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xmlns:mc="http://schemas.openxmlformats.org/markup-compatibility/2006">
    <mc:Choice Requires="x15">
      <x15ac:absPath xmlns:x15ac="http://schemas.microsoft.com/office/spreadsheetml/2010/11/ac" url="C:\Users\gf101\OneDrive\Gotoh's Folder\Recruit\履歴書など\"/>
    </mc:Choice>
  </mc:AlternateContent>
  <xr:revisionPtr revIDLastSave="0" documentId="13_ncr:1_{4E4D5A40-F49A-2B4D-A6B9-2693D8BCCEE7}" xr6:coauthVersionLast="43" xr6:coauthVersionMax="43" xr10:uidLastSave="{00000000-0000-0000-0000-000000000000}"/>
  <bookViews>
    <workbookView xWindow="30705" yWindow="165" windowWidth="21930" windowHeight="15045" activeTab="1" xr2:uid="{00000000-000D-0000-FFFF-FFFF00000000}"/>
  </bookViews>
  <sheets>
    <sheet name="入力欄" sheetId="8" r:id="rId1"/>
    <sheet name="履歴書" sheetId="10" r:id="rId2"/>
    <sheet name="【提出用】" sheetId="16" state="hidden" r:id="rId3"/>
    <sheet name="【提出用・年収無し】" sheetId="17" state="hidden" r:id="rId4"/>
    <sheet name="【CLIP用】" sheetId="18" state="hidden" r:id="rId5"/>
  </sheets>
  <definedNames>
    <definedName name="_xlnm.Print_Area" localSheetId="4">【CLIP用】!$A$1:$AF$62</definedName>
    <definedName name="_xlnm.Print_Area" localSheetId="2">【提出用】!$A$1:$AF$62</definedName>
    <definedName name="_xlnm.Print_Area" localSheetId="3">【提出用・年収無し】!$A$1:$AF$62</definedName>
    <definedName name="_xlnm.Print_Area" localSheetId="1">履歴書!$A$1:$AF$62</definedName>
    <definedName name="Z_C85CA1FF_BEC6_465F_BE85_22B8FCC780F3_.wvu.Cols" localSheetId="4" hidden="1">【CLIP用】!#REF!</definedName>
    <definedName name="Z_C85CA1FF_BEC6_465F_BE85_22B8FCC780F3_.wvu.Cols" localSheetId="2" hidden="1">【提出用】!#REF!</definedName>
    <definedName name="Z_C85CA1FF_BEC6_465F_BE85_22B8FCC780F3_.wvu.Cols" localSheetId="3" hidden="1">【提出用・年収無し】!#REF!</definedName>
    <definedName name="Z_C85CA1FF_BEC6_465F_BE85_22B8FCC780F3_.wvu.Cols" localSheetId="1" hidden="1">履歴書!#REF!</definedName>
    <definedName name="Z_C85CA1FF_BEC6_465F_BE85_22B8FCC780F3_.wvu.PrintArea" localSheetId="4" hidden="1">【CLIP用】!$A$1:$AG$57</definedName>
    <definedName name="Z_C85CA1FF_BEC6_465F_BE85_22B8FCC780F3_.wvu.PrintArea" localSheetId="2" hidden="1">【提出用】!$A$1:$AG$57</definedName>
    <definedName name="Z_C85CA1FF_BEC6_465F_BE85_22B8FCC780F3_.wvu.PrintArea" localSheetId="3" hidden="1">【提出用・年収無し】!$A$1:$AG$57</definedName>
    <definedName name="Z_C85CA1FF_BEC6_465F_BE85_22B8FCC780F3_.wvu.PrintArea" localSheetId="1" hidden="1">履歴書!$A$1:$AG$57</definedName>
  </definedNames>
  <calcPr calcId="191029"/>
  <customWorkbookViews>
    <customWorkbookView name="河合大輔 - 個人用ビュー" guid="{C85CA1FF-BEC6-465F-BE85-22B8FCC780F3}" mergeInterval="0" personalView="1" maximized="1" windowWidth="1020" windowHeight="609"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9" i="10" l="1"/>
  <c r="M57" i="18" l="1"/>
  <c r="A1" i="18"/>
  <c r="AB3" i="18"/>
  <c r="AD3" i="18"/>
  <c r="AF3" i="18"/>
  <c r="A4" i="18"/>
  <c r="J4" i="18"/>
  <c r="L4" i="18"/>
  <c r="T4" i="18"/>
  <c r="A5" i="18"/>
  <c r="N5" i="18"/>
  <c r="P5" i="18"/>
  <c r="R5" i="18"/>
  <c r="T5" i="18"/>
  <c r="Q6" i="18"/>
  <c r="S6" i="18"/>
  <c r="T6" i="18"/>
  <c r="A7" i="18"/>
  <c r="D7" i="18"/>
  <c r="G7" i="18"/>
  <c r="T7" i="18"/>
  <c r="T8" i="18"/>
  <c r="A9" i="18"/>
  <c r="S9" i="18"/>
  <c r="T9" i="18"/>
  <c r="A11" i="18"/>
  <c r="A12" i="18"/>
  <c r="D12" i="18"/>
  <c r="G12" i="18"/>
  <c r="A17" i="18"/>
  <c r="A19" i="18"/>
  <c r="Q19" i="18"/>
  <c r="A20" i="18"/>
  <c r="D20" i="18"/>
  <c r="Q20" i="18"/>
  <c r="R20" i="18"/>
  <c r="AA20" i="18"/>
  <c r="AB20" i="18"/>
  <c r="AF20" i="18"/>
  <c r="R21" i="18"/>
  <c r="V21" i="18"/>
  <c r="W21" i="18"/>
  <c r="AA21" i="18"/>
  <c r="AB21" i="18"/>
  <c r="AF21" i="18"/>
  <c r="R22" i="18"/>
  <c r="Z22" i="18"/>
  <c r="R23" i="18"/>
  <c r="Z23" i="18"/>
  <c r="R24" i="18"/>
  <c r="Z24" i="18"/>
  <c r="R25" i="18"/>
  <c r="Z25" i="18"/>
  <c r="A26" i="18"/>
  <c r="L26" i="18"/>
  <c r="Q26" i="18"/>
  <c r="A28" i="18"/>
  <c r="A29" i="18"/>
  <c r="L29" i="18"/>
  <c r="W29" i="18"/>
  <c r="A31" i="18"/>
  <c r="L31" i="18"/>
  <c r="A32" i="18"/>
  <c r="A33" i="18"/>
  <c r="J33" i="18"/>
  <c r="P33" i="18"/>
  <c r="Q33" i="18"/>
  <c r="A34" i="18"/>
  <c r="A36" i="18"/>
  <c r="J36" i="18"/>
  <c r="T36" i="18"/>
  <c r="AD36" i="18"/>
  <c r="L37" i="18"/>
  <c r="V37" i="18"/>
  <c r="AF37" i="18"/>
  <c r="A38" i="18"/>
  <c r="G38" i="18"/>
  <c r="Q38" i="18"/>
  <c r="AA38" i="18"/>
  <c r="E39" i="18"/>
  <c r="G39" i="18"/>
  <c r="I39" i="18"/>
  <c r="O39" i="18"/>
  <c r="Q39" i="18"/>
  <c r="S39" i="18"/>
  <c r="Y39" i="18"/>
  <c r="AA39" i="18"/>
  <c r="AC39" i="18"/>
  <c r="A40" i="18"/>
  <c r="A54" i="18"/>
  <c r="T54" i="18"/>
  <c r="AD54" i="18"/>
  <c r="V55" i="18"/>
  <c r="AF55" i="18"/>
  <c r="A56" i="18"/>
  <c r="F56" i="18"/>
  <c r="L56" i="18"/>
  <c r="M56" i="18"/>
  <c r="F57" i="18"/>
  <c r="L57" i="18"/>
  <c r="F58" i="18"/>
  <c r="L58" i="18"/>
  <c r="F59" i="18"/>
  <c r="L59" i="18"/>
  <c r="F60" i="18"/>
  <c r="L60" i="18"/>
  <c r="F61" i="18"/>
  <c r="L61" i="18"/>
  <c r="F62" i="18"/>
  <c r="L62" i="18"/>
  <c r="A1" i="16"/>
  <c r="AB3" i="16"/>
  <c r="AD3" i="16"/>
  <c r="AF3" i="16"/>
  <c r="A4" i="16"/>
  <c r="J4" i="16"/>
  <c r="L4" i="16"/>
  <c r="T4" i="16"/>
  <c r="A5" i="16"/>
  <c r="N5" i="16"/>
  <c r="P5" i="16"/>
  <c r="R5" i="16"/>
  <c r="T5" i="16"/>
  <c r="Q6" i="16"/>
  <c r="S6" i="16"/>
  <c r="T6" i="16"/>
  <c r="A7" i="16"/>
  <c r="D7" i="16"/>
  <c r="G7" i="16"/>
  <c r="T7" i="16"/>
  <c r="T8" i="16"/>
  <c r="A9" i="16"/>
  <c r="S9" i="16"/>
  <c r="T9" i="16"/>
  <c r="A11" i="16"/>
  <c r="A12" i="16"/>
  <c r="D12" i="16"/>
  <c r="G12" i="16"/>
  <c r="A17" i="16"/>
  <c r="A19" i="16"/>
  <c r="Q19" i="16"/>
  <c r="A20" i="16"/>
  <c r="D20" i="16"/>
  <c r="Q20" i="16"/>
  <c r="R20" i="16"/>
  <c r="AA20" i="16"/>
  <c r="AB20" i="16"/>
  <c r="AF20" i="16"/>
  <c r="R21" i="16"/>
  <c r="V21" i="16"/>
  <c r="W21" i="16"/>
  <c r="AA21" i="16"/>
  <c r="AB21" i="16"/>
  <c r="AF21" i="16"/>
  <c r="R22" i="16"/>
  <c r="Z22" i="16"/>
  <c r="R23" i="16"/>
  <c r="Z23" i="16"/>
  <c r="R24" i="16"/>
  <c r="Z24" i="16"/>
  <c r="R25" i="16"/>
  <c r="Z25" i="16"/>
  <c r="A26" i="16"/>
  <c r="L26" i="16"/>
  <c r="Q26" i="16"/>
  <c r="A28" i="16"/>
  <c r="A29" i="16"/>
  <c r="L29" i="16"/>
  <c r="W29" i="16"/>
  <c r="A31" i="16"/>
  <c r="L31" i="16"/>
  <c r="A32" i="16"/>
  <c r="A33" i="16"/>
  <c r="J33" i="16"/>
  <c r="P33" i="16"/>
  <c r="Q33" i="16"/>
  <c r="A34" i="16"/>
  <c r="A36" i="16"/>
  <c r="J36" i="16"/>
  <c r="T36" i="16"/>
  <c r="AD36" i="16"/>
  <c r="L37" i="16"/>
  <c r="V37" i="16"/>
  <c r="AF37" i="16"/>
  <c r="A38" i="16"/>
  <c r="G38" i="16"/>
  <c r="Q38" i="16"/>
  <c r="AA38" i="16"/>
  <c r="E39" i="16"/>
  <c r="G39" i="16"/>
  <c r="I39" i="16"/>
  <c r="O39" i="16"/>
  <c r="Q39" i="16"/>
  <c r="S39" i="16"/>
  <c r="Y39" i="16"/>
  <c r="AA39" i="16"/>
  <c r="AC39" i="16"/>
  <c r="A40" i="16"/>
  <c r="A54" i="16"/>
  <c r="T54" i="16"/>
  <c r="AD54" i="16"/>
  <c r="V55" i="16"/>
  <c r="AF55" i="16"/>
  <c r="A56" i="16"/>
  <c r="F56" i="16"/>
  <c r="L56" i="16"/>
  <c r="M56" i="16"/>
  <c r="F57" i="16"/>
  <c r="L57" i="16"/>
  <c r="F58" i="16"/>
  <c r="L58" i="16"/>
  <c r="F59" i="16"/>
  <c r="L59" i="16"/>
  <c r="F60" i="16"/>
  <c r="L60" i="16"/>
  <c r="F61" i="16"/>
  <c r="L61" i="16"/>
  <c r="F62" i="16"/>
  <c r="L62" i="16"/>
  <c r="A1" i="17"/>
  <c r="AB3" i="17"/>
  <c r="AD3" i="17"/>
  <c r="AF3" i="17"/>
  <c r="A4" i="17"/>
  <c r="J4" i="17"/>
  <c r="L4" i="17"/>
  <c r="T4" i="17"/>
  <c r="A5" i="17"/>
  <c r="N5" i="17"/>
  <c r="P5" i="17"/>
  <c r="R5" i="17"/>
  <c r="T5" i="17"/>
  <c r="Q6" i="17"/>
  <c r="S6" i="17"/>
  <c r="T6" i="17"/>
  <c r="A7" i="17"/>
  <c r="D7" i="17"/>
  <c r="G7" i="17"/>
  <c r="T7" i="17"/>
  <c r="T8" i="17"/>
  <c r="A9" i="17"/>
  <c r="S9" i="17"/>
  <c r="T9" i="17"/>
  <c r="A11" i="17"/>
  <c r="A12" i="17"/>
  <c r="D12" i="17"/>
  <c r="G12" i="17"/>
  <c r="A17" i="17"/>
  <c r="A19" i="17"/>
  <c r="Q19" i="17"/>
  <c r="A20" i="17"/>
  <c r="D20" i="17"/>
  <c r="Q20" i="17"/>
  <c r="R20" i="17"/>
  <c r="AA20" i="17"/>
  <c r="AB20" i="17"/>
  <c r="AF20" i="17"/>
  <c r="R21" i="17"/>
  <c r="V21" i="17"/>
  <c r="W21" i="17"/>
  <c r="AA21" i="17"/>
  <c r="AB21" i="17"/>
  <c r="AF21" i="17"/>
  <c r="R22" i="17"/>
  <c r="Z22" i="17"/>
  <c r="R23" i="17"/>
  <c r="Z23" i="17"/>
  <c r="R24" i="17"/>
  <c r="Z24" i="17"/>
  <c r="R25" i="17"/>
  <c r="Z25" i="17"/>
  <c r="A26" i="17"/>
  <c r="L26" i="17"/>
  <c r="Q26" i="17"/>
  <c r="A28" i="17"/>
  <c r="A29" i="17"/>
  <c r="L29" i="17"/>
  <c r="A31" i="17"/>
  <c r="A32" i="17"/>
  <c r="A33" i="17"/>
  <c r="J33" i="17"/>
  <c r="P33" i="17"/>
  <c r="Q33" i="17"/>
  <c r="A34" i="17"/>
  <c r="A36" i="17"/>
  <c r="J36" i="17"/>
  <c r="T36" i="17"/>
  <c r="AD36" i="17"/>
  <c r="L37" i="17"/>
  <c r="V37" i="17"/>
  <c r="AF37" i="17"/>
  <c r="A38" i="17"/>
  <c r="G38" i="17"/>
  <c r="Q38" i="17"/>
  <c r="AA38" i="17"/>
  <c r="E39" i="17"/>
  <c r="G39" i="17"/>
  <c r="I39" i="17"/>
  <c r="O39" i="17"/>
  <c r="Q39" i="17"/>
  <c r="S39" i="17"/>
  <c r="Y39" i="17"/>
  <c r="AA39" i="17"/>
  <c r="AC39" i="17"/>
  <c r="A40" i="17"/>
  <c r="A54" i="17"/>
  <c r="A56" i="17"/>
  <c r="B27" i="8"/>
  <c r="C27" i="8" s="1"/>
  <c r="T27" i="8" s="1"/>
  <c r="U27" i="8" s="1"/>
  <c r="U26" i="8" s="1"/>
  <c r="E27" i="8"/>
  <c r="B28" i="8"/>
  <c r="T28" i="8" s="1"/>
  <c r="U28" i="8" s="1"/>
  <c r="B29" i="8"/>
  <c r="C29" i="8" s="1"/>
  <c r="E29" i="8"/>
  <c r="T29" i="8"/>
  <c r="U29" i="8" s="1"/>
  <c r="B30" i="8"/>
  <c r="C30" i="8" s="1"/>
  <c r="T30" i="8" s="1"/>
  <c r="U30" i="8" s="1"/>
  <c r="E30" i="8"/>
  <c r="Z3" i="10"/>
  <c r="Z3" i="17" s="1"/>
  <c r="AC3" i="10"/>
  <c r="AC3" i="18" s="1"/>
  <c r="AE3" i="10"/>
  <c r="AE3" i="17" s="1"/>
  <c r="B5" i="10"/>
  <c r="B5" i="16" s="1"/>
  <c r="F5" i="10"/>
  <c r="F5" i="16"/>
  <c r="J5" i="10"/>
  <c r="J5" i="16" s="1"/>
  <c r="L5" i="10"/>
  <c r="L5" i="17" s="1"/>
  <c r="O5" i="10"/>
  <c r="O5" i="17" s="1"/>
  <c r="Q5" i="10"/>
  <c r="Q5" i="17" s="1"/>
  <c r="W5" i="10"/>
  <c r="W5" i="17" s="1"/>
  <c r="L6" i="10"/>
  <c r="L6" i="16" s="1"/>
  <c r="R6" i="10"/>
  <c r="R6" i="17" s="1"/>
  <c r="W6" i="10"/>
  <c r="W6" i="18" s="1"/>
  <c r="B7" i="10"/>
  <c r="B7" i="17" s="1"/>
  <c r="E7" i="10"/>
  <c r="L7" i="10"/>
  <c r="L7" i="17" s="1"/>
  <c r="W7" i="10"/>
  <c r="B8" i="10"/>
  <c r="B8" i="18" s="1"/>
  <c r="W8" i="10"/>
  <c r="E9" i="10"/>
  <c r="E9" i="18" s="1"/>
  <c r="K9" i="10"/>
  <c r="K9" i="18" s="1"/>
  <c r="P9" i="10"/>
  <c r="P9" i="16" s="1"/>
  <c r="R9" i="17"/>
  <c r="X9" i="10"/>
  <c r="X9" i="16" s="1"/>
  <c r="D10" i="10"/>
  <c r="Q10" i="10"/>
  <c r="AB13" i="10"/>
  <c r="AB13" i="16" s="1"/>
  <c r="F17" i="10"/>
  <c r="F17" i="16" s="1"/>
  <c r="Y20" i="10"/>
  <c r="Y20" i="16" s="1"/>
  <c r="AD20" i="10"/>
  <c r="AD20" i="18" s="1"/>
  <c r="A21" i="10"/>
  <c r="A21" i="17" s="1"/>
  <c r="A21" i="16"/>
  <c r="C21" i="10"/>
  <c r="C21" i="17" s="1"/>
  <c r="D21" i="10"/>
  <c r="D21" i="17" s="1"/>
  <c r="T21" i="10"/>
  <c r="T21" i="16" s="1"/>
  <c r="Y21" i="10"/>
  <c r="Y21" i="18" s="1"/>
  <c r="AD21" i="10"/>
  <c r="AD21" i="18" s="1"/>
  <c r="A22" i="10"/>
  <c r="A22" i="17" s="1"/>
  <c r="C22" i="10"/>
  <c r="C22" i="18" s="1"/>
  <c r="D22" i="10"/>
  <c r="D22" i="18" s="1"/>
  <c r="W22" i="10"/>
  <c r="W22" i="16" s="1"/>
  <c r="W22" i="18"/>
  <c r="AD22" i="10"/>
  <c r="AD22" i="16" s="1"/>
  <c r="A23" i="10"/>
  <c r="A23" i="16" s="1"/>
  <c r="C23" i="10"/>
  <c r="C23" i="18" s="1"/>
  <c r="D23" i="10"/>
  <c r="D23" i="17" s="1"/>
  <c r="W23" i="10"/>
  <c r="W23" i="17" s="1"/>
  <c r="W23" i="18"/>
  <c r="AD23" i="10"/>
  <c r="AD23" i="18" s="1"/>
  <c r="A24" i="10"/>
  <c r="A24" i="18" s="1"/>
  <c r="C24" i="10"/>
  <c r="C24" i="18" s="1"/>
  <c r="D24" i="10"/>
  <c r="D24" i="18" s="1"/>
  <c r="W24" i="10"/>
  <c r="W24" i="18" s="1"/>
  <c r="AD24" i="10"/>
  <c r="AD24" i="18" s="1"/>
  <c r="A25" i="10"/>
  <c r="A25" i="16" s="1"/>
  <c r="C25" i="10"/>
  <c r="C25" i="16" s="1"/>
  <c r="D25" i="10"/>
  <c r="D25" i="17" s="1"/>
  <c r="D25" i="16"/>
  <c r="W25" i="10"/>
  <c r="W25" i="18" s="1"/>
  <c r="AD25" i="10"/>
  <c r="AD25" i="16" s="1"/>
  <c r="D26" i="10"/>
  <c r="D26" i="16" s="1"/>
  <c r="D26" i="18"/>
  <c r="O26" i="10"/>
  <c r="O26" i="16" s="1"/>
  <c r="T26" i="10"/>
  <c r="T26" i="16" s="1"/>
  <c r="A30" i="18"/>
  <c r="A30" i="10"/>
  <c r="A30" i="17" s="1"/>
  <c r="L30" i="10"/>
  <c r="L30" i="17" s="1"/>
  <c r="F31" i="10"/>
  <c r="Q31" i="18" s="1"/>
  <c r="E33" i="10"/>
  <c r="E33" i="16" s="1"/>
  <c r="M33" i="10"/>
  <c r="M33" i="17" s="1"/>
  <c r="C34" i="10"/>
  <c r="C34" i="18" s="1"/>
  <c r="M34" i="10"/>
  <c r="M34" i="18" s="1"/>
  <c r="W34" i="10"/>
  <c r="W34" i="18" s="1"/>
  <c r="C36" i="10"/>
  <c r="C36" i="18" s="1"/>
  <c r="M36" i="10"/>
  <c r="M36" i="18" s="1"/>
  <c r="W36" i="10"/>
  <c r="W36" i="17" s="1"/>
  <c r="J37" i="10"/>
  <c r="J37" i="17" s="1"/>
  <c r="T37" i="10"/>
  <c r="T37" i="17" s="1"/>
  <c r="AD37" i="10"/>
  <c r="AD37" i="16" s="1"/>
  <c r="C38" i="10"/>
  <c r="C38" i="16" s="1"/>
  <c r="I38" i="10"/>
  <c r="I38" i="17" s="1"/>
  <c r="M38" i="10"/>
  <c r="M38" i="16" s="1"/>
  <c r="S38" i="10"/>
  <c r="S38" i="16" s="1"/>
  <c r="W38" i="10"/>
  <c r="W38" i="16" s="1"/>
  <c r="AC38" i="10"/>
  <c r="AC38" i="17" s="1"/>
  <c r="F39" i="10"/>
  <c r="F39" i="16" s="1"/>
  <c r="H39" i="10"/>
  <c r="H39" i="16" s="1"/>
  <c r="P39" i="10"/>
  <c r="P39" i="16" s="1"/>
  <c r="R39" i="10"/>
  <c r="R39" i="18" s="1"/>
  <c r="Z39" i="10"/>
  <c r="Z39" i="16" s="1"/>
  <c r="AB39" i="10"/>
  <c r="AB39" i="18" s="1"/>
  <c r="C40" i="10"/>
  <c r="C40" i="17" s="1"/>
  <c r="M40" i="10"/>
  <c r="M40" i="18" s="1"/>
  <c r="W40" i="10"/>
  <c r="W40" i="16" s="1"/>
  <c r="C54" i="10"/>
  <c r="C54" i="17" s="1"/>
  <c r="M54" i="10"/>
  <c r="M54" i="18" s="1"/>
  <c r="W54" i="10"/>
  <c r="W54" i="18" s="1"/>
  <c r="T55" i="10"/>
  <c r="T55" i="18" s="1"/>
  <c r="AD55" i="10"/>
  <c r="AD55" i="18" s="1"/>
  <c r="I56" i="10"/>
  <c r="I56" i="18" s="1"/>
  <c r="I57" i="10"/>
  <c r="I57" i="18" s="1"/>
  <c r="A57" i="17"/>
  <c r="I58" i="10"/>
  <c r="I58" i="18" s="1"/>
  <c r="I59" i="10"/>
  <c r="I59" i="18" s="1"/>
  <c r="I59" i="16"/>
  <c r="I60" i="10"/>
  <c r="I60" i="18" s="1"/>
  <c r="I61" i="10"/>
  <c r="I61" i="18" s="1"/>
  <c r="I62" i="10"/>
  <c r="I62" i="16" s="1"/>
  <c r="I61" i="16"/>
  <c r="A30" i="16"/>
  <c r="Q31" i="16"/>
  <c r="J5" i="17"/>
  <c r="J5" i="18"/>
  <c r="F5" i="17"/>
  <c r="C23" i="16"/>
  <c r="C23" i="17"/>
  <c r="A23" i="17"/>
  <c r="R9" i="16"/>
  <c r="R9" i="18"/>
  <c r="A23" i="18"/>
  <c r="W6" i="16"/>
  <c r="F31" i="17"/>
  <c r="W36" i="16"/>
  <c r="D26" i="17"/>
  <c r="W6" i="17"/>
  <c r="M57" i="16"/>
  <c r="C21" i="18"/>
  <c r="A24" i="16"/>
  <c r="A24" i="17"/>
  <c r="B7" i="8"/>
  <c r="E7" i="8"/>
  <c r="T37" i="16" l="1"/>
  <c r="AB13" i="18"/>
  <c r="W30" i="16"/>
  <c r="F4" i="10"/>
  <c r="B4" i="10"/>
  <c r="X27" i="8"/>
  <c r="C13" i="10" s="1"/>
  <c r="Z29" i="8"/>
  <c r="F15" i="10" s="1"/>
  <c r="F15" i="16" s="1"/>
  <c r="W27" i="8"/>
  <c r="A13" i="10" s="1"/>
  <c r="Y28" i="8"/>
  <c r="D14" i="10" s="1"/>
  <c r="W29" i="8"/>
  <c r="A15" i="10" s="1"/>
  <c r="Z28" i="8"/>
  <c r="F14" i="10" s="1"/>
  <c r="X29" i="8"/>
  <c r="C15" i="10" s="1"/>
  <c r="W28" i="8"/>
  <c r="A14" i="10" s="1"/>
  <c r="Z30" i="8"/>
  <c r="F16" i="10" s="1"/>
  <c r="AA29" i="8"/>
  <c r="G15" i="10" s="1"/>
  <c r="X30" i="8"/>
  <c r="C16" i="10" s="1"/>
  <c r="Z27" i="8"/>
  <c r="F13" i="10" s="1"/>
  <c r="AA30" i="8"/>
  <c r="G16" i="10" s="1"/>
  <c r="G16" i="18" s="1"/>
  <c r="X28" i="8"/>
  <c r="C14" i="10" s="1"/>
  <c r="W30" i="8"/>
  <c r="A16" i="10" s="1"/>
  <c r="AA27" i="8"/>
  <c r="G13" i="10" s="1"/>
  <c r="Y29" i="8"/>
  <c r="D15" i="10" s="1"/>
  <c r="Y30" i="8"/>
  <c r="D16" i="10" s="1"/>
  <c r="AA28" i="8"/>
  <c r="G14" i="10" s="1"/>
  <c r="Y27" i="8"/>
  <c r="D13" i="10" s="1"/>
  <c r="D13" i="16" s="1"/>
  <c r="P9" i="17"/>
  <c r="L5" i="18"/>
  <c r="D22" i="17"/>
  <c r="L6" i="18"/>
  <c r="P9" i="18"/>
  <c r="L5" i="16"/>
  <c r="AD24" i="16"/>
  <c r="D22" i="16"/>
  <c r="Q5" i="16"/>
  <c r="AD24" i="17"/>
  <c r="D24" i="17"/>
  <c r="C22" i="17"/>
  <c r="O5" i="18"/>
  <c r="AD20" i="16"/>
  <c r="Q5" i="18"/>
  <c r="C24" i="17"/>
  <c r="X9" i="17"/>
  <c r="O26" i="17"/>
  <c r="C25" i="18"/>
  <c r="Y20" i="18"/>
  <c r="C22" i="16"/>
  <c r="AB13" i="17"/>
  <c r="D24" i="16"/>
  <c r="D23" i="16"/>
  <c r="C21" i="16"/>
  <c r="E9" i="16"/>
  <c r="L6" i="17"/>
  <c r="O5" i="16"/>
  <c r="O26" i="18"/>
  <c r="D21" i="16"/>
  <c r="W22" i="17"/>
  <c r="M38" i="18"/>
  <c r="W34" i="17"/>
  <c r="W38" i="17"/>
  <c r="W38" i="18"/>
  <c r="I58" i="16"/>
  <c r="W30" i="18"/>
  <c r="J37" i="16"/>
  <c r="C36" i="17"/>
  <c r="I38" i="16"/>
  <c r="S38" i="17"/>
  <c r="C34" i="16"/>
  <c r="C40" i="18"/>
  <c r="C40" i="16"/>
  <c r="I38" i="18"/>
  <c r="J37" i="18"/>
  <c r="M54" i="17"/>
  <c r="M54" i="16"/>
  <c r="M40" i="16"/>
  <c r="M40" i="17"/>
  <c r="T55" i="16"/>
  <c r="R39" i="16"/>
  <c r="P39" i="17"/>
  <c r="R39" i="17"/>
  <c r="S38" i="18"/>
  <c r="M34" i="17"/>
  <c r="W34" i="16"/>
  <c r="Z39" i="18"/>
  <c r="AC38" i="16"/>
  <c r="AC38" i="18"/>
  <c r="W40" i="18"/>
  <c r="W40" i="17"/>
  <c r="W54" i="16"/>
  <c r="W54" i="17"/>
  <c r="M33" i="16"/>
  <c r="I62" i="18"/>
  <c r="E33" i="18"/>
  <c r="E33" i="17"/>
  <c r="AE3" i="16"/>
  <c r="AC3" i="16"/>
  <c r="B8" i="16"/>
  <c r="B8" i="17"/>
  <c r="B7" i="18"/>
  <c r="B7" i="16"/>
  <c r="Z3" i="18"/>
  <c r="M33" i="18"/>
  <c r="C54" i="16"/>
  <c r="M38" i="17"/>
  <c r="L30" i="16"/>
  <c r="AD25" i="18"/>
  <c r="W24" i="16"/>
  <c r="A21" i="18"/>
  <c r="K9" i="16"/>
  <c r="AD21" i="17"/>
  <c r="W5" i="16"/>
  <c r="W25" i="17"/>
  <c r="AD20" i="17"/>
  <c r="I56" i="16"/>
  <c r="AD21" i="16"/>
  <c r="D25" i="18"/>
  <c r="D23" i="18"/>
  <c r="C34" i="17"/>
  <c r="F17" i="17"/>
  <c r="L30" i="18"/>
  <c r="W23" i="16"/>
  <c r="A25" i="18"/>
  <c r="K9" i="17"/>
  <c r="AD22" i="18"/>
  <c r="C36" i="16"/>
  <c r="A13" i="18"/>
  <c r="F13" i="16"/>
  <c r="G16" i="17"/>
  <c r="F15" i="18"/>
  <c r="AD25" i="17"/>
  <c r="F17" i="18"/>
  <c r="AD23" i="16"/>
  <c r="W24" i="17"/>
  <c r="C54" i="18"/>
  <c r="C38" i="17"/>
  <c r="P39" i="18"/>
  <c r="C24" i="16"/>
  <c r="D21" i="18"/>
  <c r="B5" i="17"/>
  <c r="Z39" i="17"/>
  <c r="C25" i="17"/>
  <c r="AD22" i="17"/>
  <c r="Y20" i="17"/>
  <c r="E9" i="17"/>
  <c r="AB39" i="16"/>
  <c r="W25" i="16"/>
  <c r="Y21" i="16"/>
  <c r="X9" i="18"/>
  <c r="G16" i="16"/>
  <c r="F15" i="17"/>
  <c r="AD37" i="18"/>
  <c r="A22" i="16"/>
  <c r="W5" i="18"/>
  <c r="AD23" i="17"/>
  <c r="T21" i="17"/>
  <c r="Y21" i="17"/>
  <c r="T26" i="17"/>
  <c r="L7" i="18"/>
  <c r="C38" i="18"/>
  <c r="I57" i="16"/>
  <c r="W36" i="18"/>
  <c r="M34" i="16"/>
  <c r="A25" i="17"/>
  <c r="AD55" i="16"/>
  <c r="AD37" i="17"/>
  <c r="A14" i="18"/>
  <c r="A22" i="18"/>
  <c r="T37" i="18"/>
  <c r="D13" i="17"/>
  <c r="T21" i="18"/>
  <c r="T26" i="18"/>
  <c r="L7" i="16"/>
  <c r="M36" i="17"/>
  <c r="D13" i="18"/>
  <c r="C15" i="18"/>
  <c r="AB39" i="17"/>
  <c r="I60" i="16"/>
  <c r="M36" i="16"/>
  <c r="F39" i="18"/>
  <c r="H39" i="18"/>
  <c r="Z3" i="16"/>
  <c r="AE3" i="18"/>
  <c r="H39" i="17"/>
  <c r="AC3" i="17"/>
  <c r="R6" i="18"/>
  <c r="F39" i="17"/>
  <c r="R6" i="16"/>
  <c r="C14" i="18" l="1"/>
  <c r="C14" i="17"/>
  <c r="C14" i="16"/>
  <c r="F14" i="16"/>
  <c r="F14" i="18"/>
  <c r="F14" i="17"/>
  <c r="A15" i="17"/>
  <c r="A15" i="16"/>
  <c r="A15" i="18"/>
  <c r="F13" i="17"/>
  <c r="F13" i="18"/>
  <c r="D14" i="17"/>
  <c r="D14" i="18"/>
  <c r="D14" i="16"/>
  <c r="G14" i="16"/>
  <c r="G14" i="17"/>
  <c r="G14" i="18"/>
  <c r="C16" i="16"/>
  <c r="C16" i="17"/>
  <c r="C16" i="18"/>
  <c r="A13" i="16"/>
  <c r="A13" i="17"/>
  <c r="D16" i="16"/>
  <c r="D16" i="17"/>
  <c r="D16" i="18"/>
  <c r="G15" i="17"/>
  <c r="G15" i="18"/>
  <c r="G15" i="16"/>
  <c r="D15" i="16"/>
  <c r="D15" i="18"/>
  <c r="D15" i="17"/>
  <c r="F16" i="16"/>
  <c r="F16" i="17"/>
  <c r="F16" i="18"/>
  <c r="C13" i="18"/>
  <c r="C13" i="16"/>
  <c r="C13" i="17"/>
  <c r="G13" i="18"/>
  <c r="G13" i="17"/>
  <c r="G13" i="16"/>
  <c r="A14" i="17"/>
  <c r="A14" i="16"/>
  <c r="B4" i="16"/>
  <c r="B4" i="17"/>
  <c r="A16" i="17"/>
  <c r="A16" i="16"/>
  <c r="A16" i="18"/>
  <c r="C15" i="17"/>
  <c r="C15" i="16"/>
  <c r="F4" i="17"/>
  <c r="F4" i="16"/>
</calcChain>
</file>

<file path=xl/sharedStrings.xml><?xml version="1.0" encoding="utf-8"?>
<sst xmlns="http://schemas.openxmlformats.org/spreadsheetml/2006/main" count="501" uniqueCount="290">
  <si>
    <t>性別</t>
    <rPh sb="0" eb="2">
      <t>セイベツ</t>
    </rPh>
    <phoneticPr fontId="2"/>
  </si>
  <si>
    <t>生年月日</t>
    <rPh sb="0" eb="2">
      <t>セイネン</t>
    </rPh>
    <rPh sb="2" eb="4">
      <t>ガッピ</t>
    </rPh>
    <phoneticPr fontId="2"/>
  </si>
  <si>
    <t>年</t>
    <rPh sb="0" eb="1">
      <t>ネン</t>
    </rPh>
    <phoneticPr fontId="3"/>
  </si>
  <si>
    <t>月</t>
    <rPh sb="0" eb="1">
      <t>ツキ</t>
    </rPh>
    <phoneticPr fontId="3"/>
  </si>
  <si>
    <t>日生</t>
    <rPh sb="0" eb="1">
      <t>ニチ</t>
    </rPh>
    <rPh sb="1" eb="2">
      <t>ウ</t>
    </rPh>
    <phoneticPr fontId="3"/>
  </si>
  <si>
    <t xml:space="preserve"> 日</t>
    <rPh sb="1" eb="2">
      <t>ニチ</t>
    </rPh>
    <phoneticPr fontId="2"/>
  </si>
  <si>
    <t>携帯</t>
    <rPh sb="0" eb="2">
      <t>ケイタイ</t>
    </rPh>
    <phoneticPr fontId="3"/>
  </si>
  <si>
    <t>駅</t>
    <rPh sb="0" eb="1">
      <t>エキ</t>
    </rPh>
    <phoneticPr fontId="3"/>
  </si>
  <si>
    <t>分</t>
    <rPh sb="0" eb="1">
      <t>フン</t>
    </rPh>
    <phoneticPr fontId="3"/>
  </si>
  <si>
    <t>携帯アドレス</t>
    <rPh sb="0" eb="2">
      <t>ケイタイ</t>
    </rPh>
    <phoneticPr fontId="3"/>
  </si>
  <si>
    <t>月</t>
    <rPh sb="0" eb="1">
      <t>ガツ</t>
    </rPh>
    <phoneticPr fontId="3"/>
  </si>
  <si>
    <t>学歴</t>
    <rPh sb="0" eb="2">
      <t>ガクレキ</t>
    </rPh>
    <phoneticPr fontId="3"/>
  </si>
  <si>
    <t>雇用形態</t>
    <rPh sb="0" eb="2">
      <t>コヨウ</t>
    </rPh>
    <rPh sb="2" eb="4">
      <t>ケイタイ</t>
    </rPh>
    <phoneticPr fontId="3"/>
  </si>
  <si>
    <t>職歴</t>
    <rPh sb="0" eb="2">
      <t>ショクレキ</t>
    </rPh>
    <phoneticPr fontId="3"/>
  </si>
  <si>
    <t>備考（その他）</t>
    <rPh sb="0" eb="2">
      <t>ビコウ</t>
    </rPh>
    <rPh sb="5" eb="6">
      <t>タ</t>
    </rPh>
    <phoneticPr fontId="2"/>
  </si>
  <si>
    <t xml:space="preserve"> 年</t>
    <rPh sb="1" eb="2">
      <t>ネン</t>
    </rPh>
    <phoneticPr fontId="3"/>
  </si>
  <si>
    <t xml:space="preserve">  月</t>
    <rPh sb="2" eb="3">
      <t>ツキ</t>
    </rPh>
    <phoneticPr fontId="3"/>
  </si>
  <si>
    <t>ＰＣアドレス</t>
    <phoneticPr fontId="3"/>
  </si>
  <si>
    <t>正社員</t>
    <rPh sb="0" eb="3">
      <t>セイシャイン</t>
    </rPh>
    <phoneticPr fontId="3"/>
  </si>
  <si>
    <t>性別</t>
    <rPh sb="0" eb="2">
      <t>セイベツ</t>
    </rPh>
    <phoneticPr fontId="3"/>
  </si>
  <si>
    <t>女性</t>
    <rPh sb="0" eb="2">
      <t>ジョセイ</t>
    </rPh>
    <phoneticPr fontId="3"/>
  </si>
  <si>
    <t>徒歩</t>
    <rPh sb="0" eb="2">
      <t>トホ</t>
    </rPh>
    <phoneticPr fontId="3"/>
  </si>
  <si>
    <t>学校・学部・学科名など</t>
    <rPh sb="0" eb="2">
      <t>ガッコウ</t>
    </rPh>
    <rPh sb="3" eb="5">
      <t>ガクブ</t>
    </rPh>
    <rPh sb="6" eb="8">
      <t>ガッカ</t>
    </rPh>
    <rPh sb="8" eb="9">
      <t>メイ</t>
    </rPh>
    <phoneticPr fontId="3"/>
  </si>
  <si>
    <t>名称</t>
    <rPh sb="0" eb="2">
      <t>メイショウ</t>
    </rPh>
    <phoneticPr fontId="3"/>
  </si>
  <si>
    <t>氏名</t>
    <rPh sb="0" eb="2">
      <t>シメイ</t>
    </rPh>
    <phoneticPr fontId="3"/>
  </si>
  <si>
    <t>年収</t>
    <rPh sb="0" eb="2">
      <t>ネンシュウ</t>
    </rPh>
    <phoneticPr fontId="3"/>
  </si>
  <si>
    <t>住居区分</t>
    <rPh sb="0" eb="2">
      <t>ジュウキョ</t>
    </rPh>
    <rPh sb="2" eb="4">
      <t>クブン</t>
    </rPh>
    <phoneticPr fontId="3"/>
  </si>
  <si>
    <t>残業手当</t>
    <rPh sb="0" eb="2">
      <t>ザンギョウ</t>
    </rPh>
    <rPh sb="2" eb="4">
      <t>テアテ</t>
    </rPh>
    <phoneticPr fontId="3"/>
  </si>
  <si>
    <t>生年月日</t>
    <rPh sb="0" eb="2">
      <t>セイネン</t>
    </rPh>
    <rPh sb="2" eb="4">
      <t>ガッピ</t>
    </rPh>
    <phoneticPr fontId="3"/>
  </si>
  <si>
    <t>携帯電話</t>
    <rPh sb="0" eb="2">
      <t>ケイタイ</t>
    </rPh>
    <rPh sb="2" eb="4">
      <t>デンワ</t>
    </rPh>
    <phoneticPr fontId="3"/>
  </si>
  <si>
    <t>固定電話</t>
    <rPh sb="0" eb="2">
      <t>コテイ</t>
    </rPh>
    <rPh sb="2" eb="4">
      <t>デンワ</t>
    </rPh>
    <phoneticPr fontId="3"/>
  </si>
  <si>
    <t>最寄の交通機関</t>
    <rPh sb="0" eb="2">
      <t>モヨリ</t>
    </rPh>
    <rPh sb="3" eb="5">
      <t>コウツウ</t>
    </rPh>
    <rPh sb="5" eb="7">
      <t>キカン</t>
    </rPh>
    <phoneticPr fontId="3"/>
  </si>
  <si>
    <t>路線</t>
    <rPh sb="0" eb="2">
      <t>ロセン</t>
    </rPh>
    <phoneticPr fontId="3"/>
  </si>
  <si>
    <t>家族への伝言</t>
    <rPh sb="0" eb="2">
      <t>カゾク</t>
    </rPh>
    <rPh sb="4" eb="6">
      <t>デンゴン</t>
    </rPh>
    <phoneticPr fontId="3"/>
  </si>
  <si>
    <t>郵便番号</t>
    <rPh sb="0" eb="4">
      <t>ユウビンバンゴウ</t>
    </rPh>
    <phoneticPr fontId="3"/>
  </si>
  <si>
    <t>入力例：141-0032</t>
    <rPh sb="0" eb="2">
      <t>ニュウリョク</t>
    </rPh>
    <rPh sb="2" eb="3">
      <t>レイ</t>
    </rPh>
    <phoneticPr fontId="3"/>
  </si>
  <si>
    <t>大学</t>
    <rPh sb="0" eb="2">
      <t>ダイガク</t>
    </rPh>
    <phoneticPr fontId="3"/>
  </si>
  <si>
    <t>高校</t>
    <rPh sb="0" eb="2">
      <t>コウコウ</t>
    </rPh>
    <phoneticPr fontId="3"/>
  </si>
  <si>
    <t>大学院</t>
    <rPh sb="0" eb="3">
      <t>ダイガクイン</t>
    </rPh>
    <phoneticPr fontId="3"/>
  </si>
  <si>
    <t>その他</t>
    <rPh sb="2" eb="3">
      <t>タ</t>
    </rPh>
    <phoneticPr fontId="3"/>
  </si>
  <si>
    <t>入学月</t>
    <rPh sb="0" eb="2">
      <t>ニュウガク</t>
    </rPh>
    <rPh sb="2" eb="3">
      <t>ツキ</t>
    </rPh>
    <phoneticPr fontId="3"/>
  </si>
  <si>
    <t>卒業月</t>
    <rPh sb="0" eb="2">
      <t>ソツギョウ</t>
    </rPh>
    <rPh sb="2" eb="3">
      <t>ツキ</t>
    </rPh>
    <phoneticPr fontId="3"/>
  </si>
  <si>
    <t>学校名・学部名・学科名など</t>
    <rPh sb="0" eb="2">
      <t>ガッコウ</t>
    </rPh>
    <rPh sb="2" eb="3">
      <t>メイ</t>
    </rPh>
    <rPh sb="4" eb="6">
      <t>ガクブ</t>
    </rPh>
    <rPh sb="6" eb="7">
      <t>メイ</t>
    </rPh>
    <rPh sb="8" eb="10">
      <t>ガッカ</t>
    </rPh>
    <rPh sb="10" eb="11">
      <t>メイ</t>
    </rPh>
    <phoneticPr fontId="3"/>
  </si>
  <si>
    <t>取得月</t>
    <rPh sb="0" eb="2">
      <t>シュトク</t>
    </rPh>
    <rPh sb="2" eb="3">
      <t>ヅキ</t>
    </rPh>
    <phoneticPr fontId="3"/>
  </si>
  <si>
    <t>資格名</t>
    <rPh sb="0" eb="2">
      <t>シカク</t>
    </rPh>
    <rPh sb="2" eb="3">
      <t>メイ</t>
    </rPh>
    <phoneticPr fontId="3"/>
  </si>
  <si>
    <t>普通自動車免許</t>
    <rPh sb="0" eb="2">
      <t>フツウ</t>
    </rPh>
    <rPh sb="2" eb="5">
      <t>ジドウシャ</t>
    </rPh>
    <rPh sb="5" eb="7">
      <t>メンキョ</t>
    </rPh>
    <phoneticPr fontId="3"/>
  </si>
  <si>
    <t>英語</t>
    <rPh sb="0" eb="2">
      <t>エイゴ</t>
    </rPh>
    <phoneticPr fontId="3"/>
  </si>
  <si>
    <t>点</t>
    <rPh sb="0" eb="1">
      <t>テン</t>
    </rPh>
    <phoneticPr fontId="3"/>
  </si>
  <si>
    <t>ビジネスでの利用経験</t>
    <rPh sb="6" eb="8">
      <t>リヨウ</t>
    </rPh>
    <rPh sb="8" eb="10">
      <t>ケイケン</t>
    </rPh>
    <phoneticPr fontId="3"/>
  </si>
  <si>
    <t>文書・マニュアル読解</t>
    <rPh sb="0" eb="2">
      <t>ブンショ</t>
    </rPh>
    <rPh sb="8" eb="10">
      <t>ドッカイ</t>
    </rPh>
    <phoneticPr fontId="3"/>
  </si>
  <si>
    <t>電話での会話</t>
    <rPh sb="0" eb="2">
      <t>デンワ</t>
    </rPh>
    <rPh sb="4" eb="6">
      <t>カイワ</t>
    </rPh>
    <phoneticPr fontId="3"/>
  </si>
  <si>
    <t>英語での会議</t>
    <rPh sb="0" eb="2">
      <t>エイゴ</t>
    </rPh>
    <rPh sb="4" eb="6">
      <t>カイギ</t>
    </rPh>
    <phoneticPr fontId="3"/>
  </si>
  <si>
    <t>英語での商談・交渉</t>
    <rPh sb="0" eb="2">
      <t>エイゴ</t>
    </rPh>
    <rPh sb="4" eb="6">
      <t>ショウダン</t>
    </rPh>
    <rPh sb="7" eb="9">
      <t>コウショウ</t>
    </rPh>
    <phoneticPr fontId="3"/>
  </si>
  <si>
    <t>海外滞在</t>
    <rPh sb="0" eb="2">
      <t>カイガイ</t>
    </rPh>
    <rPh sb="2" eb="4">
      <t>タイザイ</t>
    </rPh>
    <phoneticPr fontId="3"/>
  </si>
  <si>
    <t>通訳</t>
    <rPh sb="0" eb="2">
      <t>ツウヤク</t>
    </rPh>
    <phoneticPr fontId="3"/>
  </si>
  <si>
    <t>翻訳</t>
    <rPh sb="0" eb="2">
      <t>ホンヤク</t>
    </rPh>
    <phoneticPr fontId="3"/>
  </si>
  <si>
    <t>その他語学</t>
    <rPh sb="2" eb="3">
      <t>タ</t>
    </rPh>
    <rPh sb="3" eb="5">
      <t>ゴガク</t>
    </rPh>
    <phoneticPr fontId="3"/>
  </si>
  <si>
    <t>家族構成</t>
    <rPh sb="0" eb="2">
      <t>カゾク</t>
    </rPh>
    <rPh sb="2" eb="4">
      <t>コウセイ</t>
    </rPh>
    <phoneticPr fontId="3"/>
  </si>
  <si>
    <t>配偶者</t>
    <rPh sb="0" eb="3">
      <t>ハイグウシャ</t>
    </rPh>
    <phoneticPr fontId="3"/>
  </si>
  <si>
    <t>扶養家族</t>
    <rPh sb="0" eb="2">
      <t>フヨウ</t>
    </rPh>
    <rPh sb="2" eb="4">
      <t>カゾク</t>
    </rPh>
    <phoneticPr fontId="3"/>
  </si>
  <si>
    <t>TOEIC</t>
    <phoneticPr fontId="3"/>
  </si>
  <si>
    <t>人</t>
    <rPh sb="0" eb="1">
      <t>ニン</t>
    </rPh>
    <phoneticPr fontId="3"/>
  </si>
  <si>
    <t>姓</t>
    <rPh sb="0" eb="1">
      <t>セイ</t>
    </rPh>
    <phoneticPr fontId="3"/>
  </si>
  <si>
    <t>名</t>
    <rPh sb="0" eb="1">
      <t>メイ</t>
    </rPh>
    <phoneticPr fontId="3"/>
  </si>
  <si>
    <t>■連絡先</t>
    <rPh sb="1" eb="3">
      <t>レンラク</t>
    </rPh>
    <rPh sb="3" eb="4">
      <t>サキ</t>
    </rPh>
    <phoneticPr fontId="3"/>
  </si>
  <si>
    <t>■基本情報</t>
    <rPh sb="1" eb="3">
      <t>キホン</t>
    </rPh>
    <rPh sb="3" eb="5">
      <t>ジョウホウ</t>
    </rPh>
    <phoneticPr fontId="3"/>
  </si>
  <si>
    <t>■学歴</t>
    <rPh sb="1" eb="3">
      <t>ガクレキ</t>
    </rPh>
    <phoneticPr fontId="3"/>
  </si>
  <si>
    <t>※自動入力した振り仮名が間違い</t>
    <rPh sb="1" eb="3">
      <t>ジドウ</t>
    </rPh>
    <rPh sb="3" eb="5">
      <t>ニュウリョク</t>
    </rPh>
    <rPh sb="7" eb="8">
      <t>フ</t>
    </rPh>
    <rPh sb="9" eb="11">
      <t>ガナ</t>
    </rPh>
    <rPh sb="12" eb="14">
      <t>マチガ</t>
    </rPh>
    <phoneticPr fontId="3"/>
  </si>
  <si>
    <t>の場合は手入力してください。</t>
  </si>
  <si>
    <t>■語学</t>
    <rPh sb="1" eb="3">
      <t>ゴガク</t>
    </rPh>
    <phoneticPr fontId="3"/>
  </si>
  <si>
    <t>■その他</t>
    <rPh sb="3" eb="4">
      <t>タ</t>
    </rPh>
    <phoneticPr fontId="3"/>
  </si>
  <si>
    <t>■資格・免許</t>
    <rPh sb="1" eb="3">
      <t>シカク</t>
    </rPh>
    <rPh sb="4" eb="6">
      <t>メンキョ</t>
    </rPh>
    <phoneticPr fontId="3"/>
  </si>
  <si>
    <t>一人暮らし</t>
    <rPh sb="0" eb="2">
      <t>ヒトリ</t>
    </rPh>
    <rPh sb="2" eb="3">
      <t>グ</t>
    </rPh>
    <phoneticPr fontId="3"/>
  </si>
  <si>
    <t>家族と同居</t>
    <rPh sb="0" eb="2">
      <t>カゾク</t>
    </rPh>
    <rPh sb="3" eb="5">
      <t>ドウキョ</t>
    </rPh>
    <phoneticPr fontId="3"/>
  </si>
  <si>
    <t>実家</t>
    <rPh sb="0" eb="2">
      <t>ジッカ</t>
    </rPh>
    <phoneticPr fontId="3"/>
  </si>
  <si>
    <t>寮・社宅</t>
    <rPh sb="0" eb="1">
      <t>リョウ</t>
    </rPh>
    <rPh sb="2" eb="4">
      <t>シャタク</t>
    </rPh>
    <phoneticPr fontId="3"/>
  </si>
  <si>
    <t>有り</t>
    <rPh sb="0" eb="1">
      <t>ア</t>
    </rPh>
    <phoneticPr fontId="3"/>
  </si>
  <si>
    <t>無し</t>
    <rPh sb="0" eb="1">
      <t>ナ</t>
    </rPh>
    <phoneticPr fontId="3"/>
  </si>
  <si>
    <t>可</t>
    <rPh sb="0" eb="1">
      <t>カ</t>
    </rPh>
    <phoneticPr fontId="3"/>
  </si>
  <si>
    <t>不可</t>
    <rPh sb="0" eb="2">
      <t>フカ</t>
    </rPh>
    <phoneticPr fontId="3"/>
  </si>
  <si>
    <t>●</t>
    <phoneticPr fontId="3"/>
  </si>
  <si>
    <t>趣味・スポーツ</t>
    <rPh sb="0" eb="2">
      <t>シュミ</t>
    </rPh>
    <phoneticPr fontId="3"/>
  </si>
  <si>
    <t>現在の就業状況</t>
    <rPh sb="0" eb="2">
      <t>ゲンザイ</t>
    </rPh>
    <rPh sb="3" eb="5">
      <t>シュウギョウ</t>
    </rPh>
    <rPh sb="5" eb="7">
      <t>ジョウキョウ</t>
    </rPh>
    <phoneticPr fontId="3"/>
  </si>
  <si>
    <t>経験社数</t>
    <rPh sb="0" eb="3">
      <t>ケイケンシャ</t>
    </rPh>
    <rPh sb="3" eb="4">
      <t>スウ</t>
    </rPh>
    <phoneticPr fontId="3"/>
  </si>
  <si>
    <t>社名</t>
    <rPh sb="0" eb="2">
      <t>シャメイ</t>
    </rPh>
    <phoneticPr fontId="3"/>
  </si>
  <si>
    <t>従業員数</t>
    <rPh sb="0" eb="3">
      <t>ジュウギョウイン</t>
    </rPh>
    <rPh sb="3" eb="4">
      <t>スウ</t>
    </rPh>
    <phoneticPr fontId="3"/>
  </si>
  <si>
    <t>事業内容</t>
    <rPh sb="0" eb="2">
      <t>ジギョウ</t>
    </rPh>
    <rPh sb="2" eb="4">
      <t>ナイヨウ</t>
    </rPh>
    <phoneticPr fontId="3"/>
  </si>
  <si>
    <t>勤務期間</t>
    <rPh sb="0" eb="2">
      <t>キンム</t>
    </rPh>
    <rPh sb="2" eb="4">
      <t>キカン</t>
    </rPh>
    <phoneticPr fontId="3"/>
  </si>
  <si>
    <t>社名①</t>
    <rPh sb="0" eb="2">
      <t>シャメイ</t>
    </rPh>
    <phoneticPr fontId="3"/>
  </si>
  <si>
    <t>現在または直近企業の給与</t>
    <rPh sb="0" eb="2">
      <t>ゲンザイ</t>
    </rPh>
    <rPh sb="5" eb="7">
      <t>チョッキン</t>
    </rPh>
    <rPh sb="7" eb="9">
      <t>キギョウ</t>
    </rPh>
    <rPh sb="10" eb="12">
      <t>キュウヨ</t>
    </rPh>
    <phoneticPr fontId="3"/>
  </si>
  <si>
    <t>月収</t>
    <rPh sb="0" eb="2">
      <t>ゲッシュウ</t>
    </rPh>
    <phoneticPr fontId="3"/>
  </si>
  <si>
    <t>万</t>
    <rPh sb="0" eb="1">
      <t>マン</t>
    </rPh>
    <phoneticPr fontId="3"/>
  </si>
  <si>
    <t>年間賞与</t>
    <rPh sb="0" eb="2">
      <t>ネンカン</t>
    </rPh>
    <rPh sb="2" eb="4">
      <t>ショウヨ</t>
    </rPh>
    <phoneticPr fontId="3"/>
  </si>
  <si>
    <t>月収のうちの各種手当</t>
    <rPh sb="0" eb="2">
      <t>ゲッシュウ</t>
    </rPh>
    <rPh sb="6" eb="8">
      <t>カクシュ</t>
    </rPh>
    <rPh sb="8" eb="10">
      <t>テアテ</t>
    </rPh>
    <phoneticPr fontId="3"/>
  </si>
  <si>
    <t>住宅手当</t>
    <rPh sb="0" eb="2">
      <t>ジュウタク</t>
    </rPh>
    <rPh sb="2" eb="4">
      <t>テアテ</t>
    </rPh>
    <phoneticPr fontId="3"/>
  </si>
  <si>
    <t>扶養手当</t>
    <rPh sb="0" eb="2">
      <t>フヨウ</t>
    </rPh>
    <rPh sb="2" eb="4">
      <t>テアテ</t>
    </rPh>
    <phoneticPr fontId="3"/>
  </si>
  <si>
    <t>月　～</t>
    <rPh sb="0" eb="1">
      <t>ガツ</t>
    </rPh>
    <phoneticPr fontId="3"/>
  </si>
  <si>
    <t>↓就業中の場合はブランク</t>
    <rPh sb="1" eb="4">
      <t>シュウギョウチュウ</t>
    </rPh>
    <rPh sb="5" eb="7">
      <t>バアイ</t>
    </rPh>
    <phoneticPr fontId="3"/>
  </si>
  <si>
    <t>社名②</t>
    <rPh sb="0" eb="2">
      <t>シャメイ</t>
    </rPh>
    <phoneticPr fontId="3"/>
  </si>
  <si>
    <t>社名③</t>
    <rPh sb="0" eb="2">
      <t>シャメイ</t>
    </rPh>
    <phoneticPr fontId="3"/>
  </si>
  <si>
    <t>社名④</t>
    <rPh sb="0" eb="2">
      <t>シャメイ</t>
    </rPh>
    <phoneticPr fontId="3"/>
  </si>
  <si>
    <t>社名⑤</t>
    <rPh sb="0" eb="2">
      <t>シャメイ</t>
    </rPh>
    <phoneticPr fontId="3"/>
  </si>
  <si>
    <t>社名⑥</t>
    <rPh sb="0" eb="2">
      <t>シャメイ</t>
    </rPh>
    <phoneticPr fontId="3"/>
  </si>
  <si>
    <t>社名⑦</t>
    <rPh sb="0" eb="2">
      <t>シャメイ</t>
    </rPh>
    <phoneticPr fontId="3"/>
  </si>
  <si>
    <t>社名⑧</t>
    <rPh sb="0" eb="2">
      <t>シャメイ</t>
    </rPh>
    <phoneticPr fontId="3"/>
  </si>
  <si>
    <t>社名⑨</t>
    <rPh sb="0" eb="2">
      <t>シャメイ</t>
    </rPh>
    <phoneticPr fontId="3"/>
  </si>
  <si>
    <t>社名⑩</t>
    <rPh sb="0" eb="2">
      <t>シャメイ</t>
    </rPh>
    <phoneticPr fontId="3"/>
  </si>
  <si>
    <t>■現在の年収・就業状況</t>
    <rPh sb="1" eb="3">
      <t>ゲンザイ</t>
    </rPh>
    <rPh sb="4" eb="6">
      <t>ネンシュウ</t>
    </rPh>
    <rPh sb="7" eb="9">
      <t>シュウギョウ</t>
    </rPh>
    <rPh sb="9" eb="11">
      <t>ジョウキョウ</t>
    </rPh>
    <phoneticPr fontId="3"/>
  </si>
  <si>
    <t>■勤務先の情報（新しい会社から記載）</t>
    <rPh sb="1" eb="4">
      <t>キンムサキ</t>
    </rPh>
    <rPh sb="5" eb="7">
      <t>ジョウホウ</t>
    </rPh>
    <rPh sb="8" eb="9">
      <t>アタラ</t>
    </rPh>
    <rPh sb="11" eb="13">
      <t>カイシャ</t>
    </rPh>
    <rPh sb="15" eb="17">
      <t>キサイ</t>
    </rPh>
    <phoneticPr fontId="3"/>
  </si>
  <si>
    <t>■希望条件</t>
    <rPh sb="1" eb="3">
      <t>キボウ</t>
    </rPh>
    <rPh sb="3" eb="5">
      <t>ジョウケン</t>
    </rPh>
    <phoneticPr fontId="3"/>
  </si>
  <si>
    <t>希望勤務地</t>
    <rPh sb="0" eb="2">
      <t>キボウ</t>
    </rPh>
    <rPh sb="2" eb="5">
      <t>キンムチ</t>
    </rPh>
    <phoneticPr fontId="3"/>
  </si>
  <si>
    <t>希望年収</t>
    <rPh sb="0" eb="2">
      <t>キボウ</t>
    </rPh>
    <rPh sb="2" eb="4">
      <t>ネンシュウ</t>
    </rPh>
    <phoneticPr fontId="3"/>
  </si>
  <si>
    <t>その他希望条件</t>
    <rPh sb="2" eb="3">
      <t>タ</t>
    </rPh>
    <rPh sb="3" eb="5">
      <t>キボウ</t>
    </rPh>
    <rPh sb="5" eb="7">
      <t>ジョウケン</t>
    </rPh>
    <phoneticPr fontId="3"/>
  </si>
  <si>
    <t>北海道</t>
  </si>
  <si>
    <t>青森県</t>
  </si>
  <si>
    <t>岩手県</t>
  </si>
  <si>
    <t>宮城県</t>
  </si>
  <si>
    <t>秋田県</t>
  </si>
  <si>
    <t>山形県</t>
  </si>
  <si>
    <t>福島県</t>
  </si>
  <si>
    <t>茨城県</t>
  </si>
  <si>
    <t>栃木県</t>
  </si>
  <si>
    <t>群馬県</t>
  </si>
  <si>
    <t>埼玉県</t>
  </si>
  <si>
    <t>千葉県</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</si>
  <si>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</si>
  <si>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</si>
  <si>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</si>
  <si>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</si>
  <si>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</si>
  <si>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</si>
  <si>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</si>
  <si>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</si>
  <si>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</si>
  <si>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</si>
  <si>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</si>
  <si>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</si>
  <si>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</si>
  <si>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</si>
  <si>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</si>
  <si>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</si>
  <si>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</si>
  <si>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</si>
  <si>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</si>
  <si>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</si>
  <si>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</si>
  <si>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</si>
  <si>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</si>
  <si>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</si>
  <si>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</si>
  <si>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</si>
  <si>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</si>
  <si>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</si>
  <si>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</si>
  <si>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</si>
  <si>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</si>
  <si>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</si>
  <si>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</si>
  <si>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</si>
  <si>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東京都（23区内）</t>
    <rPh sb="6" eb="7">
      <t>ク</t>
    </rPh>
    <rPh sb="7" eb="8">
      <t>ナイ</t>
    </rPh>
    <phoneticPr fontId="3"/>
  </si>
  <si>
    <t>東京都</t>
    <phoneticPr fontId="3"/>
  </si>
  <si>
    <t>海外</t>
    <rPh sb="0" eb="2">
      <t>カイガイ</t>
    </rPh>
    <phoneticPr fontId="3"/>
  </si>
  <si>
    <t>契約社員</t>
    <rPh sb="0" eb="2">
      <t>ケイヤク</t>
    </rPh>
    <rPh sb="2" eb="4">
      <t>シャイン</t>
    </rPh>
    <phoneticPr fontId="3"/>
  </si>
  <si>
    <t>アルバイト</t>
    <phoneticPr fontId="3"/>
  </si>
  <si>
    <t>派遣社員</t>
    <rPh sb="0" eb="2">
      <t>ハケン</t>
    </rPh>
    <rPh sb="2" eb="4">
      <t>シャイン</t>
    </rPh>
    <phoneticPr fontId="3"/>
  </si>
  <si>
    <t>主な職務・役職</t>
    <rPh sb="0" eb="1">
      <t>オモ</t>
    </rPh>
    <rPh sb="2" eb="4">
      <t>ショクム</t>
    </rPh>
    <rPh sb="5" eb="7">
      <t>ヤクショク</t>
    </rPh>
    <phoneticPr fontId="3"/>
  </si>
  <si>
    <t>語学スキル</t>
    <rPh sb="0" eb="2">
      <t>ゴガク</t>
    </rPh>
    <phoneticPr fontId="3"/>
  </si>
  <si>
    <t>入力例：1973/3/25</t>
    <rPh sb="0" eb="2">
      <t>ニュウリョク</t>
    </rPh>
    <rPh sb="2" eb="3">
      <t>レイ</t>
    </rPh>
    <phoneticPr fontId="3"/>
  </si>
  <si>
    <t>住所</t>
    <rPh sb="0" eb="2">
      <t>ジュウショ</t>
    </rPh>
    <phoneticPr fontId="2"/>
  </si>
  <si>
    <t>文章・マニュアル読解</t>
    <rPh sb="0" eb="2">
      <t>ブンショウ</t>
    </rPh>
    <rPh sb="8" eb="10">
      <t>ドッカイ</t>
    </rPh>
    <phoneticPr fontId="3"/>
  </si>
  <si>
    <t>その他の
語学スキル</t>
    <rPh sb="2" eb="3">
      <t>タ</t>
    </rPh>
    <rPh sb="5" eb="7">
      <t>ゴガク</t>
    </rPh>
    <phoneticPr fontId="3"/>
  </si>
  <si>
    <t>備考
（その他）</t>
    <rPh sb="0" eb="2">
      <t>ビコウ</t>
    </rPh>
    <rPh sb="6" eb="7">
      <t>タ</t>
    </rPh>
    <phoneticPr fontId="2"/>
  </si>
  <si>
    <t>普通自動車
免許</t>
    <rPh sb="0" eb="2">
      <t>フツウ</t>
    </rPh>
    <rPh sb="2" eb="5">
      <t>ジドウシャ</t>
    </rPh>
    <rPh sb="6" eb="8">
      <t>メンキョ</t>
    </rPh>
    <phoneticPr fontId="2"/>
  </si>
  <si>
    <t>希望条件</t>
    <rPh sb="0" eb="2">
      <t>キボウ</t>
    </rPh>
    <rPh sb="2" eb="4">
      <t>ジョウケン</t>
    </rPh>
    <phoneticPr fontId="3"/>
  </si>
  <si>
    <t>希望勤務地</t>
    <rPh sb="0" eb="2">
      <t>キボウ</t>
    </rPh>
    <rPh sb="2" eb="5">
      <t>キンムチ</t>
    </rPh>
    <phoneticPr fontId="2"/>
  </si>
  <si>
    <t>TOEFL(C)</t>
    <phoneticPr fontId="3"/>
  </si>
  <si>
    <t>TOEFL(i)</t>
    <phoneticPr fontId="3"/>
  </si>
  <si>
    <t>社</t>
    <rPh sb="0" eb="1">
      <t>シャ</t>
    </rPh>
    <phoneticPr fontId="3"/>
  </si>
  <si>
    <t>経験社数</t>
    <rPh sb="0" eb="2">
      <t>ケイケン</t>
    </rPh>
    <rPh sb="2" eb="3">
      <t>シャ</t>
    </rPh>
    <rPh sb="3" eb="4">
      <t>スウ</t>
    </rPh>
    <phoneticPr fontId="3"/>
  </si>
  <si>
    <t>現職中</t>
    <rPh sb="0" eb="2">
      <t>ゲンショク</t>
    </rPh>
    <rPh sb="2" eb="3">
      <t>チュウ</t>
    </rPh>
    <phoneticPr fontId="3"/>
  </si>
  <si>
    <t>離職中</t>
    <rPh sb="0" eb="2">
      <t>リショク</t>
    </rPh>
    <rPh sb="2" eb="3">
      <t>チュウ</t>
    </rPh>
    <phoneticPr fontId="3"/>
  </si>
  <si>
    <t>事業
内容</t>
    <rPh sb="0" eb="2">
      <t>ジギョウ</t>
    </rPh>
    <rPh sb="3" eb="5">
      <t>ナイヨウ</t>
    </rPh>
    <phoneticPr fontId="3"/>
  </si>
  <si>
    <t>勤務
期間</t>
    <rPh sb="0" eb="2">
      <t>キンム</t>
    </rPh>
    <rPh sb="3" eb="5">
      <t>キカン</t>
    </rPh>
    <phoneticPr fontId="3"/>
  </si>
  <si>
    <t>雇用
形態</t>
    <rPh sb="0" eb="2">
      <t>コヨウ</t>
    </rPh>
    <rPh sb="3" eb="5">
      <t>ケイタイ</t>
    </rPh>
    <phoneticPr fontId="3"/>
  </si>
  <si>
    <t>セイ</t>
    <phoneticPr fontId="3"/>
  </si>
  <si>
    <t>メイ</t>
    <phoneticPr fontId="3"/>
  </si>
  <si>
    <t>PCアドレス</t>
    <phoneticPr fontId="3"/>
  </si>
  <si>
    <t>TOEFL(P)</t>
    <phoneticPr fontId="3"/>
  </si>
  <si>
    <t>e-mailでのやりとり</t>
    <phoneticPr fontId="3"/>
  </si>
  <si>
    <t>主な仕事内容・役職</t>
    <rPh sb="0" eb="1">
      <t>オモ</t>
    </rPh>
    <rPh sb="2" eb="4">
      <t>シゴト</t>
    </rPh>
    <rPh sb="4" eb="6">
      <t>ナイヨウ</t>
    </rPh>
    <rPh sb="7" eb="9">
      <t>ヤクショク</t>
    </rPh>
    <phoneticPr fontId="3"/>
  </si>
  <si>
    <t>入学年月</t>
    <rPh sb="0" eb="2">
      <t>ニュウガク</t>
    </rPh>
    <rPh sb="2" eb="4">
      <t>ネンゲツ</t>
    </rPh>
    <phoneticPr fontId="3"/>
  </si>
  <si>
    <t>卒業年月</t>
    <rPh sb="0" eb="2">
      <t>ソツギョウ</t>
    </rPh>
    <rPh sb="2" eb="4">
      <t>ネンゲツ</t>
    </rPh>
    <phoneticPr fontId="3"/>
  </si>
  <si>
    <t>現職または　
直近就業企業の給与
※月収・年収に各種手当を含む</t>
    <rPh sb="0" eb="2">
      <t>ゲンショク</t>
    </rPh>
    <rPh sb="7" eb="9">
      <t>チョッキン</t>
    </rPh>
    <rPh sb="9" eb="11">
      <t>シュウギョウ</t>
    </rPh>
    <rPh sb="11" eb="13">
      <t>キギョウ</t>
    </rPh>
    <rPh sb="14" eb="16">
      <t>キュウヨ</t>
    </rPh>
    <rPh sb="19" eb="21">
      <t>ゲッシュウ</t>
    </rPh>
    <rPh sb="22" eb="24">
      <t>ネンシュウ</t>
    </rPh>
    <rPh sb="25" eb="27">
      <t>カクシュ</t>
    </rPh>
    <rPh sb="27" eb="29">
      <t>テアテ</t>
    </rPh>
    <rPh sb="30" eb="31">
      <t>フク</t>
    </rPh>
    <phoneticPr fontId="3"/>
  </si>
  <si>
    <t>その他手当</t>
    <rPh sb="2" eb="3">
      <t>タ</t>
    </rPh>
    <rPh sb="3" eb="5">
      <t>テアテ</t>
    </rPh>
    <phoneticPr fontId="3"/>
  </si>
  <si>
    <t>取得年月</t>
    <rPh sb="0" eb="2">
      <t>シュトク</t>
    </rPh>
    <rPh sb="2" eb="4">
      <t>ネンゲツ</t>
    </rPh>
    <phoneticPr fontId="3"/>
  </si>
  <si>
    <t>ヶ月）</t>
    <rPh sb="1" eb="2">
      <t>ゲツ</t>
    </rPh>
    <phoneticPr fontId="3"/>
  </si>
  <si>
    <t>男性</t>
    <rPh sb="0" eb="1">
      <t>オトコ</t>
    </rPh>
    <rPh sb="1" eb="2">
      <t>セイ</t>
    </rPh>
    <phoneticPr fontId="3"/>
  </si>
  <si>
    <t>備考</t>
    <rPh sb="0" eb="2">
      <t>ビコウ</t>
    </rPh>
    <phoneticPr fontId="3"/>
  </si>
  <si>
    <t>履　歴　書</t>
    <rPh sb="0" eb="1">
      <t>クツ</t>
    </rPh>
    <rPh sb="2" eb="3">
      <t>レキ</t>
    </rPh>
    <rPh sb="4" eb="5">
      <t>ショ</t>
    </rPh>
    <phoneticPr fontId="3"/>
  </si>
  <si>
    <t>転居を伴う転勤の可否</t>
    <rPh sb="0" eb="2">
      <t>テンキョ</t>
    </rPh>
    <rPh sb="3" eb="4">
      <t>トモナ</t>
    </rPh>
    <rPh sb="5" eb="7">
      <t>テンキン</t>
    </rPh>
    <rPh sb="8" eb="10">
      <t>カヒ</t>
    </rPh>
    <phoneticPr fontId="3"/>
  </si>
  <si>
    <t>転勤可</t>
    <rPh sb="0" eb="2">
      <t>テンキン</t>
    </rPh>
    <rPh sb="2" eb="3">
      <t>カ</t>
    </rPh>
    <phoneticPr fontId="3"/>
  </si>
  <si>
    <t>転勤不可</t>
    <rPh sb="0" eb="2">
      <t>テンキン</t>
    </rPh>
    <rPh sb="2" eb="4">
      <t>フカ</t>
    </rPh>
    <phoneticPr fontId="3"/>
  </si>
  <si>
    <t>条件によっては可</t>
    <rPh sb="0" eb="2">
      <t>ジョウケン</t>
    </rPh>
    <rPh sb="7" eb="8">
      <t>カ</t>
    </rPh>
    <phoneticPr fontId="3"/>
  </si>
  <si>
    <t>****</t>
    <phoneticPr fontId="3"/>
  </si>
  <si>
    <t>**-****-****</t>
    <phoneticPr fontId="3"/>
  </si>
  <si>
    <t>***-****-****</t>
    <phoneticPr fontId="3"/>
  </si>
  <si>
    <t>*****@***.**</t>
    <phoneticPr fontId="3"/>
  </si>
  <si>
    <t>***</t>
    <phoneticPr fontId="3"/>
  </si>
  <si>
    <t>その他手当</t>
    <rPh sb="2" eb="3">
      <t>ホカ</t>
    </rPh>
    <rPh sb="3" eb="5">
      <t>テアテ</t>
    </rPh>
    <phoneticPr fontId="3"/>
  </si>
  <si>
    <t>カナ</t>
    <phoneticPr fontId="3"/>
  </si>
  <si>
    <t>家族構成</t>
    <phoneticPr fontId="3"/>
  </si>
  <si>
    <t>配偶者</t>
    <phoneticPr fontId="3"/>
  </si>
  <si>
    <t>満</t>
    <phoneticPr fontId="3"/>
  </si>
  <si>
    <t>才</t>
    <phoneticPr fontId="3"/>
  </si>
  <si>
    <t>-</t>
    <phoneticPr fontId="3"/>
  </si>
  <si>
    <t>ＴＥＬ</t>
    <phoneticPr fontId="3"/>
  </si>
  <si>
    <t>最寄の交通機関</t>
    <phoneticPr fontId="3"/>
  </si>
  <si>
    <t>ＰＣアドレス</t>
    <phoneticPr fontId="3"/>
  </si>
  <si>
    <t>免許・資格等</t>
    <phoneticPr fontId="3"/>
  </si>
  <si>
    <t>TOEIC</t>
    <phoneticPr fontId="3"/>
  </si>
  <si>
    <t>TOEFL(P)</t>
    <phoneticPr fontId="3"/>
  </si>
  <si>
    <t>TOEFL(C)</t>
    <phoneticPr fontId="3"/>
  </si>
  <si>
    <t>TOEFL(i)</t>
    <phoneticPr fontId="3"/>
  </si>
  <si>
    <t>e-mailでのやりとり</t>
    <phoneticPr fontId="3"/>
  </si>
  <si>
    <t>～</t>
    <phoneticPr fontId="3"/>
  </si>
  <si>
    <t>（</t>
    <phoneticPr fontId="3"/>
  </si>
  <si>
    <t>住所３</t>
    <rPh sb="0" eb="2">
      <t>ジュウショ</t>
    </rPh>
    <phoneticPr fontId="3"/>
  </si>
  <si>
    <t>都道府県(住所1)</t>
    <rPh sb="0" eb="4">
      <t>トドウフケン</t>
    </rPh>
    <rPh sb="5" eb="7">
      <t>ジュウショ</t>
    </rPh>
    <phoneticPr fontId="3"/>
  </si>
  <si>
    <t>市区町村(住所2)</t>
    <rPh sb="0" eb="2">
      <t>シク</t>
    </rPh>
    <rPh sb="2" eb="4">
      <t>チョウソン</t>
    </rPh>
    <rPh sb="5" eb="7">
      <t>ジュウショ</t>
    </rPh>
    <phoneticPr fontId="3"/>
  </si>
  <si>
    <t>■その他特記事項（転職理由や転職にあたっての条件がございましたらご記載ください）</t>
    <rPh sb="3" eb="4">
      <t>タ</t>
    </rPh>
    <rPh sb="4" eb="6">
      <t>トッキ</t>
    </rPh>
    <rPh sb="6" eb="8">
      <t>ジコウ</t>
    </rPh>
    <rPh sb="9" eb="11">
      <t>テンショク</t>
    </rPh>
    <rPh sb="11" eb="13">
      <t>リユウ</t>
    </rPh>
    <rPh sb="14" eb="16">
      <t>テンショク</t>
    </rPh>
    <rPh sb="22" eb="24">
      <t>ジョウケン</t>
    </rPh>
    <rPh sb="33" eb="35">
      <t>キサイ</t>
    </rPh>
    <phoneticPr fontId="3"/>
  </si>
  <si>
    <t>入力が完了しましたら、「履歴書」シートをご確認ください。</t>
    <rPh sb="0" eb="2">
      <t>ニュウリョク</t>
    </rPh>
    <rPh sb="3" eb="5">
      <t>カンリョウ</t>
    </rPh>
    <rPh sb="12" eb="15">
      <t>リレキショ</t>
    </rPh>
    <rPh sb="21" eb="23">
      <t>カクニン</t>
    </rPh>
    <phoneticPr fontId="3"/>
  </si>
  <si>
    <t>入学年（西暦）</t>
    <rPh sb="0" eb="2">
      <t>ニュウガク</t>
    </rPh>
    <rPh sb="2" eb="3">
      <t>ネン</t>
    </rPh>
    <rPh sb="4" eb="6">
      <t>セイレキ</t>
    </rPh>
    <phoneticPr fontId="3"/>
  </si>
  <si>
    <t>卒業年（西暦）</t>
    <rPh sb="0" eb="2">
      <t>ソツギョウ</t>
    </rPh>
    <rPh sb="2" eb="3">
      <t>ネン</t>
    </rPh>
    <phoneticPr fontId="3"/>
  </si>
  <si>
    <t>取得年（西暦）</t>
    <rPh sb="0" eb="2">
      <t>シュトク</t>
    </rPh>
    <rPh sb="2" eb="3">
      <t>ドシ</t>
    </rPh>
    <phoneticPr fontId="3"/>
  </si>
  <si>
    <t>年（西暦）</t>
    <rPh sb="0" eb="1">
      <t>ネン</t>
    </rPh>
    <phoneticPr fontId="3"/>
  </si>
  <si>
    <t>【履歴書入力フォーム】このページに入力した内容が「履歴書」シートに反映されます。</t>
    <rPh sb="1" eb="4">
      <t>リレキショ</t>
    </rPh>
    <rPh sb="4" eb="6">
      <t>ニュウリョク</t>
    </rPh>
    <rPh sb="17" eb="19">
      <t>ニュウリョク</t>
    </rPh>
    <rPh sb="21" eb="23">
      <t>ナイヨウ</t>
    </rPh>
    <rPh sb="25" eb="28">
      <t>リレキショ</t>
    </rPh>
    <rPh sb="33" eb="35">
      <t>ハンエイ</t>
    </rPh>
    <phoneticPr fontId="3"/>
  </si>
  <si>
    <t>張り付けてください。</t>
    <rPh sb="0" eb="1">
      <t>ハ</t>
    </rPh>
    <rPh sb="2" eb="3">
      <t>ツ</t>
    </rPh>
    <phoneticPr fontId="3"/>
  </si>
  <si>
    <t>業務委託</t>
    <rPh sb="0" eb="2">
      <t>ギョウム</t>
    </rPh>
    <rPh sb="2" eb="4">
      <t>イタク</t>
    </rPh>
    <phoneticPr fontId="3"/>
  </si>
  <si>
    <t>個人事業</t>
    <rPh sb="0" eb="2">
      <t>コジン</t>
    </rPh>
    <rPh sb="2" eb="4">
      <t>ジギョウ</t>
    </rPh>
    <phoneticPr fontId="3"/>
  </si>
  <si>
    <t>写真は下記の点線枠内に</t>
    <rPh sb="0" eb="2">
      <t>シャシン</t>
    </rPh>
    <rPh sb="3" eb="5">
      <t>カキ</t>
    </rPh>
    <rPh sb="6" eb="8">
      <t>テンセン</t>
    </rPh>
    <rPh sb="8" eb="10">
      <t>ワクナイ</t>
    </rPh>
    <rPh sb="9" eb="10">
      <t>ナイ</t>
    </rPh>
    <phoneticPr fontId="3"/>
  </si>
  <si>
    <t>希望年収について補足</t>
    <rPh sb="0" eb="2">
      <t>キボウ</t>
    </rPh>
    <rPh sb="2" eb="4">
      <t>ネンシュウ</t>
    </rPh>
    <rPh sb="8" eb="10">
      <t>ホソク</t>
    </rPh>
    <phoneticPr fontId="3"/>
  </si>
  <si>
    <t>パート</t>
    <phoneticPr fontId="3"/>
  </si>
  <si>
    <t>※まず卒業年から入力を始めてください。</t>
    <rPh sb="3" eb="5">
      <t>ソツギョウ</t>
    </rPh>
    <rPh sb="5" eb="6">
      <t>ネン</t>
    </rPh>
    <rPh sb="8" eb="10">
      <t>ニュウリョク</t>
    </rPh>
    <rPh sb="11" eb="12">
      <t>ハジ</t>
    </rPh>
    <phoneticPr fontId="3"/>
  </si>
  <si>
    <t>　 入学年は一般的な経過年数で自動入力されますが、違っている場合は直接入力してください。</t>
    <rPh sb="2" eb="4">
      <t>ニュウガク</t>
    </rPh>
    <rPh sb="4" eb="5">
      <t>ネン</t>
    </rPh>
    <rPh sb="10" eb="12">
      <t>ケイカ</t>
    </rPh>
    <rPh sb="15" eb="17">
      <t>ジドウ</t>
    </rPh>
    <rPh sb="17" eb="19">
      <t>ニュウリョク</t>
    </rPh>
    <rPh sb="25" eb="26">
      <t>チガ</t>
    </rPh>
    <rPh sb="30" eb="32">
      <t>バアイ</t>
    </rPh>
    <rPh sb="33" eb="35">
      <t>チョクセツ</t>
    </rPh>
    <rPh sb="35" eb="37">
      <t>ニュウリョク</t>
    </rPh>
    <phoneticPr fontId="3"/>
  </si>
  <si>
    <t>バス</t>
    <phoneticPr fontId="3"/>
  </si>
  <si>
    <t>自転車</t>
    <rPh sb="0" eb="3">
      <t>ジテンシャ</t>
    </rPh>
    <phoneticPr fontId="3"/>
  </si>
  <si>
    <t>自家用車</t>
    <rPh sb="0" eb="4">
      <t>ジカヨウシャ</t>
    </rPh>
    <phoneticPr fontId="3"/>
  </si>
  <si>
    <t>その他、趣味・スポーツなど</t>
    <rPh sb="2" eb="3">
      <t>タ</t>
    </rPh>
    <rPh sb="4" eb="6">
      <t>シュミ</t>
    </rPh>
    <phoneticPr fontId="3"/>
  </si>
  <si>
    <t>直近の3社を記載※4社目以降がある場合は職務経歴書に記載致します。</t>
    <rPh sb="0" eb="2">
      <t>チョッキン</t>
    </rPh>
    <rPh sb="4" eb="5">
      <t>シャ</t>
    </rPh>
    <rPh sb="6" eb="8">
      <t>キサイ</t>
    </rPh>
    <rPh sb="10" eb="11">
      <t>シャ</t>
    </rPh>
    <rPh sb="11" eb="12">
      <t>メ</t>
    </rPh>
    <rPh sb="12" eb="14">
      <t>イコウ</t>
    </rPh>
    <rPh sb="17" eb="19">
      <t>バアイ</t>
    </rPh>
    <rPh sb="20" eb="25">
      <t>ショ</t>
    </rPh>
    <rPh sb="26" eb="28">
      <t>キサイ</t>
    </rPh>
    <rPh sb="28" eb="29">
      <t>イタ</t>
    </rPh>
    <phoneticPr fontId="3"/>
  </si>
  <si>
    <t>ver 150417</t>
    <phoneticPr fontId="3"/>
  </si>
  <si>
    <r>
      <t>その他特記事項</t>
    </r>
    <r>
      <rPr>
        <sz val="8"/>
        <rFont val="ＭＳ Ｐゴシック"/>
        <family val="3"/>
        <charset val="128"/>
      </rPr>
      <t>（転職理由や転職にあたっての条件等）</t>
    </r>
    <rPh sb="2" eb="3">
      <t>タ</t>
    </rPh>
    <rPh sb="3" eb="5">
      <t>トッキ</t>
    </rPh>
    <rPh sb="5" eb="7">
      <t>ジコウ</t>
    </rPh>
    <phoneticPr fontId="3"/>
  </si>
  <si>
    <t>五島</t>
    <rPh sb="0" eb="2">
      <t>ゴトウ</t>
    </rPh>
    <phoneticPr fontId="3"/>
  </si>
  <si>
    <t>史明</t>
    <rPh sb="0" eb="2">
      <t>フミアキ</t>
    </rPh>
    <phoneticPr fontId="3"/>
  </si>
  <si>
    <t>東京都</t>
  </si>
  <si>
    <t>080-5019-6259</t>
    <phoneticPr fontId="3"/>
  </si>
  <si>
    <t>gf1010redgreen@gmail.com</t>
    <phoneticPr fontId="3"/>
  </si>
  <si>
    <t>明聖高等学校</t>
    <rPh sb="0" eb="6">
      <t>メイセイコウトウガッコウ</t>
    </rPh>
    <phoneticPr fontId="3"/>
  </si>
  <si>
    <t>東京工科大学メディア学部</t>
    <rPh sb="0" eb="6">
      <t>トウキョウコウカダイガク</t>
    </rPh>
    <rPh sb="10" eb="12">
      <t>ガクブ</t>
    </rPh>
    <phoneticPr fontId="3"/>
  </si>
  <si>
    <t>日本工学院専門学校ゲームクリエイター科</t>
    <rPh sb="0" eb="9">
      <t>ニホンコウガクインセンモンガッコウ</t>
    </rPh>
    <rPh sb="18" eb="19">
      <t>カ</t>
    </rPh>
    <phoneticPr fontId="3"/>
  </si>
  <si>
    <t>野球観戦、料理</t>
    <rPh sb="0" eb="4">
      <t>ヤキュウカンセン</t>
    </rPh>
    <rPh sb="5" eb="7">
      <t>リョウリ</t>
    </rPh>
    <phoneticPr fontId="3"/>
  </si>
  <si>
    <t>自社ソーシャルゲームのカスタマーサポート、自社ソーシャルゲームの実装前イベントデバッグ</t>
    <phoneticPr fontId="3"/>
  </si>
  <si>
    <t>株式会社スタッフサービスエンジニア</t>
    <rPh sb="0" eb="4">
      <t>カブシキガイシャ</t>
    </rPh>
    <phoneticPr fontId="3"/>
  </si>
  <si>
    <t>アルバイト</t>
  </si>
  <si>
    <t>英語検定 3級合格</t>
    <rPh sb="0" eb="4">
      <t>エイゴケンテイ</t>
    </rPh>
    <rPh sb="6" eb="7">
      <t>キュウ</t>
    </rPh>
    <rPh sb="7" eb="9">
      <t>ゴウカク</t>
    </rPh>
    <phoneticPr fontId="3"/>
  </si>
  <si>
    <t>情報検定 2級合格</t>
    <rPh sb="0" eb="4">
      <t>ジョウホウケンテイ</t>
    </rPh>
    <rPh sb="6" eb="7">
      <t>キュウ</t>
    </rPh>
    <rPh sb="7" eb="9">
      <t>ゴウカク</t>
    </rPh>
    <phoneticPr fontId="3"/>
  </si>
  <si>
    <t>MIDI検定 4級合格</t>
    <rPh sb="4" eb="6">
      <t>ケンテイ</t>
    </rPh>
    <rPh sb="8" eb="9">
      <t>キュウ</t>
    </rPh>
    <rPh sb="9" eb="11">
      <t>ゴウカク</t>
    </rPh>
    <phoneticPr fontId="3"/>
  </si>
  <si>
    <t>CGクリエイター検定ベーシック合格</t>
    <rPh sb="8" eb="10">
      <t>ケンテイ</t>
    </rPh>
    <rPh sb="15" eb="17">
      <t>ゴウカク</t>
    </rPh>
    <phoneticPr fontId="3"/>
  </si>
  <si>
    <t>261-0004</t>
    <phoneticPr fontId="3"/>
  </si>
  <si>
    <t>千葉県</t>
    <rPh sb="0" eb="3">
      <t>チバケン</t>
    </rPh>
    <phoneticPr fontId="3"/>
  </si>
  <si>
    <t>千葉市</t>
    <rPh sb="0" eb="3">
      <t>チバシ</t>
    </rPh>
    <phoneticPr fontId="3"/>
  </si>
  <si>
    <t>美浜区高洲3-15-6マリナコートタワー302号室</t>
    <rPh sb="0" eb="11">
      <t>ミハマクタカス</t>
    </rPh>
    <rPh sb="23" eb="25">
      <t>ゴウシツ</t>
    </rPh>
    <phoneticPr fontId="3"/>
  </si>
  <si>
    <t>京葉線</t>
    <rPh sb="0" eb="3">
      <t>ケイヨウセン</t>
    </rPh>
    <phoneticPr fontId="3"/>
  </si>
  <si>
    <t>稲毛海岸駅</t>
    <rPh sb="0" eb="4">
      <t>イナゲカイガン</t>
    </rPh>
    <rPh sb="4" eb="5">
      <t>エキ</t>
    </rPh>
    <phoneticPr fontId="3"/>
  </si>
  <si>
    <t>株式会社シーベース</t>
    <rPh sb="0" eb="4">
      <t>カブシキガイシャ</t>
    </rPh>
    <phoneticPr fontId="3"/>
  </si>
  <si>
    <t>Webアプリケーションの開発、運営</t>
    <rPh sb="12" eb="14">
      <t>カイハツ</t>
    </rPh>
    <rPh sb="15" eb="17">
      <t>ウンエイ</t>
    </rPh>
    <phoneticPr fontId="3"/>
  </si>
  <si>
    <t>社内システム開発(詳細設計、データベース設計、画面設計、コーディング)
テスター(自社Webアプリケーションのテスター)</t>
    <rPh sb="9" eb="13">
      <t>ショウサイセッケイ</t>
    </rPh>
    <rPh sb="20" eb="22">
      <t>セッケイ</t>
    </rPh>
    <rPh sb="23" eb="25">
      <t>ガメン</t>
    </rPh>
    <rPh sb="25" eb="27">
      <t>セッケイ</t>
    </rPh>
    <rPh sb="41" eb="43">
      <t>ジシャ</t>
    </rPh>
    <phoneticPr fontId="3"/>
  </si>
  <si>
    <t>特にございません。</t>
    <rPh sb="0" eb="1">
      <t>トク</t>
    </rPh>
    <phoneticPr fontId="3"/>
  </si>
  <si>
    <t>gf1010redgreen@au.com</t>
    <phoneticPr fontId="3"/>
  </si>
  <si>
    <t>シリコンスタジオ株式会社</t>
    <rPh sb="8" eb="12">
      <t>カブシキガイシャ</t>
    </rPh>
    <phoneticPr fontId="3"/>
  </si>
  <si>
    <t>ゲーム開発、運営、ミドルウェア開発、人材派遣</t>
    <rPh sb="3" eb="5">
      <t>カイハツ</t>
    </rPh>
    <rPh sb="6" eb="8">
      <t>ウンエイ</t>
    </rPh>
    <rPh sb="15" eb="17">
      <t>カイハツ</t>
    </rPh>
    <rPh sb="18" eb="22">
      <t>ジンザイハケン</t>
    </rPh>
    <phoneticPr fontId="3"/>
  </si>
  <si>
    <t>建設コンサルタント会社であるパシフィックコンサルタンツ株式会社に派遣中
Excelを使った資料作成やデータ解析
Wordを使った解析したデータに基づいた報告書作成</t>
  </si>
  <si>
    <t>人材派遣(エンジニア関係)</t>
  </si>
  <si>
    <t>株式会社DF</t>
    <rPh sb="0" eb="4">
      <t>カブシキガイシャ</t>
    </rPh>
    <phoneticPr fontId="3"/>
  </si>
  <si>
    <t>VRコンテンツ、遊技機、スマートフォンアプリ、ウェブアプリの企画・開発</t>
    <phoneticPr fontId="3"/>
  </si>
  <si>
    <t>自社開発ゲームの企画、開発
VRコンテンツの演出セリフの作成
VRコンテンツの演出スクリプトの作成
Webコンテンツ制作</t>
    <rPh sb="0" eb="4">
      <t>ジシャカイハツ</t>
    </rPh>
    <rPh sb="8" eb="10">
      <t>キカク</t>
    </rPh>
    <rPh sb="11" eb="13">
      <t>カイハツ</t>
    </rPh>
    <rPh sb="22" eb="24">
      <t>エンシュツ</t>
    </rPh>
    <rPh sb="28" eb="30">
      <t>サクセイ</t>
    </rPh>
    <rPh sb="39" eb="41">
      <t>エンシュツ</t>
    </rPh>
    <rPh sb="47" eb="49">
      <t>サクセイ</t>
    </rPh>
    <rPh sb="58" eb="60">
      <t>セイサク</t>
    </rPh>
    <phoneticPr fontId="3"/>
  </si>
  <si>
    <t>関東圏であればどこでも構いません。場合によっては関西圏でも就業可能です。</t>
    <rPh sb="0" eb="3">
      <t>カントウケン</t>
    </rPh>
    <rPh sb="11" eb="12">
      <t>カマ</t>
    </rPh>
    <rPh sb="17" eb="19">
      <t>バアイ</t>
    </rPh>
    <rPh sb="24" eb="27">
      <t>カンサイケン</t>
    </rPh>
    <rPh sb="29" eb="33">
      <t>シュウギョウカノウ</t>
    </rPh>
    <phoneticPr fontId="3"/>
  </si>
  <si>
    <t>特にありません。</t>
    <rPh sb="0" eb="1">
      <t>トク</t>
    </rPh>
    <phoneticPr fontId="3"/>
  </si>
  <si>
    <t>株式会社スマイルラボ</t>
    <rPh sb="0" eb="2">
      <t>カブシキ</t>
    </rPh>
    <rPh sb="2" eb="4">
      <t>カイシャ</t>
    </rPh>
    <phoneticPr fontId="3"/>
  </si>
  <si>
    <t>インターネットを活用したコミュニティサービスの企画・開発・運営</t>
    <phoneticPr fontId="3"/>
  </si>
  <si>
    <t>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t>
    <rPh sb="0" eb="4">
      <t>ジシャカイハツ</t>
    </rPh>
    <rPh sb="8" eb="10">
      <t>キカク</t>
    </rPh>
    <rPh sb="11" eb="13">
      <t>カイハツ</t>
    </rPh>
    <rPh sb="14" eb="18">
      <t>ジシャカイハツ</t>
    </rPh>
    <rPh sb="28" eb="30">
      <t>サクセイ</t>
    </rPh>
    <rPh sb="31" eb="38">
      <t>ジシャカイ</t>
    </rPh>
    <rPh sb="43" eb="45">
      <t>チョウセイ</t>
    </rPh>
    <rPh sb="46" eb="53">
      <t>ジシャ</t>
    </rPh>
    <rPh sb="54" eb="57">
      <t>キカクショ</t>
    </rPh>
    <rPh sb="58" eb="61">
      <t>シヨウショ</t>
    </rPh>
    <rPh sb="62" eb="64">
      <t>サクセイ</t>
    </rPh>
    <rPh sb="72" eb="73">
      <t>シ</t>
    </rPh>
    <rPh sb="96" eb="98">
      <t>サクセイ</t>
    </rPh>
    <rPh sb="102" eb="105">
      <t>ジドウカ</t>
    </rPh>
    <rPh sb="109" eb="111">
      <t>サクセイ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</si>
</sst>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yyyy"/>
    <numFmt numFmtId="177" formatCode="dd"/>
    <numFmt numFmtId="178" formatCode="mm"/>
  </numFmts>
  <fonts count="16" x14ac:knownFonts="1">
    <font>
      <sz val="11"/>
      <name val="ＭＳ Ｐ明朝"/>
      <family val="1"/>
      <charset val="128"/>
    </font>
    <font>
      <sz val="11"/>
      <name val="ＭＳ Ｐ明朝"/>
      <family val="1"/>
      <charset val="128"/>
    </font>
    <font>
      <sz val="6"/>
      <name val="ＭＳ Ｐゴシック"/>
      <family val="3"/>
      <charset val="128"/>
    </font>
    <font>
      <sz val="6"/>
      <name val="ＭＳ Ｐ明朝"/>
      <family val="1"/>
      <charset val="128"/>
    </font>
    <font>
      <sz val="10"/>
      <name val="ＭＳ Ｐ明朝"/>
      <family val="1"/>
      <charset val="128"/>
    </font>
    <font>
      <sz val="9"/>
      <name val="ＭＳ Ｐ明朝"/>
      <family val="1"/>
      <charset val="128"/>
    </font>
    <font>
      <u/>
      <sz val="11"/>
      <color indexed="12"/>
      <name val="ＭＳ Ｐ明朝"/>
      <family val="1"/>
      <charset val="128"/>
    </font>
    <font>
      <sz val="11"/>
      <name val="ＭＳ Ｐ明朝"/>
      <family val="1"/>
      <charset val="128"/>
    </font>
    <font>
      <sz val="9"/>
      <name val="ＭＳ Ｐゴシック"/>
      <family val="3"/>
      <charset val="128"/>
    </font>
    <font>
      <sz val="13"/>
      <name val="ＭＳ Ｐゴシック"/>
      <family val="3"/>
      <charset val="128"/>
    </font>
    <font>
      <b/>
      <sz val="14"/>
      <name val="ＭＳ Ｐゴシック"/>
      <family val="3"/>
      <charset val="128"/>
    </font>
    <font>
      <sz val="12"/>
      <color indexed="9"/>
      <name val="HG創英角ｺﾞｼｯｸUB"/>
      <family val="3"/>
      <charset val="128"/>
    </font>
    <font>
      <sz val="11"/>
      <color indexed="9"/>
      <name val="ＭＳ Ｐ明朝"/>
      <family val="1"/>
      <charset val="128"/>
    </font>
    <font>
      <sz val="10"/>
      <color indexed="9"/>
      <name val="ＭＳ Ｐ明朝"/>
      <family val="1"/>
      <charset val="128"/>
    </font>
    <font>
      <sz val="9"/>
      <color indexed="9"/>
      <name val="ＭＳ Ｐ明朝"/>
      <family val="1"/>
      <charset val="128"/>
    </font>
    <font>
      <sz val="8"/>
      <name val="ＭＳ Ｐゴシック"/>
      <family val="3"/>
      <charset val="128"/>
    </font>
  </fonts>
  <fills count="7">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8"/>
        <bgColor indexed="64"/>
      </patternFill>
    </fill>
    <fill>
      <patternFill patternType="solid">
        <fgColor indexed="9"/>
        <bgColor indexed="64"/>
      </patternFill>
    </fill>
    <fill>
      <patternFill patternType="solid">
        <fgColor indexed="27"/>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dashed">
        <color indexed="64"/>
      </bottom>
      <diagonal/>
    </border>
    <border>
      <left style="hair">
        <color indexed="64"/>
      </left>
      <right style="hair">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style="hair">
        <color indexed="64"/>
      </left>
      <right style="hair">
        <color indexed="64"/>
      </right>
      <top style="dashed">
        <color indexed="64"/>
      </top>
      <bottom style="dashed">
        <color indexed="64"/>
      </bottom>
      <diagonal/>
    </border>
    <border>
      <left style="thin">
        <color indexed="64"/>
      </left>
      <right style="hair">
        <color indexed="64"/>
      </right>
      <top style="dashed">
        <color indexed="64"/>
      </top>
      <bottom style="thin">
        <color indexed="64"/>
      </bottom>
      <diagonal/>
    </border>
    <border>
      <left style="hair">
        <color indexed="64"/>
      </left>
      <right style="hair">
        <color indexed="64"/>
      </right>
      <top style="dash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hair">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double">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dotted">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style="hair">
        <color indexed="64"/>
      </right>
      <top/>
      <bottom/>
      <diagonal/>
    </border>
    <border>
      <left/>
      <right/>
      <top style="hair">
        <color indexed="64"/>
      </top>
      <bottom/>
      <diagonal/>
    </border>
    <border>
      <left style="hair">
        <color indexed="64"/>
      </left>
      <right/>
      <top/>
      <bottom/>
      <diagonal/>
    </border>
    <border>
      <left style="hair">
        <color indexed="64"/>
      </left>
      <right style="hair">
        <color indexed="64"/>
      </right>
      <top style="thin">
        <color indexed="64"/>
      </top>
      <bottom style="dotted">
        <color indexed="64"/>
      </bottom>
      <diagonal/>
    </border>
    <border>
      <left style="hair">
        <color indexed="64"/>
      </left>
      <right style="hair">
        <color indexed="64"/>
      </right>
      <top style="dotted">
        <color indexed="64"/>
      </top>
      <bottom style="dotted">
        <color indexed="64"/>
      </bottom>
      <diagonal/>
    </border>
    <border>
      <left style="thin">
        <color indexed="64"/>
      </left>
      <right style="hair">
        <color indexed="64"/>
      </right>
      <top style="thin">
        <color indexed="64"/>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hair">
        <color indexed="64"/>
      </left>
      <right/>
      <top style="thin">
        <color indexed="64"/>
      </top>
      <bottom style="dotted">
        <color indexed="64"/>
      </bottom>
      <diagonal/>
    </border>
    <border>
      <left/>
      <right/>
      <top style="thin">
        <color indexed="64"/>
      </top>
      <bottom style="dotted">
        <color indexed="64"/>
      </bottom>
      <diagonal/>
    </border>
    <border>
      <left style="hair">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hair">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thin">
        <color indexed="64"/>
      </bottom>
      <diagonal/>
    </border>
    <border>
      <left style="hair">
        <color indexed="64"/>
      </left>
      <right style="thin">
        <color indexed="64"/>
      </right>
      <top style="thin">
        <color indexed="64"/>
      </top>
      <bottom style="dashed">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thin">
        <color indexed="64"/>
      </left>
      <right/>
      <top/>
      <bottom style="double">
        <color indexed="64"/>
      </bottom>
      <diagonal/>
    </border>
    <border>
      <left/>
      <right/>
      <top/>
      <bottom style="double">
        <color indexed="64"/>
      </bottom>
      <diagonal/>
    </border>
    <border>
      <left/>
      <right style="hair">
        <color indexed="64"/>
      </right>
      <top/>
      <bottom style="double">
        <color indexed="64"/>
      </bottom>
      <diagonal/>
    </border>
    <border>
      <left/>
      <right style="hair">
        <color indexed="64"/>
      </right>
      <top style="hair">
        <color indexed="64"/>
      </top>
      <bottom style="double">
        <color indexed="64"/>
      </bottom>
      <diagonal/>
    </border>
    <border>
      <left style="hair">
        <color indexed="64"/>
      </left>
      <right/>
      <top style="hair">
        <color indexed="64"/>
      </top>
      <bottom/>
      <diagonal/>
    </border>
    <border>
      <left style="hair">
        <color indexed="64"/>
      </left>
      <right/>
      <top/>
      <bottom style="double">
        <color indexed="64"/>
      </bottom>
      <diagonal/>
    </border>
    <border>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diagonal/>
    </border>
    <border>
      <left style="hair">
        <color indexed="64"/>
      </left>
      <right style="hair">
        <color indexed="64"/>
      </right>
      <top style="hair">
        <color indexed="64"/>
      </top>
      <bottom style="dotted">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bottom style="thin">
        <color indexed="64"/>
      </bottom>
      <diagonal/>
    </border>
    <border>
      <left style="thin">
        <color indexed="64"/>
      </left>
      <right style="hair">
        <color indexed="64"/>
      </right>
      <top style="hair">
        <color indexed="64"/>
      </top>
      <bottom/>
      <diagonal/>
    </border>
    <border>
      <left style="hair">
        <color indexed="64"/>
      </left>
      <right/>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hair">
        <color indexed="64"/>
      </top>
      <bottom style="double">
        <color indexed="64"/>
      </bottom>
      <diagonal/>
    </border>
  </borders>
  <cellStyleXfs count="3">
    <xf numFmtId="0" fontId="0" fillId="0" borderId="0"/>
    <xf numFmtId="0" fontId="6" fillId="0" borderId="0" applyNumberFormat="0" applyFill="0" applyBorder="0" applyAlignment="0" applyProtection="0">
      <alignment vertical="top"/>
      <protection locked="0"/>
    </xf>
    <xf numFmtId="6" fontId="1" fillId="0" borderId="0" applyFont="0" applyFill="0" applyBorder="0" applyAlignment="0" applyProtection="0"/>
  </cellStyleXfs>
  <cellXfs count="413">
    <xf numFmtId="0" fontId="0" fillId="0" borderId="0" xfId="0"/>
    <xf numFmtId="0" fontId="5" fillId="0" borderId="0" xfId="0" applyFont="1" applyBorder="1" applyAlignment="1">
      <alignment vertical="center"/>
    </xf>
    <xf numFmtId="0" fontId="5"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4" fillId="0" borderId="0" xfId="0" applyFont="1" applyAlignment="1">
      <alignment horizontal="left" vertical="center" indent="1"/>
    </xf>
    <xf numFmtId="0" fontId="4" fillId="0" borderId="0" xfId="0" applyFont="1" applyAlignment="1">
      <alignment horizontal="center" vertical="center"/>
    </xf>
    <xf numFmtId="0" fontId="4" fillId="0" borderId="0" xfId="0" applyNumberFormat="1" applyFont="1" applyAlignment="1">
      <alignment vertical="center"/>
    </xf>
    <xf numFmtId="0" fontId="4" fillId="0" borderId="0" xfId="0" applyFont="1" applyAlignment="1">
      <alignment horizontal="lef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4" fillId="2" borderId="9" xfId="0" applyFont="1" applyFill="1" applyBorder="1" applyAlignment="1">
      <alignment vertical="center"/>
    </xf>
    <xf numFmtId="0" fontId="7" fillId="0" borderId="0" xfId="0" applyFont="1" applyAlignment="1">
      <alignment vertical="center"/>
    </xf>
    <xf numFmtId="0" fontId="8" fillId="3" borderId="10" xfId="0" applyNumberFormat="1" applyFont="1" applyFill="1" applyBorder="1" applyAlignment="1">
      <alignment horizontal="center" vertical="center" shrinkToFit="1"/>
    </xf>
    <xf numFmtId="0" fontId="8" fillId="0" borderId="0" xfId="0" applyNumberFormat="1" applyFont="1" applyAlignment="1">
      <alignment vertical="center"/>
    </xf>
    <xf numFmtId="0" fontId="8" fillId="0" borderId="0" xfId="0" applyNumberFormat="1" applyFont="1" applyAlignment="1">
      <alignment vertical="center" shrinkToFit="1"/>
    </xf>
    <xf numFmtId="0" fontId="8" fillId="0" borderId="11" xfId="0" applyNumberFormat="1" applyFont="1" applyBorder="1" applyAlignment="1">
      <alignment horizontal="center" vertical="center" shrinkToFit="1"/>
    </xf>
    <xf numFmtId="0" fontId="8" fillId="0" borderId="12" xfId="0" applyNumberFormat="1" applyFont="1" applyBorder="1" applyAlignment="1">
      <alignment horizontal="center" vertical="center" shrinkToFit="1"/>
    </xf>
    <xf numFmtId="0" fontId="8" fillId="0" borderId="0" xfId="0" applyFont="1" applyAlignment="1">
      <alignment vertical="center"/>
    </xf>
    <xf numFmtId="0" fontId="8" fillId="0" borderId="13" xfId="0" applyNumberFormat="1" applyFont="1" applyBorder="1" applyAlignment="1">
      <alignment horizontal="center" vertical="center" shrinkToFit="1"/>
    </xf>
    <xf numFmtId="0" fontId="8" fillId="0" borderId="0" xfId="0" applyNumberFormat="1" applyFont="1" applyBorder="1" applyAlignment="1">
      <alignment horizontal="center" vertical="center" shrinkToFit="1"/>
    </xf>
    <xf numFmtId="0" fontId="8" fillId="0" borderId="0" xfId="0" applyNumberFormat="1" applyFont="1" applyBorder="1" applyAlignment="1">
      <alignment horizontal="left" vertical="center"/>
    </xf>
    <xf numFmtId="0" fontId="8" fillId="0" borderId="14" xfId="0" applyNumberFormat="1" applyFont="1" applyBorder="1" applyAlignment="1">
      <alignment horizontal="center" vertical="center" shrinkToFit="1"/>
    </xf>
    <xf numFmtId="0" fontId="8" fillId="0" borderId="15" xfId="0" applyNumberFormat="1" applyFont="1" applyBorder="1" applyAlignment="1">
      <alignment horizontal="center" vertical="center" shrinkToFit="1"/>
    </xf>
    <xf numFmtId="0" fontId="8" fillId="0" borderId="0" xfId="0" applyNumberFormat="1" applyFont="1" applyBorder="1" applyAlignment="1">
      <alignment vertical="center" shrinkToFit="1"/>
    </xf>
    <xf numFmtId="0" fontId="8" fillId="0" borderId="16" xfId="0" applyNumberFormat="1" applyFont="1" applyBorder="1" applyAlignment="1">
      <alignment horizontal="center" vertical="center" shrinkToFit="1"/>
    </xf>
    <xf numFmtId="0" fontId="8" fillId="0" borderId="17" xfId="0" applyNumberFormat="1" applyFont="1" applyBorder="1" applyAlignment="1">
      <alignment horizontal="center" vertical="center" shrinkToFit="1"/>
    </xf>
    <xf numFmtId="0" fontId="8" fillId="0" borderId="18" xfId="0" applyNumberFormat="1" applyFont="1" applyBorder="1" applyAlignment="1">
      <alignment horizontal="center" vertical="center" shrinkToFit="1"/>
    </xf>
    <xf numFmtId="0" fontId="8" fillId="0" borderId="19" xfId="0" applyNumberFormat="1" applyFont="1" applyBorder="1" applyAlignment="1">
      <alignment horizontal="left" vertical="center" shrinkToFit="1"/>
    </xf>
    <xf numFmtId="0" fontId="8" fillId="0" borderId="20" xfId="0" applyNumberFormat="1" applyFont="1" applyBorder="1" applyAlignment="1">
      <alignment horizontal="left" vertical="center" shrinkToFit="1"/>
    </xf>
    <xf numFmtId="0" fontId="8" fillId="0" borderId="21" xfId="0" applyNumberFormat="1" applyFont="1" applyBorder="1" applyAlignment="1">
      <alignment horizontal="center" vertical="center" shrinkToFit="1"/>
    </xf>
    <xf numFmtId="0" fontId="8" fillId="0" borderId="22" xfId="0" applyNumberFormat="1" applyFont="1" applyBorder="1" applyAlignment="1">
      <alignment horizontal="left" vertical="center" shrinkToFit="1"/>
    </xf>
    <xf numFmtId="0" fontId="8" fillId="0" borderId="23" xfId="0" applyNumberFormat="1" applyFont="1" applyBorder="1" applyAlignment="1">
      <alignment horizontal="left" vertical="center" shrinkToFit="1"/>
    </xf>
    <xf numFmtId="0" fontId="8" fillId="0" borderId="24" xfId="0" applyNumberFormat="1" applyFont="1" applyBorder="1" applyAlignment="1">
      <alignment horizontal="center" vertical="center" shrinkToFit="1"/>
    </xf>
    <xf numFmtId="0" fontId="8" fillId="0" borderId="25" xfId="0" applyNumberFormat="1" applyFont="1" applyFill="1" applyBorder="1" applyAlignment="1">
      <alignment horizontal="center" vertical="center" shrinkToFit="1"/>
    </xf>
    <xf numFmtId="0" fontId="8" fillId="0" borderId="26" xfId="0" applyFont="1" applyBorder="1" applyAlignment="1">
      <alignment vertical="center"/>
    </xf>
    <xf numFmtId="0" fontId="8" fillId="0" borderId="26" xfId="0" applyNumberFormat="1" applyFont="1" applyFill="1" applyBorder="1" applyAlignment="1">
      <alignment horizontal="left" vertical="center" shrinkToFit="1"/>
    </xf>
    <xf numFmtId="0" fontId="8" fillId="0" borderId="27" xfId="0" applyNumberFormat="1" applyFont="1" applyFill="1" applyBorder="1" applyAlignment="1">
      <alignment horizontal="left" vertical="center" shrinkToFit="1"/>
    </xf>
    <xf numFmtId="0" fontId="8" fillId="0" borderId="23" xfId="0" applyNumberFormat="1" applyFont="1" applyFill="1" applyBorder="1" applyAlignment="1">
      <alignment horizontal="left" vertical="center" shrinkToFit="1"/>
    </xf>
    <xf numFmtId="0" fontId="8" fillId="0" borderId="0" xfId="0" applyFont="1" applyBorder="1" applyAlignment="1">
      <alignment vertical="center"/>
    </xf>
    <xf numFmtId="0" fontId="8" fillId="0" borderId="28" xfId="0" applyNumberFormat="1" applyFont="1" applyFill="1" applyBorder="1" applyAlignment="1">
      <alignment horizontal="left" vertical="center" shrinkToFit="1"/>
    </xf>
    <xf numFmtId="0" fontId="8" fillId="0" borderId="29" xfId="0" applyNumberFormat="1" applyFont="1" applyFill="1" applyBorder="1" applyAlignment="1">
      <alignment horizontal="center" vertical="center" shrinkToFit="1"/>
    </xf>
    <xf numFmtId="0" fontId="8" fillId="0" borderId="30" xfId="0" applyNumberFormat="1" applyFont="1" applyFill="1" applyBorder="1" applyAlignment="1">
      <alignment horizontal="center" vertical="center" shrinkToFit="1"/>
    </xf>
    <xf numFmtId="0" fontId="8" fillId="0" borderId="31" xfId="0" applyNumberFormat="1" applyFont="1" applyFill="1" applyBorder="1" applyAlignment="1">
      <alignment horizontal="center" vertical="center" shrinkToFit="1"/>
    </xf>
    <xf numFmtId="0" fontId="8" fillId="0" borderId="32" xfId="0" applyNumberFormat="1" applyFont="1" applyFill="1" applyBorder="1" applyAlignment="1">
      <alignment horizontal="center" vertical="center" shrinkToFit="1"/>
    </xf>
    <xf numFmtId="0" fontId="8" fillId="0" borderId="33" xfId="0" applyNumberFormat="1" applyFont="1" applyBorder="1" applyAlignment="1">
      <alignment horizontal="center" vertical="center" shrinkToFit="1"/>
    </xf>
    <xf numFmtId="0" fontId="8" fillId="0" borderId="0" xfId="0" applyFont="1"/>
    <xf numFmtId="178" fontId="8" fillId="0" borderId="11" xfId="0" applyNumberFormat="1" applyFont="1" applyBorder="1" applyAlignment="1">
      <alignment horizontal="center" vertical="center" shrinkToFit="1"/>
    </xf>
    <xf numFmtId="177" fontId="8" fillId="0" borderId="11" xfId="0" applyNumberFormat="1" applyFont="1" applyBorder="1" applyAlignment="1">
      <alignment horizontal="center" vertical="center" shrinkToFit="1"/>
    </xf>
    <xf numFmtId="14" fontId="8" fillId="0" borderId="0" xfId="0" applyNumberFormat="1" applyFont="1" applyAlignment="1">
      <alignment vertical="center"/>
    </xf>
    <xf numFmtId="0" fontId="8" fillId="0" borderId="34" xfId="0" applyNumberFormat="1" applyFont="1" applyBorder="1" applyAlignment="1">
      <alignment vertical="center" shrinkToFit="1"/>
    </xf>
    <xf numFmtId="0" fontId="8" fillId="0" borderId="33" xfId="0" applyNumberFormat="1" applyFont="1" applyBorder="1" applyAlignment="1">
      <alignment vertical="center" shrinkToFit="1"/>
    </xf>
    <xf numFmtId="0" fontId="8" fillId="0" borderId="33" xfId="0" applyNumberFormat="1" applyFont="1" applyFill="1" applyBorder="1" applyAlignment="1">
      <alignment horizontal="center" vertical="center" shrinkToFit="1"/>
    </xf>
    <xf numFmtId="0" fontId="8" fillId="0" borderId="33" xfId="0" applyNumberFormat="1" applyFont="1" applyFill="1" applyBorder="1" applyAlignment="1">
      <alignment horizontal="left" vertical="center" shrinkToFit="1"/>
    </xf>
    <xf numFmtId="0" fontId="8" fillId="0" borderId="35" xfId="0" applyNumberFormat="1" applyFont="1" applyBorder="1" applyAlignment="1">
      <alignment vertical="center" shrinkToFit="1"/>
    </xf>
    <xf numFmtId="0" fontId="11" fillId="4" borderId="0" xfId="0" applyFont="1" applyFill="1" applyAlignment="1">
      <alignment vertical="center"/>
    </xf>
    <xf numFmtId="0" fontId="7" fillId="0" borderId="0" xfId="0" applyFont="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indent="1"/>
    </xf>
    <xf numFmtId="0" fontId="7" fillId="0" borderId="36" xfId="0" applyFont="1" applyBorder="1" applyAlignment="1">
      <alignment vertical="center"/>
    </xf>
    <xf numFmtId="0" fontId="5" fillId="0" borderId="36" xfId="0" applyFont="1" applyBorder="1" applyAlignment="1">
      <alignment vertical="center"/>
    </xf>
    <xf numFmtId="0" fontId="7" fillId="0" borderId="37" xfId="0" applyFont="1" applyBorder="1" applyAlignment="1">
      <alignment vertical="center"/>
    </xf>
    <xf numFmtId="0" fontId="4" fillId="0" borderId="37" xfId="0" applyFont="1" applyBorder="1" applyAlignment="1">
      <alignment vertical="center"/>
    </xf>
    <xf numFmtId="0" fontId="4" fillId="0" borderId="38" xfId="0" applyFont="1" applyBorder="1" applyAlignment="1">
      <alignment vertical="center"/>
    </xf>
    <xf numFmtId="0" fontId="4" fillId="0" borderId="38" xfId="0" applyFont="1" applyFill="1" applyBorder="1" applyAlignment="1">
      <alignment vertical="center"/>
    </xf>
    <xf numFmtId="0" fontId="4" fillId="0" borderId="33" xfId="0" applyFont="1" applyBorder="1" applyAlignment="1">
      <alignment vertical="center"/>
    </xf>
    <xf numFmtId="0" fontId="12" fillId="5" borderId="0" xfId="0" applyFont="1" applyFill="1" applyBorder="1" applyAlignment="1">
      <alignment vertical="center"/>
    </xf>
    <xf numFmtId="0" fontId="13" fillId="5" borderId="0" xfId="0" applyFont="1" applyFill="1" applyBorder="1" applyAlignment="1">
      <alignment vertical="center"/>
    </xf>
    <xf numFmtId="0" fontId="14" fillId="5" borderId="0" xfId="0" applyFont="1" applyFill="1" applyBorder="1" applyAlignment="1">
      <alignment vertical="center"/>
    </xf>
    <xf numFmtId="14" fontId="4" fillId="0" borderId="0" xfId="0" applyNumberFormat="1" applyFont="1" applyAlignment="1">
      <alignment vertical="center"/>
    </xf>
    <xf numFmtId="0" fontId="4" fillId="2" borderId="39" xfId="0" applyFont="1" applyFill="1" applyBorder="1" applyAlignment="1">
      <alignment vertical="center"/>
    </xf>
    <xf numFmtId="0" fontId="4" fillId="2" borderId="40" xfId="0" applyFont="1" applyFill="1" applyBorder="1" applyAlignment="1">
      <alignment vertical="center"/>
    </xf>
    <xf numFmtId="0" fontId="4" fillId="6" borderId="41" xfId="0" applyFont="1" applyFill="1" applyBorder="1" applyAlignment="1">
      <alignment vertical="center"/>
    </xf>
    <xf numFmtId="0" fontId="4" fillId="6" borderId="39" xfId="0" applyFont="1" applyFill="1" applyBorder="1" applyAlignment="1">
      <alignment vertical="center"/>
    </xf>
    <xf numFmtId="0" fontId="4" fillId="6" borderId="42" xfId="0" applyFont="1" applyFill="1" applyBorder="1" applyAlignment="1">
      <alignment vertical="center"/>
    </xf>
    <xf numFmtId="0" fontId="4" fillId="6" borderId="40" xfId="0" applyFont="1" applyFill="1" applyBorder="1" applyAlignment="1">
      <alignment vertical="center"/>
    </xf>
    <xf numFmtId="0" fontId="4" fillId="2" borderId="1" xfId="0" applyFont="1" applyFill="1" applyBorder="1" applyAlignment="1">
      <alignment vertical="center"/>
    </xf>
    <xf numFmtId="0" fontId="4" fillId="2" borderId="43" xfId="0" applyFont="1" applyFill="1" applyBorder="1" applyAlignment="1">
      <alignment horizontal="left" vertical="center"/>
    </xf>
    <xf numFmtId="0" fontId="4" fillId="2" borderId="44" xfId="0" applyFont="1" applyFill="1" applyBorder="1" applyAlignment="1">
      <alignment horizontal="left" vertical="center"/>
    </xf>
    <xf numFmtId="0" fontId="4" fillId="2" borderId="1" xfId="0" applyFont="1" applyFill="1" applyBorder="1" applyAlignment="1">
      <alignment vertical="center"/>
    </xf>
    <xf numFmtId="0" fontId="4" fillId="2" borderId="46"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47"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4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4" fillId="2" borderId="44" xfId="0" applyFont="1" applyFill="1" applyBorder="1" applyAlignment="1">
      <alignment horizontal="left" vertical="center" wrapText="1"/>
    </xf>
    <xf numFmtId="0" fontId="4" fillId="2" borderId="45" xfId="0" applyFont="1" applyFill="1" applyBorder="1" applyAlignment="1">
      <alignment vertical="center"/>
    </xf>
    <xf numFmtId="0" fontId="4" fillId="2" borderId="16" xfId="0" applyFont="1" applyFill="1" applyBorder="1" applyAlignment="1">
      <alignment vertical="center"/>
    </xf>
    <xf numFmtId="0" fontId="4" fillId="2" borderId="17" xfId="0" applyFont="1" applyFill="1" applyBorder="1" applyAlignment="1">
      <alignment vertical="center"/>
    </xf>
    <xf numFmtId="0" fontId="4" fillId="2" borderId="5" xfId="0" applyFont="1" applyFill="1" applyBorder="1" applyAlignment="1">
      <alignment vertical="center"/>
    </xf>
    <xf numFmtId="0" fontId="4" fillId="2" borderId="58" xfId="0" applyFont="1" applyFill="1" applyBorder="1" applyAlignment="1">
      <alignment vertical="center"/>
    </xf>
    <xf numFmtId="0" fontId="4" fillId="2" borderId="45" xfId="0" applyFont="1" applyFill="1" applyBorder="1" applyAlignment="1">
      <alignment horizontal="left" vertical="center"/>
    </xf>
    <xf numFmtId="0" fontId="4" fillId="2" borderId="17" xfId="0" applyFont="1" applyFill="1" applyBorder="1" applyAlignment="1">
      <alignment horizontal="left"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4" fillId="2" borderId="16" xfId="0" applyFont="1" applyFill="1" applyBorder="1" applyAlignment="1">
      <alignment horizontal="left" vertical="center"/>
    </xf>
    <xf numFmtId="0" fontId="4" fillId="2" borderId="48" xfId="0" applyFont="1" applyFill="1" applyBorder="1" applyAlignment="1">
      <alignment horizontal="left" vertical="center"/>
    </xf>
    <xf numFmtId="0" fontId="4" fillId="2" borderId="49" xfId="0" applyFont="1" applyFill="1" applyBorder="1" applyAlignment="1">
      <alignment horizontal="left" vertical="center"/>
    </xf>
    <xf numFmtId="0" fontId="4" fillId="2" borderId="50" xfId="0" applyFont="1" applyFill="1" applyBorder="1" applyAlignment="1">
      <alignment vertical="center"/>
    </xf>
    <xf numFmtId="0" fontId="4" fillId="2" borderId="51" xfId="0" applyFont="1" applyFill="1" applyBorder="1" applyAlignment="1">
      <alignment vertical="center"/>
    </xf>
    <xf numFmtId="0" fontId="4" fillId="2" borderId="49" xfId="0" applyFont="1" applyFill="1" applyBorder="1" applyAlignment="1">
      <alignment vertical="center"/>
    </xf>
    <xf numFmtId="0" fontId="4" fillId="2" borderId="52" xfId="0" applyFont="1" applyFill="1" applyBorder="1" applyAlignment="1">
      <alignment vertical="center"/>
    </xf>
    <xf numFmtId="0" fontId="4" fillId="2" borderId="53" xfId="0" applyFont="1" applyFill="1" applyBorder="1" applyAlignment="1">
      <alignment vertical="center"/>
    </xf>
    <xf numFmtId="0" fontId="4" fillId="2" borderId="54" xfId="0" applyFont="1" applyFill="1" applyBorder="1" applyAlignment="1">
      <alignment vertical="center"/>
    </xf>
    <xf numFmtId="14" fontId="4" fillId="2" borderId="45" xfId="0" applyNumberFormat="1" applyFont="1" applyFill="1" applyBorder="1" applyAlignment="1">
      <alignment horizontal="left" vertical="center"/>
    </xf>
    <xf numFmtId="0" fontId="6" fillId="2" borderId="45" xfId="1" applyFill="1" applyBorder="1" applyAlignment="1" applyProtection="1">
      <alignment horizontal="left" vertical="center"/>
    </xf>
    <xf numFmtId="0" fontId="4" fillId="2" borderId="55" xfId="0" applyFont="1" applyFill="1" applyBorder="1" applyAlignment="1">
      <alignment horizontal="left" vertical="center"/>
    </xf>
    <xf numFmtId="0" fontId="4" fillId="2" borderId="56" xfId="0" applyFont="1" applyFill="1" applyBorder="1" applyAlignment="1">
      <alignment horizontal="left" vertical="center"/>
    </xf>
    <xf numFmtId="0" fontId="4" fillId="2" borderId="57" xfId="0" applyFont="1" applyFill="1" applyBorder="1" applyAlignment="1">
      <alignment horizontal="left" vertical="center"/>
    </xf>
    <xf numFmtId="0" fontId="4" fillId="2" borderId="3" xfId="0" applyFont="1" applyFill="1" applyBorder="1" applyAlignment="1">
      <alignment vertical="center"/>
    </xf>
    <xf numFmtId="0" fontId="4" fillId="2" borderId="60" xfId="0" applyFont="1" applyFill="1" applyBorder="1" applyAlignment="1">
      <alignment vertical="center"/>
    </xf>
    <xf numFmtId="49" fontId="4" fillId="2" borderId="45" xfId="0" applyNumberFormat="1" applyFont="1" applyFill="1" applyBorder="1" applyAlignment="1">
      <alignment horizontal="left" vertical="center"/>
    </xf>
    <xf numFmtId="49" fontId="4" fillId="2" borderId="16" xfId="0" applyNumberFormat="1" applyFont="1" applyFill="1" applyBorder="1" applyAlignment="1">
      <alignment horizontal="left" vertical="center"/>
    </xf>
    <xf numFmtId="49" fontId="4" fillId="2" borderId="17" xfId="0" applyNumberFormat="1" applyFont="1" applyFill="1" applyBorder="1" applyAlignment="1">
      <alignment horizontal="left" vertical="center"/>
    </xf>
    <xf numFmtId="0" fontId="4" fillId="0" borderId="47" xfId="0" applyFont="1" applyBorder="1" applyAlignment="1">
      <alignment horizontal="center" vertical="center"/>
    </xf>
    <xf numFmtId="0" fontId="0" fillId="0" borderId="14" xfId="0" applyBorder="1"/>
    <xf numFmtId="0" fontId="4" fillId="2" borderId="7" xfId="0" applyFont="1" applyFill="1" applyBorder="1" applyAlignment="1">
      <alignment vertical="center"/>
    </xf>
    <xf numFmtId="0" fontId="4" fillId="2" borderId="59" xfId="0" applyFont="1" applyFill="1" applyBorder="1" applyAlignment="1">
      <alignment vertical="center"/>
    </xf>
    <xf numFmtId="0" fontId="8" fillId="3" borderId="24" xfId="0" applyNumberFormat="1" applyFont="1" applyFill="1" applyBorder="1" applyAlignment="1">
      <alignment horizontal="center" vertical="center" shrinkToFit="1"/>
    </xf>
    <xf numFmtId="0" fontId="8" fillId="3" borderId="19" xfId="0" applyNumberFormat="1" applyFont="1" applyFill="1" applyBorder="1" applyAlignment="1">
      <alignment horizontal="center" vertical="center" shrinkToFit="1"/>
    </xf>
    <xf numFmtId="0" fontId="8" fillId="3" borderId="20" xfId="0" applyNumberFormat="1" applyFont="1" applyFill="1" applyBorder="1" applyAlignment="1">
      <alignment horizontal="center" vertical="center" shrinkToFit="1"/>
    </xf>
    <xf numFmtId="0" fontId="8" fillId="0" borderId="62" xfId="0" applyNumberFormat="1" applyFont="1" applyFill="1" applyBorder="1" applyAlignment="1">
      <alignment horizontal="center" vertical="center" shrinkToFit="1"/>
    </xf>
    <xf numFmtId="0" fontId="8" fillId="0" borderId="63" xfId="0" applyNumberFormat="1" applyFont="1" applyFill="1" applyBorder="1" applyAlignment="1">
      <alignment horizontal="center" vertical="center" shrinkToFit="1"/>
    </xf>
    <xf numFmtId="0" fontId="8" fillId="3" borderId="18" xfId="0" applyNumberFormat="1" applyFont="1" applyFill="1" applyBorder="1" applyAlignment="1">
      <alignment horizontal="center" vertical="center" shrinkToFit="1"/>
    </xf>
    <xf numFmtId="0" fontId="8" fillId="0" borderId="18" xfId="0" applyNumberFormat="1" applyFont="1" applyFill="1" applyBorder="1" applyAlignment="1">
      <alignment horizontal="center" vertical="center" shrinkToFit="1"/>
    </xf>
    <xf numFmtId="0" fontId="8" fillId="3" borderId="64" xfId="0" applyNumberFormat="1" applyFont="1" applyFill="1" applyBorder="1" applyAlignment="1">
      <alignment horizontal="center" vertical="center" shrinkToFit="1"/>
    </xf>
    <xf numFmtId="0" fontId="8" fillId="3" borderId="65" xfId="0" applyNumberFormat="1" applyFont="1" applyFill="1" applyBorder="1" applyAlignment="1">
      <alignment horizontal="center" vertical="center" shrinkToFit="1"/>
    </xf>
    <xf numFmtId="0" fontId="8" fillId="3" borderId="66" xfId="0" applyNumberFormat="1" applyFont="1" applyFill="1" applyBorder="1" applyAlignment="1">
      <alignment horizontal="center" vertical="center" shrinkToFit="1"/>
    </xf>
    <xf numFmtId="0" fontId="8" fillId="0" borderId="67" xfId="0" applyNumberFormat="1" applyFont="1" applyBorder="1" applyAlignment="1">
      <alignment horizontal="center" vertical="center" shrinkToFit="1"/>
    </xf>
    <xf numFmtId="0" fontId="8" fillId="0" borderId="37" xfId="0" applyNumberFormat="1" applyFont="1" applyBorder="1" applyAlignment="1">
      <alignment horizontal="center" vertical="center" shrinkToFit="1"/>
    </xf>
    <xf numFmtId="0" fontId="8" fillId="0" borderId="68" xfId="0" applyNumberFormat="1" applyFont="1" applyBorder="1" applyAlignment="1">
      <alignment horizontal="center" vertical="center" shrinkToFit="1"/>
    </xf>
    <xf numFmtId="0" fontId="8" fillId="0" borderId="69" xfId="0" applyNumberFormat="1" applyFont="1" applyBorder="1" applyAlignment="1">
      <alignment horizontal="center" vertical="center" shrinkToFit="1"/>
    </xf>
    <xf numFmtId="0" fontId="8" fillId="0" borderId="70" xfId="0" applyNumberFormat="1" applyFont="1" applyBorder="1" applyAlignment="1">
      <alignment horizontal="center" vertical="center" shrinkToFit="1"/>
    </xf>
    <xf numFmtId="0" fontId="8" fillId="0" borderId="71" xfId="0" applyNumberFormat="1" applyFont="1" applyBorder="1" applyAlignment="1">
      <alignment horizontal="center" vertical="center" shrinkToFit="1"/>
    </xf>
    <xf numFmtId="0" fontId="10" fillId="0" borderId="0" xfId="0" applyNumberFormat="1" applyFont="1" applyBorder="1" applyAlignment="1">
      <alignment horizontal="center" vertical="center" shrinkToFit="1"/>
    </xf>
    <xf numFmtId="0" fontId="8" fillId="0" borderId="24" xfId="0" applyNumberFormat="1" applyFont="1" applyBorder="1" applyAlignment="1">
      <alignment horizontal="center" vertical="center" shrinkToFit="1"/>
    </xf>
    <xf numFmtId="0" fontId="8" fillId="0" borderId="19" xfId="0" applyNumberFormat="1" applyFont="1" applyBorder="1" applyAlignment="1">
      <alignment horizontal="center" vertical="center" shrinkToFit="1"/>
    </xf>
    <xf numFmtId="0" fontId="8" fillId="0" borderId="75" xfId="0" applyNumberFormat="1" applyFont="1" applyBorder="1" applyAlignment="1">
      <alignment horizontal="center" vertical="center" shrinkToFit="1"/>
    </xf>
    <xf numFmtId="0" fontId="8" fillId="3" borderId="62" xfId="0" applyNumberFormat="1" applyFont="1" applyFill="1" applyBorder="1" applyAlignment="1">
      <alignment horizontal="center" vertical="center" shrinkToFit="1"/>
    </xf>
    <xf numFmtId="0" fontId="8" fillId="3" borderId="63" xfId="0" applyNumberFormat="1" applyFont="1" applyFill="1" applyBorder="1" applyAlignment="1">
      <alignment horizontal="center" vertical="center" shrinkToFit="1"/>
    </xf>
    <xf numFmtId="0" fontId="8" fillId="3" borderId="72" xfId="0" applyNumberFormat="1" applyFont="1" applyFill="1" applyBorder="1" applyAlignment="1">
      <alignment horizontal="center" vertical="center" shrinkToFit="1"/>
    </xf>
    <xf numFmtId="0" fontId="8" fillId="0" borderId="76" xfId="0" applyNumberFormat="1" applyFont="1" applyBorder="1" applyAlignment="1">
      <alignment horizontal="center" vertical="center" shrinkToFit="1"/>
    </xf>
    <xf numFmtId="0" fontId="8" fillId="3" borderId="67" xfId="0" applyNumberFormat="1" applyFont="1" applyFill="1" applyBorder="1" applyAlignment="1">
      <alignment horizontal="center" vertical="center" wrapText="1" shrinkToFit="1"/>
    </xf>
    <xf numFmtId="0" fontId="8" fillId="3" borderId="37" xfId="0" applyNumberFormat="1" applyFont="1" applyFill="1" applyBorder="1" applyAlignment="1">
      <alignment horizontal="center" vertical="center" shrinkToFit="1"/>
    </xf>
    <xf numFmtId="0" fontId="8" fillId="3" borderId="68" xfId="0" applyNumberFormat="1" applyFont="1" applyFill="1" applyBorder="1" applyAlignment="1">
      <alignment horizontal="center" vertical="center" shrinkToFit="1"/>
    </xf>
    <xf numFmtId="0" fontId="8" fillId="3" borderId="69" xfId="0" applyNumberFormat="1" applyFont="1" applyFill="1" applyBorder="1" applyAlignment="1">
      <alignment horizontal="center" vertical="center" shrinkToFit="1"/>
    </xf>
    <xf numFmtId="0" fontId="8" fillId="3" borderId="70" xfId="0" applyNumberFormat="1" applyFont="1" applyFill="1" applyBorder="1" applyAlignment="1">
      <alignment horizontal="center" vertical="center" shrinkToFit="1"/>
    </xf>
    <xf numFmtId="0" fontId="8" fillId="3" borderId="71" xfId="0" applyNumberFormat="1" applyFont="1" applyFill="1" applyBorder="1" applyAlignment="1">
      <alignment horizontal="center" vertical="center" shrinkToFit="1"/>
    </xf>
    <xf numFmtId="0" fontId="8" fillId="0" borderId="73" xfId="0" applyNumberFormat="1" applyFont="1" applyFill="1" applyBorder="1" applyAlignment="1">
      <alignment vertical="top" wrapText="1" shrinkToFit="1"/>
    </xf>
    <xf numFmtId="0" fontId="8" fillId="0" borderId="37" xfId="0" applyNumberFormat="1" applyFont="1" applyFill="1" applyBorder="1" applyAlignment="1">
      <alignment vertical="top" wrapText="1" shrinkToFit="1"/>
    </xf>
    <xf numFmtId="0" fontId="8" fillId="0" borderId="68" xfId="0" applyNumberFormat="1" applyFont="1" applyFill="1" applyBorder="1" applyAlignment="1">
      <alignment vertical="top" wrapText="1" shrinkToFit="1"/>
    </xf>
    <xf numFmtId="0" fontId="8" fillId="0" borderId="74" xfId="0" applyNumberFormat="1" applyFont="1" applyFill="1" applyBorder="1" applyAlignment="1">
      <alignment vertical="top" wrapText="1" shrinkToFit="1"/>
    </xf>
    <xf numFmtId="0" fontId="8" fillId="0" borderId="70" xfId="0" applyNumberFormat="1" applyFont="1" applyFill="1" applyBorder="1" applyAlignment="1">
      <alignment vertical="top" wrapText="1" shrinkToFit="1"/>
    </xf>
    <xf numFmtId="0" fontId="8" fillId="0" borderId="71" xfId="0" applyNumberFormat="1" applyFont="1" applyFill="1" applyBorder="1" applyAlignment="1">
      <alignment vertical="top" wrapText="1" shrinkToFit="1"/>
    </xf>
    <xf numFmtId="0" fontId="8" fillId="3" borderId="73" xfId="0" applyNumberFormat="1" applyFont="1" applyFill="1" applyBorder="1" applyAlignment="1">
      <alignment horizontal="center" vertical="center" wrapText="1" shrinkToFit="1"/>
    </xf>
    <xf numFmtId="0" fontId="8" fillId="3" borderId="74" xfId="0" applyNumberFormat="1" applyFont="1" applyFill="1" applyBorder="1" applyAlignment="1">
      <alignment horizontal="center" vertical="center" shrinkToFit="1"/>
    </xf>
    <xf numFmtId="0" fontId="8" fillId="0" borderId="37" xfId="0" applyNumberFormat="1" applyFont="1" applyFill="1" applyBorder="1" applyAlignment="1">
      <alignment horizontal="center" vertical="center" shrinkToFit="1"/>
    </xf>
    <xf numFmtId="0" fontId="8" fillId="0" borderId="37" xfId="0" applyNumberFormat="1" applyFont="1" applyFill="1" applyBorder="1" applyAlignment="1">
      <alignment horizontal="left" vertical="center" shrinkToFit="1"/>
    </xf>
    <xf numFmtId="0" fontId="8" fillId="0" borderId="77" xfId="0" applyNumberFormat="1" applyFont="1" applyFill="1" applyBorder="1" applyAlignment="1">
      <alignment horizontal="left" vertical="center" shrinkToFit="1"/>
    </xf>
    <xf numFmtId="0" fontId="8" fillId="0" borderId="67" xfId="0" applyNumberFormat="1" applyFont="1" applyBorder="1" applyAlignment="1">
      <alignment vertical="top" wrapText="1" shrinkToFit="1"/>
    </xf>
    <xf numFmtId="0" fontId="8" fillId="0" borderId="37" xfId="0" applyNumberFormat="1" applyFont="1" applyBorder="1" applyAlignment="1">
      <alignment vertical="top" wrapText="1" shrinkToFit="1"/>
    </xf>
    <xf numFmtId="0" fontId="8" fillId="0" borderId="68" xfId="0" applyNumberFormat="1" applyFont="1" applyBorder="1" applyAlignment="1">
      <alignment vertical="top" wrapText="1" shrinkToFit="1"/>
    </xf>
    <xf numFmtId="0" fontId="8" fillId="0" borderId="35" xfId="0" applyNumberFormat="1" applyFont="1" applyBorder="1" applyAlignment="1">
      <alignment vertical="top" wrapText="1" shrinkToFit="1"/>
    </xf>
    <xf numFmtId="0" fontId="8" fillId="0" borderId="33" xfId="0" applyNumberFormat="1" applyFont="1" applyBorder="1" applyAlignment="1">
      <alignment vertical="top" wrapText="1" shrinkToFit="1"/>
    </xf>
    <xf numFmtId="0" fontId="8" fillId="0" borderId="22" xfId="0" applyNumberFormat="1" applyFont="1" applyBorder="1" applyAlignment="1">
      <alignment vertical="top" wrapText="1" shrinkToFit="1"/>
    </xf>
    <xf numFmtId="0" fontId="8" fillId="0" borderId="24" xfId="0" applyNumberFormat="1" applyFont="1" applyFill="1" applyBorder="1" applyAlignment="1">
      <alignment horizontal="center" vertical="center" shrinkToFit="1"/>
    </xf>
    <xf numFmtId="0" fontId="8" fillId="0" borderId="19" xfId="0" applyNumberFormat="1" applyFont="1" applyFill="1" applyBorder="1" applyAlignment="1">
      <alignment horizontal="center" vertical="center" shrinkToFit="1"/>
    </xf>
    <xf numFmtId="0" fontId="8" fillId="0" borderId="73" xfId="0" applyNumberFormat="1" applyFont="1" applyFill="1" applyBorder="1" applyAlignment="1">
      <alignment horizontal="right" vertical="center" shrinkToFit="1"/>
    </xf>
    <xf numFmtId="0" fontId="8" fillId="0" borderId="37" xfId="0" applyNumberFormat="1" applyFont="1" applyFill="1" applyBorder="1" applyAlignment="1">
      <alignment horizontal="right" vertical="center" shrinkToFit="1"/>
    </xf>
    <xf numFmtId="0" fontId="15" fillId="0" borderId="73" xfId="0" applyNumberFormat="1" applyFont="1" applyBorder="1" applyAlignment="1">
      <alignment vertical="top" wrapText="1" shrinkToFit="1"/>
    </xf>
    <xf numFmtId="0" fontId="15" fillId="0" borderId="37" xfId="0" applyNumberFormat="1" applyFont="1" applyBorder="1" applyAlignment="1">
      <alignment vertical="top" wrapText="1" shrinkToFit="1"/>
    </xf>
    <xf numFmtId="0" fontId="15" fillId="0" borderId="68" xfId="0" applyNumberFormat="1" applyFont="1" applyBorder="1" applyAlignment="1">
      <alignment vertical="top" wrapText="1" shrinkToFit="1"/>
    </xf>
    <xf numFmtId="0" fontId="15" fillId="0" borderId="34" xfId="0" applyNumberFormat="1" applyFont="1" applyBorder="1" applyAlignment="1">
      <alignment vertical="top" wrapText="1" shrinkToFit="1"/>
    </xf>
    <xf numFmtId="0" fontId="15" fillId="0" borderId="33" xfId="0" applyNumberFormat="1" applyFont="1" applyBorder="1" applyAlignment="1">
      <alignment vertical="top" wrapText="1" shrinkToFit="1"/>
    </xf>
    <xf numFmtId="0" fontId="15" fillId="0" borderId="22" xfId="0" applyNumberFormat="1" applyFont="1" applyBorder="1" applyAlignment="1">
      <alignment vertical="top" wrapText="1" shrinkToFit="1"/>
    </xf>
    <xf numFmtId="0" fontId="8" fillId="0" borderId="73" xfId="0" applyNumberFormat="1" applyFont="1" applyBorder="1" applyAlignment="1">
      <alignment vertical="top" wrapText="1" shrinkToFit="1"/>
    </xf>
    <xf numFmtId="0" fontId="8" fillId="0" borderId="34" xfId="0" applyNumberFormat="1" applyFont="1" applyBorder="1" applyAlignment="1">
      <alignment vertical="top" wrapText="1" shrinkToFit="1"/>
    </xf>
    <xf numFmtId="0" fontId="8" fillId="3" borderId="81" xfId="0" applyNumberFormat="1" applyFont="1" applyFill="1" applyBorder="1" applyAlignment="1">
      <alignment horizontal="center" vertical="center" shrinkToFit="1"/>
    </xf>
    <xf numFmtId="0" fontId="8" fillId="3" borderId="26" xfId="0" applyNumberFormat="1" applyFont="1" applyFill="1" applyBorder="1" applyAlignment="1">
      <alignment horizontal="center" vertical="center" shrinkToFit="1"/>
    </xf>
    <xf numFmtId="0" fontId="8" fillId="0" borderId="61" xfId="0" applyNumberFormat="1" applyFont="1" applyFill="1" applyBorder="1" applyAlignment="1">
      <alignment vertical="center" shrinkToFit="1"/>
    </xf>
    <xf numFmtId="0" fontId="8" fillId="0" borderId="81" xfId="0" applyNumberFormat="1" applyFont="1" applyFill="1" applyBorder="1" applyAlignment="1">
      <alignment vertical="center" shrinkToFit="1"/>
    </xf>
    <xf numFmtId="0" fontId="8" fillId="3" borderId="35" xfId="0" applyNumberFormat="1" applyFont="1" applyFill="1" applyBorder="1" applyAlignment="1">
      <alignment horizontal="center" vertical="center" shrinkToFit="1"/>
    </xf>
    <xf numFmtId="0" fontId="8" fillId="3" borderId="22" xfId="0" applyNumberFormat="1" applyFont="1" applyFill="1" applyBorder="1" applyAlignment="1">
      <alignment horizontal="center" vertical="center" shrinkToFit="1"/>
    </xf>
    <xf numFmtId="0" fontId="8" fillId="0" borderId="38" xfId="0" applyNumberFormat="1" applyFont="1" applyFill="1" applyBorder="1" applyAlignment="1">
      <alignment horizontal="left" vertical="center" shrinkToFit="1"/>
    </xf>
    <xf numFmtId="0" fontId="8" fillId="0" borderId="0" xfId="0" applyNumberFormat="1" applyFont="1" applyFill="1" applyBorder="1" applyAlignment="1">
      <alignment horizontal="left" vertical="center" shrinkToFit="1"/>
    </xf>
    <xf numFmtId="0" fontId="8" fillId="0" borderId="36" xfId="0" applyNumberFormat="1" applyFont="1" applyFill="1" applyBorder="1" applyAlignment="1">
      <alignment horizontal="left" vertical="center" shrinkToFit="1"/>
    </xf>
    <xf numFmtId="0" fontId="8" fillId="0" borderId="67" xfId="0" applyFont="1" applyBorder="1" applyAlignment="1">
      <alignment horizontal="left" vertical="top" wrapText="1"/>
    </xf>
    <xf numFmtId="0" fontId="8" fillId="0" borderId="37" xfId="0" applyFont="1" applyBorder="1" applyAlignment="1">
      <alignment horizontal="left" vertical="top" wrapText="1"/>
    </xf>
    <xf numFmtId="0" fontId="8" fillId="0" borderId="77" xfId="0" applyFont="1" applyBorder="1" applyAlignment="1">
      <alignment horizontal="left" vertical="top" wrapText="1"/>
    </xf>
    <xf numFmtId="0" fontId="8" fillId="0" borderId="47" xfId="0" applyFont="1" applyBorder="1" applyAlignment="1">
      <alignment horizontal="left" vertical="top" wrapText="1"/>
    </xf>
    <xf numFmtId="0" fontId="8" fillId="0" borderId="0" xfId="0" applyFont="1" applyBorder="1" applyAlignment="1">
      <alignment horizontal="left" vertical="top" wrapText="1"/>
    </xf>
    <xf numFmtId="0" fontId="8" fillId="0" borderId="14" xfId="0" applyFont="1" applyBorder="1" applyAlignment="1">
      <alignment horizontal="left" vertical="top" wrapText="1"/>
    </xf>
    <xf numFmtId="0" fontId="8" fillId="0" borderId="43" xfId="0" applyFont="1" applyBorder="1" applyAlignment="1">
      <alignment horizontal="left" vertical="top" wrapText="1"/>
    </xf>
    <xf numFmtId="0" fontId="8" fillId="0" borderId="15" xfId="0" applyFont="1" applyBorder="1" applyAlignment="1">
      <alignment horizontal="left" vertical="top" wrapText="1"/>
    </xf>
    <xf numFmtId="0" fontId="8" fillId="0" borderId="44" xfId="0" applyFont="1" applyBorder="1" applyAlignment="1">
      <alignment horizontal="left" vertical="top" wrapText="1"/>
    </xf>
    <xf numFmtId="0" fontId="8" fillId="3" borderId="78" xfId="0" applyNumberFormat="1" applyFont="1" applyFill="1" applyBorder="1" applyAlignment="1">
      <alignment horizontal="center" vertical="center" shrinkToFit="1"/>
    </xf>
    <xf numFmtId="0" fontId="8" fillId="0" borderId="78" xfId="0" applyNumberFormat="1" applyFont="1" applyFill="1" applyBorder="1" applyAlignment="1">
      <alignment horizontal="center" vertical="center" shrinkToFit="1"/>
    </xf>
    <xf numFmtId="0" fontId="8" fillId="0" borderId="73" xfId="0" applyNumberFormat="1" applyFont="1" applyFill="1" applyBorder="1" applyAlignment="1">
      <alignment vertical="top" wrapText="1"/>
    </xf>
    <xf numFmtId="0" fontId="8" fillId="0" borderId="37" xfId="0" applyNumberFormat="1" applyFont="1" applyFill="1" applyBorder="1" applyAlignment="1">
      <alignment vertical="top" wrapText="1"/>
    </xf>
    <xf numFmtId="0" fontId="8" fillId="0" borderId="77" xfId="0" applyNumberFormat="1" applyFont="1" applyFill="1" applyBorder="1" applyAlignment="1">
      <alignment vertical="top" wrapText="1"/>
    </xf>
    <xf numFmtId="0" fontId="8" fillId="0" borderId="38" xfId="0" applyNumberFormat="1" applyFont="1" applyFill="1" applyBorder="1" applyAlignment="1">
      <alignment vertical="top" wrapText="1"/>
    </xf>
    <xf numFmtId="0" fontId="8" fillId="0" borderId="0" xfId="0" applyNumberFormat="1" applyFont="1" applyFill="1" applyBorder="1" applyAlignment="1">
      <alignment vertical="top" wrapText="1"/>
    </xf>
    <xf numFmtId="0" fontId="8" fillId="0" borderId="14" xfId="0" applyNumberFormat="1" applyFont="1" applyFill="1" applyBorder="1" applyAlignment="1">
      <alignment vertical="top" wrapText="1"/>
    </xf>
    <xf numFmtId="0" fontId="8" fillId="0" borderId="34" xfId="0" applyNumberFormat="1" applyFont="1" applyFill="1" applyBorder="1" applyAlignment="1">
      <alignment vertical="top" wrapText="1"/>
    </xf>
    <xf numFmtId="0" fontId="8" fillId="0" borderId="33" xfId="0" applyNumberFormat="1" applyFont="1" applyFill="1" applyBorder="1" applyAlignment="1">
      <alignment vertical="top" wrapText="1"/>
    </xf>
    <xf numFmtId="0" fontId="8" fillId="0" borderId="23" xfId="0" applyNumberFormat="1" applyFont="1" applyFill="1" applyBorder="1" applyAlignment="1">
      <alignment vertical="top" wrapText="1"/>
    </xf>
    <xf numFmtId="0" fontId="8" fillId="0" borderId="73" xfId="0" applyFont="1" applyBorder="1" applyAlignment="1">
      <alignment horizontal="center" vertical="center" shrinkToFit="1"/>
    </xf>
    <xf numFmtId="0" fontId="8" fillId="0" borderId="37" xfId="0" applyFont="1" applyBorder="1" applyAlignment="1">
      <alignment horizontal="center" vertical="center" shrinkToFit="1"/>
    </xf>
    <xf numFmtId="0" fontId="8" fillId="0" borderId="77" xfId="0" applyFont="1" applyBorder="1" applyAlignment="1">
      <alignment horizontal="center" vertical="center" shrinkToFit="1"/>
    </xf>
    <xf numFmtId="0" fontId="8" fillId="0" borderId="34" xfId="0" applyFont="1" applyBorder="1" applyAlignment="1">
      <alignment horizontal="center" vertical="center" shrinkToFit="1"/>
    </xf>
    <xf numFmtId="0" fontId="8" fillId="0" borderId="33" xfId="0" applyFont="1" applyBorder="1" applyAlignment="1">
      <alignment horizontal="center" vertical="center" shrinkToFit="1"/>
    </xf>
    <xf numFmtId="0" fontId="8" fillId="0" borderId="23" xfId="0" applyFont="1" applyBorder="1" applyAlignment="1">
      <alignment horizontal="center" vertical="center" shrinkToFit="1"/>
    </xf>
    <xf numFmtId="0" fontId="8" fillId="3" borderId="21" xfId="0" applyNumberFormat="1" applyFont="1" applyFill="1" applyBorder="1" applyAlignment="1">
      <alignment horizontal="center" vertical="center" shrinkToFit="1"/>
    </xf>
    <xf numFmtId="0" fontId="8" fillId="0" borderId="73" xfId="0" applyNumberFormat="1" applyFont="1" applyBorder="1" applyAlignment="1">
      <alignment horizontal="center" vertical="center" shrinkToFit="1"/>
    </xf>
    <xf numFmtId="0" fontId="8" fillId="0" borderId="74" xfId="0" applyNumberFormat="1" applyFont="1" applyBorder="1" applyAlignment="1">
      <alignment horizontal="center" vertical="center" shrinkToFit="1"/>
    </xf>
    <xf numFmtId="0" fontId="8" fillId="0" borderId="33" xfId="0" applyNumberFormat="1" applyFont="1" applyFill="1" applyBorder="1" applyAlignment="1">
      <alignment horizontal="left" vertical="center" shrinkToFit="1"/>
    </xf>
    <xf numFmtId="0" fontId="8" fillId="3" borderId="79" xfId="0" applyNumberFormat="1" applyFont="1" applyFill="1" applyBorder="1" applyAlignment="1">
      <alignment horizontal="center" vertical="center" wrapText="1" shrinkToFit="1"/>
    </xf>
    <xf numFmtId="0" fontId="8" fillId="3" borderId="18" xfId="0" applyNumberFormat="1" applyFont="1" applyFill="1" applyBorder="1" applyAlignment="1">
      <alignment horizontal="center" vertical="center" wrapText="1" shrinkToFit="1"/>
    </xf>
    <xf numFmtId="0" fontId="8" fillId="3" borderId="80" xfId="0" applyNumberFormat="1" applyFont="1" applyFill="1" applyBorder="1" applyAlignment="1">
      <alignment horizontal="center" vertical="center" wrapText="1" shrinkToFit="1"/>
    </xf>
    <xf numFmtId="0" fontId="8" fillId="3" borderId="61" xfId="0" applyNumberFormat="1" applyFont="1" applyFill="1" applyBorder="1" applyAlignment="1">
      <alignment horizontal="center" vertical="center" wrapText="1" shrinkToFit="1"/>
    </xf>
    <xf numFmtId="0" fontId="8" fillId="3" borderId="61" xfId="0" applyNumberFormat="1" applyFont="1" applyFill="1" applyBorder="1" applyAlignment="1">
      <alignment horizontal="center" vertical="center" shrinkToFit="1"/>
    </xf>
    <xf numFmtId="0" fontId="8" fillId="3" borderId="67" xfId="0" applyNumberFormat="1" applyFont="1" applyFill="1" applyBorder="1" applyAlignment="1">
      <alignment horizontal="center" vertical="center" textRotation="255" shrinkToFit="1"/>
    </xf>
    <xf numFmtId="0" fontId="8" fillId="3" borderId="68" xfId="0" applyNumberFormat="1" applyFont="1" applyFill="1" applyBorder="1" applyAlignment="1">
      <alignment horizontal="center" vertical="center" textRotation="255" shrinkToFit="1"/>
    </xf>
    <xf numFmtId="0" fontId="8" fillId="3" borderId="47" xfId="0" applyNumberFormat="1" applyFont="1" applyFill="1" applyBorder="1" applyAlignment="1">
      <alignment horizontal="center" vertical="center" textRotation="255" shrinkToFit="1"/>
    </xf>
    <xf numFmtId="0" fontId="8" fillId="3" borderId="36" xfId="0" applyNumberFormat="1" applyFont="1" applyFill="1" applyBorder="1" applyAlignment="1">
      <alignment horizontal="center" vertical="center" textRotation="255" shrinkToFit="1"/>
    </xf>
    <xf numFmtId="0" fontId="8" fillId="3" borderId="35" xfId="0" applyNumberFormat="1" applyFont="1" applyFill="1" applyBorder="1" applyAlignment="1">
      <alignment horizontal="center" vertical="center" textRotation="255" shrinkToFit="1"/>
    </xf>
    <xf numFmtId="0" fontId="8" fillId="3" borderId="22" xfId="0" applyNumberFormat="1" applyFont="1" applyFill="1" applyBorder="1" applyAlignment="1">
      <alignment horizontal="center" vertical="center" textRotation="255" shrinkToFit="1"/>
    </xf>
    <xf numFmtId="0" fontId="8" fillId="0" borderId="61" xfId="0" applyNumberFormat="1" applyFont="1" applyFill="1" applyBorder="1" applyAlignment="1">
      <alignment horizontal="center" vertical="center" shrinkToFit="1"/>
    </xf>
    <xf numFmtId="0" fontId="8" fillId="0" borderId="21" xfId="0" applyNumberFormat="1" applyFont="1" applyFill="1" applyBorder="1" applyAlignment="1">
      <alignment horizontal="center" vertical="center" shrinkToFit="1"/>
    </xf>
    <xf numFmtId="0" fontId="8" fillId="3" borderId="64" xfId="2" applyNumberFormat="1" applyFont="1" applyFill="1" applyBorder="1" applyAlignment="1">
      <alignment horizontal="center" vertical="center" shrinkToFit="1"/>
    </xf>
    <xf numFmtId="0" fontId="8" fillId="3" borderId="65" xfId="2" applyNumberFormat="1" applyFont="1" applyFill="1" applyBorder="1" applyAlignment="1">
      <alignment horizontal="center" vertical="center" shrinkToFit="1"/>
    </xf>
    <xf numFmtId="0" fontId="8" fillId="3" borderId="66" xfId="2" applyNumberFormat="1" applyFont="1" applyFill="1" applyBorder="1" applyAlignment="1">
      <alignment horizontal="center" vertical="center" shrinkToFit="1"/>
    </xf>
    <xf numFmtId="0" fontId="8" fillId="0" borderId="46" xfId="0" applyNumberFormat="1" applyFont="1" applyBorder="1" applyAlignment="1">
      <alignment horizontal="left" vertical="center" shrinkToFit="1"/>
    </xf>
    <xf numFmtId="0" fontId="8" fillId="0" borderId="11" xfId="0" applyNumberFormat="1" applyFont="1" applyBorder="1" applyAlignment="1">
      <alignment horizontal="left" vertical="center" shrinkToFit="1"/>
    </xf>
    <xf numFmtId="0" fontId="8" fillId="0" borderId="12" xfId="0" applyNumberFormat="1" applyFont="1" applyBorder="1" applyAlignment="1">
      <alignment horizontal="left" vertical="center" shrinkToFit="1"/>
    </xf>
    <xf numFmtId="0" fontId="8" fillId="0" borderId="35" xfId="0" applyNumberFormat="1" applyFont="1" applyBorder="1" applyAlignment="1">
      <alignment horizontal="left" vertical="center" shrinkToFit="1"/>
    </xf>
    <xf numFmtId="0" fontId="8" fillId="0" borderId="33" xfId="0" applyNumberFormat="1" applyFont="1" applyBorder="1" applyAlignment="1">
      <alignment horizontal="left" vertical="center" shrinkToFit="1"/>
    </xf>
    <xf numFmtId="0" fontId="8" fillId="0" borderId="23" xfId="0" applyNumberFormat="1" applyFont="1" applyBorder="1" applyAlignment="1">
      <alignment horizontal="left" vertical="center" shrinkToFit="1"/>
    </xf>
    <xf numFmtId="0" fontId="8" fillId="3" borderId="75" xfId="0" applyNumberFormat="1" applyFont="1" applyFill="1" applyBorder="1" applyAlignment="1">
      <alignment horizontal="center" vertical="center" shrinkToFit="1"/>
    </xf>
    <xf numFmtId="0" fontId="8" fillId="0" borderId="24" xfId="0" applyNumberFormat="1" applyFont="1" applyBorder="1" applyAlignment="1">
      <alignment horizontal="left" vertical="center" shrinkToFit="1"/>
    </xf>
    <xf numFmtId="0" fontId="8" fillId="0" borderId="19" xfId="0" applyNumberFormat="1" applyFont="1" applyBorder="1" applyAlignment="1">
      <alignment horizontal="left" vertical="center" shrinkToFit="1"/>
    </xf>
    <xf numFmtId="0" fontId="8" fillId="0" borderId="20" xfId="0" applyNumberFormat="1" applyFont="1" applyBorder="1" applyAlignment="1">
      <alignment horizontal="left" vertical="center" shrinkToFit="1"/>
    </xf>
    <xf numFmtId="0" fontId="8" fillId="3" borderId="46" xfId="0" applyNumberFormat="1" applyFont="1" applyFill="1" applyBorder="1" applyAlignment="1">
      <alignment horizontal="center" vertical="center" shrinkToFit="1"/>
    </xf>
    <xf numFmtId="0" fontId="8" fillId="3" borderId="82" xfId="0" applyNumberFormat="1" applyFont="1" applyFill="1" applyBorder="1" applyAlignment="1">
      <alignment horizontal="center" vertical="center" shrinkToFit="1"/>
    </xf>
    <xf numFmtId="0" fontId="8" fillId="0" borderId="83" xfId="0" applyNumberFormat="1" applyFont="1" applyBorder="1" applyAlignment="1">
      <alignment horizontal="left" vertical="center" shrinkToFit="1"/>
    </xf>
    <xf numFmtId="0" fontId="8" fillId="0" borderId="34" xfId="0" applyNumberFormat="1" applyFont="1" applyBorder="1" applyAlignment="1">
      <alignment horizontal="left" vertical="center" shrinkToFit="1"/>
    </xf>
    <xf numFmtId="0" fontId="8" fillId="0" borderId="73" xfId="0" applyNumberFormat="1" applyFont="1" applyFill="1" applyBorder="1" applyAlignment="1">
      <alignment horizontal="center" vertical="center" shrinkToFit="1"/>
    </xf>
    <xf numFmtId="0" fontId="8" fillId="0" borderId="77" xfId="0" applyNumberFormat="1" applyFont="1" applyFill="1" applyBorder="1" applyAlignment="1">
      <alignment horizontal="center" vertical="center" shrinkToFit="1"/>
    </xf>
    <xf numFmtId="0" fontId="8" fillId="0" borderId="74" xfId="0" applyNumberFormat="1" applyFont="1" applyFill="1" applyBorder="1" applyAlignment="1">
      <alignment horizontal="center" vertical="center" shrinkToFit="1"/>
    </xf>
    <xf numFmtId="0" fontId="8" fillId="0" borderId="28" xfId="0" applyNumberFormat="1" applyFont="1" applyFill="1" applyBorder="1" applyAlignment="1">
      <alignment horizontal="center" vertical="center" shrinkToFit="1"/>
    </xf>
    <xf numFmtId="0" fontId="8" fillId="3" borderId="47" xfId="0" applyNumberFormat="1" applyFont="1" applyFill="1" applyBorder="1" applyAlignment="1">
      <alignment horizontal="center" vertical="center" wrapText="1" shrinkToFit="1"/>
    </xf>
    <xf numFmtId="0" fontId="8" fillId="3" borderId="0" xfId="0" applyNumberFormat="1" applyFont="1" applyFill="1" applyBorder="1" applyAlignment="1">
      <alignment horizontal="center" vertical="center" wrapText="1" shrinkToFit="1"/>
    </xf>
    <xf numFmtId="0" fontId="8" fillId="3" borderId="36" xfId="0" applyNumberFormat="1" applyFont="1" applyFill="1" applyBorder="1" applyAlignment="1">
      <alignment horizontal="center" vertical="center" wrapText="1" shrinkToFit="1"/>
    </xf>
    <xf numFmtId="0" fontId="8" fillId="3" borderId="69" xfId="0" applyNumberFormat="1" applyFont="1" applyFill="1" applyBorder="1" applyAlignment="1">
      <alignment horizontal="center" vertical="center" wrapText="1" shrinkToFit="1"/>
    </xf>
    <xf numFmtId="0" fontId="8" fillId="3" borderId="70" xfId="0" applyNumberFormat="1" applyFont="1" applyFill="1" applyBorder="1" applyAlignment="1">
      <alignment horizontal="center" vertical="center" wrapText="1" shrinkToFit="1"/>
    </xf>
    <xf numFmtId="0" fontId="8" fillId="3" borderId="71" xfId="0" applyNumberFormat="1" applyFont="1" applyFill="1" applyBorder="1" applyAlignment="1">
      <alignment horizontal="center" vertical="center" wrapText="1" shrinkToFit="1"/>
    </xf>
    <xf numFmtId="0" fontId="8" fillId="0" borderId="73" xfId="0" applyNumberFormat="1" applyFont="1" applyBorder="1" applyAlignment="1">
      <alignment horizontal="left" vertical="top" wrapText="1" shrinkToFit="1"/>
    </xf>
    <xf numFmtId="0" fontId="8" fillId="0" borderId="37" xfId="0" applyNumberFormat="1" applyFont="1" applyBorder="1" applyAlignment="1">
      <alignment horizontal="left" vertical="top" wrapText="1" shrinkToFit="1"/>
    </xf>
    <xf numFmtId="0" fontId="8" fillId="0" borderId="77" xfId="0" applyNumberFormat="1" applyFont="1" applyBorder="1" applyAlignment="1">
      <alignment horizontal="left" vertical="top" wrapText="1" shrinkToFit="1"/>
    </xf>
    <xf numFmtId="0" fontId="8" fillId="0" borderId="74" xfId="0" applyNumberFormat="1" applyFont="1" applyBorder="1" applyAlignment="1">
      <alignment horizontal="left" vertical="top" wrapText="1" shrinkToFit="1"/>
    </xf>
    <xf numFmtId="0" fontId="8" fillId="0" borderId="70" xfId="0" applyNumberFormat="1" applyFont="1" applyBorder="1" applyAlignment="1">
      <alignment horizontal="left" vertical="top" wrapText="1" shrinkToFit="1"/>
    </xf>
    <xf numFmtId="0" fontId="8" fillId="0" borderId="28" xfId="0" applyNumberFormat="1" applyFont="1" applyBorder="1" applyAlignment="1">
      <alignment horizontal="left" vertical="top" wrapText="1" shrinkToFit="1"/>
    </xf>
    <xf numFmtId="0" fontId="8" fillId="3" borderId="80" xfId="0" applyNumberFormat="1" applyFont="1" applyFill="1" applyBorder="1" applyAlignment="1">
      <alignment horizontal="center" vertical="center" shrinkToFit="1"/>
    </xf>
    <xf numFmtId="0" fontId="8" fillId="0" borderId="81" xfId="0" applyNumberFormat="1" applyFont="1" applyFill="1" applyBorder="1" applyAlignment="1">
      <alignment horizontal="center" vertical="center" shrinkToFit="1"/>
    </xf>
    <xf numFmtId="0" fontId="8" fillId="0" borderId="26" xfId="0" applyNumberFormat="1" applyFont="1" applyFill="1" applyBorder="1" applyAlignment="1">
      <alignment horizontal="center" vertical="center" shrinkToFit="1"/>
    </xf>
    <xf numFmtId="0" fontId="8" fillId="0" borderId="25" xfId="0" applyNumberFormat="1" applyFont="1" applyFill="1" applyBorder="1" applyAlignment="1">
      <alignment horizontal="center" vertical="center" shrinkToFit="1"/>
    </xf>
    <xf numFmtId="0" fontId="8" fillId="3" borderId="24" xfId="0" applyNumberFormat="1" applyFont="1" applyFill="1" applyBorder="1" applyAlignment="1">
      <alignment horizontal="center" vertical="center" wrapText="1" shrinkToFit="1"/>
    </xf>
    <xf numFmtId="0" fontId="8" fillId="3" borderId="19" xfId="0" applyNumberFormat="1" applyFont="1" applyFill="1" applyBorder="1" applyAlignment="1">
      <alignment horizontal="center" vertical="center" wrapText="1" shrinkToFit="1"/>
    </xf>
    <xf numFmtId="0" fontId="8" fillId="0" borderId="38" xfId="0" applyNumberFormat="1" applyFont="1" applyFill="1" applyBorder="1" applyAlignment="1">
      <alignment horizontal="center" vertical="top" wrapText="1" shrinkToFit="1"/>
    </xf>
    <xf numFmtId="0" fontId="8" fillId="0" borderId="0" xfId="0" applyNumberFormat="1" applyFont="1" applyFill="1" applyBorder="1" applyAlignment="1">
      <alignment horizontal="center" vertical="top" wrapText="1" shrinkToFit="1"/>
    </xf>
    <xf numFmtId="0" fontId="8" fillId="0" borderId="74" xfId="0" applyNumberFormat="1" applyFont="1" applyFill="1" applyBorder="1" applyAlignment="1">
      <alignment horizontal="center" vertical="top" wrapText="1" shrinkToFit="1"/>
    </xf>
    <xf numFmtId="0" fontId="8" fillId="0" borderId="70" xfId="0" applyNumberFormat="1" applyFont="1" applyFill="1" applyBorder="1" applyAlignment="1">
      <alignment horizontal="center" vertical="top" wrapText="1" shrinkToFit="1"/>
    </xf>
    <xf numFmtId="0" fontId="8" fillId="0" borderId="62" xfId="0" applyNumberFormat="1" applyFont="1" applyBorder="1" applyAlignment="1">
      <alignment horizontal="center" vertical="center" shrinkToFit="1"/>
    </xf>
    <xf numFmtId="0" fontId="8" fillId="0" borderId="63" xfId="0" applyNumberFormat="1" applyFont="1" applyBorder="1" applyAlignment="1">
      <alignment horizontal="center" vertical="center" shrinkToFit="1"/>
    </xf>
    <xf numFmtId="0" fontId="8" fillId="0" borderId="72" xfId="0" applyNumberFormat="1" applyFont="1" applyBorder="1" applyAlignment="1">
      <alignment horizontal="center" vertical="center" shrinkToFit="1"/>
    </xf>
    <xf numFmtId="0" fontId="8" fillId="0" borderId="20" xfId="0" applyNumberFormat="1" applyFont="1" applyBorder="1" applyAlignment="1">
      <alignment horizontal="center" vertical="center" shrinkToFit="1"/>
    </xf>
    <xf numFmtId="0" fontId="8" fillId="3" borderId="35" xfId="2" applyNumberFormat="1" applyFont="1" applyFill="1" applyBorder="1" applyAlignment="1">
      <alignment horizontal="center" vertical="center" shrinkToFit="1"/>
    </xf>
    <xf numFmtId="0" fontId="8" fillId="3" borderId="33" xfId="2" applyNumberFormat="1" applyFont="1" applyFill="1" applyBorder="1" applyAlignment="1">
      <alignment horizontal="center" vertical="center" shrinkToFit="1"/>
    </xf>
    <xf numFmtId="0" fontId="8" fillId="3" borderId="23" xfId="2" applyNumberFormat="1" applyFont="1" applyFill="1" applyBorder="1" applyAlignment="1">
      <alignment horizontal="center" vertical="center" shrinkToFit="1"/>
    </xf>
    <xf numFmtId="0" fontId="8" fillId="3" borderId="76" xfId="0" applyNumberFormat="1" applyFont="1" applyFill="1" applyBorder="1" applyAlignment="1">
      <alignment horizontal="center" vertical="center" shrinkToFit="1"/>
    </xf>
    <xf numFmtId="0" fontId="8" fillId="3" borderId="84" xfId="0" applyNumberFormat="1" applyFont="1" applyFill="1" applyBorder="1" applyAlignment="1">
      <alignment horizontal="center" vertical="center" textRotation="255" shrinkToFit="1"/>
    </xf>
    <xf numFmtId="0" fontId="8" fillId="3" borderId="85" xfId="0" applyNumberFormat="1" applyFont="1" applyFill="1" applyBorder="1" applyAlignment="1">
      <alignment horizontal="center" vertical="center" textRotation="255" shrinkToFit="1"/>
    </xf>
    <xf numFmtId="0" fontId="8" fillId="3" borderId="33" xfId="0" applyFont="1" applyFill="1" applyBorder="1" applyAlignment="1">
      <alignment horizontal="center" vertical="center"/>
    </xf>
    <xf numFmtId="0" fontId="8" fillId="3" borderId="22" xfId="0" applyFont="1" applyFill="1" applyBorder="1" applyAlignment="1">
      <alignment horizontal="center" vertical="center"/>
    </xf>
    <xf numFmtId="0" fontId="8" fillId="0" borderId="34" xfId="0" applyNumberFormat="1" applyFont="1" applyBorder="1" applyAlignment="1">
      <alignment horizontal="center" vertical="center" shrinkToFit="1"/>
    </xf>
    <xf numFmtId="0" fontId="8" fillId="0" borderId="33" xfId="0" applyNumberFormat="1" applyFont="1" applyBorder="1" applyAlignment="1">
      <alignment horizontal="center" vertical="center" shrinkToFit="1"/>
    </xf>
    <xf numFmtId="0" fontId="8" fillId="3" borderId="24"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75" xfId="0" applyFont="1" applyFill="1" applyBorder="1" applyAlignment="1">
      <alignment horizontal="center" vertical="center"/>
    </xf>
    <xf numFmtId="0" fontId="8" fillId="3" borderId="34" xfId="0" applyNumberFormat="1" applyFont="1" applyFill="1" applyBorder="1" applyAlignment="1">
      <alignment horizontal="center" vertical="center" shrinkToFit="1"/>
    </xf>
    <xf numFmtId="0" fontId="8" fillId="0" borderId="24"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75" xfId="0" applyFont="1" applyBorder="1" applyAlignment="1">
      <alignment horizontal="center" vertical="center"/>
    </xf>
    <xf numFmtId="0" fontId="8" fillId="0" borderId="79" xfId="0" applyNumberFormat="1" applyFont="1" applyBorder="1" applyAlignment="1">
      <alignment horizontal="center" vertical="center" shrinkToFit="1"/>
    </xf>
    <xf numFmtId="0" fontId="8" fillId="0" borderId="18" xfId="0" applyNumberFormat="1" applyFont="1" applyBorder="1" applyAlignment="1">
      <alignment horizontal="center" vertical="center" shrinkToFit="1"/>
    </xf>
    <xf numFmtId="0" fontId="8" fillId="0" borderId="67" xfId="0" applyNumberFormat="1" applyFont="1" applyBorder="1" applyAlignment="1">
      <alignment horizontal="left" vertical="top" wrapText="1"/>
    </xf>
    <xf numFmtId="0" fontId="8" fillId="0" borderId="37" xfId="0" applyNumberFormat="1" applyFont="1" applyBorder="1" applyAlignment="1">
      <alignment horizontal="left" vertical="top" wrapText="1"/>
    </xf>
    <xf numFmtId="0" fontId="8" fillId="0" borderId="77" xfId="0" applyNumberFormat="1" applyFont="1" applyBorder="1" applyAlignment="1">
      <alignment horizontal="left" vertical="top" wrapText="1"/>
    </xf>
    <xf numFmtId="0" fontId="8" fillId="0" borderId="47"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8" fillId="0" borderId="14" xfId="0" applyNumberFormat="1" applyFont="1" applyBorder="1" applyAlignment="1">
      <alignment horizontal="left" vertical="top" wrapText="1"/>
    </xf>
    <xf numFmtId="0" fontId="8" fillId="0" borderId="69" xfId="0" applyNumberFormat="1" applyFont="1" applyBorder="1" applyAlignment="1">
      <alignment horizontal="left" vertical="top" wrapText="1"/>
    </xf>
    <xf numFmtId="0" fontId="8" fillId="0" borderId="70" xfId="0" applyNumberFormat="1" applyFont="1" applyBorder="1" applyAlignment="1">
      <alignment horizontal="left" vertical="top" wrapText="1"/>
    </xf>
    <xf numFmtId="0" fontId="8" fillId="0" borderId="28" xfId="0" applyNumberFormat="1" applyFont="1" applyBorder="1" applyAlignment="1">
      <alignment horizontal="left" vertical="top" wrapText="1"/>
    </xf>
    <xf numFmtId="0" fontId="8" fillId="0" borderId="85" xfId="0" applyNumberFormat="1" applyFont="1" applyBorder="1" applyAlignment="1">
      <alignment horizontal="center" vertical="center" shrinkToFit="1"/>
    </xf>
    <xf numFmtId="0" fontId="8" fillId="0" borderId="21" xfId="0" applyNumberFormat="1" applyFont="1" applyBorder="1" applyAlignment="1">
      <alignment horizontal="center" vertical="center" shrinkToFit="1"/>
    </xf>
    <xf numFmtId="0" fontId="8" fillId="0" borderId="22" xfId="0" applyNumberFormat="1" applyFont="1" applyBorder="1" applyAlignment="1">
      <alignment horizontal="center" vertical="center" shrinkToFit="1"/>
    </xf>
    <xf numFmtId="0" fontId="8" fillId="0" borderId="73" xfId="0" applyNumberFormat="1" applyFont="1" applyBorder="1" applyAlignment="1">
      <alignment horizontal="center" vertical="top" wrapText="1"/>
    </xf>
    <xf numFmtId="0" fontId="8" fillId="0" borderId="37" xfId="0" applyNumberFormat="1" applyFont="1" applyBorder="1" applyAlignment="1">
      <alignment horizontal="center" vertical="top" wrapText="1"/>
    </xf>
    <xf numFmtId="0" fontId="8" fillId="0" borderId="77" xfId="0" applyNumberFormat="1" applyFont="1" applyBorder="1" applyAlignment="1">
      <alignment horizontal="center" vertical="top" wrapText="1"/>
    </xf>
    <xf numFmtId="0" fontId="8" fillId="0" borderId="74" xfId="0" applyNumberFormat="1" applyFont="1" applyBorder="1" applyAlignment="1">
      <alignment horizontal="center" vertical="top" wrapText="1"/>
    </xf>
    <xf numFmtId="0" fontId="8" fillId="0" borderId="70" xfId="0" applyNumberFormat="1" applyFont="1" applyBorder="1" applyAlignment="1">
      <alignment horizontal="center" vertical="top" wrapText="1"/>
    </xf>
    <xf numFmtId="0" fontId="8" fillId="0" borderId="28" xfId="0" applyNumberFormat="1" applyFont="1" applyBorder="1" applyAlignment="1">
      <alignment horizontal="center" vertical="top" wrapText="1"/>
    </xf>
    <xf numFmtId="0" fontId="8" fillId="3" borderId="67" xfId="0" applyNumberFormat="1" applyFont="1" applyFill="1" applyBorder="1" applyAlignment="1">
      <alignment horizontal="center" vertical="center" shrinkToFit="1"/>
    </xf>
    <xf numFmtId="0" fontId="8" fillId="3" borderId="86" xfId="0" applyNumberFormat="1" applyFont="1" applyFill="1" applyBorder="1" applyAlignment="1">
      <alignment horizontal="center" vertical="center" textRotation="255" shrinkToFit="1"/>
    </xf>
    <xf numFmtId="0" fontId="8" fillId="3" borderId="87" xfId="0" applyNumberFormat="1" applyFont="1" applyFill="1" applyBorder="1" applyAlignment="1">
      <alignment horizontal="center" vertical="center" textRotation="255" shrinkToFit="1"/>
    </xf>
    <xf numFmtId="0" fontId="8" fillId="5" borderId="13" xfId="0" applyNumberFormat="1" applyFont="1" applyFill="1" applyBorder="1" applyAlignment="1">
      <alignment horizontal="center" vertical="center" shrinkToFit="1"/>
    </xf>
    <xf numFmtId="0" fontId="8" fillId="3" borderId="33" xfId="0" applyNumberFormat="1" applyFont="1" applyFill="1" applyBorder="1" applyAlignment="1">
      <alignment horizontal="center" vertical="center" shrinkToFit="1"/>
    </xf>
    <xf numFmtId="0" fontId="8" fillId="3" borderId="23" xfId="0" applyNumberFormat="1" applyFont="1" applyFill="1" applyBorder="1" applyAlignment="1">
      <alignment horizontal="center" vertical="center" shrinkToFit="1"/>
    </xf>
    <xf numFmtId="0" fontId="8" fillId="3" borderId="88" xfId="0" applyNumberFormat="1" applyFont="1" applyFill="1" applyBorder="1" applyAlignment="1">
      <alignment horizontal="center" vertical="center" shrinkToFit="1"/>
    </xf>
    <xf numFmtId="0" fontId="8" fillId="3" borderId="89" xfId="0" applyNumberFormat="1" applyFont="1" applyFill="1" applyBorder="1" applyAlignment="1">
      <alignment horizontal="center" vertical="center" shrinkToFit="1"/>
    </xf>
    <xf numFmtId="0" fontId="8" fillId="3" borderId="90" xfId="0" applyNumberFormat="1" applyFont="1" applyFill="1" applyBorder="1" applyAlignment="1">
      <alignment horizontal="center" vertical="center" shrinkToFit="1"/>
    </xf>
    <xf numFmtId="0" fontId="8" fillId="0" borderId="91" xfId="1" applyNumberFormat="1" applyFont="1" applyBorder="1" applyAlignment="1" applyProtection="1">
      <alignment horizontal="center" vertical="center" shrinkToFit="1"/>
    </xf>
    <xf numFmtId="0" fontId="8" fillId="0" borderId="89" xfId="1" applyNumberFormat="1" applyFont="1" applyBorder="1" applyAlignment="1" applyProtection="1">
      <alignment horizontal="center" vertical="center" shrinkToFit="1"/>
    </xf>
    <xf numFmtId="0" fontId="8" fillId="0" borderId="91" xfId="0" applyNumberFormat="1" applyFont="1" applyBorder="1" applyAlignment="1">
      <alignment horizontal="center" vertical="center" shrinkToFit="1"/>
    </xf>
    <xf numFmtId="0" fontId="8" fillId="0" borderId="89" xfId="0" applyNumberFormat="1" applyFont="1" applyBorder="1" applyAlignment="1">
      <alignment horizontal="center" vertical="center" shrinkToFit="1"/>
    </xf>
    <xf numFmtId="0" fontId="8" fillId="0" borderId="92" xfId="0" applyNumberFormat="1" applyFont="1" applyBorder="1" applyAlignment="1">
      <alignment horizontal="center" vertical="center" shrinkToFit="1"/>
    </xf>
    <xf numFmtId="0" fontId="8" fillId="3" borderId="45" xfId="0" applyNumberFormat="1" applyFont="1" applyFill="1" applyBorder="1" applyAlignment="1">
      <alignment horizontal="center" vertical="center" shrinkToFit="1"/>
    </xf>
    <xf numFmtId="0" fontId="8" fillId="3" borderId="16" xfId="0" applyNumberFormat="1" applyFont="1" applyFill="1" applyBorder="1" applyAlignment="1">
      <alignment horizontal="center" vertical="center" shrinkToFit="1"/>
    </xf>
    <xf numFmtId="0" fontId="8" fillId="3" borderId="93" xfId="0" applyNumberFormat="1" applyFont="1" applyFill="1" applyBorder="1" applyAlignment="1">
      <alignment horizontal="center" vertical="center" shrinkToFit="1"/>
    </xf>
    <xf numFmtId="0" fontId="8" fillId="0" borderId="94" xfId="0" applyNumberFormat="1" applyFont="1" applyBorder="1" applyAlignment="1">
      <alignment horizontal="right" vertical="center" shrinkToFit="1"/>
    </xf>
    <xf numFmtId="0" fontId="8" fillId="0" borderId="16" xfId="0" applyNumberFormat="1" applyFont="1" applyBorder="1" applyAlignment="1">
      <alignment horizontal="right" vertical="center" shrinkToFit="1"/>
    </xf>
    <xf numFmtId="0" fontId="8" fillId="3" borderId="43" xfId="0" applyNumberFormat="1" applyFont="1" applyFill="1" applyBorder="1" applyAlignment="1">
      <alignment horizontal="center" vertical="center" shrinkToFit="1"/>
    </xf>
    <xf numFmtId="0" fontId="8" fillId="3" borderId="15" xfId="0" applyNumberFormat="1" applyFont="1" applyFill="1" applyBorder="1" applyAlignment="1">
      <alignment horizontal="center" vertical="center" shrinkToFit="1"/>
    </xf>
    <xf numFmtId="0" fontId="8" fillId="3" borderId="95" xfId="0" applyNumberFormat="1" applyFont="1" applyFill="1" applyBorder="1" applyAlignment="1">
      <alignment horizontal="center" vertical="center" shrinkToFit="1"/>
    </xf>
    <xf numFmtId="0" fontId="8" fillId="0" borderId="46" xfId="0" applyNumberFormat="1" applyFont="1" applyBorder="1" applyAlignment="1">
      <alignment horizontal="center" vertical="center" shrinkToFit="1"/>
    </xf>
    <xf numFmtId="0" fontId="8" fillId="0" borderId="11" xfId="0" applyNumberFormat="1" applyFont="1" applyBorder="1" applyAlignment="1">
      <alignment horizontal="center" vertical="center" shrinkToFit="1"/>
    </xf>
    <xf numFmtId="0" fontId="8" fillId="0" borderId="12" xfId="0" applyNumberFormat="1" applyFont="1" applyBorder="1" applyAlignment="1">
      <alignment horizontal="center" vertical="center" shrinkToFit="1"/>
    </xf>
    <xf numFmtId="0" fontId="8" fillId="0" borderId="47" xfId="0" applyNumberFormat="1" applyFont="1" applyBorder="1" applyAlignment="1">
      <alignment horizontal="center" vertical="center" shrinkToFit="1"/>
    </xf>
    <xf numFmtId="0" fontId="8" fillId="0" borderId="0" xfId="0" applyNumberFormat="1" applyFont="1" applyBorder="1" applyAlignment="1">
      <alignment horizontal="center" vertical="center" shrinkToFit="1"/>
    </xf>
    <xf numFmtId="0" fontId="8" fillId="0" borderId="14" xfId="0" applyNumberFormat="1" applyFont="1" applyBorder="1" applyAlignment="1">
      <alignment horizontal="center" vertical="center" shrinkToFit="1"/>
    </xf>
    <xf numFmtId="0" fontId="8" fillId="0" borderId="28" xfId="0" applyNumberFormat="1" applyFont="1" applyBorder="1" applyAlignment="1">
      <alignment horizontal="center" vertical="center" shrinkToFit="1"/>
    </xf>
    <xf numFmtId="0" fontId="8" fillId="0" borderId="81" xfId="0" applyNumberFormat="1" applyFont="1" applyBorder="1" applyAlignment="1">
      <alignment horizontal="center" vertical="center" shrinkToFit="1"/>
    </xf>
    <xf numFmtId="0" fontId="8" fillId="0" borderId="26" xfId="0" applyNumberFormat="1" applyFont="1" applyBorder="1" applyAlignment="1">
      <alignment horizontal="center" vertical="center" shrinkToFit="1"/>
    </xf>
    <xf numFmtId="0" fontId="8" fillId="0" borderId="27" xfId="0" applyNumberFormat="1" applyFont="1" applyBorder="1" applyAlignment="1">
      <alignment horizontal="center" vertical="center" shrinkToFit="1"/>
    </xf>
    <xf numFmtId="0" fontId="8" fillId="3" borderId="96" xfId="0" applyNumberFormat="1" applyFont="1" applyFill="1" applyBorder="1" applyAlignment="1">
      <alignment horizontal="center" vertical="center" textRotation="255" shrinkToFit="1"/>
    </xf>
    <xf numFmtId="0" fontId="8" fillId="0" borderId="25" xfId="0" applyNumberFormat="1" applyFont="1" applyBorder="1" applyAlignment="1">
      <alignment horizontal="center" vertical="center" shrinkToFit="1"/>
    </xf>
    <xf numFmtId="0" fontId="8" fillId="0" borderId="77" xfId="0" applyNumberFormat="1" applyFont="1" applyBorder="1" applyAlignment="1">
      <alignment horizontal="center" vertical="center" shrinkToFit="1"/>
    </xf>
    <xf numFmtId="0" fontId="8" fillId="0" borderId="97" xfId="0" applyNumberFormat="1" applyFont="1" applyBorder="1" applyAlignment="1">
      <alignment horizontal="center" vertical="center" shrinkToFit="1"/>
    </xf>
    <xf numFmtId="0" fontId="8" fillId="0" borderId="15" xfId="0" applyNumberFormat="1" applyFont="1" applyBorder="1" applyAlignment="1">
      <alignment horizontal="center" vertical="center" shrinkToFit="1"/>
    </xf>
    <xf numFmtId="0" fontId="8" fillId="0" borderId="44" xfId="0" applyNumberFormat="1" applyFont="1" applyBorder="1" applyAlignment="1">
      <alignment horizontal="center" vertical="center" shrinkToFit="1"/>
    </xf>
    <xf numFmtId="0" fontId="8" fillId="0" borderId="97" xfId="0" applyNumberFormat="1" applyFont="1" applyBorder="1" applyAlignment="1">
      <alignment horizontal="left" vertical="center" shrinkToFit="1"/>
    </xf>
    <xf numFmtId="0" fontId="8" fillId="0" borderId="15" xfId="0" applyNumberFormat="1" applyFont="1" applyBorder="1" applyAlignment="1">
      <alignment horizontal="left" vertical="center" shrinkToFit="1"/>
    </xf>
    <xf numFmtId="0" fontId="8" fillId="0" borderId="44" xfId="0" applyNumberFormat="1" applyFont="1" applyBorder="1" applyAlignment="1">
      <alignment horizontal="left" vertical="center" shrinkToFit="1"/>
    </xf>
    <xf numFmtId="0" fontId="8" fillId="0" borderId="94" xfId="0" applyNumberFormat="1" applyFont="1" applyBorder="1" applyAlignment="1">
      <alignment horizontal="center" vertical="center" shrinkToFit="1"/>
    </xf>
    <xf numFmtId="0" fontId="8" fillId="0" borderId="16" xfId="0" applyNumberFormat="1" applyFont="1" applyBorder="1" applyAlignment="1">
      <alignment horizontal="center" vertical="center" shrinkToFit="1"/>
    </xf>
    <xf numFmtId="0" fontId="8" fillId="0" borderId="17" xfId="0" applyNumberFormat="1" applyFont="1" applyBorder="1" applyAlignment="1">
      <alignment horizontal="center" vertical="center" shrinkToFit="1"/>
    </xf>
    <xf numFmtId="0" fontId="8" fillId="3" borderId="101" xfId="0" applyNumberFormat="1" applyFont="1" applyFill="1" applyBorder="1" applyAlignment="1">
      <alignment horizontal="center" vertical="center" shrinkToFit="1"/>
    </xf>
    <xf numFmtId="0" fontId="8" fillId="3" borderId="13" xfId="0" applyNumberFormat="1" applyFont="1" applyFill="1" applyBorder="1" applyAlignment="1">
      <alignment horizontal="center" vertical="center" shrinkToFit="1"/>
    </xf>
    <xf numFmtId="0" fontId="8" fillId="3" borderId="102" xfId="0" applyNumberFormat="1" applyFont="1" applyFill="1" applyBorder="1" applyAlignment="1">
      <alignment horizontal="center" vertical="center" shrinkToFit="1"/>
    </xf>
    <xf numFmtId="0" fontId="8" fillId="0" borderId="23" xfId="0" applyNumberFormat="1" applyFont="1" applyBorder="1" applyAlignment="1">
      <alignment horizontal="center" vertical="center" shrinkToFit="1"/>
    </xf>
    <xf numFmtId="176" fontId="8" fillId="0" borderId="46" xfId="0" applyNumberFormat="1" applyFont="1" applyBorder="1" applyAlignment="1">
      <alignment horizontal="center" vertical="center" shrinkToFit="1"/>
    </xf>
    <xf numFmtId="176" fontId="8" fillId="0" borderId="11" xfId="0" applyNumberFormat="1" applyFont="1" applyBorder="1" applyAlignment="1">
      <alignment horizontal="center" vertical="center" shrinkToFit="1"/>
    </xf>
    <xf numFmtId="0" fontId="8" fillId="0" borderId="13" xfId="0" applyNumberFormat="1" applyFont="1" applyBorder="1" applyAlignment="1">
      <alignment horizontal="center" vertical="center" shrinkToFit="1"/>
    </xf>
    <xf numFmtId="0" fontId="8" fillId="0" borderId="98" xfId="0" applyNumberFormat="1" applyFont="1" applyBorder="1" applyAlignment="1">
      <alignment horizontal="center" vertical="center" shrinkToFit="1"/>
    </xf>
    <xf numFmtId="0" fontId="8" fillId="0" borderId="99" xfId="0" applyNumberFormat="1" applyFont="1" applyBorder="1" applyAlignment="1">
      <alignment horizontal="center" vertical="center" shrinkToFit="1"/>
    </xf>
    <xf numFmtId="0" fontId="8" fillId="3" borderId="99" xfId="0" applyNumberFormat="1" applyFont="1" applyFill="1" applyBorder="1" applyAlignment="1">
      <alignment horizontal="center" vertical="center" shrinkToFit="1"/>
    </xf>
    <xf numFmtId="0" fontId="8" fillId="3" borderId="100" xfId="0" applyNumberFormat="1" applyFont="1" applyFill="1" applyBorder="1" applyAlignment="1">
      <alignment horizontal="center" vertical="center" shrinkToFit="1"/>
    </xf>
    <xf numFmtId="0" fontId="8" fillId="0" borderId="67" xfId="0" applyNumberFormat="1" applyFont="1" applyBorder="1" applyAlignment="1">
      <alignment horizontal="right" vertical="center" shrinkToFit="1"/>
    </xf>
    <xf numFmtId="0" fontId="8" fillId="0" borderId="37" xfId="0" applyNumberFormat="1" applyFont="1" applyBorder="1" applyAlignment="1">
      <alignment horizontal="right" vertical="center" shrinkToFit="1"/>
    </xf>
    <xf numFmtId="0" fontId="8" fillId="0" borderId="43" xfId="0" applyNumberFormat="1" applyFont="1" applyBorder="1" applyAlignment="1">
      <alignment horizontal="center" vertical="center" shrinkToFit="1"/>
    </xf>
    <xf numFmtId="0" fontId="8" fillId="3" borderId="20" xfId="0" applyNumberFormat="1" applyFont="1" applyFill="1" applyBorder="1" applyAlignment="1">
      <alignment horizontal="center" vertical="center" wrapText="1" shrinkToFit="1"/>
    </xf>
    <xf numFmtId="0" fontId="8" fillId="0" borderId="47" xfId="0" applyNumberFormat="1" applyFont="1" applyBorder="1" applyAlignment="1">
      <alignment horizontal="left" vertical="center" indent="1" shrinkToFit="1"/>
    </xf>
    <xf numFmtId="0" fontId="8" fillId="0" borderId="0" xfId="0" applyNumberFormat="1" applyFont="1" applyBorder="1" applyAlignment="1">
      <alignment horizontal="left" vertical="center" indent="1" shrinkToFit="1"/>
    </xf>
    <xf numFmtId="0" fontId="8" fillId="0" borderId="36" xfId="0" applyNumberFormat="1" applyFont="1" applyBorder="1" applyAlignment="1">
      <alignment horizontal="left" vertical="center" indent="1" shrinkToFit="1"/>
    </xf>
    <xf numFmtId="0" fontId="8" fillId="0" borderId="73" xfId="0" applyNumberFormat="1" applyFont="1" applyFill="1" applyBorder="1" applyAlignment="1">
      <alignment horizontal="left" vertical="top" wrapText="1" shrinkToFit="1"/>
    </xf>
    <xf numFmtId="0" fontId="8" fillId="0" borderId="37" xfId="0" applyNumberFormat="1" applyFont="1" applyFill="1" applyBorder="1" applyAlignment="1">
      <alignment horizontal="left" vertical="top" wrapText="1" shrinkToFit="1"/>
    </xf>
    <xf numFmtId="0" fontId="8" fillId="0" borderId="77" xfId="0" applyNumberFormat="1" applyFont="1" applyFill="1" applyBorder="1" applyAlignment="1">
      <alignment horizontal="left" vertical="top" wrapText="1" shrinkToFit="1"/>
    </xf>
    <xf numFmtId="0" fontId="8" fillId="0" borderId="74" xfId="0" applyNumberFormat="1" applyFont="1" applyFill="1" applyBorder="1" applyAlignment="1">
      <alignment horizontal="left" vertical="top" wrapText="1" shrinkToFit="1"/>
    </xf>
    <xf numFmtId="0" fontId="8" fillId="0" borderId="70" xfId="0" applyNumberFormat="1" applyFont="1" applyFill="1" applyBorder="1" applyAlignment="1">
      <alignment horizontal="left" vertical="top" wrapText="1" shrinkToFit="1"/>
    </xf>
    <xf numFmtId="0" fontId="8" fillId="0" borderId="28" xfId="0" applyNumberFormat="1" applyFont="1" applyFill="1" applyBorder="1" applyAlignment="1">
      <alignment horizontal="left" vertical="top" wrapText="1" shrinkToFit="1"/>
    </xf>
    <xf numFmtId="0" fontId="8" fillId="0" borderId="69" xfId="0" applyNumberFormat="1" applyFont="1" applyBorder="1" applyAlignment="1">
      <alignment horizontal="left" vertical="center" indent="1" shrinkToFit="1"/>
    </xf>
    <xf numFmtId="0" fontId="8" fillId="0" borderId="70" xfId="0" applyNumberFormat="1" applyFont="1" applyBorder="1" applyAlignment="1">
      <alignment horizontal="left" vertical="center" indent="1" shrinkToFit="1"/>
    </xf>
    <xf numFmtId="0" fontId="8" fillId="0" borderId="71" xfId="0" applyNumberFormat="1" applyFont="1" applyBorder="1" applyAlignment="1">
      <alignment horizontal="left" vertical="center" indent="1" shrinkToFit="1"/>
    </xf>
    <xf numFmtId="0" fontId="6" fillId="0" borderId="91" xfId="1" applyNumberFormat="1" applyBorder="1" applyAlignment="1" applyProtection="1">
      <alignment horizontal="center" vertical="center" shrinkToFit="1"/>
    </xf>
    <xf numFmtId="0" fontId="8" fillId="0" borderId="74" xfId="0" applyFont="1" applyBorder="1" applyAlignment="1">
      <alignment horizontal="center" vertical="center" shrinkToFit="1"/>
    </xf>
    <xf numFmtId="0" fontId="8" fillId="0" borderId="70" xfId="0" applyFont="1" applyBorder="1" applyAlignment="1">
      <alignment horizontal="center" vertical="center" shrinkToFit="1"/>
    </xf>
    <xf numFmtId="0" fontId="8" fillId="0" borderId="28" xfId="0" applyFont="1" applyBorder="1" applyAlignment="1">
      <alignment horizontal="center" vertical="center" shrinkToFit="1"/>
    </xf>
    <xf numFmtId="0" fontId="8" fillId="3" borderId="37" xfId="0" applyNumberFormat="1" applyFont="1" applyFill="1" applyBorder="1" applyAlignment="1">
      <alignment horizontal="center" vertical="center" wrapText="1" shrinkToFit="1"/>
    </xf>
    <xf numFmtId="0" fontId="8" fillId="3" borderId="77" xfId="0" applyNumberFormat="1" applyFont="1" applyFill="1" applyBorder="1" applyAlignment="1">
      <alignment horizontal="center" vertical="center" wrapText="1" shrinkToFit="1"/>
    </xf>
    <xf numFmtId="0" fontId="8" fillId="0" borderId="14" xfId="0" applyNumberFormat="1" applyFont="1" applyFill="1" applyBorder="1" applyAlignment="1">
      <alignment horizontal="center" vertical="top" wrapText="1" shrinkToFit="1"/>
    </xf>
    <xf numFmtId="0" fontId="8" fillId="0" borderId="28" xfId="0" applyNumberFormat="1" applyFont="1" applyFill="1" applyBorder="1" applyAlignment="1">
      <alignment horizontal="center" vertical="top" wrapText="1" shrinkToFit="1"/>
    </xf>
    <xf numFmtId="0" fontId="8" fillId="3" borderId="103" xfId="0" applyNumberFormat="1" applyFont="1" applyFill="1" applyBorder="1" applyAlignment="1">
      <alignment horizontal="center" vertical="center" shrinkToFit="1"/>
    </xf>
    <xf numFmtId="0" fontId="9" fillId="0" borderId="73" xfId="0" applyNumberFormat="1" applyFont="1" applyBorder="1" applyAlignment="1">
      <alignment horizontal="center" vertical="center" shrinkToFit="1"/>
    </xf>
    <xf numFmtId="0" fontId="9" fillId="0" borderId="37" xfId="0" applyNumberFormat="1" applyFont="1" applyBorder="1" applyAlignment="1">
      <alignment horizontal="center" vertical="center" shrinkToFit="1"/>
    </xf>
    <xf numFmtId="0" fontId="9" fillId="0" borderId="77" xfId="0" applyNumberFormat="1" applyFont="1" applyBorder="1" applyAlignment="1">
      <alignment horizontal="center" vertical="center" shrinkToFit="1"/>
    </xf>
    <xf numFmtId="0" fontId="9" fillId="0" borderId="97" xfId="0" applyNumberFormat="1" applyFont="1" applyBorder="1" applyAlignment="1">
      <alignment horizontal="center" vertical="center" shrinkToFit="1"/>
    </xf>
    <xf numFmtId="0" fontId="9" fillId="0" borderId="15" xfId="0" applyNumberFormat="1" applyFont="1" applyBorder="1" applyAlignment="1">
      <alignment horizontal="center" vertical="center" shrinkToFit="1"/>
    </xf>
    <xf numFmtId="0" fontId="9" fillId="0" borderId="44" xfId="0" applyNumberFormat="1" applyFont="1" applyBorder="1" applyAlignment="1">
      <alignment horizontal="center" vertical="center" shrinkToFit="1"/>
    </xf>
    <xf numFmtId="0" fontId="9" fillId="0" borderId="19" xfId="0" applyNumberFormat="1" applyFont="1" applyBorder="1" applyAlignment="1">
      <alignment horizontal="center" vertical="center" shrinkToFit="1"/>
    </xf>
    <xf numFmtId="0" fontId="9" fillId="0" borderId="75" xfId="0" applyNumberFormat="1" applyFont="1" applyBorder="1" applyAlignment="1">
      <alignment horizontal="center" vertical="center" shrinkToFit="1"/>
    </xf>
    <xf numFmtId="0" fontId="9" fillId="0" borderId="26" xfId="0" applyNumberFormat="1" applyFont="1" applyBorder="1" applyAlignment="1">
      <alignment horizontal="center" vertical="center" shrinkToFit="1"/>
    </xf>
    <xf numFmtId="0" fontId="9" fillId="0" borderId="25" xfId="0" applyNumberFormat="1" applyFont="1" applyBorder="1" applyAlignment="1">
      <alignment horizontal="center" vertical="center" shrinkToFit="1"/>
    </xf>
  </cellXfs>
  <cellStyles count="3">
    <cellStyle name="ハイパーリンク" xfId="1" builtinId="8"/>
    <cellStyle name="通貨" xfId="2" builtinId="7"/>
    <cellStyle name="標準" xfId="0" builtinId="0"/>
  </cellStyles>
  <dxfs count="1">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238125</xdr:colOff>
      <xdr:row>2</xdr:row>
      <xdr:rowOff>171450</xdr:rowOff>
    </xdr:from>
    <xdr:to>
      <xdr:col>17</xdr:col>
      <xdr:colOff>38100</xdr:colOff>
      <xdr:row>11</xdr:row>
      <xdr:rowOff>114300</xdr:rowOff>
    </xdr:to>
    <xdr:pic>
      <xdr:nvPicPr>
        <xdr:cNvPr id="10273" name="図 1">
          <a:extLst>
            <a:ext uri="{FF2B5EF4-FFF2-40B4-BE49-F238E27FC236}">
              <a16:creationId xmlns:a16="http://schemas.microsoft.com/office/drawing/2014/main" id="{00000000-0008-0000-0000-000021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72400" y="552450"/>
          <a:ext cx="123825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19050</xdr:colOff>
      <xdr:row>3</xdr:row>
      <xdr:rowOff>9525</xdr:rowOff>
    </xdr:from>
    <xdr:to>
      <xdr:col>32</xdr:col>
      <xdr:colOff>0</xdr:colOff>
      <xdr:row>11</xdr:row>
      <xdr:rowOff>0</xdr:rowOff>
    </xdr:to>
    <xdr:pic>
      <xdr:nvPicPr>
        <xdr:cNvPr id="12327" name="図 1">
          <a:extLst>
            <a:ext uri="{FF2B5EF4-FFF2-40B4-BE49-F238E27FC236}">
              <a16:creationId xmlns:a16="http://schemas.microsoft.com/office/drawing/2014/main" id="{00000000-0008-0000-0100-0000273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15125" y="581025"/>
          <a:ext cx="1171575" cy="151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0</xdr:colOff>
          <xdr:row>3</xdr:row>
          <xdr:rowOff>0</xdr:rowOff>
        </xdr:from>
        <xdr:to>
          <xdr:col>31</xdr:col>
          <xdr:colOff>238125</xdr:colOff>
          <xdr:row>10</xdr:row>
          <xdr:rowOff>171450</xdr:rowOff>
        </xdr:to>
        <xdr:pic>
          <xdr:nvPicPr>
            <xdr:cNvPr id="17464" name="Picture 10">
              <a:extLst>
                <a:ext uri="{FF2B5EF4-FFF2-40B4-BE49-F238E27FC236}">
                  <a16:creationId xmlns:a16="http://schemas.microsoft.com/office/drawing/2014/main" id="{00000000-0008-0000-0200-000038440000}"/>
                </a:ext>
              </a:extLst>
            </xdr:cNvPr>
            <xdr:cNvPicPr>
              <a:picLocks noChangeAspect="1" noChangeArrowheads="1"/>
              <a:extLst>
                <a:ext uri="{84589F7E-364E-4C9E-8A38-B11213B215E9}">
                  <a14:cameraTool cellRange="入力欄!$M$4:$Q$11" spid="_x0000_s17492"/>
                </a:ext>
              </a:extLst>
            </xdr:cNvPicPr>
          </xdr:nvPicPr>
          <xdr:blipFill>
            <a:blip xmlns:r="http://schemas.openxmlformats.org/officeDocument/2006/relationships" r:embed="rId1"/>
            <a:srcRect/>
            <a:stretch>
              <a:fillRect/>
            </a:stretch>
          </xdr:blipFill>
          <xdr:spPr bwMode="auto">
            <a:xfrm>
              <a:off x="6696075" y="571500"/>
              <a:ext cx="1190625" cy="1504950"/>
            </a:xfrm>
            <a:prstGeom prst="rect">
              <a:avLst/>
            </a:prstGeom>
            <a:solidFill>
              <a:srgbClr val="FFFFFF" mc:Ignorable="a14" a14:legacySpreadsheetColorIndex="65"/>
            </a:solidFill>
            <a:ln>
              <a:noFill/>
            </a:ln>
            <a:effectLst/>
            <a:extLst>
              <a:ext uri="{91240B29-F687-4F45-9708-019B960494DF}">
                <a14:hiddenLine w="12700">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0</xdr:colOff>
          <xdr:row>3</xdr:row>
          <xdr:rowOff>0</xdr:rowOff>
        </xdr:from>
        <xdr:to>
          <xdr:col>31</xdr:col>
          <xdr:colOff>238125</xdr:colOff>
          <xdr:row>10</xdr:row>
          <xdr:rowOff>171450</xdr:rowOff>
        </xdr:to>
        <xdr:pic>
          <xdr:nvPicPr>
            <xdr:cNvPr id="18488" name="Picture 10">
              <a:extLst>
                <a:ext uri="{FF2B5EF4-FFF2-40B4-BE49-F238E27FC236}">
                  <a16:creationId xmlns:a16="http://schemas.microsoft.com/office/drawing/2014/main" id="{00000000-0008-0000-0300-000038480000}"/>
                </a:ext>
              </a:extLst>
            </xdr:cNvPr>
            <xdr:cNvPicPr>
              <a:picLocks noChangeAspect="1" noChangeArrowheads="1"/>
              <a:extLst>
                <a:ext uri="{84589F7E-364E-4C9E-8A38-B11213B215E9}">
                  <a14:cameraTool cellRange="入力欄!$M$4:$Q$11" spid="_x0000_s18516"/>
                </a:ext>
              </a:extLst>
            </xdr:cNvPicPr>
          </xdr:nvPicPr>
          <xdr:blipFill>
            <a:blip xmlns:r="http://schemas.openxmlformats.org/officeDocument/2006/relationships" r:embed="rId1"/>
            <a:srcRect/>
            <a:stretch>
              <a:fillRect/>
            </a:stretch>
          </xdr:blipFill>
          <xdr:spPr bwMode="auto">
            <a:xfrm>
              <a:off x="6696075" y="571500"/>
              <a:ext cx="1190625" cy="1504950"/>
            </a:xfrm>
            <a:prstGeom prst="rect">
              <a:avLst/>
            </a:prstGeom>
            <a:solidFill>
              <a:srgbClr val="FFFFFF" mc:Ignorable="a14" a14:legacySpreadsheetColorIndex="65"/>
            </a:solidFill>
            <a:ln>
              <a:noFill/>
            </a:ln>
            <a:effectLst/>
            <a:extLst>
              <a:ext uri="{91240B29-F687-4F45-9708-019B960494DF}">
                <a14:hiddenLine w="12700">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12700"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12700"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f1010redgreen@au.com" TargetMode="External"/><Relationship Id="rId1" Type="http://schemas.openxmlformats.org/officeDocument/2006/relationships/hyperlink" Target="mailto:gf1010redgreen@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vmlDrawing" Target="../drawings/vmlDrawing2.v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vmlDrawing" Target="../drawings/vmlDrawing4.vml"/><Relationship Id="rId5" Type="http://schemas.openxmlformats.org/officeDocument/2006/relationships/vmlDrawing" Target="../drawings/vmlDrawing3.v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 TargetMode="External"/><Relationship Id="rId1" Type="http://schemas.openxmlformats.org/officeDocument/2006/relationships/hyperlink" Target="mailto:*****@***.**" TargetMode="Externa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18"/>
  <sheetViews>
    <sheetView topLeftCell="A55" workbookViewId="0">
      <selection activeCell="B84" sqref="B84:J91"/>
    </sheetView>
  </sheetViews>
  <sheetFormatPr defaultColWidth="9" defaultRowHeight="15" customHeight="1" x14ac:dyDescent="0.15"/>
  <cols>
    <col min="1" max="1" width="15.5" style="3" bestFit="1" customWidth="1"/>
    <col min="2" max="2" width="10.625" style="3" customWidth="1"/>
    <col min="3" max="3" width="8.625" style="3" customWidth="1"/>
    <col min="4" max="4" width="10.625" style="3" customWidth="1"/>
    <col min="5" max="10" width="8.625" style="3" customWidth="1"/>
    <col min="11" max="11" width="1.625" style="18" customWidth="1"/>
    <col min="12" max="12" width="3.125" style="18" customWidth="1"/>
    <col min="13" max="14" width="3.125" style="62" customWidth="1"/>
    <col min="15" max="17" width="3.125" style="63" customWidth="1"/>
    <col min="18" max="18" width="8" style="3" bestFit="1" customWidth="1"/>
    <col min="19" max="67" width="9" style="3" hidden="1" customWidth="1"/>
    <col min="68" max="16384" width="9" style="3"/>
  </cols>
  <sheetData>
    <row r="1" spans="1:67" ht="15" customHeight="1" x14ac:dyDescent="0.15">
      <c r="J1" s="3" t="s">
        <v>249</v>
      </c>
    </row>
    <row r="2" spans="1:67" ht="15" customHeight="1" x14ac:dyDescent="0.15">
      <c r="A2" s="61" t="s">
        <v>235</v>
      </c>
      <c r="B2" s="61"/>
      <c r="C2" s="61"/>
      <c r="D2" s="61"/>
      <c r="E2" s="61"/>
      <c r="F2" s="61"/>
      <c r="G2" s="61"/>
      <c r="H2" s="61"/>
      <c r="I2" s="61"/>
      <c r="J2" s="61"/>
      <c r="K2" s="61"/>
      <c r="L2" s="3"/>
      <c r="M2" s="63" t="s">
        <v>239</v>
      </c>
      <c r="N2" s="63"/>
      <c r="S2" s="3" t="s">
        <v>196</v>
      </c>
      <c r="T2" s="4" t="s">
        <v>20</v>
      </c>
    </row>
    <row r="3" spans="1:67" ht="14.25" x14ac:dyDescent="0.15">
      <c r="A3" s="61" t="s">
        <v>230</v>
      </c>
      <c r="B3" s="61"/>
      <c r="C3" s="61"/>
      <c r="D3" s="61"/>
      <c r="E3" s="61"/>
      <c r="F3" s="61"/>
      <c r="G3" s="61"/>
      <c r="H3" s="61"/>
      <c r="I3" s="61"/>
      <c r="J3" s="61"/>
      <c r="K3" s="61"/>
      <c r="L3" s="3"/>
      <c r="M3" s="71" t="s">
        <v>236</v>
      </c>
      <c r="N3" s="71"/>
      <c r="O3" s="71"/>
      <c r="P3" s="71"/>
      <c r="Q3" s="71"/>
      <c r="T3" s="4"/>
    </row>
    <row r="4" spans="1:67" ht="15" customHeight="1" x14ac:dyDescent="0.15">
      <c r="L4" s="65"/>
      <c r="M4" s="72"/>
      <c r="N4" s="72"/>
      <c r="O4" s="73"/>
      <c r="P4" s="73"/>
      <c r="Q4" s="73"/>
      <c r="R4" s="69"/>
    </row>
    <row r="5" spans="1:67" s="4" customFormat="1" ht="15" customHeight="1" x14ac:dyDescent="0.15">
      <c r="A5" s="4" t="s">
        <v>65</v>
      </c>
      <c r="K5" s="18"/>
      <c r="L5" s="65"/>
      <c r="M5" s="72"/>
      <c r="N5" s="72"/>
      <c r="O5" s="73"/>
      <c r="P5" s="73"/>
      <c r="Q5" s="73"/>
      <c r="R5" s="70"/>
      <c r="S5" s="4" t="s">
        <v>72</v>
      </c>
      <c r="T5" s="4" t="s">
        <v>73</v>
      </c>
      <c r="U5" s="4" t="s">
        <v>74</v>
      </c>
      <c r="V5" s="4" t="s">
        <v>75</v>
      </c>
    </row>
    <row r="6" spans="1:67" ht="15" customHeight="1" x14ac:dyDescent="0.15">
      <c r="A6" s="5" t="s">
        <v>62</v>
      </c>
      <c r="B6" s="105" t="s">
        <v>251</v>
      </c>
      <c r="C6" s="106"/>
      <c r="D6" s="5" t="s">
        <v>63</v>
      </c>
      <c r="E6" s="105" t="s">
        <v>252</v>
      </c>
      <c r="F6" s="106"/>
      <c r="G6" s="3" t="s">
        <v>67</v>
      </c>
      <c r="K6" s="2"/>
      <c r="L6" s="66"/>
      <c r="M6" s="74"/>
      <c r="N6" s="74"/>
      <c r="O6" s="73"/>
      <c r="P6" s="73"/>
      <c r="Q6" s="73"/>
      <c r="R6" s="69"/>
      <c r="S6" s="3" t="s">
        <v>76</v>
      </c>
      <c r="T6" s="3" t="s">
        <v>77</v>
      </c>
    </row>
    <row r="7" spans="1:67" ht="15" customHeight="1" x14ac:dyDescent="0.15">
      <c r="A7" s="5" t="s">
        <v>184</v>
      </c>
      <c r="B7" s="115" t="str">
        <f>PHONETIC(B6)</f>
        <v>ゴトウ</v>
      </c>
      <c r="C7" s="117"/>
      <c r="D7" s="5" t="s">
        <v>185</v>
      </c>
      <c r="E7" s="115" t="str">
        <f>PHONETIC(E6)</f>
        <v>フミアキ</v>
      </c>
      <c r="F7" s="117"/>
      <c r="G7" s="5" t="s">
        <v>68</v>
      </c>
      <c r="L7" s="65"/>
      <c r="M7" s="74"/>
      <c r="N7" s="74"/>
      <c r="O7" s="73"/>
      <c r="P7" s="73"/>
      <c r="Q7" s="73"/>
      <c r="R7" s="69"/>
      <c r="S7" s="3" t="s">
        <v>78</v>
      </c>
      <c r="T7" s="3" t="s">
        <v>79</v>
      </c>
    </row>
    <row r="8" spans="1:67" ht="15" customHeight="1" x14ac:dyDescent="0.15">
      <c r="A8" s="5" t="s">
        <v>19</v>
      </c>
      <c r="B8" s="9" t="s">
        <v>196</v>
      </c>
      <c r="D8" s="5"/>
      <c r="L8" s="65"/>
      <c r="M8" s="72"/>
      <c r="N8" s="72"/>
      <c r="O8" s="73"/>
      <c r="P8" s="73"/>
      <c r="Q8" s="73"/>
      <c r="R8" s="69"/>
      <c r="S8" s="3" t="s">
        <v>80</v>
      </c>
    </row>
    <row r="9" spans="1:67" ht="15" customHeight="1" x14ac:dyDescent="0.15">
      <c r="A9" s="5" t="s">
        <v>28</v>
      </c>
      <c r="B9" s="113">
        <v>32426</v>
      </c>
      <c r="C9" s="101"/>
      <c r="D9" s="5" t="s">
        <v>167</v>
      </c>
      <c r="L9" s="65"/>
      <c r="M9" s="72"/>
      <c r="N9" s="72"/>
      <c r="O9" s="73"/>
      <c r="P9" s="73"/>
      <c r="Q9" s="73"/>
      <c r="R9" s="69"/>
      <c r="S9" s="3" t="s">
        <v>179</v>
      </c>
      <c r="T9" s="3" t="s">
        <v>180</v>
      </c>
    </row>
    <row r="10" spans="1:67" ht="15" customHeight="1" x14ac:dyDescent="0.15">
      <c r="A10" s="5" t="s">
        <v>34</v>
      </c>
      <c r="B10" s="100" t="s">
        <v>267</v>
      </c>
      <c r="C10" s="101"/>
      <c r="D10" s="5" t="s">
        <v>35</v>
      </c>
      <c r="L10" s="65"/>
      <c r="M10" s="72"/>
      <c r="N10" s="72"/>
      <c r="O10" s="73"/>
      <c r="P10" s="73"/>
      <c r="Q10" s="73"/>
      <c r="R10" s="69"/>
      <c r="S10" s="3" t="s">
        <v>159</v>
      </c>
      <c r="T10" s="3" t="s">
        <v>160</v>
      </c>
      <c r="U10" s="3" t="s">
        <v>125</v>
      </c>
      <c r="V10" s="3" t="s">
        <v>138</v>
      </c>
      <c r="W10" s="3" t="s">
        <v>134</v>
      </c>
      <c r="X10" s="3" t="s">
        <v>151</v>
      </c>
      <c r="Y10" s="3" t="s">
        <v>113</v>
      </c>
      <c r="Z10" s="4" t="s">
        <v>114</v>
      </c>
      <c r="AA10" s="3" t="s">
        <v>115</v>
      </c>
      <c r="AB10" s="3" t="s">
        <v>116</v>
      </c>
      <c r="AC10" s="3" t="s">
        <v>117</v>
      </c>
      <c r="AD10" s="3" t="s">
        <v>118</v>
      </c>
      <c r="AE10" s="3" t="s">
        <v>119</v>
      </c>
      <c r="AF10" s="3" t="s">
        <v>120</v>
      </c>
      <c r="AG10" s="3" t="s">
        <v>121</v>
      </c>
      <c r="AH10" s="3" t="s">
        <v>122</v>
      </c>
      <c r="AI10" s="3" t="s">
        <v>123</v>
      </c>
      <c r="AJ10" s="3" t="s">
        <v>124</v>
      </c>
      <c r="AK10" s="3" t="s">
        <v>126</v>
      </c>
      <c r="AL10" s="3" t="s">
        <v>127</v>
      </c>
      <c r="AM10" s="3" t="s">
        <v>128</v>
      </c>
      <c r="AN10" s="3" t="s">
        <v>129</v>
      </c>
      <c r="AO10" s="3" t="s">
        <v>130</v>
      </c>
      <c r="AP10" s="3" t="s">
        <v>131</v>
      </c>
      <c r="AQ10" s="3" t="s">
        <v>132</v>
      </c>
      <c r="AR10" s="3" t="s">
        <v>133</v>
      </c>
      <c r="AS10" s="3" t="s">
        <v>135</v>
      </c>
      <c r="AT10" s="3" t="s">
        <v>136</v>
      </c>
      <c r="AU10" s="3" t="s">
        <v>137</v>
      </c>
      <c r="AV10" s="3" t="s">
        <v>139</v>
      </c>
      <c r="AW10" s="3" t="s">
        <v>140</v>
      </c>
      <c r="AX10" s="3" t="s">
        <v>141</v>
      </c>
      <c r="AY10" s="3" t="s">
        <v>142</v>
      </c>
      <c r="AZ10" s="3" t="s">
        <v>143</v>
      </c>
      <c r="BA10" s="3" t="s">
        <v>144</v>
      </c>
      <c r="BB10" s="3" t="s">
        <v>145</v>
      </c>
      <c r="BC10" s="3" t="s">
        <v>146</v>
      </c>
      <c r="BD10" s="3" t="s">
        <v>147</v>
      </c>
      <c r="BE10" s="3" t="s">
        <v>148</v>
      </c>
      <c r="BF10" s="3" t="s">
        <v>149</v>
      </c>
      <c r="BG10" s="3" t="s">
        <v>150</v>
      </c>
      <c r="BH10" s="3" t="s">
        <v>152</v>
      </c>
      <c r="BI10" s="3" t="s">
        <v>153</v>
      </c>
      <c r="BJ10" s="3" t="s">
        <v>154</v>
      </c>
      <c r="BK10" s="3" t="s">
        <v>155</v>
      </c>
      <c r="BL10" s="3" t="s">
        <v>156</v>
      </c>
      <c r="BM10" s="3" t="s">
        <v>157</v>
      </c>
      <c r="BN10" s="3" t="s">
        <v>158</v>
      </c>
      <c r="BO10" s="3" t="s">
        <v>161</v>
      </c>
    </row>
    <row r="11" spans="1:67" ht="15" customHeight="1" x14ac:dyDescent="0.15">
      <c r="A11" s="5" t="s">
        <v>227</v>
      </c>
      <c r="B11" s="100" t="s">
        <v>268</v>
      </c>
      <c r="C11" s="101"/>
      <c r="D11" s="5"/>
      <c r="L11" s="65"/>
      <c r="M11" s="72"/>
      <c r="N11" s="72"/>
      <c r="O11" s="73"/>
      <c r="P11" s="73"/>
      <c r="Q11" s="73"/>
      <c r="R11" s="69"/>
      <c r="Z11" s="4"/>
    </row>
    <row r="12" spans="1:67" ht="15" customHeight="1" x14ac:dyDescent="0.15">
      <c r="A12" s="5" t="s">
        <v>228</v>
      </c>
      <c r="B12" s="100" t="s">
        <v>269</v>
      </c>
      <c r="C12" s="101"/>
      <c r="D12" s="5"/>
      <c r="M12" s="67"/>
      <c r="N12" s="67"/>
      <c r="O12" s="68"/>
      <c r="P12" s="68"/>
      <c r="Q12" s="68"/>
      <c r="Z12" s="4"/>
    </row>
    <row r="13" spans="1:67" ht="15" customHeight="1" x14ac:dyDescent="0.15">
      <c r="A13" s="5" t="s">
        <v>226</v>
      </c>
      <c r="B13" s="100" t="s">
        <v>270</v>
      </c>
      <c r="C13" s="104"/>
      <c r="D13" s="104"/>
      <c r="E13" s="104"/>
      <c r="F13" s="104"/>
      <c r="G13" s="104"/>
      <c r="H13" s="104"/>
      <c r="I13" s="104"/>
      <c r="J13" s="101"/>
      <c r="S13" s="3" t="s">
        <v>18</v>
      </c>
      <c r="T13" s="3" t="s">
        <v>162</v>
      </c>
      <c r="U13" s="3" t="s">
        <v>163</v>
      </c>
      <c r="V13" s="3" t="s">
        <v>241</v>
      </c>
      <c r="W13" s="3" t="s">
        <v>164</v>
      </c>
      <c r="X13" s="3" t="s">
        <v>237</v>
      </c>
      <c r="Y13" s="3" t="s">
        <v>238</v>
      </c>
    </row>
    <row r="14" spans="1:67" ht="15" customHeight="1" x14ac:dyDescent="0.15">
      <c r="A14" s="5" t="s">
        <v>31</v>
      </c>
      <c r="B14" s="6" t="s">
        <v>32</v>
      </c>
      <c r="C14" s="100" t="s">
        <v>271</v>
      </c>
      <c r="D14" s="101"/>
      <c r="E14" s="6" t="s">
        <v>7</v>
      </c>
      <c r="F14" s="100" t="s">
        <v>272</v>
      </c>
      <c r="G14" s="101"/>
      <c r="H14" s="9" t="s">
        <v>21</v>
      </c>
      <c r="I14" s="9">
        <v>7</v>
      </c>
      <c r="J14" s="3" t="s">
        <v>8</v>
      </c>
      <c r="S14" s="3" t="s">
        <v>200</v>
      </c>
      <c r="T14" s="3" t="s">
        <v>201</v>
      </c>
      <c r="U14" s="3" t="s">
        <v>202</v>
      </c>
    </row>
    <row r="15" spans="1:67" ht="15" customHeight="1" x14ac:dyDescent="0.15">
      <c r="A15" s="5" t="s">
        <v>26</v>
      </c>
      <c r="B15" s="100" t="s">
        <v>74</v>
      </c>
      <c r="C15" s="101"/>
    </row>
    <row r="16" spans="1:67" ht="15" customHeight="1" x14ac:dyDescent="0.15">
      <c r="A16" s="5" t="s">
        <v>57</v>
      </c>
      <c r="B16" s="6" t="s">
        <v>58</v>
      </c>
      <c r="C16" s="9" t="s">
        <v>77</v>
      </c>
      <c r="D16" s="3" t="s">
        <v>59</v>
      </c>
      <c r="E16" s="9">
        <v>0</v>
      </c>
      <c r="F16" s="3" t="s">
        <v>61</v>
      </c>
      <c r="S16" s="7" t="s">
        <v>21</v>
      </c>
      <c r="T16" s="3" t="s">
        <v>244</v>
      </c>
      <c r="U16" s="3" t="s">
        <v>245</v>
      </c>
      <c r="V16" s="3" t="s">
        <v>246</v>
      </c>
    </row>
    <row r="17" spans="1:27" ht="15" customHeight="1" x14ac:dyDescent="0.15">
      <c r="G17" s="18"/>
      <c r="H17" s="18"/>
      <c r="I17" s="18"/>
      <c r="J17" s="18"/>
    </row>
    <row r="18" spans="1:27" ht="15" customHeight="1" x14ac:dyDescent="0.15">
      <c r="A18" s="3" t="s">
        <v>64</v>
      </c>
    </row>
    <row r="19" spans="1:27" ht="15" customHeight="1" x14ac:dyDescent="0.15">
      <c r="A19" s="5" t="s">
        <v>30</v>
      </c>
      <c r="B19" s="120"/>
      <c r="C19" s="121"/>
      <c r="D19" s="122"/>
      <c r="E19" s="123" t="s">
        <v>33</v>
      </c>
      <c r="F19" s="124"/>
      <c r="G19" s="9"/>
      <c r="S19" s="4"/>
    </row>
    <row r="20" spans="1:27" ht="15" customHeight="1" x14ac:dyDescent="0.15">
      <c r="A20" s="5" t="s">
        <v>29</v>
      </c>
      <c r="B20" s="120" t="s">
        <v>254</v>
      </c>
      <c r="C20" s="121"/>
      <c r="D20" s="122"/>
    </row>
    <row r="21" spans="1:27" ht="15" customHeight="1" x14ac:dyDescent="0.15">
      <c r="A21" s="5" t="s">
        <v>186</v>
      </c>
      <c r="B21" s="114" t="s">
        <v>255</v>
      </c>
      <c r="C21" s="104"/>
      <c r="D21" s="104"/>
      <c r="E21" s="101"/>
    </row>
    <row r="22" spans="1:27" ht="15" customHeight="1" x14ac:dyDescent="0.15">
      <c r="A22" s="5" t="s">
        <v>9</v>
      </c>
      <c r="B22" s="114" t="s">
        <v>277</v>
      </c>
      <c r="C22" s="104"/>
      <c r="D22" s="104"/>
      <c r="E22" s="101"/>
    </row>
    <row r="24" spans="1:27" ht="15" customHeight="1" x14ac:dyDescent="0.15">
      <c r="A24" s="8" t="s">
        <v>66</v>
      </c>
      <c r="B24" s="3" t="s">
        <v>242</v>
      </c>
    </row>
    <row r="25" spans="1:27" ht="15" customHeight="1" x14ac:dyDescent="0.15">
      <c r="A25" s="8"/>
      <c r="B25" s="3" t="s">
        <v>243</v>
      </c>
    </row>
    <row r="26" spans="1:27" ht="15" customHeight="1" x14ac:dyDescent="0.15">
      <c r="B26" s="3" t="s">
        <v>231</v>
      </c>
      <c r="C26" s="3" t="s">
        <v>40</v>
      </c>
      <c r="D26" s="3" t="s">
        <v>232</v>
      </c>
      <c r="E26" s="3" t="s">
        <v>41</v>
      </c>
      <c r="F26" s="3" t="s">
        <v>42</v>
      </c>
      <c r="U26" s="3">
        <f>MAX(U27:U30)</f>
        <v>3</v>
      </c>
    </row>
    <row r="27" spans="1:27" ht="15" customHeight="1" x14ac:dyDescent="0.15">
      <c r="A27" s="5" t="s">
        <v>37</v>
      </c>
      <c r="B27" s="78">
        <f>IF(D27="","",D27-3)</f>
        <v>2004</v>
      </c>
      <c r="C27" s="79">
        <f>IF(B27="","",4)</f>
        <v>4</v>
      </c>
      <c r="D27" s="76">
        <v>2007</v>
      </c>
      <c r="E27" s="79">
        <f>IF(D27="","",3)</f>
        <v>3</v>
      </c>
      <c r="F27" s="107" t="s">
        <v>256</v>
      </c>
      <c r="G27" s="108"/>
      <c r="H27" s="108"/>
      <c r="I27" s="109"/>
      <c r="T27" s="75">
        <f>IF(B27="","",DATE(B27,C27,1))</f>
        <v>38078</v>
      </c>
      <c r="U27" s="3">
        <f>IF(T27="","",RANK(T27,$T$27:$T$30,1))</f>
        <v>1</v>
      </c>
      <c r="V27" s="3">
        <v>1</v>
      </c>
      <c r="W27" s="3">
        <f>IF($U$26&lt;$V27,"",IF(INDEX($B$27:$I$30,MATCH($V27,$U$27:$U$30,0),1)="","",INDEX($B$27:$I$30,MATCH($V27,$U$27:$U$30,0),1)))</f>
        <v>2004</v>
      </c>
      <c r="X27" s="3">
        <f>IF($U$26&lt;$V27,"",IF(INDEX($B$27:$I$30,MATCH($V27,$U$27:$U$30,0),2)="","",INDEX($B$27:$I$30,MATCH($V27,$U$27:$U$30,0),2)))</f>
        <v>4</v>
      </c>
      <c r="Y27" s="3">
        <f>IF($U$26&lt;$V27,"",IF(INDEX($B$27:$I$30,MATCH($V27,$U$27:$U$30,0),3)="","",INDEX($B$27:$I$30,MATCH($V27,$U$27:$U$30,0),3)))</f>
        <v>2007</v>
      </c>
      <c r="Z27" s="3">
        <f>IF($U$26&lt;$V27,"",IF(INDEX($B$27:$I$30,MATCH($V27,$U$27:$U$30,0),4)="","",INDEX($B$27:$I$30,MATCH($V27,$U$27:$U$30,0),4)))</f>
        <v>3</v>
      </c>
      <c r="AA27" s="3" t="str">
        <f>IF($U$26&lt;$V27,"",IF(INDEX($B$27:$I$30,MATCH($V27,$U$27:$U$30,0),5)="","",INDEX($B$27:$I$30,MATCH($V27,$U$27:$U$30,0),5)))</f>
        <v>明聖高等学校</v>
      </c>
    </row>
    <row r="28" spans="1:27" ht="15" customHeight="1" x14ac:dyDescent="0.15">
      <c r="A28" s="5" t="s">
        <v>36</v>
      </c>
      <c r="B28" s="80">
        <f>IF(D28="","",D28-4)</f>
        <v>2009</v>
      </c>
      <c r="C28" s="81">
        <v>4</v>
      </c>
      <c r="D28" s="77">
        <v>2013</v>
      </c>
      <c r="E28" s="81">
        <v>3</v>
      </c>
      <c r="F28" s="110" t="s">
        <v>257</v>
      </c>
      <c r="G28" s="111"/>
      <c r="H28" s="111"/>
      <c r="I28" s="112"/>
      <c r="T28" s="75">
        <f>IF(B28="","",DATE(B28,C28,1))</f>
        <v>39904</v>
      </c>
      <c r="U28" s="3">
        <f>IF(T28="","",RANK(T28,$T$27:$T$30,1))</f>
        <v>3</v>
      </c>
      <c r="V28" s="3">
        <v>2</v>
      </c>
      <c r="W28" s="3">
        <f>IF($U$26&lt;$V28,"",IF(INDEX($B$27:$I$30,MATCH($V28,$U$27:$U$30,0),1)="","",INDEX($B$27:$I$30,MATCH($V28,$U$27:$U$30,0),1)))</f>
        <v>2007</v>
      </c>
      <c r="X28" s="3">
        <f>IF($U$26&lt;$V28,"",IF(INDEX($B$27:$I$30,MATCH($V28,$U$27:$U$30,0),2)="","",INDEX($B$27:$I$30,MATCH($V28,$U$27:$U$30,0),2)))</f>
        <v>4</v>
      </c>
      <c r="Y28" s="3">
        <f>IF($U$26&lt;$V28,"",IF(INDEX($B$27:$I$30,MATCH($V28,$U$27:$U$30,0),3)="","",INDEX($B$27:$I$30,MATCH($V28,$U$27:$U$30,0),3)))</f>
        <v>2009</v>
      </c>
      <c r="Z28" s="3">
        <f>IF($U$26&lt;$V28,"",IF(INDEX($B$27:$I$30,MATCH($V28,$U$27:$U$30,0),4)="","",INDEX($B$27:$I$30,MATCH($V28,$U$27:$U$30,0),4)))</f>
        <v>3</v>
      </c>
      <c r="AA28" s="3" t="str">
        <f>IF($U$26&lt;$V28,"",IF(INDEX($B$27:$I$30,MATCH($V28,$U$27:$U$30,0),5)="","",INDEX($B$27:$I$30,MATCH($V28,$U$27:$U$30,0),5)))</f>
        <v>日本工学院専門学校ゲームクリエイター科</v>
      </c>
    </row>
    <row r="29" spans="1:27" ht="15" customHeight="1" x14ac:dyDescent="0.15">
      <c r="A29" s="5" t="s">
        <v>38</v>
      </c>
      <c r="B29" s="80" t="str">
        <f>IF(D29="","",D29-2)</f>
        <v/>
      </c>
      <c r="C29" s="81" t="str">
        <f>IF(B29="","",4)</f>
        <v/>
      </c>
      <c r="D29" s="77"/>
      <c r="E29" s="81" t="str">
        <f>IF(D29="","",3)</f>
        <v/>
      </c>
      <c r="F29" s="110"/>
      <c r="G29" s="111"/>
      <c r="H29" s="111"/>
      <c r="I29" s="112"/>
      <c r="T29" s="75" t="str">
        <f>IF(B29="","",DATE(B29,C29,1))</f>
        <v/>
      </c>
      <c r="U29" s="3" t="str">
        <f>IF(T29="","",RANK(T29,$T$27:$T$30,1))</f>
        <v/>
      </c>
      <c r="V29" s="3">
        <v>3</v>
      </c>
      <c r="W29" s="3">
        <f>IF($U$26&lt;$V29,"",IF(INDEX($B$27:$I$30,MATCH($V29,$U$27:$U$30,0),1)="","",INDEX($B$27:$I$30,MATCH($V29,$U$27:$U$30,0),1)))</f>
        <v>2009</v>
      </c>
      <c r="X29" s="3">
        <f>IF($U$26&lt;$V29,"",IF(INDEX($B$27:$I$30,MATCH($V29,$U$27:$U$30,0),2)="","",INDEX($B$27:$I$30,MATCH($V29,$U$27:$U$30,0),2)))</f>
        <v>4</v>
      </c>
      <c r="Y29" s="3">
        <f>IF($U$26&lt;$V29,"",IF(INDEX($B$27:$I$30,MATCH($V29,$U$27:$U$30,0),3)="","",INDEX($B$27:$I$30,MATCH($V29,$U$27:$U$30,0),3)))</f>
        <v>2013</v>
      </c>
      <c r="Z29" s="3">
        <f>IF($U$26&lt;$V29,"",IF(INDEX($B$27:$I$30,MATCH($V29,$U$27:$U$30,0),4)="","",INDEX($B$27:$I$30,MATCH($V29,$U$27:$U$30,0),4)))</f>
        <v>3</v>
      </c>
      <c r="AA29" s="3" t="str">
        <f>IF($U$26&lt;$V29,"",IF(INDEX($B$27:$I$30,MATCH($V29,$U$27:$U$30,0),5)="","",INDEX($B$27:$I$30,MATCH($V29,$U$27:$U$30,0),5)))</f>
        <v>東京工科大学メディア学部</v>
      </c>
    </row>
    <row r="30" spans="1:27" ht="15" customHeight="1" x14ac:dyDescent="0.15">
      <c r="A30" s="5" t="s">
        <v>39</v>
      </c>
      <c r="B30" s="80">
        <f>IF(D30="","",D30-2)</f>
        <v>2007</v>
      </c>
      <c r="C30" s="81">
        <f>IF(B30="","",4)</f>
        <v>4</v>
      </c>
      <c r="D30" s="77">
        <v>2009</v>
      </c>
      <c r="E30" s="81">
        <f>IF(D30="","",3)</f>
        <v>3</v>
      </c>
      <c r="F30" s="110" t="s">
        <v>258</v>
      </c>
      <c r="G30" s="111"/>
      <c r="H30" s="111"/>
      <c r="I30" s="112"/>
      <c r="T30" s="75">
        <f>IF(B30="","",DATE(B30,C30,1))</f>
        <v>39173</v>
      </c>
      <c r="U30" s="3">
        <f>IF(T30="","",RANK(T30,$T$27:$T$30,1))</f>
        <v>2</v>
      </c>
      <c r="V30" s="3">
        <v>4</v>
      </c>
      <c r="W30" s="3" t="str">
        <f>IF($U$26&lt;$V30,"",IF(INDEX($B$27:$I$30,MATCH($V30,$U$27:$U$30,0),1)="","",INDEX($B$27:$I$30,MATCH($V30,$U$27:$U$30,0),1)))</f>
        <v/>
      </c>
      <c r="X30" s="3" t="str">
        <f>IF($U$26&lt;$V30,"",IF(INDEX($B$27:$I$30,MATCH($V30,$U$27:$U$30,0),2)="","",INDEX($B$27:$I$30,MATCH($V30,$U$27:$U$30,0),2)))</f>
        <v/>
      </c>
      <c r="Y30" s="3" t="str">
        <f>IF($U$26&lt;$V30,"",IF(INDEX($B$27:$I$30,MATCH($V30,$U$27:$U$30,0),3)="","",INDEX($B$27:$I$30,MATCH($V30,$U$27:$U$30,0),3)))</f>
        <v/>
      </c>
      <c r="Z30" s="3" t="str">
        <f>IF($U$26&lt;$V30,"",IF(INDEX($B$27:$I$30,MATCH($V30,$U$27:$U$30,0),4)="","",INDEX($B$27:$I$30,MATCH($V30,$U$27:$U$30,0),4)))</f>
        <v/>
      </c>
      <c r="AA30" s="3" t="str">
        <f>IF($U$26&lt;$V30,"",IF(INDEX($B$27:$I$30,MATCH($V30,$U$27:$U$30,0),5)="","",INDEX($B$27:$I$30,MATCH($V30,$U$27:$U$30,0),5)))</f>
        <v/>
      </c>
    </row>
    <row r="31" spans="1:27" ht="15" customHeight="1" x14ac:dyDescent="0.15">
      <c r="A31" s="5" t="s">
        <v>197</v>
      </c>
      <c r="B31" s="115"/>
      <c r="C31" s="116"/>
      <c r="D31" s="116"/>
      <c r="E31" s="116"/>
      <c r="F31" s="116"/>
      <c r="G31" s="116"/>
      <c r="H31" s="116"/>
      <c r="I31" s="117"/>
    </row>
    <row r="32" spans="1:27" ht="15" customHeight="1" x14ac:dyDescent="0.15">
      <c r="A32" s="5"/>
      <c r="C32" s="5"/>
      <c r="D32" s="5"/>
      <c r="E32" s="5"/>
      <c r="F32" s="5"/>
      <c r="G32" s="5"/>
      <c r="H32" s="5"/>
      <c r="I32" s="5"/>
    </row>
    <row r="33" spans="1:15" ht="15" customHeight="1" x14ac:dyDescent="0.15">
      <c r="A33" s="8" t="s">
        <v>71</v>
      </c>
      <c r="B33" s="5"/>
      <c r="C33" s="5"/>
      <c r="D33" s="5"/>
      <c r="E33" s="5"/>
      <c r="F33" s="5"/>
      <c r="G33" s="5"/>
      <c r="H33" s="5"/>
      <c r="I33" s="5"/>
    </row>
    <row r="34" spans="1:15" ht="15" customHeight="1" x14ac:dyDescent="0.15">
      <c r="A34" s="5" t="s">
        <v>45</v>
      </c>
      <c r="B34" s="9" t="s">
        <v>77</v>
      </c>
      <c r="C34" s="5"/>
      <c r="D34" s="5"/>
      <c r="E34" s="5"/>
      <c r="F34" s="5"/>
      <c r="G34" s="5"/>
      <c r="H34" s="5"/>
      <c r="I34" s="5"/>
      <c r="J34" s="5"/>
      <c r="K34" s="2"/>
      <c r="L34" s="2"/>
    </row>
    <row r="35" spans="1:15" ht="15" customHeight="1" x14ac:dyDescent="0.15">
      <c r="B35" s="3" t="s">
        <v>233</v>
      </c>
      <c r="C35" s="3" t="s">
        <v>43</v>
      </c>
      <c r="D35" s="3" t="s">
        <v>44</v>
      </c>
      <c r="K35" s="2"/>
      <c r="L35" s="2"/>
      <c r="M35" s="1"/>
      <c r="N35" s="1"/>
    </row>
    <row r="36" spans="1:15" ht="15" customHeight="1" x14ac:dyDescent="0.15">
      <c r="A36" s="5" t="s">
        <v>39</v>
      </c>
      <c r="B36" s="10">
        <v>2007</v>
      </c>
      <c r="C36" s="11">
        <v>11</v>
      </c>
      <c r="D36" s="118" t="s">
        <v>263</v>
      </c>
      <c r="E36" s="118"/>
      <c r="F36" s="118"/>
      <c r="G36" s="118"/>
      <c r="H36" s="118"/>
      <c r="I36" s="119"/>
      <c r="M36" s="1"/>
      <c r="N36" s="1"/>
    </row>
    <row r="37" spans="1:15" ht="15" customHeight="1" x14ac:dyDescent="0.15">
      <c r="A37" s="5"/>
      <c r="B37" s="12">
        <v>2009</v>
      </c>
      <c r="C37" s="13">
        <v>9</v>
      </c>
      <c r="D37" s="98" t="s">
        <v>264</v>
      </c>
      <c r="E37" s="98"/>
      <c r="F37" s="98"/>
      <c r="G37" s="98"/>
      <c r="H37" s="98"/>
      <c r="I37" s="99"/>
    </row>
    <row r="38" spans="1:15" ht="15" customHeight="1" x14ac:dyDescent="0.15">
      <c r="A38" s="5"/>
      <c r="B38" s="12">
        <v>2009</v>
      </c>
      <c r="C38" s="13">
        <v>11</v>
      </c>
      <c r="D38" s="98" t="s">
        <v>265</v>
      </c>
      <c r="E38" s="98"/>
      <c r="F38" s="98"/>
      <c r="G38" s="98"/>
      <c r="H38" s="98"/>
      <c r="I38" s="99"/>
    </row>
    <row r="39" spans="1:15" ht="15" customHeight="1" x14ac:dyDescent="0.15">
      <c r="A39" s="5"/>
      <c r="B39" s="12">
        <v>2011</v>
      </c>
      <c r="C39" s="13">
        <v>3</v>
      </c>
      <c r="D39" s="98" t="s">
        <v>266</v>
      </c>
      <c r="E39" s="98"/>
      <c r="F39" s="98"/>
      <c r="G39" s="98"/>
      <c r="H39" s="98"/>
      <c r="I39" s="99"/>
    </row>
    <row r="40" spans="1:15" ht="15" customHeight="1" x14ac:dyDescent="0.15">
      <c r="A40" s="5"/>
      <c r="B40" s="14"/>
      <c r="C40" s="15"/>
      <c r="D40" s="125"/>
      <c r="E40" s="125"/>
      <c r="F40" s="125"/>
      <c r="G40" s="125"/>
      <c r="H40" s="125"/>
      <c r="I40" s="126"/>
    </row>
    <row r="41" spans="1:15" ht="15" customHeight="1" x14ac:dyDescent="0.15">
      <c r="A41" s="5" t="s">
        <v>197</v>
      </c>
      <c r="B41" s="100"/>
      <c r="C41" s="104"/>
      <c r="D41" s="104"/>
      <c r="E41" s="104"/>
      <c r="F41" s="104"/>
      <c r="G41" s="104"/>
      <c r="H41" s="104"/>
      <c r="I41" s="101"/>
    </row>
    <row r="42" spans="1:15" ht="15" customHeight="1" x14ac:dyDescent="0.15">
      <c r="A42" s="5"/>
      <c r="B42" s="5"/>
      <c r="C42" s="5"/>
      <c r="D42" s="5"/>
      <c r="E42" s="5"/>
      <c r="F42" s="5"/>
      <c r="G42" s="5"/>
      <c r="H42" s="5"/>
      <c r="I42" s="5"/>
      <c r="J42" s="5"/>
    </row>
    <row r="43" spans="1:15" ht="15" customHeight="1" x14ac:dyDescent="0.15">
      <c r="A43" s="8" t="s">
        <v>69</v>
      </c>
      <c r="O43" s="64"/>
    </row>
    <row r="44" spans="1:15" ht="15" customHeight="1" x14ac:dyDescent="0.15">
      <c r="A44" s="5" t="s">
        <v>46</v>
      </c>
      <c r="B44" s="3" t="s">
        <v>60</v>
      </c>
      <c r="C44" s="9"/>
      <c r="D44" s="3" t="s">
        <v>47</v>
      </c>
    </row>
    <row r="45" spans="1:15" ht="15" customHeight="1" x14ac:dyDescent="0.15">
      <c r="A45" s="5"/>
      <c r="B45" s="3" t="s">
        <v>187</v>
      </c>
      <c r="C45" s="9"/>
      <c r="D45" s="3" t="s">
        <v>47</v>
      </c>
      <c r="E45" s="3" t="s">
        <v>175</v>
      </c>
      <c r="F45" s="9"/>
      <c r="G45" s="3" t="s">
        <v>47</v>
      </c>
      <c r="H45" s="3" t="s">
        <v>176</v>
      </c>
      <c r="I45" s="9"/>
      <c r="J45" s="3" t="s">
        <v>47</v>
      </c>
    </row>
    <row r="46" spans="1:15" ht="15" customHeight="1" x14ac:dyDescent="0.15">
      <c r="A46" s="5"/>
      <c r="B46" s="3" t="s">
        <v>48</v>
      </c>
      <c r="D46" s="9"/>
      <c r="E46" s="3" t="s">
        <v>2</v>
      </c>
    </row>
    <row r="47" spans="1:15" ht="15" customHeight="1" x14ac:dyDescent="0.15">
      <c r="A47" s="5"/>
      <c r="B47" s="3" t="s">
        <v>49</v>
      </c>
      <c r="D47" s="9"/>
      <c r="E47" s="3" t="s">
        <v>52</v>
      </c>
      <c r="G47" s="9"/>
    </row>
    <row r="48" spans="1:15" ht="15" customHeight="1" x14ac:dyDescent="0.15">
      <c r="A48" s="5"/>
      <c r="B48" s="3" t="s">
        <v>188</v>
      </c>
      <c r="D48" s="9"/>
      <c r="E48" s="3" t="s">
        <v>53</v>
      </c>
      <c r="G48" s="9"/>
    </row>
    <row r="49" spans="1:14" ht="15" customHeight="1" x14ac:dyDescent="0.15">
      <c r="A49" s="5"/>
      <c r="B49" s="3" t="s">
        <v>50</v>
      </c>
      <c r="D49" s="9"/>
      <c r="E49" s="3" t="s">
        <v>54</v>
      </c>
      <c r="G49" s="9"/>
    </row>
    <row r="50" spans="1:14" ht="15" customHeight="1" x14ac:dyDescent="0.15">
      <c r="A50" s="5"/>
      <c r="B50" s="3" t="s">
        <v>51</v>
      </c>
      <c r="D50" s="9"/>
      <c r="E50" s="3" t="s">
        <v>55</v>
      </c>
      <c r="G50" s="9"/>
    </row>
    <row r="51" spans="1:14" ht="15" customHeight="1" x14ac:dyDescent="0.15">
      <c r="A51" s="5" t="s">
        <v>56</v>
      </c>
      <c r="B51" s="95"/>
      <c r="C51" s="96"/>
      <c r="D51" s="96"/>
      <c r="E51" s="96"/>
      <c r="F51" s="96"/>
      <c r="G51" s="96"/>
      <c r="H51" s="96"/>
      <c r="I51" s="96"/>
      <c r="J51" s="97"/>
    </row>
    <row r="52" spans="1:14" ht="15" customHeight="1" x14ac:dyDescent="0.15">
      <c r="K52" s="1"/>
      <c r="L52" s="1"/>
    </row>
    <row r="53" spans="1:14" ht="15" customHeight="1" x14ac:dyDescent="0.15">
      <c r="A53" s="8" t="s">
        <v>70</v>
      </c>
      <c r="K53" s="1"/>
      <c r="L53" s="1"/>
      <c r="M53" s="1"/>
      <c r="N53" s="1"/>
    </row>
    <row r="54" spans="1:14" ht="15" customHeight="1" x14ac:dyDescent="0.15">
      <c r="A54" s="5" t="s">
        <v>81</v>
      </c>
      <c r="B54" s="95" t="s">
        <v>259</v>
      </c>
      <c r="C54" s="96"/>
      <c r="D54" s="96"/>
      <c r="E54" s="96"/>
      <c r="F54" s="96"/>
      <c r="G54" s="96"/>
      <c r="H54" s="96"/>
      <c r="I54" s="96"/>
      <c r="J54" s="97"/>
      <c r="K54" s="1"/>
      <c r="L54" s="1"/>
      <c r="M54" s="1"/>
      <c r="N54" s="1"/>
    </row>
    <row r="55" spans="1:14" ht="15" customHeight="1" x14ac:dyDescent="0.15">
      <c r="K55" s="1"/>
      <c r="L55" s="1"/>
      <c r="M55" s="1"/>
      <c r="N55" s="1"/>
    </row>
    <row r="56" spans="1:14" ht="15" customHeight="1" x14ac:dyDescent="0.15">
      <c r="A56" s="3" t="s">
        <v>109</v>
      </c>
      <c r="K56" s="1"/>
      <c r="L56" s="1"/>
      <c r="M56" s="1"/>
      <c r="N56" s="1"/>
    </row>
    <row r="57" spans="1:14" ht="15" customHeight="1" x14ac:dyDescent="0.15">
      <c r="A57" s="5" t="s">
        <v>110</v>
      </c>
      <c r="B57" s="100" t="s">
        <v>159</v>
      </c>
      <c r="C57" s="101"/>
      <c r="D57" s="100" t="s">
        <v>253</v>
      </c>
      <c r="E57" s="101"/>
      <c r="F57" s="100" t="s">
        <v>125</v>
      </c>
      <c r="G57" s="101"/>
      <c r="K57" s="1"/>
      <c r="L57" s="1"/>
      <c r="M57" s="1"/>
      <c r="N57" s="1"/>
    </row>
    <row r="58" spans="1:14" ht="15" customHeight="1" x14ac:dyDescent="0.15">
      <c r="A58" s="5" t="s">
        <v>199</v>
      </c>
      <c r="C58" s="100" t="s">
        <v>202</v>
      </c>
      <c r="D58" s="101"/>
      <c r="K58" s="1"/>
      <c r="L58" s="1"/>
      <c r="M58" s="1"/>
      <c r="N58" s="1"/>
    </row>
    <row r="59" spans="1:14" ht="15" customHeight="1" x14ac:dyDescent="0.15">
      <c r="A59" s="5" t="s">
        <v>111</v>
      </c>
      <c r="B59" s="3" t="s">
        <v>25</v>
      </c>
      <c r="C59" s="9">
        <v>450</v>
      </c>
      <c r="D59" s="3" t="s">
        <v>91</v>
      </c>
      <c r="K59" s="1"/>
      <c r="L59" s="1"/>
      <c r="M59" s="1"/>
      <c r="N59" s="1"/>
    </row>
    <row r="60" spans="1:14" ht="15" customHeight="1" x14ac:dyDescent="0.15">
      <c r="A60" s="5" t="s">
        <v>240</v>
      </c>
      <c r="C60" s="100"/>
      <c r="D60" s="104"/>
      <c r="E60" s="104"/>
      <c r="F60" s="104"/>
      <c r="G60" s="104"/>
      <c r="H60" s="104"/>
      <c r="I60" s="104"/>
      <c r="J60" s="101"/>
      <c r="K60" s="1"/>
      <c r="L60" s="1"/>
      <c r="M60" s="1"/>
      <c r="N60" s="1"/>
    </row>
    <row r="61" spans="1:14" ht="15" customHeight="1" x14ac:dyDescent="0.15">
      <c r="A61" s="5" t="s">
        <v>112</v>
      </c>
      <c r="B61" s="95" t="s">
        <v>285</v>
      </c>
      <c r="C61" s="96"/>
      <c r="D61" s="96"/>
      <c r="E61" s="96"/>
      <c r="F61" s="96"/>
      <c r="G61" s="96"/>
      <c r="H61" s="96"/>
      <c r="I61" s="96"/>
      <c r="J61" s="97"/>
      <c r="K61" s="1"/>
      <c r="L61" s="1"/>
      <c r="M61" s="1"/>
      <c r="N61" s="1"/>
    </row>
    <row r="62" spans="1:14" ht="15" customHeight="1" x14ac:dyDescent="0.15">
      <c r="A62" s="5"/>
      <c r="B62" s="5"/>
      <c r="C62" s="5"/>
      <c r="D62" s="5"/>
      <c r="E62" s="5"/>
      <c r="F62" s="5"/>
      <c r="G62" s="5"/>
      <c r="H62" s="5"/>
      <c r="I62" s="5"/>
      <c r="J62" s="5"/>
      <c r="K62" s="1"/>
      <c r="L62" s="1"/>
      <c r="M62" s="1"/>
      <c r="N62" s="1"/>
    </row>
    <row r="63" spans="1:14" ht="15" customHeight="1" x14ac:dyDescent="0.15">
      <c r="A63" s="3" t="s">
        <v>107</v>
      </c>
      <c r="K63" s="1"/>
      <c r="L63" s="1"/>
      <c r="M63" s="1"/>
      <c r="N63" s="1"/>
    </row>
    <row r="64" spans="1:14" ht="15" customHeight="1" x14ac:dyDescent="0.15">
      <c r="A64" s="5" t="s">
        <v>82</v>
      </c>
      <c r="B64" s="9" t="s">
        <v>180</v>
      </c>
      <c r="D64" s="3" t="s">
        <v>83</v>
      </c>
      <c r="E64" s="9">
        <v>5</v>
      </c>
      <c r="K64" s="1"/>
      <c r="L64" s="1"/>
      <c r="M64" s="1"/>
      <c r="N64" s="1"/>
    </row>
    <row r="65" spans="1:14" ht="15" customHeight="1" x14ac:dyDescent="0.15">
      <c r="A65" s="5" t="s">
        <v>89</v>
      </c>
      <c r="C65" s="3" t="s">
        <v>90</v>
      </c>
      <c r="D65" s="9">
        <v>34</v>
      </c>
      <c r="E65" s="3" t="s">
        <v>91</v>
      </c>
      <c r="F65" s="3" t="s">
        <v>92</v>
      </c>
      <c r="G65" s="9">
        <v>0</v>
      </c>
      <c r="H65" s="3" t="s">
        <v>91</v>
      </c>
      <c r="I65" s="3" t="s">
        <v>25</v>
      </c>
      <c r="J65" s="9">
        <v>450</v>
      </c>
      <c r="K65" s="1" t="s">
        <v>91</v>
      </c>
      <c r="L65" s="1"/>
      <c r="M65" s="1"/>
      <c r="N65" s="1"/>
    </row>
    <row r="66" spans="1:14" ht="15" customHeight="1" x14ac:dyDescent="0.15">
      <c r="A66" s="5" t="s">
        <v>93</v>
      </c>
      <c r="B66" s="5"/>
      <c r="C66" s="8" t="s">
        <v>27</v>
      </c>
      <c r="D66" s="9">
        <v>0</v>
      </c>
      <c r="E66" s="8" t="s">
        <v>91</v>
      </c>
      <c r="F66" s="8" t="s">
        <v>94</v>
      </c>
      <c r="G66" s="9">
        <v>0</v>
      </c>
      <c r="H66" s="8" t="s">
        <v>91</v>
      </c>
      <c r="I66" s="3" t="s">
        <v>95</v>
      </c>
      <c r="J66" s="9">
        <v>0</v>
      </c>
      <c r="K66" s="1" t="s">
        <v>91</v>
      </c>
      <c r="L66" s="1"/>
      <c r="M66" s="1"/>
      <c r="N66" s="1"/>
    </row>
    <row r="67" spans="1:14" ht="15" customHeight="1" x14ac:dyDescent="0.15">
      <c r="I67" s="3" t="s">
        <v>208</v>
      </c>
      <c r="J67" s="9">
        <v>0</v>
      </c>
      <c r="K67" s="1" t="s">
        <v>91</v>
      </c>
      <c r="L67" s="1"/>
      <c r="M67" s="1"/>
      <c r="N67" s="1"/>
    </row>
    <row r="68" spans="1:14" ht="15" customHeight="1" x14ac:dyDescent="0.15">
      <c r="K68" s="3"/>
      <c r="L68" s="3"/>
      <c r="M68" s="1"/>
      <c r="N68" s="1"/>
    </row>
    <row r="69" spans="1:14" ht="15" customHeight="1" x14ac:dyDescent="0.15">
      <c r="A69" s="3" t="s">
        <v>229</v>
      </c>
      <c r="M69" s="63"/>
      <c r="N69" s="63"/>
    </row>
    <row r="70" spans="1:14" ht="15" customHeight="1" x14ac:dyDescent="0.15">
      <c r="A70" s="5"/>
      <c r="B70" s="86" t="s">
        <v>276</v>
      </c>
      <c r="C70" s="87"/>
      <c r="D70" s="87"/>
      <c r="E70" s="87"/>
      <c r="F70" s="87"/>
      <c r="G70" s="87"/>
      <c r="H70" s="87"/>
      <c r="I70" s="87"/>
      <c r="J70" s="88"/>
    </row>
    <row r="71" spans="1:14" ht="15" customHeight="1" x14ac:dyDescent="0.15">
      <c r="B71" s="89"/>
      <c r="C71" s="90"/>
      <c r="D71" s="90"/>
      <c r="E71" s="90"/>
      <c r="F71" s="90"/>
      <c r="G71" s="90"/>
      <c r="H71" s="90"/>
      <c r="I71" s="90"/>
      <c r="J71" s="91"/>
    </row>
    <row r="72" spans="1:14" ht="15" customHeight="1" x14ac:dyDescent="0.15">
      <c r="B72" s="89"/>
      <c r="C72" s="90"/>
      <c r="D72" s="90"/>
      <c r="E72" s="90"/>
      <c r="F72" s="90"/>
      <c r="G72" s="90"/>
      <c r="H72" s="90"/>
      <c r="I72" s="90"/>
      <c r="J72" s="91"/>
    </row>
    <row r="73" spans="1:14" ht="15" customHeight="1" x14ac:dyDescent="0.15">
      <c r="B73" s="89"/>
      <c r="C73" s="90"/>
      <c r="D73" s="90"/>
      <c r="E73" s="90"/>
      <c r="F73" s="90"/>
      <c r="G73" s="90"/>
      <c r="H73" s="90"/>
      <c r="I73" s="90"/>
      <c r="J73" s="91"/>
    </row>
    <row r="74" spans="1:14" ht="15" customHeight="1" x14ac:dyDescent="0.15">
      <c r="B74" s="89"/>
      <c r="C74" s="90"/>
      <c r="D74" s="90"/>
      <c r="E74" s="90"/>
      <c r="F74" s="90"/>
      <c r="G74" s="90"/>
      <c r="H74" s="90"/>
      <c r="I74" s="90"/>
      <c r="J74" s="91"/>
    </row>
    <row r="75" spans="1:14" ht="15" customHeight="1" x14ac:dyDescent="0.15">
      <c r="B75" s="89"/>
      <c r="C75" s="90"/>
      <c r="D75" s="90"/>
      <c r="E75" s="90"/>
      <c r="F75" s="90"/>
      <c r="G75" s="90"/>
      <c r="H75" s="90"/>
      <c r="I75" s="90"/>
      <c r="J75" s="91"/>
    </row>
    <row r="76" spans="1:14" ht="15" customHeight="1" x14ac:dyDescent="0.15">
      <c r="B76" s="89"/>
      <c r="C76" s="90"/>
      <c r="D76" s="90"/>
      <c r="E76" s="90"/>
      <c r="F76" s="90"/>
      <c r="G76" s="90"/>
      <c r="H76" s="90"/>
      <c r="I76" s="90"/>
      <c r="J76" s="91"/>
    </row>
    <row r="77" spans="1:14" ht="15" customHeight="1" x14ac:dyDescent="0.15">
      <c r="B77" s="92"/>
      <c r="C77" s="93"/>
      <c r="D77" s="93"/>
      <c r="E77" s="93"/>
      <c r="F77" s="93"/>
      <c r="G77" s="93"/>
      <c r="H77" s="93"/>
      <c r="I77" s="93"/>
      <c r="J77" s="94"/>
    </row>
    <row r="78" spans="1:14" ht="15" customHeight="1" x14ac:dyDescent="0.15">
      <c r="K78" s="3"/>
      <c r="L78" s="3"/>
    </row>
    <row r="79" spans="1:14" ht="15" customHeight="1" x14ac:dyDescent="0.15">
      <c r="A79" s="8" t="s">
        <v>108</v>
      </c>
      <c r="M79" s="63"/>
      <c r="N79" s="63"/>
    </row>
    <row r="80" spans="1:14" ht="15" customHeight="1" x14ac:dyDescent="0.15">
      <c r="A80" s="5" t="s">
        <v>88</v>
      </c>
      <c r="B80" s="85" t="s">
        <v>287</v>
      </c>
      <c r="C80" s="85"/>
      <c r="D80" s="85"/>
      <c r="E80" s="85"/>
      <c r="F80" s="85"/>
      <c r="G80" s="85"/>
    </row>
    <row r="81" spans="1:10" ht="15" customHeight="1" x14ac:dyDescent="0.15">
      <c r="A81" s="5" t="s">
        <v>86</v>
      </c>
      <c r="B81" s="102" t="s">
        <v>288</v>
      </c>
      <c r="C81" s="103"/>
      <c r="D81" s="103"/>
      <c r="E81" s="103"/>
      <c r="F81" s="103"/>
      <c r="G81" s="103"/>
    </row>
    <row r="82" spans="1:10" ht="15" customHeight="1" x14ac:dyDescent="0.15">
      <c r="A82" s="5" t="s">
        <v>85</v>
      </c>
      <c r="B82" s="17">
        <v>30</v>
      </c>
      <c r="C82" s="3" t="s">
        <v>63</v>
      </c>
      <c r="F82" s="3" t="s">
        <v>97</v>
      </c>
    </row>
    <row r="83" spans="1:10" ht="15" customHeight="1" x14ac:dyDescent="0.15">
      <c r="A83" s="5" t="s">
        <v>87</v>
      </c>
      <c r="B83" s="16">
        <v>2019</v>
      </c>
      <c r="C83" s="3" t="s">
        <v>234</v>
      </c>
      <c r="D83" s="16">
        <v>1</v>
      </c>
      <c r="E83" s="3" t="s">
        <v>96</v>
      </c>
      <c r="F83" s="16"/>
      <c r="G83" s="3" t="s">
        <v>234</v>
      </c>
      <c r="H83" s="16"/>
      <c r="I83" s="3" t="s">
        <v>10</v>
      </c>
    </row>
    <row r="84" spans="1:10" ht="15" customHeight="1" x14ac:dyDescent="0.15">
      <c r="A84" s="5" t="s">
        <v>165</v>
      </c>
      <c r="B84" s="86" t="s">
        <v>289</v>
      </c>
      <c r="C84" s="87"/>
      <c r="D84" s="87"/>
      <c r="E84" s="87"/>
      <c r="F84" s="87"/>
      <c r="G84" s="87"/>
      <c r="H84" s="87"/>
      <c r="I84" s="87"/>
      <c r="J84" s="88"/>
    </row>
    <row r="85" spans="1:10" ht="15" customHeight="1" x14ac:dyDescent="0.15">
      <c r="B85" s="89"/>
      <c r="C85" s="90"/>
      <c r="D85" s="90"/>
      <c r="E85" s="90"/>
      <c r="F85" s="90"/>
      <c r="G85" s="90"/>
      <c r="H85" s="90"/>
      <c r="I85" s="90"/>
      <c r="J85" s="91"/>
    </row>
    <row r="86" spans="1:10" ht="15" customHeight="1" x14ac:dyDescent="0.15">
      <c r="B86" s="89"/>
      <c r="C86" s="90"/>
      <c r="D86" s="90"/>
      <c r="E86" s="90"/>
      <c r="F86" s="90"/>
      <c r="G86" s="90"/>
      <c r="H86" s="90"/>
      <c r="I86" s="90"/>
      <c r="J86" s="91"/>
    </row>
    <row r="87" spans="1:10" ht="15" customHeight="1" x14ac:dyDescent="0.15">
      <c r="B87" s="89"/>
      <c r="C87" s="90"/>
      <c r="D87" s="90"/>
      <c r="E87" s="90"/>
      <c r="F87" s="90"/>
      <c r="G87" s="90"/>
      <c r="H87" s="90"/>
      <c r="I87" s="90"/>
      <c r="J87" s="91"/>
    </row>
    <row r="88" spans="1:10" ht="15" customHeight="1" x14ac:dyDescent="0.15">
      <c r="B88" s="89"/>
      <c r="C88" s="90"/>
      <c r="D88" s="90"/>
      <c r="E88" s="90"/>
      <c r="F88" s="90"/>
      <c r="G88" s="90"/>
      <c r="H88" s="90"/>
      <c r="I88" s="90"/>
      <c r="J88" s="91"/>
    </row>
    <row r="89" spans="1:10" ht="15" customHeight="1" x14ac:dyDescent="0.15">
      <c r="B89" s="89"/>
      <c r="C89" s="90"/>
      <c r="D89" s="90"/>
      <c r="E89" s="90"/>
      <c r="F89" s="90"/>
      <c r="G89" s="90"/>
      <c r="H89" s="90"/>
      <c r="I89" s="90"/>
      <c r="J89" s="91"/>
    </row>
    <row r="90" spans="1:10" ht="15" customHeight="1" x14ac:dyDescent="0.15">
      <c r="B90" s="89"/>
      <c r="C90" s="90"/>
      <c r="D90" s="90"/>
      <c r="E90" s="90"/>
      <c r="F90" s="90"/>
      <c r="G90" s="90"/>
      <c r="H90" s="90"/>
      <c r="I90" s="90"/>
      <c r="J90" s="91"/>
    </row>
    <row r="91" spans="1:10" ht="15" customHeight="1" x14ac:dyDescent="0.15">
      <c r="B91" s="92"/>
      <c r="C91" s="93"/>
      <c r="D91" s="93"/>
      <c r="E91" s="93"/>
      <c r="F91" s="93"/>
      <c r="G91" s="93"/>
      <c r="H91" s="93"/>
      <c r="I91" s="93"/>
      <c r="J91" s="94"/>
    </row>
    <row r="92" spans="1:10" ht="15" customHeight="1" x14ac:dyDescent="0.15">
      <c r="A92" s="5" t="s">
        <v>12</v>
      </c>
      <c r="B92" s="83" t="s">
        <v>237</v>
      </c>
      <c r="C92" s="84"/>
    </row>
    <row r="94" spans="1:10" ht="15" customHeight="1" x14ac:dyDescent="0.15">
      <c r="A94" s="5" t="s">
        <v>98</v>
      </c>
      <c r="B94" s="85" t="s">
        <v>282</v>
      </c>
      <c r="C94" s="85"/>
      <c r="D94" s="85"/>
      <c r="E94" s="85"/>
      <c r="F94" s="85"/>
      <c r="G94" s="85"/>
    </row>
    <row r="95" spans="1:10" ht="15" customHeight="1" x14ac:dyDescent="0.15">
      <c r="A95" s="5" t="s">
        <v>86</v>
      </c>
      <c r="B95" s="102" t="s">
        <v>283</v>
      </c>
      <c r="C95" s="103"/>
      <c r="D95" s="103"/>
      <c r="E95" s="103"/>
      <c r="F95" s="103"/>
      <c r="G95" s="103"/>
    </row>
    <row r="96" spans="1:10" ht="15" customHeight="1" x14ac:dyDescent="0.15">
      <c r="A96" s="5" t="s">
        <v>85</v>
      </c>
      <c r="B96" s="17">
        <v>10</v>
      </c>
      <c r="C96" s="3" t="s">
        <v>63</v>
      </c>
      <c r="E96" s="82">
        <v>201</v>
      </c>
      <c r="F96" s="8" t="s">
        <v>91</v>
      </c>
    </row>
    <row r="97" spans="1:10" ht="15" customHeight="1" x14ac:dyDescent="0.15">
      <c r="A97" s="5" t="s">
        <v>87</v>
      </c>
      <c r="B97" s="16">
        <v>2018</v>
      </c>
      <c r="C97" s="3" t="s">
        <v>234</v>
      </c>
      <c r="D97" s="16">
        <v>4</v>
      </c>
      <c r="E97" s="3" t="s">
        <v>96</v>
      </c>
      <c r="F97" s="16">
        <v>2018</v>
      </c>
      <c r="G97" s="3" t="s">
        <v>234</v>
      </c>
      <c r="H97" s="16">
        <v>11</v>
      </c>
      <c r="I97" s="3" t="s">
        <v>10</v>
      </c>
    </row>
    <row r="98" spans="1:10" ht="15" customHeight="1" x14ac:dyDescent="0.15">
      <c r="A98" s="5" t="s">
        <v>165</v>
      </c>
      <c r="B98" s="86" t="s">
        <v>284</v>
      </c>
      <c r="C98" s="87"/>
      <c r="D98" s="87"/>
      <c r="E98" s="87"/>
      <c r="F98" s="87"/>
      <c r="G98" s="87"/>
      <c r="H98" s="87"/>
      <c r="I98" s="87"/>
      <c r="J98" s="88"/>
    </row>
    <row r="99" spans="1:10" ht="15" customHeight="1" x14ac:dyDescent="0.15">
      <c r="B99" s="89"/>
      <c r="C99" s="90"/>
      <c r="D99" s="90"/>
      <c r="E99" s="90"/>
      <c r="F99" s="90"/>
      <c r="G99" s="90"/>
      <c r="H99" s="90"/>
      <c r="I99" s="90"/>
      <c r="J99" s="91"/>
    </row>
    <row r="100" spans="1:10" ht="15" customHeight="1" x14ac:dyDescent="0.15">
      <c r="B100" s="89"/>
      <c r="C100" s="90"/>
      <c r="D100" s="90"/>
      <c r="E100" s="90"/>
      <c r="F100" s="90"/>
      <c r="G100" s="90"/>
      <c r="H100" s="90"/>
      <c r="I100" s="90"/>
      <c r="J100" s="91"/>
    </row>
    <row r="101" spans="1:10" ht="15" customHeight="1" x14ac:dyDescent="0.15">
      <c r="B101" s="89"/>
      <c r="C101" s="90"/>
      <c r="D101" s="90"/>
      <c r="E101" s="90"/>
      <c r="F101" s="90"/>
      <c r="G101" s="90"/>
      <c r="H101" s="90"/>
      <c r="I101" s="90"/>
      <c r="J101" s="91"/>
    </row>
    <row r="102" spans="1:10" ht="15" customHeight="1" x14ac:dyDescent="0.15">
      <c r="B102" s="89"/>
      <c r="C102" s="90"/>
      <c r="D102" s="90"/>
      <c r="E102" s="90"/>
      <c r="F102" s="90"/>
      <c r="G102" s="90"/>
      <c r="H102" s="90"/>
      <c r="I102" s="90"/>
      <c r="J102" s="91"/>
    </row>
    <row r="103" spans="1:10" ht="15" customHeight="1" x14ac:dyDescent="0.15">
      <c r="B103" s="89"/>
      <c r="C103" s="90"/>
      <c r="D103" s="90"/>
      <c r="E103" s="90"/>
      <c r="F103" s="90"/>
      <c r="G103" s="90"/>
      <c r="H103" s="90"/>
      <c r="I103" s="90"/>
      <c r="J103" s="91"/>
    </row>
    <row r="104" spans="1:10" ht="15" customHeight="1" x14ac:dyDescent="0.15">
      <c r="B104" s="89"/>
      <c r="C104" s="90"/>
      <c r="D104" s="90"/>
      <c r="E104" s="90"/>
      <c r="F104" s="90"/>
      <c r="G104" s="90"/>
      <c r="H104" s="90"/>
      <c r="I104" s="90"/>
      <c r="J104" s="91"/>
    </row>
    <row r="105" spans="1:10" ht="15" customHeight="1" x14ac:dyDescent="0.15">
      <c r="B105" s="92"/>
      <c r="C105" s="93"/>
      <c r="D105" s="93"/>
      <c r="E105" s="93"/>
      <c r="F105" s="93"/>
      <c r="G105" s="93"/>
      <c r="H105" s="93"/>
      <c r="I105" s="93"/>
      <c r="J105" s="94"/>
    </row>
    <row r="106" spans="1:10" ht="15" customHeight="1" x14ac:dyDescent="0.15">
      <c r="A106" s="5" t="s">
        <v>12</v>
      </c>
      <c r="B106" s="83" t="s">
        <v>262</v>
      </c>
      <c r="C106" s="84"/>
    </row>
    <row r="108" spans="1:10" ht="15" customHeight="1" x14ac:dyDescent="0.15">
      <c r="A108" s="5" t="s">
        <v>99</v>
      </c>
      <c r="B108" s="85" t="s">
        <v>273</v>
      </c>
      <c r="C108" s="85"/>
      <c r="D108" s="85"/>
      <c r="E108" s="85"/>
      <c r="F108" s="85"/>
      <c r="G108" s="85"/>
    </row>
    <row r="109" spans="1:10" ht="15" customHeight="1" x14ac:dyDescent="0.15">
      <c r="A109" s="5" t="s">
        <v>86</v>
      </c>
      <c r="B109" s="85" t="s">
        <v>274</v>
      </c>
      <c r="C109" s="85"/>
      <c r="D109" s="85"/>
      <c r="E109" s="85"/>
      <c r="F109" s="85"/>
      <c r="G109" s="85"/>
    </row>
    <row r="110" spans="1:10" ht="15" customHeight="1" x14ac:dyDescent="0.15">
      <c r="A110" s="5" t="s">
        <v>85</v>
      </c>
      <c r="B110" s="17">
        <v>42</v>
      </c>
      <c r="C110" s="3" t="s">
        <v>63</v>
      </c>
      <c r="D110" s="5" t="s">
        <v>25</v>
      </c>
      <c r="E110" s="82">
        <v>324</v>
      </c>
      <c r="F110" s="8" t="s">
        <v>91</v>
      </c>
    </row>
    <row r="111" spans="1:10" ht="15" customHeight="1" x14ac:dyDescent="0.15">
      <c r="A111" s="5" t="s">
        <v>87</v>
      </c>
      <c r="B111" s="16">
        <v>2015</v>
      </c>
      <c r="C111" s="3" t="s">
        <v>234</v>
      </c>
      <c r="D111" s="16">
        <v>10</v>
      </c>
      <c r="E111" s="3" t="s">
        <v>96</v>
      </c>
      <c r="F111" s="16">
        <v>2016</v>
      </c>
      <c r="G111" s="3" t="s">
        <v>234</v>
      </c>
      <c r="H111" s="16">
        <v>3</v>
      </c>
      <c r="I111" s="3" t="s">
        <v>10</v>
      </c>
    </row>
    <row r="112" spans="1:10" ht="15" customHeight="1" x14ac:dyDescent="0.15">
      <c r="A112" s="5" t="s">
        <v>165</v>
      </c>
      <c r="B112" s="86" t="s">
        <v>275</v>
      </c>
      <c r="C112" s="87"/>
      <c r="D112" s="87"/>
      <c r="E112" s="87"/>
      <c r="F112" s="87"/>
      <c r="G112" s="87"/>
      <c r="H112" s="87"/>
      <c r="I112" s="87"/>
      <c r="J112" s="88"/>
    </row>
    <row r="113" spans="1:10" ht="15" customHeight="1" x14ac:dyDescent="0.15">
      <c r="B113" s="89"/>
      <c r="C113" s="90"/>
      <c r="D113" s="90"/>
      <c r="E113" s="90"/>
      <c r="F113" s="90"/>
      <c r="G113" s="90"/>
      <c r="H113" s="90"/>
      <c r="I113" s="90"/>
      <c r="J113" s="91"/>
    </row>
    <row r="114" spans="1:10" ht="15" customHeight="1" x14ac:dyDescent="0.15">
      <c r="B114" s="89"/>
      <c r="C114" s="90"/>
      <c r="D114" s="90"/>
      <c r="E114" s="90"/>
      <c r="F114" s="90"/>
      <c r="G114" s="90"/>
      <c r="H114" s="90"/>
      <c r="I114" s="90"/>
      <c r="J114" s="91"/>
    </row>
    <row r="115" spans="1:10" ht="15" customHeight="1" x14ac:dyDescent="0.15">
      <c r="B115" s="89"/>
      <c r="C115" s="90"/>
      <c r="D115" s="90"/>
      <c r="E115" s="90"/>
      <c r="F115" s="90"/>
      <c r="G115" s="90"/>
      <c r="H115" s="90"/>
      <c r="I115" s="90"/>
      <c r="J115" s="91"/>
    </row>
    <row r="116" spans="1:10" ht="15" customHeight="1" x14ac:dyDescent="0.15">
      <c r="B116" s="89"/>
      <c r="C116" s="90"/>
      <c r="D116" s="90"/>
      <c r="E116" s="90"/>
      <c r="F116" s="90"/>
      <c r="G116" s="90"/>
      <c r="H116" s="90"/>
      <c r="I116" s="90"/>
      <c r="J116" s="91"/>
    </row>
    <row r="117" spans="1:10" ht="15" customHeight="1" x14ac:dyDescent="0.15">
      <c r="B117" s="89"/>
      <c r="C117" s="90"/>
      <c r="D117" s="90"/>
      <c r="E117" s="90"/>
      <c r="F117" s="90"/>
      <c r="G117" s="90"/>
      <c r="H117" s="90"/>
      <c r="I117" s="90"/>
      <c r="J117" s="91"/>
    </row>
    <row r="118" spans="1:10" ht="15" customHeight="1" x14ac:dyDescent="0.15">
      <c r="B118" s="89"/>
      <c r="C118" s="90"/>
      <c r="D118" s="90"/>
      <c r="E118" s="90"/>
      <c r="F118" s="90"/>
      <c r="G118" s="90"/>
      <c r="H118" s="90"/>
      <c r="I118" s="90"/>
      <c r="J118" s="91"/>
    </row>
    <row r="119" spans="1:10" ht="15" customHeight="1" x14ac:dyDescent="0.15">
      <c r="B119" s="92"/>
      <c r="C119" s="93"/>
      <c r="D119" s="93"/>
      <c r="E119" s="93"/>
      <c r="F119" s="93"/>
      <c r="G119" s="93"/>
      <c r="H119" s="93"/>
      <c r="I119" s="93"/>
      <c r="J119" s="94"/>
    </row>
    <row r="120" spans="1:10" ht="15" customHeight="1" x14ac:dyDescent="0.15">
      <c r="A120" s="5" t="s">
        <v>12</v>
      </c>
      <c r="B120" s="83" t="s">
        <v>18</v>
      </c>
      <c r="C120" s="84"/>
    </row>
    <row r="122" spans="1:10" ht="15" customHeight="1" x14ac:dyDescent="0.15">
      <c r="A122" s="5" t="s">
        <v>100</v>
      </c>
      <c r="B122" s="85" t="s">
        <v>261</v>
      </c>
      <c r="C122" s="85"/>
      <c r="D122" s="85"/>
      <c r="E122" s="85"/>
      <c r="F122" s="85"/>
      <c r="G122" s="85"/>
    </row>
    <row r="123" spans="1:10" ht="15" customHeight="1" x14ac:dyDescent="0.15">
      <c r="A123" s="5" t="s">
        <v>86</v>
      </c>
      <c r="B123" s="85" t="s">
        <v>281</v>
      </c>
      <c r="C123" s="85"/>
      <c r="D123" s="85"/>
      <c r="E123" s="85"/>
      <c r="F123" s="85"/>
      <c r="G123" s="85"/>
    </row>
    <row r="124" spans="1:10" ht="15" customHeight="1" x14ac:dyDescent="0.15">
      <c r="A124" s="5" t="s">
        <v>85</v>
      </c>
      <c r="B124" s="17">
        <v>3200</v>
      </c>
      <c r="C124" s="3" t="s">
        <v>63</v>
      </c>
      <c r="D124" s="5" t="s">
        <v>25</v>
      </c>
      <c r="E124" s="82">
        <v>201</v>
      </c>
      <c r="F124" s="8" t="s">
        <v>91</v>
      </c>
    </row>
    <row r="125" spans="1:10" ht="15" customHeight="1" x14ac:dyDescent="0.15">
      <c r="A125" s="5" t="s">
        <v>87</v>
      </c>
      <c r="B125" s="16">
        <v>2014</v>
      </c>
      <c r="C125" s="3" t="s">
        <v>234</v>
      </c>
      <c r="D125" s="16">
        <v>8</v>
      </c>
      <c r="E125" s="3" t="s">
        <v>96</v>
      </c>
      <c r="F125" s="16">
        <v>2015</v>
      </c>
      <c r="G125" s="3" t="s">
        <v>234</v>
      </c>
      <c r="H125" s="16">
        <v>9</v>
      </c>
      <c r="I125" s="3" t="s">
        <v>10</v>
      </c>
    </row>
    <row r="126" spans="1:10" ht="15" customHeight="1" x14ac:dyDescent="0.15">
      <c r="A126" s="5" t="s">
        <v>165</v>
      </c>
      <c r="B126" s="86" t="s">
        <v>280</v>
      </c>
      <c r="C126" s="87"/>
      <c r="D126" s="87"/>
      <c r="E126" s="87"/>
      <c r="F126" s="87"/>
      <c r="G126" s="87"/>
      <c r="H126" s="87"/>
      <c r="I126" s="87"/>
      <c r="J126" s="88"/>
    </row>
    <row r="127" spans="1:10" ht="15" customHeight="1" x14ac:dyDescent="0.15">
      <c r="B127" s="89"/>
      <c r="C127" s="90"/>
      <c r="D127" s="90"/>
      <c r="E127" s="90"/>
      <c r="F127" s="90"/>
      <c r="G127" s="90"/>
      <c r="H127" s="90"/>
      <c r="I127" s="90"/>
      <c r="J127" s="91"/>
    </row>
    <row r="128" spans="1:10" ht="15" customHeight="1" x14ac:dyDescent="0.15">
      <c r="B128" s="89"/>
      <c r="C128" s="90"/>
      <c r="D128" s="90"/>
      <c r="E128" s="90"/>
      <c r="F128" s="90"/>
      <c r="G128" s="90"/>
      <c r="H128" s="90"/>
      <c r="I128" s="90"/>
      <c r="J128" s="91"/>
    </row>
    <row r="129" spans="1:10" ht="15" customHeight="1" x14ac:dyDescent="0.15">
      <c r="B129" s="89"/>
      <c r="C129" s="90"/>
      <c r="D129" s="90"/>
      <c r="E129" s="90"/>
      <c r="F129" s="90"/>
      <c r="G129" s="90"/>
      <c r="H129" s="90"/>
      <c r="I129" s="90"/>
      <c r="J129" s="91"/>
    </row>
    <row r="130" spans="1:10" ht="15" customHeight="1" x14ac:dyDescent="0.15">
      <c r="B130" s="89"/>
      <c r="C130" s="90"/>
      <c r="D130" s="90"/>
      <c r="E130" s="90"/>
      <c r="F130" s="90"/>
      <c r="G130" s="90"/>
      <c r="H130" s="90"/>
      <c r="I130" s="90"/>
      <c r="J130" s="91"/>
    </row>
    <row r="131" spans="1:10" ht="15" customHeight="1" x14ac:dyDescent="0.15">
      <c r="B131" s="89"/>
      <c r="C131" s="90"/>
      <c r="D131" s="90"/>
      <c r="E131" s="90"/>
      <c r="F131" s="90"/>
      <c r="G131" s="90"/>
      <c r="H131" s="90"/>
      <c r="I131" s="90"/>
      <c r="J131" s="91"/>
    </row>
    <row r="132" spans="1:10" ht="15" customHeight="1" x14ac:dyDescent="0.15">
      <c r="B132" s="89"/>
      <c r="C132" s="90"/>
      <c r="D132" s="90"/>
      <c r="E132" s="90"/>
      <c r="F132" s="90"/>
      <c r="G132" s="90"/>
      <c r="H132" s="90"/>
      <c r="I132" s="90"/>
      <c r="J132" s="91"/>
    </row>
    <row r="133" spans="1:10" ht="15" customHeight="1" x14ac:dyDescent="0.15">
      <c r="B133" s="92"/>
      <c r="C133" s="93"/>
      <c r="D133" s="93"/>
      <c r="E133" s="93"/>
      <c r="F133" s="93"/>
      <c r="G133" s="93"/>
      <c r="H133" s="93"/>
      <c r="I133" s="93"/>
      <c r="J133" s="94"/>
    </row>
    <row r="134" spans="1:10" ht="15" customHeight="1" x14ac:dyDescent="0.15">
      <c r="A134" s="5" t="s">
        <v>12</v>
      </c>
      <c r="B134" s="83" t="s">
        <v>164</v>
      </c>
      <c r="C134" s="84"/>
    </row>
    <row r="136" spans="1:10" ht="15" customHeight="1" x14ac:dyDescent="0.15">
      <c r="A136" s="5" t="s">
        <v>101</v>
      </c>
      <c r="B136" s="85" t="s">
        <v>278</v>
      </c>
      <c r="C136" s="85"/>
      <c r="D136" s="85"/>
      <c r="E136" s="85"/>
      <c r="F136" s="85"/>
      <c r="G136" s="85"/>
    </row>
    <row r="137" spans="1:10" ht="15" customHeight="1" x14ac:dyDescent="0.15">
      <c r="A137" s="5" t="s">
        <v>86</v>
      </c>
      <c r="B137" s="85" t="s">
        <v>279</v>
      </c>
      <c r="C137" s="85"/>
      <c r="D137" s="85"/>
      <c r="E137" s="85"/>
      <c r="F137" s="85"/>
      <c r="G137" s="85"/>
    </row>
    <row r="138" spans="1:10" ht="15" customHeight="1" x14ac:dyDescent="0.15">
      <c r="A138" s="5" t="s">
        <v>85</v>
      </c>
      <c r="B138" s="17">
        <v>168</v>
      </c>
      <c r="C138" s="3" t="s">
        <v>63</v>
      </c>
      <c r="D138" s="5" t="s">
        <v>25</v>
      </c>
      <c r="E138" s="82">
        <v>201</v>
      </c>
      <c r="F138" s="8" t="s">
        <v>91</v>
      </c>
    </row>
    <row r="139" spans="1:10" ht="15" customHeight="1" x14ac:dyDescent="0.15">
      <c r="A139" s="5" t="s">
        <v>87</v>
      </c>
      <c r="B139" s="16">
        <v>2014</v>
      </c>
      <c r="C139" s="3" t="s">
        <v>234</v>
      </c>
      <c r="D139" s="16">
        <v>4</v>
      </c>
      <c r="E139" s="3" t="s">
        <v>96</v>
      </c>
      <c r="F139" s="16">
        <v>2014</v>
      </c>
      <c r="G139" s="3" t="s">
        <v>234</v>
      </c>
      <c r="H139" s="16">
        <v>7</v>
      </c>
      <c r="I139" s="3" t="s">
        <v>10</v>
      </c>
    </row>
    <row r="140" spans="1:10" ht="15" customHeight="1" x14ac:dyDescent="0.15">
      <c r="A140" s="5" t="s">
        <v>165</v>
      </c>
      <c r="B140" s="86" t="s">
        <v>260</v>
      </c>
      <c r="C140" s="87"/>
      <c r="D140" s="87"/>
      <c r="E140" s="87"/>
      <c r="F140" s="87"/>
      <c r="G140" s="87"/>
      <c r="H140" s="87"/>
      <c r="I140" s="87"/>
      <c r="J140" s="88"/>
    </row>
    <row r="141" spans="1:10" ht="15" customHeight="1" x14ac:dyDescent="0.15">
      <c r="B141" s="89"/>
      <c r="C141" s="90"/>
      <c r="D141" s="90"/>
      <c r="E141" s="90"/>
      <c r="F141" s="90"/>
      <c r="G141" s="90"/>
      <c r="H141" s="90"/>
      <c r="I141" s="90"/>
      <c r="J141" s="91"/>
    </row>
    <row r="142" spans="1:10" ht="15" customHeight="1" x14ac:dyDescent="0.15">
      <c r="B142" s="89"/>
      <c r="C142" s="90"/>
      <c r="D142" s="90"/>
      <c r="E142" s="90"/>
      <c r="F142" s="90"/>
      <c r="G142" s="90"/>
      <c r="H142" s="90"/>
      <c r="I142" s="90"/>
      <c r="J142" s="91"/>
    </row>
    <row r="143" spans="1:10" ht="15" customHeight="1" x14ac:dyDescent="0.15">
      <c r="B143" s="89"/>
      <c r="C143" s="90"/>
      <c r="D143" s="90"/>
      <c r="E143" s="90"/>
      <c r="F143" s="90"/>
      <c r="G143" s="90"/>
      <c r="H143" s="90"/>
      <c r="I143" s="90"/>
      <c r="J143" s="91"/>
    </row>
    <row r="144" spans="1:10" ht="15" customHeight="1" x14ac:dyDescent="0.15">
      <c r="B144" s="89"/>
      <c r="C144" s="90"/>
      <c r="D144" s="90"/>
      <c r="E144" s="90"/>
      <c r="F144" s="90"/>
      <c r="G144" s="90"/>
      <c r="H144" s="90"/>
      <c r="I144" s="90"/>
      <c r="J144" s="91"/>
    </row>
    <row r="145" spans="1:10" ht="15" customHeight="1" x14ac:dyDescent="0.15">
      <c r="B145" s="89"/>
      <c r="C145" s="90"/>
      <c r="D145" s="90"/>
      <c r="E145" s="90"/>
      <c r="F145" s="90"/>
      <c r="G145" s="90"/>
      <c r="H145" s="90"/>
      <c r="I145" s="90"/>
      <c r="J145" s="91"/>
    </row>
    <row r="146" spans="1:10" ht="15" customHeight="1" x14ac:dyDescent="0.15">
      <c r="B146" s="89"/>
      <c r="C146" s="90"/>
      <c r="D146" s="90"/>
      <c r="E146" s="90"/>
      <c r="F146" s="90"/>
      <c r="G146" s="90"/>
      <c r="H146" s="90"/>
      <c r="I146" s="90"/>
      <c r="J146" s="91"/>
    </row>
    <row r="147" spans="1:10" ht="15" customHeight="1" x14ac:dyDescent="0.15">
      <c r="B147" s="92"/>
      <c r="C147" s="93"/>
      <c r="D147" s="93"/>
      <c r="E147" s="93"/>
      <c r="F147" s="93"/>
      <c r="G147" s="93"/>
      <c r="H147" s="93"/>
      <c r="I147" s="93"/>
      <c r="J147" s="94"/>
    </row>
    <row r="148" spans="1:10" ht="15" customHeight="1" x14ac:dyDescent="0.15">
      <c r="A148" s="5" t="s">
        <v>12</v>
      </c>
      <c r="B148" s="83" t="s">
        <v>262</v>
      </c>
      <c r="C148" s="84"/>
    </row>
    <row r="150" spans="1:10" ht="15" customHeight="1" x14ac:dyDescent="0.15">
      <c r="A150" s="5" t="s">
        <v>102</v>
      </c>
      <c r="B150" s="85"/>
      <c r="C150" s="85"/>
      <c r="D150" s="85"/>
      <c r="E150" s="85"/>
      <c r="F150" s="85"/>
      <c r="G150" s="85"/>
    </row>
    <row r="151" spans="1:10" ht="15" customHeight="1" x14ac:dyDescent="0.15">
      <c r="A151" s="5" t="s">
        <v>86</v>
      </c>
      <c r="B151" s="85"/>
      <c r="C151" s="85"/>
      <c r="D151" s="85"/>
      <c r="E151" s="85"/>
      <c r="F151" s="85"/>
      <c r="G151" s="85"/>
    </row>
    <row r="152" spans="1:10" ht="15" customHeight="1" x14ac:dyDescent="0.15">
      <c r="A152" s="5" t="s">
        <v>85</v>
      </c>
      <c r="B152" s="17"/>
      <c r="C152" s="3" t="s">
        <v>63</v>
      </c>
      <c r="D152" s="5" t="s">
        <v>25</v>
      </c>
      <c r="E152" s="9"/>
      <c r="F152" s="8" t="s">
        <v>91</v>
      </c>
    </row>
    <row r="153" spans="1:10" ht="15" customHeight="1" x14ac:dyDescent="0.15">
      <c r="A153" s="5" t="s">
        <v>87</v>
      </c>
      <c r="B153" s="16"/>
      <c r="C153" s="3" t="s">
        <v>234</v>
      </c>
      <c r="D153" s="16"/>
      <c r="E153" s="3" t="s">
        <v>96</v>
      </c>
      <c r="F153" s="16"/>
      <c r="G153" s="3" t="s">
        <v>234</v>
      </c>
      <c r="H153" s="16"/>
      <c r="I153" s="3" t="s">
        <v>10</v>
      </c>
    </row>
    <row r="154" spans="1:10" ht="15" customHeight="1" x14ac:dyDescent="0.15">
      <c r="A154" s="5" t="s">
        <v>165</v>
      </c>
      <c r="B154" s="86"/>
      <c r="C154" s="87"/>
      <c r="D154" s="87"/>
      <c r="E154" s="87"/>
      <c r="F154" s="87"/>
      <c r="G154" s="87"/>
      <c r="H154" s="87"/>
      <c r="I154" s="87"/>
      <c r="J154" s="88"/>
    </row>
    <row r="155" spans="1:10" ht="15" customHeight="1" x14ac:dyDescent="0.15">
      <c r="B155" s="89"/>
      <c r="C155" s="90"/>
      <c r="D155" s="90"/>
      <c r="E155" s="90"/>
      <c r="F155" s="90"/>
      <c r="G155" s="90"/>
      <c r="H155" s="90"/>
      <c r="I155" s="90"/>
      <c r="J155" s="91"/>
    </row>
    <row r="156" spans="1:10" ht="15" customHeight="1" x14ac:dyDescent="0.15">
      <c r="B156" s="89"/>
      <c r="C156" s="90"/>
      <c r="D156" s="90"/>
      <c r="E156" s="90"/>
      <c r="F156" s="90"/>
      <c r="G156" s="90"/>
      <c r="H156" s="90"/>
      <c r="I156" s="90"/>
      <c r="J156" s="91"/>
    </row>
    <row r="157" spans="1:10" ht="15" customHeight="1" x14ac:dyDescent="0.15">
      <c r="B157" s="89"/>
      <c r="C157" s="90"/>
      <c r="D157" s="90"/>
      <c r="E157" s="90"/>
      <c r="F157" s="90"/>
      <c r="G157" s="90"/>
      <c r="H157" s="90"/>
      <c r="I157" s="90"/>
      <c r="J157" s="91"/>
    </row>
    <row r="158" spans="1:10" ht="15" customHeight="1" x14ac:dyDescent="0.15">
      <c r="B158" s="89"/>
      <c r="C158" s="90"/>
      <c r="D158" s="90"/>
      <c r="E158" s="90"/>
      <c r="F158" s="90"/>
      <c r="G158" s="90"/>
      <c r="H158" s="90"/>
      <c r="I158" s="90"/>
      <c r="J158" s="91"/>
    </row>
    <row r="159" spans="1:10" ht="15" customHeight="1" x14ac:dyDescent="0.15">
      <c r="B159" s="89"/>
      <c r="C159" s="90"/>
      <c r="D159" s="90"/>
      <c r="E159" s="90"/>
      <c r="F159" s="90"/>
      <c r="G159" s="90"/>
      <c r="H159" s="90"/>
      <c r="I159" s="90"/>
      <c r="J159" s="91"/>
    </row>
    <row r="160" spans="1:10" ht="15" customHeight="1" x14ac:dyDescent="0.15">
      <c r="B160" s="89"/>
      <c r="C160" s="90"/>
      <c r="D160" s="90"/>
      <c r="E160" s="90"/>
      <c r="F160" s="90"/>
      <c r="G160" s="90"/>
      <c r="H160" s="90"/>
      <c r="I160" s="90"/>
      <c r="J160" s="91"/>
    </row>
    <row r="161" spans="1:10" ht="15" customHeight="1" x14ac:dyDescent="0.15">
      <c r="B161" s="92"/>
      <c r="C161" s="93"/>
      <c r="D161" s="93"/>
      <c r="E161" s="93"/>
      <c r="F161" s="93"/>
      <c r="G161" s="93"/>
      <c r="H161" s="93"/>
      <c r="I161" s="93"/>
      <c r="J161" s="94"/>
    </row>
    <row r="162" spans="1:10" ht="15" customHeight="1" x14ac:dyDescent="0.15">
      <c r="A162" s="5" t="s">
        <v>12</v>
      </c>
      <c r="B162" s="83"/>
      <c r="C162" s="84"/>
    </row>
    <row r="164" spans="1:10" ht="15" customHeight="1" x14ac:dyDescent="0.15">
      <c r="A164" s="5" t="s">
        <v>103</v>
      </c>
      <c r="B164" s="85"/>
      <c r="C164" s="85"/>
      <c r="D164" s="85"/>
      <c r="E164" s="85"/>
      <c r="F164" s="85"/>
      <c r="G164" s="85"/>
    </row>
    <row r="165" spans="1:10" ht="15" customHeight="1" x14ac:dyDescent="0.15">
      <c r="A165" s="5" t="s">
        <v>86</v>
      </c>
      <c r="B165" s="85"/>
      <c r="C165" s="85"/>
      <c r="D165" s="85"/>
      <c r="E165" s="85"/>
      <c r="F165" s="85"/>
      <c r="G165" s="85"/>
    </row>
    <row r="166" spans="1:10" ht="15" customHeight="1" x14ac:dyDescent="0.15">
      <c r="A166" s="5" t="s">
        <v>85</v>
      </c>
      <c r="B166" s="17"/>
      <c r="C166" s="3" t="s">
        <v>63</v>
      </c>
      <c r="D166" s="5" t="s">
        <v>25</v>
      </c>
      <c r="E166" s="9"/>
      <c r="F166" s="8" t="s">
        <v>91</v>
      </c>
    </row>
    <row r="167" spans="1:10" ht="15" customHeight="1" x14ac:dyDescent="0.15">
      <c r="A167" s="5" t="s">
        <v>87</v>
      </c>
      <c r="B167" s="16"/>
      <c r="C167" s="3" t="s">
        <v>234</v>
      </c>
      <c r="D167" s="16"/>
      <c r="E167" s="3" t="s">
        <v>96</v>
      </c>
      <c r="F167" s="16"/>
      <c r="G167" s="3" t="s">
        <v>234</v>
      </c>
      <c r="H167" s="16"/>
      <c r="I167" s="3" t="s">
        <v>10</v>
      </c>
    </row>
    <row r="168" spans="1:10" ht="15" customHeight="1" x14ac:dyDescent="0.15">
      <c r="A168" s="5" t="s">
        <v>165</v>
      </c>
      <c r="B168" s="86"/>
      <c r="C168" s="87"/>
      <c r="D168" s="87"/>
      <c r="E168" s="87"/>
      <c r="F168" s="87"/>
      <c r="G168" s="87"/>
      <c r="H168" s="87"/>
      <c r="I168" s="87"/>
      <c r="J168" s="88"/>
    </row>
    <row r="169" spans="1:10" ht="15" customHeight="1" x14ac:dyDescent="0.15">
      <c r="B169" s="89"/>
      <c r="C169" s="90"/>
      <c r="D169" s="90"/>
      <c r="E169" s="90"/>
      <c r="F169" s="90"/>
      <c r="G169" s="90"/>
      <c r="H169" s="90"/>
      <c r="I169" s="90"/>
      <c r="J169" s="91"/>
    </row>
    <row r="170" spans="1:10" ht="15" customHeight="1" x14ac:dyDescent="0.15">
      <c r="B170" s="89"/>
      <c r="C170" s="90"/>
      <c r="D170" s="90"/>
      <c r="E170" s="90"/>
      <c r="F170" s="90"/>
      <c r="G170" s="90"/>
      <c r="H170" s="90"/>
      <c r="I170" s="90"/>
      <c r="J170" s="91"/>
    </row>
    <row r="171" spans="1:10" ht="15" customHeight="1" x14ac:dyDescent="0.15">
      <c r="B171" s="89"/>
      <c r="C171" s="90"/>
      <c r="D171" s="90"/>
      <c r="E171" s="90"/>
      <c r="F171" s="90"/>
      <c r="G171" s="90"/>
      <c r="H171" s="90"/>
      <c r="I171" s="90"/>
      <c r="J171" s="91"/>
    </row>
    <row r="172" spans="1:10" ht="15" customHeight="1" x14ac:dyDescent="0.15">
      <c r="B172" s="89"/>
      <c r="C172" s="90"/>
      <c r="D172" s="90"/>
      <c r="E172" s="90"/>
      <c r="F172" s="90"/>
      <c r="G172" s="90"/>
      <c r="H172" s="90"/>
      <c r="I172" s="90"/>
      <c r="J172" s="91"/>
    </row>
    <row r="173" spans="1:10" ht="15" customHeight="1" x14ac:dyDescent="0.15">
      <c r="B173" s="89"/>
      <c r="C173" s="90"/>
      <c r="D173" s="90"/>
      <c r="E173" s="90"/>
      <c r="F173" s="90"/>
      <c r="G173" s="90"/>
      <c r="H173" s="90"/>
      <c r="I173" s="90"/>
      <c r="J173" s="91"/>
    </row>
    <row r="174" spans="1:10" ht="15" customHeight="1" x14ac:dyDescent="0.15">
      <c r="B174" s="89"/>
      <c r="C174" s="90"/>
      <c r="D174" s="90"/>
      <c r="E174" s="90"/>
      <c r="F174" s="90"/>
      <c r="G174" s="90"/>
      <c r="H174" s="90"/>
      <c r="I174" s="90"/>
      <c r="J174" s="91"/>
    </row>
    <row r="175" spans="1:10" ht="15" customHeight="1" x14ac:dyDescent="0.15">
      <c r="B175" s="92"/>
      <c r="C175" s="93"/>
      <c r="D175" s="93"/>
      <c r="E175" s="93"/>
      <c r="F175" s="93"/>
      <c r="G175" s="93"/>
      <c r="H175" s="93"/>
      <c r="I175" s="93"/>
      <c r="J175" s="94"/>
    </row>
    <row r="176" spans="1:10" ht="15" customHeight="1" x14ac:dyDescent="0.15">
      <c r="A176" s="5" t="s">
        <v>12</v>
      </c>
      <c r="B176" s="83"/>
      <c r="C176" s="84"/>
    </row>
    <row r="178" spans="1:10" ht="15" customHeight="1" x14ac:dyDescent="0.15">
      <c r="A178" s="5" t="s">
        <v>104</v>
      </c>
      <c r="B178" s="85"/>
      <c r="C178" s="85"/>
      <c r="D178" s="85"/>
      <c r="E178" s="85"/>
      <c r="F178" s="85"/>
      <c r="G178" s="85"/>
    </row>
    <row r="179" spans="1:10" ht="15" customHeight="1" x14ac:dyDescent="0.15">
      <c r="A179" s="5" t="s">
        <v>86</v>
      </c>
      <c r="B179" s="85"/>
      <c r="C179" s="85"/>
      <c r="D179" s="85"/>
      <c r="E179" s="85"/>
      <c r="F179" s="85"/>
      <c r="G179" s="85"/>
    </row>
    <row r="180" spans="1:10" ht="15" customHeight="1" x14ac:dyDescent="0.15">
      <c r="A180" s="5" t="s">
        <v>85</v>
      </c>
      <c r="B180" s="17"/>
      <c r="C180" s="3" t="s">
        <v>63</v>
      </c>
      <c r="D180" s="5" t="s">
        <v>25</v>
      </c>
      <c r="E180" s="9"/>
      <c r="F180" s="8" t="s">
        <v>91</v>
      </c>
    </row>
    <row r="181" spans="1:10" ht="15" customHeight="1" x14ac:dyDescent="0.15">
      <c r="A181" s="5" t="s">
        <v>87</v>
      </c>
      <c r="B181" s="16"/>
      <c r="C181" s="3" t="s">
        <v>234</v>
      </c>
      <c r="D181" s="16"/>
      <c r="E181" s="3" t="s">
        <v>96</v>
      </c>
      <c r="F181" s="16"/>
      <c r="G181" s="3" t="s">
        <v>234</v>
      </c>
      <c r="H181" s="16"/>
      <c r="I181" s="3" t="s">
        <v>10</v>
      </c>
    </row>
    <row r="182" spans="1:10" ht="15" customHeight="1" x14ac:dyDescent="0.15">
      <c r="A182" s="5" t="s">
        <v>165</v>
      </c>
      <c r="B182" s="86"/>
      <c r="C182" s="87"/>
      <c r="D182" s="87"/>
      <c r="E182" s="87"/>
      <c r="F182" s="87"/>
      <c r="G182" s="87"/>
      <c r="H182" s="87"/>
      <c r="I182" s="87"/>
      <c r="J182" s="88"/>
    </row>
    <row r="183" spans="1:10" ht="15" customHeight="1" x14ac:dyDescent="0.15">
      <c r="B183" s="89"/>
      <c r="C183" s="90"/>
      <c r="D183" s="90"/>
      <c r="E183" s="90"/>
      <c r="F183" s="90"/>
      <c r="G183" s="90"/>
      <c r="H183" s="90"/>
      <c r="I183" s="90"/>
      <c r="J183" s="91"/>
    </row>
    <row r="184" spans="1:10" ht="15" customHeight="1" x14ac:dyDescent="0.15">
      <c r="B184" s="89"/>
      <c r="C184" s="90"/>
      <c r="D184" s="90"/>
      <c r="E184" s="90"/>
      <c r="F184" s="90"/>
      <c r="G184" s="90"/>
      <c r="H184" s="90"/>
      <c r="I184" s="90"/>
      <c r="J184" s="91"/>
    </row>
    <row r="185" spans="1:10" ht="15" customHeight="1" x14ac:dyDescent="0.15">
      <c r="B185" s="89"/>
      <c r="C185" s="90"/>
      <c r="D185" s="90"/>
      <c r="E185" s="90"/>
      <c r="F185" s="90"/>
      <c r="G185" s="90"/>
      <c r="H185" s="90"/>
      <c r="I185" s="90"/>
      <c r="J185" s="91"/>
    </row>
    <row r="186" spans="1:10" ht="15" customHeight="1" x14ac:dyDescent="0.15">
      <c r="B186" s="89"/>
      <c r="C186" s="90"/>
      <c r="D186" s="90"/>
      <c r="E186" s="90"/>
      <c r="F186" s="90"/>
      <c r="G186" s="90"/>
      <c r="H186" s="90"/>
      <c r="I186" s="90"/>
      <c r="J186" s="91"/>
    </row>
    <row r="187" spans="1:10" ht="15" customHeight="1" x14ac:dyDescent="0.15">
      <c r="B187" s="89"/>
      <c r="C187" s="90"/>
      <c r="D187" s="90"/>
      <c r="E187" s="90"/>
      <c r="F187" s="90"/>
      <c r="G187" s="90"/>
      <c r="H187" s="90"/>
      <c r="I187" s="90"/>
      <c r="J187" s="91"/>
    </row>
    <row r="188" spans="1:10" ht="15" customHeight="1" x14ac:dyDescent="0.15">
      <c r="B188" s="89"/>
      <c r="C188" s="90"/>
      <c r="D188" s="90"/>
      <c r="E188" s="90"/>
      <c r="F188" s="90"/>
      <c r="G188" s="90"/>
      <c r="H188" s="90"/>
      <c r="I188" s="90"/>
      <c r="J188" s="91"/>
    </row>
    <row r="189" spans="1:10" ht="15" customHeight="1" x14ac:dyDescent="0.15">
      <c r="B189" s="92"/>
      <c r="C189" s="93"/>
      <c r="D189" s="93"/>
      <c r="E189" s="93"/>
      <c r="F189" s="93"/>
      <c r="G189" s="93"/>
      <c r="H189" s="93"/>
      <c r="I189" s="93"/>
      <c r="J189" s="94"/>
    </row>
    <row r="190" spans="1:10" ht="15" customHeight="1" x14ac:dyDescent="0.15">
      <c r="A190" s="5" t="s">
        <v>12</v>
      </c>
      <c r="B190" s="83"/>
      <c r="C190" s="84"/>
    </row>
    <row r="192" spans="1:10" ht="15" customHeight="1" x14ac:dyDescent="0.15">
      <c r="A192" s="5" t="s">
        <v>105</v>
      </c>
      <c r="B192" s="85"/>
      <c r="C192" s="85"/>
      <c r="D192" s="85"/>
      <c r="E192" s="85"/>
      <c r="F192" s="85"/>
      <c r="G192" s="85"/>
    </row>
    <row r="193" spans="1:10" ht="15" customHeight="1" x14ac:dyDescent="0.15">
      <c r="A193" s="5" t="s">
        <v>86</v>
      </c>
      <c r="B193" s="85"/>
      <c r="C193" s="85"/>
      <c r="D193" s="85"/>
      <c r="E193" s="85"/>
      <c r="F193" s="85"/>
      <c r="G193" s="85"/>
    </row>
    <row r="194" spans="1:10" ht="15" customHeight="1" x14ac:dyDescent="0.15">
      <c r="A194" s="5" t="s">
        <v>85</v>
      </c>
      <c r="B194" s="17"/>
      <c r="C194" s="3" t="s">
        <v>63</v>
      </c>
      <c r="D194" s="5" t="s">
        <v>25</v>
      </c>
      <c r="E194" s="9"/>
      <c r="F194" s="8" t="s">
        <v>91</v>
      </c>
    </row>
    <row r="195" spans="1:10" ht="15" customHeight="1" x14ac:dyDescent="0.15">
      <c r="A195" s="5" t="s">
        <v>87</v>
      </c>
      <c r="B195" s="16"/>
      <c r="C195" s="3" t="s">
        <v>234</v>
      </c>
      <c r="D195" s="16"/>
      <c r="E195" s="3" t="s">
        <v>96</v>
      </c>
      <c r="F195" s="16"/>
      <c r="G195" s="3" t="s">
        <v>234</v>
      </c>
      <c r="H195" s="16"/>
      <c r="I195" s="3" t="s">
        <v>10</v>
      </c>
    </row>
    <row r="196" spans="1:10" ht="15" customHeight="1" x14ac:dyDescent="0.15">
      <c r="A196" s="5" t="s">
        <v>165</v>
      </c>
      <c r="B196" s="86"/>
      <c r="C196" s="87"/>
      <c r="D196" s="87"/>
      <c r="E196" s="87"/>
      <c r="F196" s="87"/>
      <c r="G196" s="87"/>
      <c r="H196" s="87"/>
      <c r="I196" s="87"/>
      <c r="J196" s="88"/>
    </row>
    <row r="197" spans="1:10" ht="15" customHeight="1" x14ac:dyDescent="0.15">
      <c r="B197" s="89"/>
      <c r="C197" s="90"/>
      <c r="D197" s="90"/>
      <c r="E197" s="90"/>
      <c r="F197" s="90"/>
      <c r="G197" s="90"/>
      <c r="H197" s="90"/>
      <c r="I197" s="90"/>
      <c r="J197" s="91"/>
    </row>
    <row r="198" spans="1:10" ht="15" customHeight="1" x14ac:dyDescent="0.15">
      <c r="B198" s="89"/>
      <c r="C198" s="90"/>
      <c r="D198" s="90"/>
      <c r="E198" s="90"/>
      <c r="F198" s="90"/>
      <c r="G198" s="90"/>
      <c r="H198" s="90"/>
      <c r="I198" s="90"/>
      <c r="J198" s="91"/>
    </row>
    <row r="199" spans="1:10" ht="15" customHeight="1" x14ac:dyDescent="0.15">
      <c r="B199" s="89"/>
      <c r="C199" s="90"/>
      <c r="D199" s="90"/>
      <c r="E199" s="90"/>
      <c r="F199" s="90"/>
      <c r="G199" s="90"/>
      <c r="H199" s="90"/>
      <c r="I199" s="90"/>
      <c r="J199" s="91"/>
    </row>
    <row r="200" spans="1:10" ht="15" customHeight="1" x14ac:dyDescent="0.15">
      <c r="B200" s="89"/>
      <c r="C200" s="90"/>
      <c r="D200" s="90"/>
      <c r="E200" s="90"/>
      <c r="F200" s="90"/>
      <c r="G200" s="90"/>
      <c r="H200" s="90"/>
      <c r="I200" s="90"/>
      <c r="J200" s="91"/>
    </row>
    <row r="201" spans="1:10" ht="15" customHeight="1" x14ac:dyDescent="0.15">
      <c r="B201" s="89"/>
      <c r="C201" s="90"/>
      <c r="D201" s="90"/>
      <c r="E201" s="90"/>
      <c r="F201" s="90"/>
      <c r="G201" s="90"/>
      <c r="H201" s="90"/>
      <c r="I201" s="90"/>
      <c r="J201" s="91"/>
    </row>
    <row r="202" spans="1:10" ht="15" customHeight="1" x14ac:dyDescent="0.15">
      <c r="B202" s="89"/>
      <c r="C202" s="90"/>
      <c r="D202" s="90"/>
      <c r="E202" s="90"/>
      <c r="F202" s="90"/>
      <c r="G202" s="90"/>
      <c r="H202" s="90"/>
      <c r="I202" s="90"/>
      <c r="J202" s="91"/>
    </row>
    <row r="203" spans="1:10" ht="15" customHeight="1" x14ac:dyDescent="0.15">
      <c r="B203" s="92"/>
      <c r="C203" s="93"/>
      <c r="D203" s="93"/>
      <c r="E203" s="93"/>
      <c r="F203" s="93"/>
      <c r="G203" s="93"/>
      <c r="H203" s="93"/>
      <c r="I203" s="93"/>
      <c r="J203" s="94"/>
    </row>
    <row r="204" spans="1:10" ht="15" customHeight="1" x14ac:dyDescent="0.15">
      <c r="A204" s="5" t="s">
        <v>12</v>
      </c>
      <c r="B204" s="83"/>
      <c r="C204" s="84"/>
    </row>
    <row r="206" spans="1:10" ht="15" customHeight="1" x14ac:dyDescent="0.15">
      <c r="A206" s="5" t="s">
        <v>106</v>
      </c>
      <c r="B206" s="85"/>
      <c r="C206" s="85"/>
      <c r="D206" s="85"/>
      <c r="E206" s="85"/>
      <c r="F206" s="85"/>
      <c r="G206" s="85"/>
    </row>
    <row r="207" spans="1:10" ht="15" customHeight="1" x14ac:dyDescent="0.15">
      <c r="A207" s="5" t="s">
        <v>86</v>
      </c>
      <c r="B207" s="85"/>
      <c r="C207" s="85"/>
      <c r="D207" s="85"/>
      <c r="E207" s="85"/>
      <c r="F207" s="85"/>
      <c r="G207" s="85"/>
    </row>
    <row r="208" spans="1:10" ht="15" customHeight="1" x14ac:dyDescent="0.15">
      <c r="A208" s="5" t="s">
        <v>85</v>
      </c>
      <c r="B208" s="17"/>
      <c r="C208" s="3" t="s">
        <v>63</v>
      </c>
      <c r="D208" s="5" t="s">
        <v>25</v>
      </c>
      <c r="E208" s="9"/>
      <c r="F208" s="8" t="s">
        <v>91</v>
      </c>
    </row>
    <row r="209" spans="1:10" ht="15" customHeight="1" x14ac:dyDescent="0.15">
      <c r="A209" s="5" t="s">
        <v>87</v>
      </c>
      <c r="B209" s="16"/>
      <c r="C209" s="3" t="s">
        <v>234</v>
      </c>
      <c r="D209" s="16"/>
      <c r="E209" s="3" t="s">
        <v>96</v>
      </c>
      <c r="F209" s="16"/>
      <c r="G209" s="3" t="s">
        <v>234</v>
      </c>
      <c r="H209" s="16"/>
      <c r="I209" s="3" t="s">
        <v>10</v>
      </c>
    </row>
    <row r="210" spans="1:10" ht="15" customHeight="1" x14ac:dyDescent="0.15">
      <c r="A210" s="5" t="s">
        <v>165</v>
      </c>
      <c r="B210" s="86"/>
      <c r="C210" s="87"/>
      <c r="D210" s="87"/>
      <c r="E210" s="87"/>
      <c r="F210" s="87"/>
      <c r="G210" s="87"/>
      <c r="H210" s="87"/>
      <c r="I210" s="87"/>
      <c r="J210" s="88"/>
    </row>
    <row r="211" spans="1:10" ht="15" customHeight="1" x14ac:dyDescent="0.15">
      <c r="B211" s="89"/>
      <c r="C211" s="90"/>
      <c r="D211" s="90"/>
      <c r="E211" s="90"/>
      <c r="F211" s="90"/>
      <c r="G211" s="90"/>
      <c r="H211" s="90"/>
      <c r="I211" s="90"/>
      <c r="J211" s="91"/>
    </row>
    <row r="212" spans="1:10" ht="15" customHeight="1" x14ac:dyDescent="0.15">
      <c r="B212" s="89"/>
      <c r="C212" s="90"/>
      <c r="D212" s="90"/>
      <c r="E212" s="90"/>
      <c r="F212" s="90"/>
      <c r="G212" s="90"/>
      <c r="H212" s="90"/>
      <c r="I212" s="90"/>
      <c r="J212" s="91"/>
    </row>
    <row r="213" spans="1:10" ht="15" customHeight="1" x14ac:dyDescent="0.15">
      <c r="B213" s="89"/>
      <c r="C213" s="90"/>
      <c r="D213" s="90"/>
      <c r="E213" s="90"/>
      <c r="F213" s="90"/>
      <c r="G213" s="90"/>
      <c r="H213" s="90"/>
      <c r="I213" s="90"/>
      <c r="J213" s="91"/>
    </row>
    <row r="214" spans="1:10" ht="15" customHeight="1" x14ac:dyDescent="0.15">
      <c r="B214" s="89"/>
      <c r="C214" s="90"/>
      <c r="D214" s="90"/>
      <c r="E214" s="90"/>
      <c r="F214" s="90"/>
      <c r="G214" s="90"/>
      <c r="H214" s="90"/>
      <c r="I214" s="90"/>
      <c r="J214" s="91"/>
    </row>
    <row r="215" spans="1:10" ht="15" customHeight="1" x14ac:dyDescent="0.15">
      <c r="B215" s="89"/>
      <c r="C215" s="90"/>
      <c r="D215" s="90"/>
      <c r="E215" s="90"/>
      <c r="F215" s="90"/>
      <c r="G215" s="90"/>
      <c r="H215" s="90"/>
      <c r="I215" s="90"/>
      <c r="J215" s="91"/>
    </row>
    <row r="216" spans="1:10" ht="15" customHeight="1" x14ac:dyDescent="0.15">
      <c r="B216" s="89"/>
      <c r="C216" s="90"/>
      <c r="D216" s="90"/>
      <c r="E216" s="90"/>
      <c r="F216" s="90"/>
      <c r="G216" s="90"/>
      <c r="H216" s="90"/>
      <c r="I216" s="90"/>
      <c r="J216" s="91"/>
    </row>
    <row r="217" spans="1:10" ht="15" customHeight="1" x14ac:dyDescent="0.15">
      <c r="B217" s="92"/>
      <c r="C217" s="93"/>
      <c r="D217" s="93"/>
      <c r="E217" s="93"/>
      <c r="F217" s="93"/>
      <c r="G217" s="93"/>
      <c r="H217" s="93"/>
      <c r="I217" s="93"/>
      <c r="J217" s="94"/>
    </row>
    <row r="218" spans="1:10" ht="15" customHeight="1" x14ac:dyDescent="0.15">
      <c r="A218" s="5" t="s">
        <v>12</v>
      </c>
      <c r="B218" s="83"/>
      <c r="C218" s="84"/>
    </row>
  </sheetData>
  <mergeCells count="77">
    <mergeCell ref="B22:E22"/>
    <mergeCell ref="B70:J77"/>
    <mergeCell ref="E7:F7"/>
    <mergeCell ref="B7:C7"/>
    <mergeCell ref="D36:I36"/>
    <mergeCell ref="D37:I37"/>
    <mergeCell ref="B20:D20"/>
    <mergeCell ref="C14:D14"/>
    <mergeCell ref="F30:I30"/>
    <mergeCell ref="B19:D19"/>
    <mergeCell ref="E19:F19"/>
    <mergeCell ref="F29:I29"/>
    <mergeCell ref="B12:C12"/>
    <mergeCell ref="D40:I40"/>
    <mergeCell ref="F14:G14"/>
    <mergeCell ref="B15:C15"/>
    <mergeCell ref="D38:I38"/>
    <mergeCell ref="C60:J60"/>
    <mergeCell ref="C58:D58"/>
    <mergeCell ref="B6:C6"/>
    <mergeCell ref="E6:F6"/>
    <mergeCell ref="F27:I27"/>
    <mergeCell ref="F28:I28"/>
    <mergeCell ref="B9:C9"/>
    <mergeCell ref="B10:C10"/>
    <mergeCell ref="B13:J13"/>
    <mergeCell ref="B11:C11"/>
    <mergeCell ref="B21:E21"/>
    <mergeCell ref="B54:J54"/>
    <mergeCell ref="B31:I31"/>
    <mergeCell ref="B41:I41"/>
    <mergeCell ref="B51:J51"/>
    <mergeCell ref="D39:I39"/>
    <mergeCell ref="B122:G122"/>
    <mergeCell ref="B112:J119"/>
    <mergeCell ref="B120:C120"/>
    <mergeCell ref="B57:C57"/>
    <mergeCell ref="D57:E57"/>
    <mergeCell ref="B106:C106"/>
    <mergeCell ref="B94:G94"/>
    <mergeCell ref="B108:G108"/>
    <mergeCell ref="B95:G95"/>
    <mergeCell ref="B109:G109"/>
    <mergeCell ref="B92:C92"/>
    <mergeCell ref="B81:G81"/>
    <mergeCell ref="F57:G57"/>
    <mergeCell ref="B84:J91"/>
    <mergeCell ref="B80:G80"/>
    <mergeCell ref="B210:J217"/>
    <mergeCell ref="B218:C218"/>
    <mergeCell ref="B179:G179"/>
    <mergeCell ref="B192:G192"/>
    <mergeCell ref="B193:G193"/>
    <mergeCell ref="B182:J189"/>
    <mergeCell ref="B190:C190"/>
    <mergeCell ref="B206:G206"/>
    <mergeCell ref="B207:G207"/>
    <mergeCell ref="B196:J203"/>
    <mergeCell ref="B204:C204"/>
    <mergeCell ref="B61:J61"/>
    <mergeCell ref="B154:J161"/>
    <mergeCell ref="B151:G151"/>
    <mergeCell ref="B123:G123"/>
    <mergeCell ref="B136:G136"/>
    <mergeCell ref="B137:G137"/>
    <mergeCell ref="B126:J133"/>
    <mergeCell ref="B98:J105"/>
    <mergeCell ref="B148:C148"/>
    <mergeCell ref="B140:J147"/>
    <mergeCell ref="B134:C134"/>
    <mergeCell ref="B150:G150"/>
    <mergeCell ref="B162:C162"/>
    <mergeCell ref="B165:G165"/>
    <mergeCell ref="B164:G164"/>
    <mergeCell ref="B178:G178"/>
    <mergeCell ref="B168:J175"/>
    <mergeCell ref="B176:C176"/>
  </mergeCells>
  <phoneticPr fontId="3"/>
  <conditionalFormatting sqref="C2:C3 C5:C6">
    <cfRule type="cellIs" dxfId="0" priority="1" stopIfTrue="1" operator="notEqual">
      <formula>1</formula>
    </cfRule>
  </conditionalFormatting>
  <dataValidations count="10">
    <dataValidation type="list" allowBlank="1" showInputMessage="1" showErrorMessage="1" sqref="B64" xr:uid="{00000000-0002-0000-0000-000000000000}">
      <formula1>$S$9:$T$9</formula1>
    </dataValidation>
    <dataValidation type="list" allowBlank="1" showInputMessage="1" showErrorMessage="1" sqref="B92:C92 B106:C106 B120:C120 B134:C134 B148:C148 B162:C162 B176:C176 B190:C190 B204:C204 B218:C218" xr:uid="{00000000-0002-0000-0000-000001000000}">
      <formula1>$S$13:$Y$13</formula1>
    </dataValidation>
    <dataValidation type="list" allowBlank="1" showInputMessage="1" showErrorMessage="1" sqref="B57:G57" xr:uid="{00000000-0002-0000-0000-000002000000}">
      <formula1>$S$10:$BO$10</formula1>
    </dataValidation>
    <dataValidation type="list" allowBlank="1" showInputMessage="1" showErrorMessage="1" sqref="B34 C16" xr:uid="{00000000-0002-0000-0000-000003000000}">
      <formula1>$S$6:$T$6</formula1>
    </dataValidation>
    <dataValidation type="list" allowBlank="1" showInputMessage="1" showErrorMessage="1" sqref="D47:D50 G47:G50" xr:uid="{00000000-0002-0000-0000-000004000000}">
      <formula1>$S$8</formula1>
    </dataValidation>
    <dataValidation type="list" allowBlank="1" showInputMessage="1" showErrorMessage="1" sqref="B15" xr:uid="{00000000-0002-0000-0000-000005000000}">
      <formula1>$S$5:$V$5</formula1>
    </dataValidation>
    <dataValidation type="list" allowBlank="1" showInputMessage="1" showErrorMessage="1" sqref="G19" xr:uid="{00000000-0002-0000-0000-000006000000}">
      <formula1>$S$7:$T$7</formula1>
    </dataValidation>
    <dataValidation type="list" allowBlank="1" showInputMessage="1" showErrorMessage="1" sqref="C58:D58" xr:uid="{00000000-0002-0000-0000-000007000000}">
      <formula1>$S$14:$U$14</formula1>
    </dataValidation>
    <dataValidation type="list" allowBlank="1" showInputMessage="1" showErrorMessage="1" sqref="B8" xr:uid="{00000000-0002-0000-0000-000008000000}">
      <formula1>$S$2:$T$2</formula1>
    </dataValidation>
    <dataValidation type="list" allowBlank="1" showInputMessage="1" showErrorMessage="1" sqref="H14" xr:uid="{00000000-0002-0000-0000-000009000000}">
      <formula1>$S$16:$V$16</formula1>
    </dataValidation>
  </dataValidations>
  <hyperlinks>
    <hyperlink ref="B21" r:id="rId1" xr:uid="{00000000-0004-0000-0000-000000000000}"/>
    <hyperlink ref="B22" r:id="rId2" xr:uid="{00000000-0004-0000-0000-000001000000}"/>
  </hyperlinks>
  <pageMargins left="0.75" right="0.75" top="1" bottom="1" header="0.51200000000000001" footer="0.51200000000000001"/>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2"/>
  <sheetViews>
    <sheetView showGridLines="0" tabSelected="1" view="pageBreakPreview" topLeftCell="A13" zoomScaleNormal="100" zoomScaleSheetLayoutView="100" workbookViewId="0">
      <selection activeCell="T55" sqref="T55:U55"/>
    </sheetView>
  </sheetViews>
  <sheetFormatPr defaultColWidth="9" defaultRowHeight="15" customHeight="1" x14ac:dyDescent="0.15"/>
  <cols>
    <col min="1" max="21" width="3.125" style="21" customWidth="1"/>
    <col min="22" max="22" width="3.375" style="21" customWidth="1"/>
    <col min="23" max="32" width="3.125" style="21" customWidth="1"/>
    <col min="33" max="33" width="3.125" style="24" customWidth="1"/>
    <col min="34" max="34" width="2.125" style="24" customWidth="1"/>
    <col min="35" max="35" width="2.375" style="24" customWidth="1"/>
    <col min="36" max="36" width="2.125" style="24" customWidth="1"/>
    <col min="37" max="47" width="9" style="52"/>
    <col min="48" max="58" width="1.625" style="24" customWidth="1"/>
    <col min="59" max="16384" width="9" style="24"/>
  </cols>
  <sheetData>
    <row r="1" spans="1:47" ht="15" customHeight="1" x14ac:dyDescent="0.15">
      <c r="A1" s="143" t="s">
        <v>198</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row>
    <row r="2" spans="1:47" s="52" customFormat="1" ht="15" customHeight="1" x14ac:dyDescent="0.15">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24"/>
      <c r="AH2" s="24"/>
      <c r="AI2" s="24"/>
      <c r="AJ2" s="24"/>
    </row>
    <row r="3" spans="1:47" ht="15" customHeight="1" x14ac:dyDescent="0.15">
      <c r="A3" s="20"/>
      <c r="Z3" s="371">
        <f ca="1">TODAY()</f>
        <v>43655</v>
      </c>
      <c r="AA3" s="372"/>
      <c r="AB3" s="22" t="s">
        <v>15</v>
      </c>
      <c r="AC3" s="53">
        <f ca="1">TODAY()</f>
        <v>43655</v>
      </c>
      <c r="AD3" s="22" t="s">
        <v>16</v>
      </c>
      <c r="AE3" s="54">
        <f ca="1">TODAY()</f>
        <v>43655</v>
      </c>
      <c r="AF3" s="23" t="s">
        <v>5</v>
      </c>
      <c r="AK3" s="24"/>
      <c r="AL3" s="24"/>
      <c r="AM3" s="24"/>
      <c r="AN3" s="24"/>
      <c r="AO3" s="24"/>
      <c r="AP3" s="24"/>
      <c r="AQ3" s="24"/>
      <c r="AR3" s="24"/>
      <c r="AS3" s="24"/>
      <c r="AT3" s="24"/>
      <c r="AU3" s="24"/>
    </row>
    <row r="4" spans="1:47" s="52" customFormat="1" ht="15" customHeight="1" x14ac:dyDescent="0.15">
      <c r="A4" s="19" t="s">
        <v>209</v>
      </c>
      <c r="B4" s="373" t="str">
        <f>IF(入力欄!B7="","",入力欄!B7)</f>
        <v>ゴトウ</v>
      </c>
      <c r="C4" s="373"/>
      <c r="D4" s="373"/>
      <c r="E4" s="373"/>
      <c r="F4" s="374" t="str">
        <f>IF(入力欄!E7="","",入力欄!E7)</f>
        <v>フミアキ</v>
      </c>
      <c r="G4" s="373"/>
      <c r="H4" s="373"/>
      <c r="I4" s="375"/>
      <c r="J4" s="376" t="s">
        <v>0</v>
      </c>
      <c r="K4" s="377"/>
      <c r="L4" s="368" t="s">
        <v>1</v>
      </c>
      <c r="M4" s="368"/>
      <c r="N4" s="368"/>
      <c r="O4" s="368"/>
      <c r="P4" s="368"/>
      <c r="Q4" s="368"/>
      <c r="R4" s="368"/>
      <c r="S4" s="376"/>
      <c r="T4" s="367" t="s">
        <v>210</v>
      </c>
      <c r="U4" s="368"/>
      <c r="V4" s="368"/>
      <c r="W4" s="368"/>
      <c r="X4" s="368"/>
      <c r="Y4" s="368"/>
      <c r="Z4" s="368"/>
      <c r="AA4" s="376"/>
      <c r="AB4" s="345"/>
      <c r="AC4" s="346"/>
      <c r="AD4" s="346"/>
      <c r="AE4" s="346"/>
      <c r="AF4" s="347"/>
      <c r="AG4" s="24"/>
      <c r="AH4" s="24"/>
      <c r="AI4" s="24"/>
      <c r="AJ4" s="24"/>
    </row>
    <row r="5" spans="1:47" s="52" customFormat="1" ht="15" customHeight="1" x14ac:dyDescent="0.15">
      <c r="A5" s="355" t="s">
        <v>24</v>
      </c>
      <c r="B5" s="145" t="str">
        <f>IF(入力欄!B6="","",入力欄!B6)</f>
        <v>五島</v>
      </c>
      <c r="C5" s="145"/>
      <c r="D5" s="145"/>
      <c r="E5" s="146"/>
      <c r="F5" s="222" t="str">
        <f>IF(入力欄!E6="","",入力欄!E6)</f>
        <v>史明</v>
      </c>
      <c r="G5" s="138"/>
      <c r="H5" s="138"/>
      <c r="I5" s="357"/>
      <c r="J5" s="294" t="str">
        <f>IF(入力欄!B8="","",入力欄!B8)</f>
        <v>男性</v>
      </c>
      <c r="K5" s="370"/>
      <c r="L5" s="378">
        <f>IF(入力欄!B9="","",YEAR(入力欄!B9))</f>
        <v>1988</v>
      </c>
      <c r="M5" s="379"/>
      <c r="N5" s="26" t="s">
        <v>2</v>
      </c>
      <c r="O5" s="26">
        <f>IF(入力欄!B9="","",MONTH(入力欄!B9))</f>
        <v>10</v>
      </c>
      <c r="P5" s="26" t="s">
        <v>3</v>
      </c>
      <c r="Q5" s="26">
        <f>IF(入力欄!B9="","",DAY(入力欄!B9))</f>
        <v>10</v>
      </c>
      <c r="R5" s="27" t="s">
        <v>4</v>
      </c>
      <c r="S5" s="28"/>
      <c r="T5" s="190" t="s">
        <v>211</v>
      </c>
      <c r="U5" s="327"/>
      <c r="V5" s="191"/>
      <c r="W5" s="293" t="str">
        <f>IF(入力欄!C16="","",入力欄!C16)</f>
        <v>無し</v>
      </c>
      <c r="X5" s="294"/>
      <c r="Y5" s="294"/>
      <c r="Z5" s="294"/>
      <c r="AA5" s="370"/>
      <c r="AB5" s="348"/>
      <c r="AC5" s="349"/>
      <c r="AD5" s="349"/>
      <c r="AE5" s="349"/>
      <c r="AF5" s="350"/>
      <c r="AG5" s="24"/>
      <c r="AH5" s="55"/>
      <c r="AI5" s="24"/>
      <c r="AJ5" s="24"/>
    </row>
    <row r="6" spans="1:47" s="52" customFormat="1" ht="15" customHeight="1" x14ac:dyDescent="0.15">
      <c r="A6" s="325"/>
      <c r="B6" s="353"/>
      <c r="C6" s="353"/>
      <c r="D6" s="353"/>
      <c r="E6" s="356"/>
      <c r="F6" s="358"/>
      <c r="G6" s="359"/>
      <c r="H6" s="359"/>
      <c r="I6" s="360"/>
      <c r="J6" s="353"/>
      <c r="K6" s="354"/>
      <c r="L6" s="380" t="str">
        <f>IF(入力欄!B9="","",IF(入力欄!B9&lt;32516,"(昭和"&amp;YEAR(入力欄!B9)-1925&amp;"年生まれ)",IF(YEAR(入力欄!B9)=1989,"(平成元年生まれ)","(平成"&amp;YEAR(入力欄!B9)-1988&amp;"年生まれ)")))</f>
        <v>(昭和63年生まれ)</v>
      </c>
      <c r="M6" s="359"/>
      <c r="N6" s="359"/>
      <c r="O6" s="359"/>
      <c r="P6" s="359"/>
      <c r="Q6" s="29" t="s">
        <v>212</v>
      </c>
      <c r="R6" s="30">
        <f ca="1">IF(入力欄!B9="","",IF(DATE(YEAR(入力欄!B9),MONTH(TODAY()),DAY(TODAY()))&lt;入力欄!B9,YEAR(TODAY())-YEAR(入力欄!B9)-1,YEAR(TODAY())-YEAR(入力欄!B9)))</f>
        <v>30</v>
      </c>
      <c r="S6" s="29" t="s">
        <v>213</v>
      </c>
      <c r="T6" s="342" t="s">
        <v>59</v>
      </c>
      <c r="U6" s="343"/>
      <c r="V6" s="344"/>
      <c r="W6" s="352" t="str">
        <f>IF(入力欄!E16="","",入力欄!E16&amp;"人")&amp;" (配偶者含む)"</f>
        <v>0人 (配偶者含む)</v>
      </c>
      <c r="X6" s="353"/>
      <c r="Y6" s="353"/>
      <c r="Z6" s="353"/>
      <c r="AA6" s="354"/>
      <c r="AB6" s="348"/>
      <c r="AC6" s="349"/>
      <c r="AD6" s="349"/>
      <c r="AE6" s="349"/>
      <c r="AF6" s="350"/>
      <c r="AG6" s="24"/>
      <c r="AH6" s="24"/>
      <c r="AI6" s="24"/>
      <c r="AJ6" s="24"/>
    </row>
    <row r="7" spans="1:47" s="52" customFormat="1" ht="15" customHeight="1" x14ac:dyDescent="0.15">
      <c r="A7" s="324" t="s">
        <v>168</v>
      </c>
      <c r="B7" s="326" t="str">
        <f>IF(入力欄!B10="","",LEFT(入力欄!B10,3))</f>
        <v>261</v>
      </c>
      <c r="C7" s="326"/>
      <c r="D7" s="25" t="s">
        <v>214</v>
      </c>
      <c r="E7" s="145" t="str">
        <f>IF(入力欄!B10="","",RIGHT(入力欄!B10,4))</f>
        <v>0004</v>
      </c>
      <c r="F7" s="145"/>
      <c r="G7" s="337" t="s">
        <v>26</v>
      </c>
      <c r="H7" s="338"/>
      <c r="I7" s="338"/>
      <c r="J7" s="338"/>
      <c r="K7" s="339"/>
      <c r="L7" s="364" t="str">
        <f>IF(入力欄!B15="","",入力欄!B15)</f>
        <v>実家</v>
      </c>
      <c r="M7" s="365"/>
      <c r="N7" s="365"/>
      <c r="O7" s="365"/>
      <c r="P7" s="365"/>
      <c r="Q7" s="365"/>
      <c r="R7" s="365"/>
      <c r="S7" s="366"/>
      <c r="T7" s="367" t="s">
        <v>215</v>
      </c>
      <c r="U7" s="368"/>
      <c r="V7" s="369"/>
      <c r="W7" s="293" t="str">
        <f>IF(入力欄!B19="","",入力欄!B19)</f>
        <v/>
      </c>
      <c r="X7" s="294"/>
      <c r="Y7" s="294"/>
      <c r="Z7" s="294"/>
      <c r="AA7" s="370"/>
      <c r="AB7" s="348"/>
      <c r="AC7" s="349"/>
      <c r="AD7" s="349"/>
      <c r="AE7" s="349"/>
      <c r="AF7" s="350"/>
      <c r="AG7" s="24"/>
      <c r="AH7" s="24"/>
      <c r="AI7" s="24"/>
      <c r="AJ7" s="24"/>
    </row>
    <row r="8" spans="1:47" s="52" customFormat="1" ht="15" customHeight="1" x14ac:dyDescent="0.15">
      <c r="A8" s="325"/>
      <c r="B8" s="361" t="str">
        <f>IF(入力欄!B11="","",入力欄!B11)&amp;IF(入力欄!B12="","",入力欄!B12)&amp;IF(入力欄!B13="","",入力欄!B13)</f>
        <v>千葉県千葉市美浜区高洲3-15-6マリナコートタワー302号室</v>
      </c>
      <c r="C8" s="362"/>
      <c r="D8" s="362"/>
      <c r="E8" s="362"/>
      <c r="F8" s="362"/>
      <c r="G8" s="362"/>
      <c r="H8" s="362"/>
      <c r="I8" s="362"/>
      <c r="J8" s="362"/>
      <c r="K8" s="362"/>
      <c r="L8" s="362"/>
      <c r="M8" s="362"/>
      <c r="N8" s="362"/>
      <c r="O8" s="362"/>
      <c r="P8" s="362"/>
      <c r="Q8" s="362"/>
      <c r="R8" s="362"/>
      <c r="S8" s="363"/>
      <c r="T8" s="342" t="s">
        <v>6</v>
      </c>
      <c r="U8" s="343"/>
      <c r="V8" s="344"/>
      <c r="W8" s="352" t="str">
        <f>IF(入力欄!B20="","",入力欄!B20)</f>
        <v>080-5019-6259</v>
      </c>
      <c r="X8" s="353"/>
      <c r="Y8" s="353"/>
      <c r="Z8" s="353"/>
      <c r="AA8" s="354"/>
      <c r="AB8" s="348"/>
      <c r="AC8" s="349"/>
      <c r="AD8" s="349"/>
      <c r="AE8" s="349"/>
      <c r="AF8" s="350"/>
      <c r="AG8" s="24"/>
      <c r="AH8" s="24"/>
      <c r="AI8" s="24"/>
      <c r="AJ8" s="24"/>
    </row>
    <row r="9" spans="1:47" s="52" customFormat="1" ht="15" customHeight="1" x14ac:dyDescent="0.15">
      <c r="A9" s="337" t="s">
        <v>216</v>
      </c>
      <c r="B9" s="338"/>
      <c r="C9" s="338"/>
      <c r="D9" s="339"/>
      <c r="E9" s="340" t="str">
        <f>IF(入力欄!C14="","線",IF(RIGHT(入力欄!C14,1)="線",入力欄!C14,入力欄!C14&amp;"線"))</f>
        <v>京葉線</v>
      </c>
      <c r="F9" s="341"/>
      <c r="G9" s="341"/>
      <c r="H9" s="341"/>
      <c r="I9" s="341"/>
      <c r="J9" s="341"/>
      <c r="K9" s="341" t="str">
        <f>IF(入力欄!F14="","駅",IF(RIGHT(入力欄!F14,1)="駅",入力欄!F14,入力欄!F14&amp;"駅"))</f>
        <v>稲毛海岸駅</v>
      </c>
      <c r="L9" s="341"/>
      <c r="M9" s="341"/>
      <c r="N9" s="341"/>
      <c r="O9" s="341"/>
      <c r="P9" s="365" t="str">
        <f>入力欄!H14</f>
        <v>徒歩</v>
      </c>
      <c r="Q9" s="365"/>
      <c r="R9" s="31">
        <f>IF(入力欄!I14="","",入力欄!I14)</f>
        <v>7</v>
      </c>
      <c r="S9" s="32" t="s">
        <v>8</v>
      </c>
      <c r="T9" s="337" t="s">
        <v>33</v>
      </c>
      <c r="U9" s="338"/>
      <c r="V9" s="338"/>
      <c r="W9" s="339"/>
      <c r="X9" s="364" t="str">
        <f>IF(入力欄!G19="","",入力欄!G19)</f>
        <v/>
      </c>
      <c r="Y9" s="365"/>
      <c r="Z9" s="365"/>
      <c r="AA9" s="366"/>
      <c r="AB9" s="348"/>
      <c r="AC9" s="349"/>
      <c r="AD9" s="349"/>
      <c r="AE9" s="349"/>
      <c r="AF9" s="350"/>
      <c r="AG9" s="24"/>
      <c r="AH9" s="24"/>
      <c r="AI9" s="24"/>
      <c r="AJ9" s="24"/>
    </row>
    <row r="10" spans="1:47" s="52" customFormat="1" ht="15" customHeight="1" thickBot="1" x14ac:dyDescent="0.2">
      <c r="A10" s="329" t="s">
        <v>217</v>
      </c>
      <c r="B10" s="330"/>
      <c r="C10" s="331"/>
      <c r="D10" s="332" t="str">
        <f>IF(入力欄!B21="","",入力欄!B21)</f>
        <v>gf1010redgreen@gmail.com</v>
      </c>
      <c r="E10" s="333"/>
      <c r="F10" s="333"/>
      <c r="G10" s="333"/>
      <c r="H10" s="333"/>
      <c r="I10" s="333"/>
      <c r="J10" s="333"/>
      <c r="K10" s="333"/>
      <c r="L10" s="333"/>
      <c r="M10" s="333"/>
      <c r="N10" s="329" t="s">
        <v>9</v>
      </c>
      <c r="O10" s="330"/>
      <c r="P10" s="331"/>
      <c r="Q10" s="334" t="str">
        <f>IF(入力欄!B22="","",入力欄!B22)</f>
        <v>gf1010redgreen@au.com</v>
      </c>
      <c r="R10" s="335"/>
      <c r="S10" s="335"/>
      <c r="T10" s="335"/>
      <c r="U10" s="335"/>
      <c r="V10" s="335"/>
      <c r="W10" s="335"/>
      <c r="X10" s="335"/>
      <c r="Y10" s="335"/>
      <c r="Z10" s="335"/>
      <c r="AA10" s="336"/>
      <c r="AB10" s="348"/>
      <c r="AC10" s="349"/>
      <c r="AD10" s="349"/>
      <c r="AE10" s="349"/>
      <c r="AF10" s="350"/>
      <c r="AG10" s="24"/>
      <c r="AH10" s="24"/>
      <c r="AI10" s="24"/>
      <c r="AJ10" s="24"/>
    </row>
    <row r="11" spans="1:47" s="52" customFormat="1" ht="15" customHeight="1" thickTop="1" thickBot="1" x14ac:dyDescent="0.2">
      <c r="A11" s="134" t="s">
        <v>11</v>
      </c>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6"/>
      <c r="AB11" s="140"/>
      <c r="AC11" s="141"/>
      <c r="AD11" s="141"/>
      <c r="AE11" s="141"/>
      <c r="AF11" s="351"/>
    </row>
    <row r="12" spans="1:47" s="52" customFormat="1" ht="15" customHeight="1" thickTop="1" x14ac:dyDescent="0.15">
      <c r="A12" s="190" t="s">
        <v>190</v>
      </c>
      <c r="B12" s="327"/>
      <c r="C12" s="191"/>
      <c r="D12" s="298" t="s">
        <v>191</v>
      </c>
      <c r="E12" s="327"/>
      <c r="F12" s="191"/>
      <c r="G12" s="298" t="s">
        <v>22</v>
      </c>
      <c r="H12" s="327"/>
      <c r="I12" s="327"/>
      <c r="J12" s="327"/>
      <c r="K12" s="327"/>
      <c r="L12" s="327"/>
      <c r="M12" s="327"/>
      <c r="N12" s="327"/>
      <c r="O12" s="327"/>
      <c r="P12" s="327"/>
      <c r="Q12" s="327"/>
      <c r="R12" s="327"/>
      <c r="S12" s="327"/>
      <c r="T12" s="327"/>
      <c r="U12" s="327"/>
      <c r="V12" s="327"/>
      <c r="W12" s="327"/>
      <c r="X12" s="327"/>
      <c r="Y12" s="327"/>
      <c r="Z12" s="327"/>
      <c r="AA12" s="328"/>
      <c r="AB12" s="190" t="s">
        <v>247</v>
      </c>
      <c r="AC12" s="327"/>
      <c r="AD12" s="327"/>
      <c r="AE12" s="327"/>
      <c r="AF12" s="328"/>
    </row>
    <row r="13" spans="1:47" s="52" customFormat="1" ht="15" customHeight="1" x14ac:dyDescent="0.15">
      <c r="A13" s="303">
        <f>IF(入力欄!W27="","",入力欄!W27)</f>
        <v>2004</v>
      </c>
      <c r="B13" s="304"/>
      <c r="C13" s="33">
        <f>IF(入力欄!X27="","",入力欄!X27)</f>
        <v>4</v>
      </c>
      <c r="D13" s="146">
        <f>IF(入力欄!Y27="","",入力欄!Y27)</f>
        <v>2007</v>
      </c>
      <c r="E13" s="304"/>
      <c r="F13" s="33">
        <f>IF(入力欄!Z27="","",入力欄!Z27)</f>
        <v>3</v>
      </c>
      <c r="G13" s="254" t="str">
        <f>IF(入力欄!AA27="","",入力欄!AA27)</f>
        <v>明聖高等学校</v>
      </c>
      <c r="H13" s="245"/>
      <c r="I13" s="245"/>
      <c r="J13" s="245"/>
      <c r="K13" s="245"/>
      <c r="L13" s="245"/>
      <c r="M13" s="245"/>
      <c r="N13" s="245"/>
      <c r="O13" s="245"/>
      <c r="P13" s="245"/>
      <c r="Q13" s="245"/>
      <c r="R13" s="245"/>
      <c r="S13" s="245"/>
      <c r="T13" s="245"/>
      <c r="U13" s="245"/>
      <c r="V13" s="245"/>
      <c r="W13" s="245"/>
      <c r="X13" s="245"/>
      <c r="Y13" s="245"/>
      <c r="Z13" s="245"/>
      <c r="AA13" s="246"/>
      <c r="AB13" s="305" t="str">
        <f>IF(入力欄!B54="","",入力欄!B54)</f>
        <v>野球観戦、料理</v>
      </c>
      <c r="AC13" s="306"/>
      <c r="AD13" s="306"/>
      <c r="AE13" s="306"/>
      <c r="AF13" s="307"/>
    </row>
    <row r="14" spans="1:47" s="52" customFormat="1" ht="15" customHeight="1" x14ac:dyDescent="0.15">
      <c r="A14" s="314">
        <f>IF(入力欄!W28="","",入力欄!W28)</f>
        <v>2007</v>
      </c>
      <c r="B14" s="315"/>
      <c r="C14" s="33">
        <f>IF(入力欄!X28="","",入力欄!X28)</f>
        <v>4</v>
      </c>
      <c r="D14" s="316">
        <f>IF(入力欄!Y28="","",入力欄!Y28)</f>
        <v>2009</v>
      </c>
      <c r="E14" s="315"/>
      <c r="F14" s="36">
        <f>IF(入力欄!Z28="","",入力欄!Z28)</f>
        <v>3</v>
      </c>
      <c r="G14" s="254" t="str">
        <f>IF(入力欄!AA28="","",入力欄!AA28)</f>
        <v>日本工学院専門学校ゲームクリエイター科</v>
      </c>
      <c r="H14" s="245"/>
      <c r="I14" s="245"/>
      <c r="J14" s="245"/>
      <c r="K14" s="245"/>
      <c r="L14" s="245"/>
      <c r="M14" s="245"/>
      <c r="N14" s="245"/>
      <c r="O14" s="245"/>
      <c r="P14" s="245"/>
      <c r="Q14" s="245"/>
      <c r="R14" s="245"/>
      <c r="S14" s="245"/>
      <c r="T14" s="245"/>
      <c r="U14" s="245"/>
      <c r="V14" s="245"/>
      <c r="W14" s="245"/>
      <c r="X14" s="245"/>
      <c r="Y14" s="245"/>
      <c r="Z14" s="245"/>
      <c r="AA14" s="246"/>
      <c r="AB14" s="308"/>
      <c r="AC14" s="309"/>
      <c r="AD14" s="309"/>
      <c r="AE14" s="309"/>
      <c r="AF14" s="310"/>
    </row>
    <row r="15" spans="1:47" s="52" customFormat="1" ht="15" customHeight="1" x14ac:dyDescent="0.15">
      <c r="A15" s="314">
        <f>IF(入力欄!W29="","",入力欄!W29)</f>
        <v>2009</v>
      </c>
      <c r="B15" s="315"/>
      <c r="C15" s="33">
        <f>IF(入力欄!X29="","",入力欄!X29)</f>
        <v>4</v>
      </c>
      <c r="D15" s="316">
        <f>IF(入力欄!Y29="","",入力欄!Y29)</f>
        <v>2013</v>
      </c>
      <c r="E15" s="315"/>
      <c r="F15" s="36">
        <f>IF(入力欄!Z29="","",入力欄!Z29)</f>
        <v>3</v>
      </c>
      <c r="G15" s="254" t="str">
        <f>IF(入力欄!AA29="","",入力欄!AA29)</f>
        <v>東京工科大学メディア学部</v>
      </c>
      <c r="H15" s="245"/>
      <c r="I15" s="245"/>
      <c r="J15" s="245"/>
      <c r="K15" s="245"/>
      <c r="L15" s="245"/>
      <c r="M15" s="245"/>
      <c r="N15" s="245"/>
      <c r="O15" s="245"/>
      <c r="P15" s="245"/>
      <c r="Q15" s="245"/>
      <c r="R15" s="245"/>
      <c r="S15" s="245"/>
      <c r="T15" s="245"/>
      <c r="U15" s="245"/>
      <c r="V15" s="245"/>
      <c r="W15" s="245"/>
      <c r="X15" s="245"/>
      <c r="Y15" s="245"/>
      <c r="Z15" s="245"/>
      <c r="AA15" s="246"/>
      <c r="AB15" s="308"/>
      <c r="AC15" s="309"/>
      <c r="AD15" s="309"/>
      <c r="AE15" s="309"/>
      <c r="AF15" s="310"/>
    </row>
    <row r="16" spans="1:47" s="52" customFormat="1" ht="15" customHeight="1" x14ac:dyDescent="0.15">
      <c r="A16" s="314" t="str">
        <f>IF(入力欄!W30="","",入力欄!W30)</f>
        <v/>
      </c>
      <c r="B16" s="315"/>
      <c r="C16" s="33" t="str">
        <f>IF(入力欄!X30="","",入力欄!X30)</f>
        <v/>
      </c>
      <c r="D16" s="316" t="str">
        <f>IF(入力欄!Y30="","",入力欄!Y30)</f>
        <v/>
      </c>
      <c r="E16" s="315"/>
      <c r="F16" s="36" t="str">
        <f>IF(入力欄!Z30="","",入力欄!Z30)</f>
        <v/>
      </c>
      <c r="G16" s="254" t="str">
        <f>IF(入力欄!AA30="","",入力欄!AA30)</f>
        <v/>
      </c>
      <c r="H16" s="245"/>
      <c r="I16" s="245"/>
      <c r="J16" s="245"/>
      <c r="K16" s="245"/>
      <c r="L16" s="245"/>
      <c r="M16" s="245"/>
      <c r="N16" s="245"/>
      <c r="O16" s="245"/>
      <c r="P16" s="245"/>
      <c r="Q16" s="245"/>
      <c r="R16" s="245"/>
      <c r="S16" s="245"/>
      <c r="T16" s="245"/>
      <c r="U16" s="245"/>
      <c r="V16" s="245"/>
      <c r="W16" s="245"/>
      <c r="X16" s="245"/>
      <c r="Y16" s="245"/>
      <c r="Z16" s="245"/>
      <c r="AA16" s="246"/>
      <c r="AB16" s="308"/>
      <c r="AC16" s="309"/>
      <c r="AD16" s="309"/>
      <c r="AE16" s="309"/>
      <c r="AF16" s="310"/>
    </row>
    <row r="17" spans="1:47" ht="15" customHeight="1" x14ac:dyDescent="0.15">
      <c r="A17" s="323" t="s">
        <v>14</v>
      </c>
      <c r="B17" s="152"/>
      <c r="C17" s="152"/>
      <c r="D17" s="152"/>
      <c r="E17" s="153"/>
      <c r="F17" s="317" t="str">
        <f>IF(入力欄!B31="","",入力欄!B31)</f>
        <v/>
      </c>
      <c r="G17" s="318"/>
      <c r="H17" s="318"/>
      <c r="I17" s="318"/>
      <c r="J17" s="318"/>
      <c r="K17" s="318"/>
      <c r="L17" s="318"/>
      <c r="M17" s="318"/>
      <c r="N17" s="318"/>
      <c r="O17" s="318"/>
      <c r="P17" s="318"/>
      <c r="Q17" s="318"/>
      <c r="R17" s="318"/>
      <c r="S17" s="318"/>
      <c r="T17" s="318"/>
      <c r="U17" s="318"/>
      <c r="V17" s="318"/>
      <c r="W17" s="318"/>
      <c r="X17" s="318"/>
      <c r="Y17" s="318"/>
      <c r="Z17" s="318"/>
      <c r="AA17" s="319"/>
      <c r="AB17" s="308"/>
      <c r="AC17" s="309"/>
      <c r="AD17" s="309"/>
      <c r="AE17" s="309"/>
      <c r="AF17" s="310"/>
    </row>
    <row r="18" spans="1:47" ht="15" customHeight="1" thickBot="1" x14ac:dyDescent="0.2">
      <c r="A18" s="154"/>
      <c r="B18" s="155"/>
      <c r="C18" s="155"/>
      <c r="D18" s="155"/>
      <c r="E18" s="156"/>
      <c r="F18" s="320"/>
      <c r="G18" s="321"/>
      <c r="H18" s="321"/>
      <c r="I18" s="321"/>
      <c r="J18" s="321"/>
      <c r="K18" s="321"/>
      <c r="L18" s="321"/>
      <c r="M18" s="321"/>
      <c r="N18" s="321"/>
      <c r="O18" s="321"/>
      <c r="P18" s="321"/>
      <c r="Q18" s="321"/>
      <c r="R18" s="321"/>
      <c r="S18" s="321"/>
      <c r="T18" s="321"/>
      <c r="U18" s="321"/>
      <c r="V18" s="321"/>
      <c r="W18" s="321"/>
      <c r="X18" s="321"/>
      <c r="Y18" s="321"/>
      <c r="Z18" s="321"/>
      <c r="AA18" s="322"/>
      <c r="AB18" s="311"/>
      <c r="AC18" s="312"/>
      <c r="AD18" s="312"/>
      <c r="AE18" s="312"/>
      <c r="AF18" s="313"/>
    </row>
    <row r="19" spans="1:47" ht="15" customHeight="1" thickTop="1" x14ac:dyDescent="0.15">
      <c r="A19" s="285" t="s">
        <v>218</v>
      </c>
      <c r="B19" s="286"/>
      <c r="C19" s="286"/>
      <c r="D19" s="286"/>
      <c r="E19" s="286"/>
      <c r="F19" s="286"/>
      <c r="G19" s="286"/>
      <c r="H19" s="286"/>
      <c r="I19" s="286"/>
      <c r="J19" s="286"/>
      <c r="K19" s="286"/>
      <c r="L19" s="286"/>
      <c r="M19" s="286"/>
      <c r="N19" s="286"/>
      <c r="O19" s="286"/>
      <c r="P19" s="286"/>
      <c r="Q19" s="285" t="s">
        <v>166</v>
      </c>
      <c r="R19" s="286"/>
      <c r="S19" s="286"/>
      <c r="T19" s="286"/>
      <c r="U19" s="286"/>
      <c r="V19" s="286"/>
      <c r="W19" s="286"/>
      <c r="X19" s="286"/>
      <c r="Y19" s="286"/>
      <c r="Z19" s="286"/>
      <c r="AA19" s="286"/>
      <c r="AB19" s="286"/>
      <c r="AC19" s="286"/>
      <c r="AD19" s="286"/>
      <c r="AE19" s="286"/>
      <c r="AF19" s="287"/>
    </row>
    <row r="20" spans="1:47" ht="15" customHeight="1" x14ac:dyDescent="0.15">
      <c r="A20" s="288" t="s">
        <v>194</v>
      </c>
      <c r="B20" s="128"/>
      <c r="C20" s="128"/>
      <c r="D20" s="127" t="s">
        <v>23</v>
      </c>
      <c r="E20" s="128"/>
      <c r="F20" s="128"/>
      <c r="G20" s="128"/>
      <c r="H20" s="128"/>
      <c r="I20" s="128"/>
      <c r="J20" s="128"/>
      <c r="K20" s="128"/>
      <c r="L20" s="128"/>
      <c r="M20" s="128"/>
      <c r="N20" s="128"/>
      <c r="O20" s="128"/>
      <c r="P20" s="129"/>
      <c r="Q20" s="289" t="s">
        <v>46</v>
      </c>
      <c r="R20" s="291" t="s">
        <v>48</v>
      </c>
      <c r="S20" s="291"/>
      <c r="T20" s="291"/>
      <c r="U20" s="291"/>
      <c r="V20" s="291"/>
      <c r="W20" s="291"/>
      <c r="X20" s="292"/>
      <c r="Y20" s="293" t="str">
        <f>IF(入力欄!D46="","",入力欄!D46)</f>
        <v/>
      </c>
      <c r="Z20" s="294"/>
      <c r="AA20" s="37" t="s">
        <v>2</v>
      </c>
      <c r="AB20" s="298" t="s">
        <v>219</v>
      </c>
      <c r="AC20" s="191"/>
      <c r="AD20" s="293" t="str">
        <f>IF(入力欄!C44="","",入力欄!C44)</f>
        <v/>
      </c>
      <c r="AE20" s="294"/>
      <c r="AF20" s="38" t="s">
        <v>47</v>
      </c>
    </row>
    <row r="21" spans="1:47" ht="15" customHeight="1" x14ac:dyDescent="0.15">
      <c r="A21" s="150">
        <f>IF(入力欄!B36="","",入力欄!B36)</f>
        <v>2007</v>
      </c>
      <c r="B21" s="146"/>
      <c r="C21" s="39">
        <f>IF(入力欄!C36="","",入力欄!C36)</f>
        <v>11</v>
      </c>
      <c r="D21" s="248" t="str">
        <f>IF(入力欄!D36="","",入力欄!D36)</f>
        <v>英語検定 3級合格</v>
      </c>
      <c r="E21" s="249"/>
      <c r="F21" s="249"/>
      <c r="G21" s="249"/>
      <c r="H21" s="249"/>
      <c r="I21" s="249"/>
      <c r="J21" s="249"/>
      <c r="K21" s="249"/>
      <c r="L21" s="249"/>
      <c r="M21" s="249"/>
      <c r="N21" s="249"/>
      <c r="O21" s="249"/>
      <c r="P21" s="250"/>
      <c r="Q21" s="289"/>
      <c r="R21" s="128" t="s">
        <v>220</v>
      </c>
      <c r="S21" s="247"/>
      <c r="T21" s="145" t="str">
        <f>IF(入力欄!C45="","",入力欄!C45)</f>
        <v/>
      </c>
      <c r="U21" s="145"/>
      <c r="V21" s="34" t="s">
        <v>47</v>
      </c>
      <c r="W21" s="127" t="s">
        <v>221</v>
      </c>
      <c r="X21" s="247"/>
      <c r="Y21" s="145" t="str">
        <f>IF(入力欄!F45="","",入力欄!F45)</f>
        <v/>
      </c>
      <c r="Z21" s="145"/>
      <c r="AA21" s="34" t="s">
        <v>47</v>
      </c>
      <c r="AB21" s="127" t="s">
        <v>222</v>
      </c>
      <c r="AC21" s="247"/>
      <c r="AD21" s="145" t="str">
        <f>IF(入力欄!I45="","",入力欄!I45)</f>
        <v/>
      </c>
      <c r="AE21" s="145"/>
      <c r="AF21" s="35" t="s">
        <v>47</v>
      </c>
      <c r="AK21" s="24"/>
      <c r="AL21" s="24"/>
      <c r="AM21" s="24"/>
      <c r="AN21" s="24"/>
      <c r="AO21" s="24"/>
      <c r="AP21" s="24"/>
      <c r="AQ21" s="24"/>
      <c r="AR21" s="24"/>
      <c r="AS21" s="24"/>
      <c r="AT21" s="24"/>
      <c r="AU21" s="24"/>
    </row>
    <row r="22" spans="1:47" ht="15" customHeight="1" x14ac:dyDescent="0.15">
      <c r="A22" s="150">
        <f>IF(入力欄!B37="","",入力欄!B37)</f>
        <v>2009</v>
      </c>
      <c r="B22" s="146"/>
      <c r="C22" s="39">
        <f>IF(入力欄!C37="","",入力欄!C37)</f>
        <v>9</v>
      </c>
      <c r="D22" s="248" t="str">
        <f>IF(入力欄!D37="","",入力欄!D37)</f>
        <v>情報検定 2級合格</v>
      </c>
      <c r="E22" s="249"/>
      <c r="F22" s="249"/>
      <c r="G22" s="249"/>
      <c r="H22" s="249"/>
      <c r="I22" s="249"/>
      <c r="J22" s="249"/>
      <c r="K22" s="249"/>
      <c r="L22" s="249"/>
      <c r="M22" s="249"/>
      <c r="N22" s="249"/>
      <c r="O22" s="249"/>
      <c r="P22" s="250"/>
      <c r="Q22" s="289"/>
      <c r="R22" s="295" t="s">
        <v>169</v>
      </c>
      <c r="S22" s="296"/>
      <c r="T22" s="296"/>
      <c r="U22" s="296"/>
      <c r="V22" s="297"/>
      <c r="W22" s="299" t="str">
        <f>IF(入力欄!D47="","","可")</f>
        <v/>
      </c>
      <c r="X22" s="300"/>
      <c r="Y22" s="302"/>
      <c r="Z22" s="295" t="s">
        <v>50</v>
      </c>
      <c r="AA22" s="296"/>
      <c r="AB22" s="296"/>
      <c r="AC22" s="297"/>
      <c r="AD22" s="299" t="str">
        <f>IF(入力欄!D49="","","可")</f>
        <v/>
      </c>
      <c r="AE22" s="300"/>
      <c r="AF22" s="301"/>
      <c r="AK22" s="24"/>
      <c r="AL22" s="24"/>
      <c r="AM22" s="24"/>
      <c r="AN22" s="24"/>
      <c r="AO22" s="24"/>
      <c r="AP22" s="24"/>
      <c r="AQ22" s="24"/>
      <c r="AR22" s="24"/>
      <c r="AS22" s="24"/>
      <c r="AT22" s="24"/>
      <c r="AU22" s="24"/>
    </row>
    <row r="23" spans="1:47" ht="15" customHeight="1" x14ac:dyDescent="0.15">
      <c r="A23" s="150">
        <f>IF(入力欄!B38="","",入力欄!B38)</f>
        <v>2009</v>
      </c>
      <c r="B23" s="146"/>
      <c r="C23" s="39">
        <f>IF(入力欄!C38="","",入力欄!C38)</f>
        <v>11</v>
      </c>
      <c r="D23" s="248" t="str">
        <f>IF(入力欄!D38="","",入力欄!D38)</f>
        <v>MIDI検定 4級合格</v>
      </c>
      <c r="E23" s="249"/>
      <c r="F23" s="249"/>
      <c r="G23" s="249"/>
      <c r="H23" s="249"/>
      <c r="I23" s="249"/>
      <c r="J23" s="249"/>
      <c r="K23" s="249"/>
      <c r="L23" s="249"/>
      <c r="M23" s="249"/>
      <c r="N23" s="249"/>
      <c r="O23" s="249"/>
      <c r="P23" s="250"/>
      <c r="Q23" s="289"/>
      <c r="R23" s="127" t="s">
        <v>52</v>
      </c>
      <c r="S23" s="128"/>
      <c r="T23" s="128"/>
      <c r="U23" s="128"/>
      <c r="V23" s="247"/>
      <c r="W23" s="144" t="str">
        <f>IF(入力欄!G47="","","可")</f>
        <v/>
      </c>
      <c r="X23" s="145"/>
      <c r="Y23" s="146"/>
      <c r="Z23" s="127" t="s">
        <v>51</v>
      </c>
      <c r="AA23" s="128"/>
      <c r="AB23" s="128"/>
      <c r="AC23" s="247"/>
      <c r="AD23" s="144" t="str">
        <f>IF(入力欄!D50="","","可")</f>
        <v/>
      </c>
      <c r="AE23" s="145"/>
      <c r="AF23" s="284"/>
      <c r="AK23" s="24"/>
      <c r="AL23" s="24"/>
      <c r="AM23" s="24"/>
      <c r="AN23" s="24"/>
      <c r="AO23" s="24"/>
      <c r="AP23" s="24"/>
      <c r="AQ23" s="24"/>
      <c r="AR23" s="24"/>
      <c r="AS23" s="24"/>
      <c r="AT23" s="24"/>
      <c r="AU23" s="24"/>
    </row>
    <row r="24" spans="1:47" ht="15" customHeight="1" x14ac:dyDescent="0.15">
      <c r="A24" s="150">
        <f>IF(入力欄!B39="","",入力欄!B39)</f>
        <v>2011</v>
      </c>
      <c r="B24" s="146"/>
      <c r="C24" s="39">
        <f>IF(入力欄!C39="","",入力欄!C39)</f>
        <v>3</v>
      </c>
      <c r="D24" s="248" t="str">
        <f>IF(入力欄!D39="","",入力欄!D39)</f>
        <v>CGクリエイター検定ベーシック合格</v>
      </c>
      <c r="E24" s="249"/>
      <c r="F24" s="249"/>
      <c r="G24" s="249"/>
      <c r="H24" s="249"/>
      <c r="I24" s="249"/>
      <c r="J24" s="249"/>
      <c r="K24" s="249"/>
      <c r="L24" s="249"/>
      <c r="M24" s="249"/>
      <c r="N24" s="249"/>
      <c r="O24" s="249"/>
      <c r="P24" s="250"/>
      <c r="Q24" s="289"/>
      <c r="R24" s="127" t="s">
        <v>223</v>
      </c>
      <c r="S24" s="128"/>
      <c r="T24" s="128"/>
      <c r="U24" s="128"/>
      <c r="V24" s="247"/>
      <c r="W24" s="144" t="str">
        <f>IF(入力欄!D48="","","可")</f>
        <v/>
      </c>
      <c r="X24" s="145"/>
      <c r="Y24" s="146"/>
      <c r="Z24" s="127" t="s">
        <v>53</v>
      </c>
      <c r="AA24" s="128"/>
      <c r="AB24" s="128"/>
      <c r="AC24" s="247"/>
      <c r="AD24" s="144" t="str">
        <f>IF(入力欄!G48="","","有り")</f>
        <v/>
      </c>
      <c r="AE24" s="145"/>
      <c r="AF24" s="284"/>
      <c r="AK24" s="24"/>
      <c r="AL24" s="24"/>
      <c r="AM24" s="24"/>
      <c r="AN24" s="24"/>
      <c r="AO24" s="24"/>
      <c r="AP24" s="24"/>
      <c r="AQ24" s="24"/>
      <c r="AR24" s="24"/>
      <c r="AS24" s="24"/>
      <c r="AT24" s="24"/>
      <c r="AU24" s="24"/>
    </row>
    <row r="25" spans="1:47" ht="15" customHeight="1" x14ac:dyDescent="0.15">
      <c r="A25" s="150" t="str">
        <f>IF(入力欄!B40="","",入力欄!B40)</f>
        <v/>
      </c>
      <c r="B25" s="146"/>
      <c r="C25" s="39" t="str">
        <f>IF(入力欄!C40="","",入力欄!C40)</f>
        <v/>
      </c>
      <c r="D25" s="248" t="str">
        <f>IF(入力欄!D40="","",入力欄!D40)</f>
        <v/>
      </c>
      <c r="E25" s="249"/>
      <c r="F25" s="249"/>
      <c r="G25" s="249"/>
      <c r="H25" s="249"/>
      <c r="I25" s="249"/>
      <c r="J25" s="249"/>
      <c r="K25" s="249"/>
      <c r="L25" s="249"/>
      <c r="M25" s="249"/>
      <c r="N25" s="249"/>
      <c r="O25" s="249"/>
      <c r="P25" s="250"/>
      <c r="Q25" s="290"/>
      <c r="R25" s="127" t="s">
        <v>55</v>
      </c>
      <c r="S25" s="128"/>
      <c r="T25" s="128"/>
      <c r="U25" s="128"/>
      <c r="V25" s="247"/>
      <c r="W25" s="144" t="str">
        <f>IF(入力欄!G50="","","可")</f>
        <v/>
      </c>
      <c r="X25" s="145"/>
      <c r="Y25" s="146"/>
      <c r="Z25" s="127" t="s">
        <v>54</v>
      </c>
      <c r="AA25" s="128"/>
      <c r="AB25" s="128"/>
      <c r="AC25" s="247"/>
      <c r="AD25" s="144" t="str">
        <f>IF(入力欄!G49="","","可")</f>
        <v/>
      </c>
      <c r="AE25" s="145"/>
      <c r="AF25" s="284"/>
      <c r="AK25" s="24"/>
      <c r="AL25" s="24"/>
      <c r="AM25" s="24"/>
      <c r="AN25" s="24"/>
      <c r="AO25" s="24"/>
      <c r="AP25" s="24"/>
      <c r="AQ25" s="24"/>
      <c r="AR25" s="24"/>
      <c r="AS25" s="24"/>
      <c r="AT25" s="24"/>
      <c r="AU25" s="24"/>
    </row>
    <row r="26" spans="1:47" ht="15" customHeight="1" x14ac:dyDescent="0.15">
      <c r="A26" s="151" t="s">
        <v>171</v>
      </c>
      <c r="B26" s="152"/>
      <c r="C26" s="153"/>
      <c r="D26" s="157" t="str">
        <f>IF(入力欄!B41="","",入力欄!B41)</f>
        <v/>
      </c>
      <c r="E26" s="158"/>
      <c r="F26" s="158"/>
      <c r="G26" s="158"/>
      <c r="H26" s="158"/>
      <c r="I26" s="158"/>
      <c r="J26" s="158"/>
      <c r="K26" s="159"/>
      <c r="L26" s="163" t="s">
        <v>172</v>
      </c>
      <c r="M26" s="152"/>
      <c r="N26" s="153"/>
      <c r="O26" s="255" t="str">
        <f>IF(入力欄!B34="","",入力欄!B34)</f>
        <v>無し</v>
      </c>
      <c r="P26" s="256"/>
      <c r="Q26" s="259" t="s">
        <v>170</v>
      </c>
      <c r="R26" s="260"/>
      <c r="S26" s="261"/>
      <c r="T26" s="265" t="str">
        <f>IF(入力欄!B51="","",入力欄!B51)</f>
        <v/>
      </c>
      <c r="U26" s="266"/>
      <c r="V26" s="266"/>
      <c r="W26" s="266"/>
      <c r="X26" s="266"/>
      <c r="Y26" s="266"/>
      <c r="Z26" s="266"/>
      <c r="AA26" s="266"/>
      <c r="AB26" s="266"/>
      <c r="AC26" s="266"/>
      <c r="AD26" s="266"/>
      <c r="AE26" s="266"/>
      <c r="AF26" s="267"/>
      <c r="AK26" s="24"/>
      <c r="AL26" s="24"/>
      <c r="AM26" s="24"/>
      <c r="AN26" s="24"/>
      <c r="AO26" s="24"/>
      <c r="AP26" s="24"/>
      <c r="AQ26" s="24"/>
      <c r="AR26" s="24"/>
      <c r="AS26" s="24"/>
      <c r="AT26" s="24"/>
      <c r="AU26" s="24"/>
    </row>
    <row r="27" spans="1:47" ht="15" customHeight="1" thickBot="1" x14ac:dyDescent="0.2">
      <c r="A27" s="154"/>
      <c r="B27" s="155"/>
      <c r="C27" s="156"/>
      <c r="D27" s="160"/>
      <c r="E27" s="161"/>
      <c r="F27" s="161"/>
      <c r="G27" s="161"/>
      <c r="H27" s="161"/>
      <c r="I27" s="161"/>
      <c r="J27" s="161"/>
      <c r="K27" s="162"/>
      <c r="L27" s="164"/>
      <c r="M27" s="155"/>
      <c r="N27" s="156"/>
      <c r="O27" s="257"/>
      <c r="P27" s="258"/>
      <c r="Q27" s="262"/>
      <c r="R27" s="263"/>
      <c r="S27" s="264"/>
      <c r="T27" s="268"/>
      <c r="U27" s="269"/>
      <c r="V27" s="269"/>
      <c r="W27" s="269"/>
      <c r="X27" s="269"/>
      <c r="Y27" s="269"/>
      <c r="Z27" s="269"/>
      <c r="AA27" s="269"/>
      <c r="AB27" s="269"/>
      <c r="AC27" s="269"/>
      <c r="AD27" s="269"/>
      <c r="AE27" s="269"/>
      <c r="AF27" s="270"/>
      <c r="AK27" s="24"/>
      <c r="AL27" s="24"/>
      <c r="AM27" s="24"/>
      <c r="AN27" s="24"/>
      <c r="AO27" s="24"/>
      <c r="AP27" s="24"/>
      <c r="AQ27" s="24"/>
      <c r="AR27" s="24"/>
      <c r="AS27" s="24"/>
      <c r="AT27" s="24"/>
      <c r="AU27" s="24"/>
    </row>
    <row r="28" spans="1:47" ht="15" customHeight="1" thickTop="1" x14ac:dyDescent="0.15">
      <c r="A28" s="238" t="s">
        <v>173</v>
      </c>
      <c r="B28" s="239"/>
      <c r="C28" s="239"/>
      <c r="D28" s="239"/>
      <c r="E28" s="239"/>
      <c r="F28" s="239"/>
      <c r="G28" s="239"/>
      <c r="H28" s="239"/>
      <c r="I28" s="239"/>
      <c r="J28" s="239"/>
      <c r="K28" s="239"/>
      <c r="L28" s="239"/>
      <c r="M28" s="239"/>
      <c r="N28" s="239"/>
      <c r="O28" s="239"/>
      <c r="P28" s="239"/>
      <c r="Q28" s="239"/>
      <c r="R28" s="239"/>
      <c r="S28" s="239"/>
      <c r="T28" s="239"/>
      <c r="U28" s="239"/>
      <c r="V28" s="239"/>
      <c r="W28" s="239"/>
      <c r="X28" s="239"/>
      <c r="Y28" s="239"/>
      <c r="Z28" s="239"/>
      <c r="AA28" s="239"/>
      <c r="AB28" s="239"/>
      <c r="AC28" s="239"/>
      <c r="AD28" s="239"/>
      <c r="AE28" s="239"/>
      <c r="AF28" s="240"/>
      <c r="AK28" s="24"/>
      <c r="AL28" s="24"/>
      <c r="AM28" s="24"/>
      <c r="AN28" s="24"/>
      <c r="AO28" s="24"/>
      <c r="AP28" s="24"/>
      <c r="AQ28" s="24"/>
      <c r="AR28" s="24"/>
      <c r="AS28" s="24"/>
      <c r="AT28" s="24"/>
      <c r="AU28" s="24"/>
    </row>
    <row r="29" spans="1:47" ht="15" customHeight="1" x14ac:dyDescent="0.15">
      <c r="A29" s="127" t="s">
        <v>174</v>
      </c>
      <c r="B29" s="128"/>
      <c r="C29" s="128"/>
      <c r="D29" s="128"/>
      <c r="E29" s="128"/>
      <c r="F29" s="128"/>
      <c r="G29" s="128"/>
      <c r="H29" s="128"/>
      <c r="I29" s="128"/>
      <c r="J29" s="128"/>
      <c r="K29" s="247"/>
      <c r="L29" s="275" t="s">
        <v>112</v>
      </c>
      <c r="M29" s="276"/>
      <c r="N29" s="276"/>
      <c r="O29" s="276"/>
      <c r="P29" s="276"/>
      <c r="Q29" s="276"/>
      <c r="R29" s="276"/>
      <c r="S29" s="276"/>
      <c r="T29" s="276"/>
      <c r="U29" s="276"/>
      <c r="V29" s="276"/>
      <c r="W29" s="276"/>
      <c r="X29" s="276"/>
      <c r="Y29" s="276"/>
      <c r="Z29" s="276"/>
      <c r="AA29" s="276"/>
      <c r="AB29" s="276"/>
      <c r="AC29" s="276"/>
      <c r="AD29" s="276"/>
      <c r="AE29" s="276"/>
      <c r="AF29" s="276"/>
      <c r="AK29" s="24"/>
      <c r="AL29" s="24"/>
      <c r="AM29" s="24"/>
      <c r="AN29" s="24"/>
      <c r="AO29" s="24"/>
      <c r="AP29" s="24"/>
      <c r="AQ29" s="24"/>
      <c r="AR29" s="24"/>
      <c r="AS29" s="24"/>
      <c r="AT29" s="24"/>
      <c r="AU29" s="24"/>
    </row>
    <row r="30" spans="1:47" ht="15" customHeight="1" x14ac:dyDescent="0.15">
      <c r="A30" s="144" t="str">
        <f>IF(入力欄!B57="","",入力欄!B57)&amp;"　　"&amp;IF(入力欄!D57="","",入力欄!D57)&amp;"　　"&amp;IF(入力欄!F57="","",入力欄!F57)</f>
        <v>東京都（23区内）　　東京都　　神奈川県</v>
      </c>
      <c r="B30" s="145"/>
      <c r="C30" s="145"/>
      <c r="D30" s="145"/>
      <c r="E30" s="145"/>
      <c r="F30" s="145"/>
      <c r="G30" s="145"/>
      <c r="H30" s="145"/>
      <c r="I30" s="145"/>
      <c r="J30" s="145"/>
      <c r="K30" s="146"/>
      <c r="L30" s="277" t="str">
        <f>IF(入力欄!B61="","",入力欄!B61)</f>
        <v>関東圏であればどこでも構いません。場合によっては関西圏でも就業可能です。</v>
      </c>
      <c r="M30" s="278"/>
      <c r="N30" s="278"/>
      <c r="O30" s="278"/>
      <c r="P30" s="278"/>
      <c r="Q30" s="278"/>
      <c r="R30" s="278"/>
      <c r="S30" s="278"/>
      <c r="T30" s="278"/>
      <c r="U30" s="278"/>
      <c r="V30" s="278"/>
      <c r="W30" s="278"/>
      <c r="X30" s="278"/>
      <c r="Y30" s="278"/>
      <c r="Z30" s="278"/>
      <c r="AA30" s="278"/>
      <c r="AB30" s="278"/>
      <c r="AC30" s="278"/>
      <c r="AD30" s="278"/>
      <c r="AE30" s="278"/>
      <c r="AF30" s="278"/>
      <c r="AK30" s="24"/>
      <c r="AL30" s="24"/>
      <c r="AM30" s="24"/>
      <c r="AN30" s="24"/>
      <c r="AO30" s="24"/>
      <c r="AP30" s="24"/>
      <c r="AQ30" s="24"/>
      <c r="AR30" s="24"/>
      <c r="AS30" s="24"/>
      <c r="AT30" s="24"/>
      <c r="AU30" s="24"/>
    </row>
    <row r="31" spans="1:47" ht="15" customHeight="1" thickBot="1" x14ac:dyDescent="0.2">
      <c r="A31" s="147" t="s">
        <v>199</v>
      </c>
      <c r="B31" s="148"/>
      <c r="C31" s="148"/>
      <c r="D31" s="148"/>
      <c r="E31" s="149"/>
      <c r="F31" s="281" t="str">
        <f>IF(入力欄!C58="","",入力欄!C58)</f>
        <v>条件によっては可</v>
      </c>
      <c r="G31" s="282"/>
      <c r="H31" s="282"/>
      <c r="I31" s="282"/>
      <c r="J31" s="282"/>
      <c r="K31" s="283"/>
      <c r="L31" s="279"/>
      <c r="M31" s="280"/>
      <c r="N31" s="280"/>
      <c r="O31" s="280"/>
      <c r="P31" s="280"/>
      <c r="Q31" s="280"/>
      <c r="R31" s="280"/>
      <c r="S31" s="280"/>
      <c r="T31" s="280"/>
      <c r="U31" s="280"/>
      <c r="V31" s="280"/>
      <c r="W31" s="280"/>
      <c r="X31" s="280"/>
      <c r="Y31" s="280"/>
      <c r="Z31" s="280"/>
      <c r="AA31" s="280"/>
      <c r="AB31" s="280"/>
      <c r="AC31" s="280"/>
      <c r="AD31" s="280"/>
      <c r="AE31" s="280"/>
      <c r="AF31" s="280"/>
      <c r="AK31" s="24"/>
      <c r="AL31" s="24"/>
      <c r="AM31" s="24"/>
      <c r="AN31" s="24"/>
      <c r="AO31" s="24"/>
      <c r="AP31" s="24"/>
      <c r="AQ31" s="24"/>
      <c r="AR31" s="24"/>
      <c r="AS31" s="24"/>
      <c r="AT31" s="24"/>
      <c r="AU31" s="24"/>
    </row>
    <row r="32" spans="1:47" ht="15" customHeight="1" thickTop="1" x14ac:dyDescent="0.15">
      <c r="A32" s="134" t="s">
        <v>13</v>
      </c>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6"/>
      <c r="AK32" s="24"/>
      <c r="AL32" s="24"/>
      <c r="AM32" s="24"/>
      <c r="AN32" s="24"/>
      <c r="AO32" s="24"/>
      <c r="AP32" s="24"/>
      <c r="AQ32" s="24"/>
      <c r="AR32" s="24"/>
      <c r="AS32" s="24"/>
      <c r="AT32" s="24"/>
      <c r="AU32" s="24"/>
    </row>
    <row r="33" spans="1:54" s="52" customFormat="1" ht="15" customHeight="1" x14ac:dyDescent="0.15">
      <c r="A33" s="271" t="s">
        <v>82</v>
      </c>
      <c r="B33" s="229"/>
      <c r="C33" s="229"/>
      <c r="D33" s="229"/>
      <c r="E33" s="272" t="str">
        <f>IF(入力欄!B64="","",入力欄!B64)</f>
        <v>離職中</v>
      </c>
      <c r="F33" s="273"/>
      <c r="G33" s="273"/>
      <c r="H33" s="273"/>
      <c r="I33" s="274"/>
      <c r="J33" s="186" t="s">
        <v>178</v>
      </c>
      <c r="K33" s="187"/>
      <c r="L33" s="187"/>
      <c r="M33" s="188">
        <f>IF(入力欄!E64="","",入力欄!E64)</f>
        <v>5</v>
      </c>
      <c r="N33" s="188"/>
      <c r="O33" s="189"/>
      <c r="P33" s="40" t="s">
        <v>177</v>
      </c>
      <c r="Q33" s="41" t="s">
        <v>248</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s="52" customFormat="1" ht="15" customHeight="1" x14ac:dyDescent="0.15">
      <c r="A34" s="251" t="s">
        <v>84</v>
      </c>
      <c r="B34" s="252"/>
      <c r="C34" s="253" t="str">
        <f>IF(入力欄!B80="","",入力欄!B80)</f>
        <v>株式会社スマイルラボ</v>
      </c>
      <c r="D34" s="242"/>
      <c r="E34" s="242"/>
      <c r="F34" s="242"/>
      <c r="G34" s="242"/>
      <c r="H34" s="242"/>
      <c r="I34" s="242"/>
      <c r="J34" s="242"/>
      <c r="K34" s="242"/>
      <c r="L34" s="243"/>
      <c r="M34" s="253" t="str">
        <f>IF(入力欄!B94="","",入力欄!B94)</f>
        <v>株式会社DF</v>
      </c>
      <c r="N34" s="242"/>
      <c r="O34" s="242"/>
      <c r="P34" s="242"/>
      <c r="Q34" s="242"/>
      <c r="R34" s="242"/>
      <c r="S34" s="242"/>
      <c r="T34" s="242"/>
      <c r="U34" s="242"/>
      <c r="V34" s="243"/>
      <c r="W34" s="241" t="str">
        <f>IF(入力欄!B108="","",入力欄!B108)</f>
        <v>株式会社シーベース</v>
      </c>
      <c r="X34" s="242"/>
      <c r="Y34" s="242"/>
      <c r="Z34" s="242"/>
      <c r="AA34" s="242"/>
      <c r="AB34" s="242"/>
      <c r="AC34" s="242"/>
      <c r="AD34" s="242"/>
      <c r="AE34" s="242"/>
      <c r="AF34" s="243"/>
      <c r="AG34" s="24"/>
      <c r="AH34" s="24"/>
      <c r="AI34" s="24"/>
      <c r="AJ34" s="24"/>
    </row>
    <row r="35" spans="1:54" s="52" customFormat="1" ht="15" customHeight="1" x14ac:dyDescent="0.15">
      <c r="A35" s="190"/>
      <c r="B35" s="191"/>
      <c r="C35" s="254"/>
      <c r="D35" s="245"/>
      <c r="E35" s="245"/>
      <c r="F35" s="245"/>
      <c r="G35" s="245"/>
      <c r="H35" s="245"/>
      <c r="I35" s="245"/>
      <c r="J35" s="245"/>
      <c r="K35" s="245"/>
      <c r="L35" s="246"/>
      <c r="M35" s="254"/>
      <c r="N35" s="245"/>
      <c r="O35" s="245"/>
      <c r="P35" s="245"/>
      <c r="Q35" s="245"/>
      <c r="R35" s="245"/>
      <c r="S35" s="245"/>
      <c r="T35" s="245"/>
      <c r="U35" s="245"/>
      <c r="V35" s="246"/>
      <c r="W35" s="244"/>
      <c r="X35" s="245"/>
      <c r="Y35" s="245"/>
      <c r="Z35" s="245"/>
      <c r="AA35" s="245"/>
      <c r="AB35" s="245"/>
      <c r="AC35" s="245"/>
      <c r="AD35" s="245"/>
      <c r="AE35" s="245"/>
      <c r="AF35" s="246"/>
      <c r="AG35" s="24"/>
      <c r="AH35" s="24"/>
      <c r="AI35" s="24"/>
      <c r="AJ35" s="24"/>
    </row>
    <row r="36" spans="1:54" s="52" customFormat="1" ht="15" customHeight="1" x14ac:dyDescent="0.15">
      <c r="A36" s="151" t="s">
        <v>181</v>
      </c>
      <c r="B36" s="153"/>
      <c r="C36" s="178" t="str">
        <f>IF(入力欄!B81="","",入力欄!B81)</f>
        <v>インターネットを活用したコミュニティサービスの企画・開発・運営</v>
      </c>
      <c r="D36" s="179"/>
      <c r="E36" s="179"/>
      <c r="F36" s="179"/>
      <c r="G36" s="179"/>
      <c r="H36" s="179"/>
      <c r="I36" s="180"/>
      <c r="J36" s="127" t="s">
        <v>85</v>
      </c>
      <c r="K36" s="128"/>
      <c r="L36" s="129"/>
      <c r="M36" s="184" t="str">
        <f>IF(入力欄!B95="","",入力欄!B95)</f>
        <v>VRコンテンツ、遊技機、スマートフォンアプリ、ウェブアプリの企画・開発</v>
      </c>
      <c r="N36" s="169"/>
      <c r="O36" s="169"/>
      <c r="P36" s="169"/>
      <c r="Q36" s="169"/>
      <c r="R36" s="169"/>
      <c r="S36" s="170"/>
      <c r="T36" s="127" t="s">
        <v>85</v>
      </c>
      <c r="U36" s="128"/>
      <c r="V36" s="129"/>
      <c r="W36" s="168" t="str">
        <f>IF(入力欄!B109="","",入力欄!B109)</f>
        <v>Webアプリケーションの開発、運営</v>
      </c>
      <c r="X36" s="169"/>
      <c r="Y36" s="169"/>
      <c r="Z36" s="169"/>
      <c r="AA36" s="169"/>
      <c r="AB36" s="169"/>
      <c r="AC36" s="170"/>
      <c r="AD36" s="127" t="s">
        <v>85</v>
      </c>
      <c r="AE36" s="128"/>
      <c r="AF36" s="129"/>
      <c r="AG36" s="24"/>
      <c r="AH36" s="24"/>
      <c r="AI36" s="24"/>
      <c r="AJ36" s="24"/>
    </row>
    <row r="37" spans="1:54" s="52" customFormat="1" ht="15" customHeight="1" x14ac:dyDescent="0.15">
      <c r="A37" s="190"/>
      <c r="B37" s="191"/>
      <c r="C37" s="181"/>
      <c r="D37" s="182"/>
      <c r="E37" s="182"/>
      <c r="F37" s="182"/>
      <c r="G37" s="182"/>
      <c r="H37" s="182"/>
      <c r="I37" s="183"/>
      <c r="J37" s="174">
        <f>IF(入力欄!B82="","",入力欄!B82)</f>
        <v>30</v>
      </c>
      <c r="K37" s="175"/>
      <c r="L37" s="44" t="s">
        <v>63</v>
      </c>
      <c r="M37" s="185"/>
      <c r="N37" s="172"/>
      <c r="O37" s="172"/>
      <c r="P37" s="172"/>
      <c r="Q37" s="172"/>
      <c r="R37" s="172"/>
      <c r="S37" s="173"/>
      <c r="T37" s="174">
        <f>IF(入力欄!B96="","",入力欄!B96)</f>
        <v>10</v>
      </c>
      <c r="U37" s="175"/>
      <c r="V37" s="44" t="s">
        <v>63</v>
      </c>
      <c r="W37" s="171"/>
      <c r="X37" s="172"/>
      <c r="Y37" s="172"/>
      <c r="Z37" s="172"/>
      <c r="AA37" s="172"/>
      <c r="AB37" s="172"/>
      <c r="AC37" s="173"/>
      <c r="AD37" s="174">
        <f>IF(入力欄!B110="","",入力欄!B110)</f>
        <v>42</v>
      </c>
      <c r="AE37" s="175"/>
      <c r="AF37" s="44" t="s">
        <v>63</v>
      </c>
      <c r="AG37" s="24"/>
      <c r="AH37" s="24"/>
      <c r="AI37" s="24"/>
      <c r="AJ37" s="24"/>
    </row>
    <row r="38" spans="1:54" s="52" customFormat="1" ht="15" customHeight="1" x14ac:dyDescent="0.15">
      <c r="A38" s="151" t="s">
        <v>182</v>
      </c>
      <c r="B38" s="153"/>
      <c r="C38" s="176" t="str">
        <f>IF(入力欄!B83="","",入力欄!B83&amp;"年"&amp;入力欄!D83&amp;"月")</f>
        <v>2019年1月</v>
      </c>
      <c r="D38" s="177"/>
      <c r="E38" s="177"/>
      <c r="F38" s="177"/>
      <c r="G38" s="165" t="s">
        <v>224</v>
      </c>
      <c r="H38" s="165"/>
      <c r="I38" s="166" t="str">
        <f>IF(入力欄!B83="","",IF(入力欄!F83="","現在",入力欄!F83&amp;"年"&amp;入力欄!H83&amp;"月"))</f>
        <v>現在</v>
      </c>
      <c r="J38" s="166"/>
      <c r="K38" s="166"/>
      <c r="L38" s="167"/>
      <c r="M38" s="176" t="str">
        <f>IF(入力欄!B97="","",入力欄!B97&amp;"年"&amp;入力欄!D97&amp;"月")</f>
        <v>2018年4月</v>
      </c>
      <c r="N38" s="177"/>
      <c r="O38" s="177"/>
      <c r="P38" s="177"/>
      <c r="Q38" s="165" t="s">
        <v>224</v>
      </c>
      <c r="R38" s="165"/>
      <c r="S38" s="166" t="str">
        <f>IF(入力欄!B97="","",入力欄!F97&amp;"年"&amp;入力欄!H97&amp;"月")</f>
        <v>2018年11月</v>
      </c>
      <c r="T38" s="166"/>
      <c r="U38" s="166"/>
      <c r="V38" s="167"/>
      <c r="W38" s="176" t="str">
        <f>IF(入力欄!B111="","",入力欄!B111&amp;"年"&amp;入力欄!D111&amp;"月")</f>
        <v>2015年10月</v>
      </c>
      <c r="X38" s="177"/>
      <c r="Y38" s="177"/>
      <c r="Z38" s="177"/>
      <c r="AA38" s="165" t="s">
        <v>224</v>
      </c>
      <c r="AB38" s="165"/>
      <c r="AC38" s="166" t="str">
        <f>IF(入力欄!B111="","",入力欄!F111&amp;"年"&amp;入力欄!H111&amp;"月")</f>
        <v>2016年3月</v>
      </c>
      <c r="AD38" s="166"/>
      <c r="AE38" s="166"/>
      <c r="AF38" s="167"/>
      <c r="AG38" s="24"/>
      <c r="AH38" s="24"/>
      <c r="AI38" s="24"/>
      <c r="AJ38" s="24"/>
    </row>
    <row r="39" spans="1:54" s="52" customFormat="1" ht="15" customHeight="1" x14ac:dyDescent="0.15">
      <c r="A39" s="190"/>
      <c r="B39" s="191"/>
      <c r="C39" s="56"/>
      <c r="D39" s="57"/>
      <c r="E39" s="58" t="s">
        <v>225</v>
      </c>
      <c r="F39" s="51">
        <f ca="1">IF(入力欄!B83="","",IF(入力欄!F83="",ROUNDDOWN(((YEAR(TODAY())-入力欄!B83)*12+(MONTH(TODAY())-入力欄!D83))/12,0),ROUNDDOWN(((入力欄!F83-入力欄!B83)*12+(入力欄!H83-入力欄!D83))/12,0)))</f>
        <v>0</v>
      </c>
      <c r="G39" s="58" t="s">
        <v>2</v>
      </c>
      <c r="H39" s="58">
        <f ca="1">IF(入力欄!B83="","",IF(入力欄!F83="",IF(MONTH(TODAY())=入力欄!D83,1,IF(MONTH(TODAY())&gt;入力欄!D83,MONTH(TODAY())-入力欄!D83+1,12-入力欄!D83+MONTH(TODAY())+1)),IF(入力欄!H83=入力欄!D83,1,IF(入力欄!H83&gt;入力欄!D83,入力欄!H83-入力欄!D83+1,12-入力欄!D83+入力欄!H83+1))))</f>
        <v>7</v>
      </c>
      <c r="I39" s="224" t="s">
        <v>195</v>
      </c>
      <c r="J39" s="224"/>
      <c r="K39" s="59"/>
      <c r="L39" s="44"/>
      <c r="M39" s="60"/>
      <c r="N39" s="57"/>
      <c r="O39" s="58" t="s">
        <v>225</v>
      </c>
      <c r="P39" s="51">
        <f>IF(入力欄!B97="","",ROUNDDOWN(((入力欄!F97-入力欄!B97)*12+(入力欄!H97-入力欄!D97))/12,0))</f>
        <v>0</v>
      </c>
      <c r="Q39" s="58" t="s">
        <v>2</v>
      </c>
      <c r="R39" s="58">
        <f>IF(入力欄!B97="","",IF(入力欄!H97=入力欄!D97,1,IF(入力欄!H97&gt;入力欄!D97,入力欄!H97-入力欄!D97+1,12-入力欄!D97+入力欄!H97+1)))</f>
        <v>8</v>
      </c>
      <c r="S39" s="224" t="s">
        <v>195</v>
      </c>
      <c r="T39" s="224"/>
      <c r="U39" s="59"/>
      <c r="V39" s="44"/>
      <c r="W39" s="60"/>
      <c r="X39" s="57"/>
      <c r="Y39" s="58" t="s">
        <v>225</v>
      </c>
      <c r="Z39" s="51">
        <f>IF(入力欄!B111="","",ROUNDDOWN(((入力欄!F111-入力欄!B111)*12+(入力欄!H111-入力欄!D111))/12,0))</f>
        <v>0</v>
      </c>
      <c r="AA39" s="58" t="s">
        <v>2</v>
      </c>
      <c r="AB39" s="58">
        <f>IF(入力欄!B111="","",IF(入力欄!H111=入力欄!D111,1,IF(入力欄!H111&gt;入力欄!D111,入力欄!H111-入力欄!D111+1,12-入力欄!D111+入力欄!H111+1)))</f>
        <v>6</v>
      </c>
      <c r="AC39" s="224" t="s">
        <v>195</v>
      </c>
      <c r="AD39" s="224"/>
      <c r="AE39" s="59"/>
      <c r="AF39" s="44"/>
      <c r="AG39" s="24"/>
      <c r="AH39" s="24"/>
      <c r="AI39" s="24"/>
      <c r="AJ39" s="24"/>
    </row>
    <row r="40" spans="1:54" s="52" customFormat="1" ht="15" customHeight="1" x14ac:dyDescent="0.15">
      <c r="A40" s="230" t="s">
        <v>189</v>
      </c>
      <c r="B40" s="231"/>
      <c r="C40" s="206" t="str">
        <f>IF(入力欄!B84="","",入力欄!B84)</f>
        <v>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v>
      </c>
      <c r="D40" s="207"/>
      <c r="E40" s="207"/>
      <c r="F40" s="207"/>
      <c r="G40" s="207"/>
      <c r="H40" s="207"/>
      <c r="I40" s="207"/>
      <c r="J40" s="207"/>
      <c r="K40" s="207"/>
      <c r="L40" s="208"/>
      <c r="M40" s="206" t="str">
        <f>IF(入力欄!B98="","",入力欄!B98)</f>
        <v>自社開発ゲームの企画、開発
VRコンテンツの演出セリフの作成
VRコンテンツの演出スクリプトの作成
Webコンテンツ制作</v>
      </c>
      <c r="N40" s="207"/>
      <c r="O40" s="207"/>
      <c r="P40" s="207"/>
      <c r="Q40" s="207"/>
      <c r="R40" s="207"/>
      <c r="S40" s="207"/>
      <c r="T40" s="207"/>
      <c r="U40" s="207"/>
      <c r="V40" s="208"/>
      <c r="W40" s="206" t="str">
        <f>IF(入力欄!B112="","",入力欄!B112)</f>
        <v>社内システム開発(詳細設計、データベース設計、画面設計、コーディング)
テスター(自社Webアプリケーションのテスター)</v>
      </c>
      <c r="X40" s="207"/>
      <c r="Y40" s="207"/>
      <c r="Z40" s="207"/>
      <c r="AA40" s="207"/>
      <c r="AB40" s="207"/>
      <c r="AC40" s="207"/>
      <c r="AD40" s="207"/>
      <c r="AE40" s="207"/>
      <c r="AF40" s="208"/>
      <c r="AG40" s="24"/>
      <c r="AH40" s="24"/>
      <c r="AI40" s="24"/>
      <c r="AJ40" s="24"/>
    </row>
    <row r="41" spans="1:54" s="52" customFormat="1" ht="15" customHeight="1" x14ac:dyDescent="0.15">
      <c r="A41" s="232"/>
      <c r="B41" s="233"/>
      <c r="C41" s="209"/>
      <c r="D41" s="210"/>
      <c r="E41" s="210"/>
      <c r="F41" s="210"/>
      <c r="G41" s="210"/>
      <c r="H41" s="210"/>
      <c r="I41" s="210"/>
      <c r="J41" s="210"/>
      <c r="K41" s="210"/>
      <c r="L41" s="211"/>
      <c r="M41" s="209"/>
      <c r="N41" s="210"/>
      <c r="O41" s="210"/>
      <c r="P41" s="210"/>
      <c r="Q41" s="210"/>
      <c r="R41" s="210"/>
      <c r="S41" s="210"/>
      <c r="T41" s="210"/>
      <c r="U41" s="210"/>
      <c r="V41" s="211"/>
      <c r="W41" s="209"/>
      <c r="X41" s="210"/>
      <c r="Y41" s="210"/>
      <c r="Z41" s="210"/>
      <c r="AA41" s="210"/>
      <c r="AB41" s="210"/>
      <c r="AC41" s="210"/>
      <c r="AD41" s="210"/>
      <c r="AE41" s="210"/>
      <c r="AF41" s="211"/>
      <c r="AG41" s="24"/>
      <c r="AH41" s="24"/>
      <c r="AI41" s="24"/>
      <c r="AJ41" s="24"/>
    </row>
    <row r="42" spans="1:54" s="52" customFormat="1" ht="15" customHeight="1" x14ac:dyDescent="0.15">
      <c r="A42" s="232"/>
      <c r="B42" s="233"/>
      <c r="C42" s="209"/>
      <c r="D42" s="210"/>
      <c r="E42" s="210"/>
      <c r="F42" s="210"/>
      <c r="G42" s="210"/>
      <c r="H42" s="210"/>
      <c r="I42" s="210"/>
      <c r="J42" s="210"/>
      <c r="K42" s="210"/>
      <c r="L42" s="211"/>
      <c r="M42" s="209"/>
      <c r="N42" s="210"/>
      <c r="O42" s="210"/>
      <c r="P42" s="210"/>
      <c r="Q42" s="210"/>
      <c r="R42" s="210"/>
      <c r="S42" s="210"/>
      <c r="T42" s="210"/>
      <c r="U42" s="210"/>
      <c r="V42" s="211"/>
      <c r="W42" s="209"/>
      <c r="X42" s="210"/>
      <c r="Y42" s="210"/>
      <c r="Z42" s="210"/>
      <c r="AA42" s="210"/>
      <c r="AB42" s="210"/>
      <c r="AC42" s="210"/>
      <c r="AD42" s="210"/>
      <c r="AE42" s="210"/>
      <c r="AF42" s="211"/>
      <c r="AG42" s="45"/>
      <c r="AH42" s="24"/>
      <c r="AI42" s="24"/>
      <c r="AJ42" s="24"/>
    </row>
    <row r="43" spans="1:54" s="45" customFormat="1" ht="15" customHeight="1" x14ac:dyDescent="0.15">
      <c r="A43" s="232"/>
      <c r="B43" s="233"/>
      <c r="C43" s="209"/>
      <c r="D43" s="210"/>
      <c r="E43" s="210"/>
      <c r="F43" s="210"/>
      <c r="G43" s="210"/>
      <c r="H43" s="210"/>
      <c r="I43" s="210"/>
      <c r="J43" s="210"/>
      <c r="K43" s="210"/>
      <c r="L43" s="211"/>
      <c r="M43" s="209"/>
      <c r="N43" s="210"/>
      <c r="O43" s="210"/>
      <c r="P43" s="210"/>
      <c r="Q43" s="210"/>
      <c r="R43" s="210"/>
      <c r="S43" s="210"/>
      <c r="T43" s="210"/>
      <c r="U43" s="210"/>
      <c r="V43" s="211"/>
      <c r="W43" s="209"/>
      <c r="X43" s="210"/>
      <c r="Y43" s="210"/>
      <c r="Z43" s="210"/>
      <c r="AA43" s="210"/>
      <c r="AB43" s="210"/>
      <c r="AC43" s="210"/>
      <c r="AD43" s="210"/>
      <c r="AE43" s="210"/>
      <c r="AF43" s="211"/>
    </row>
    <row r="44" spans="1:54" s="45" customFormat="1" ht="15" customHeight="1" x14ac:dyDescent="0.15">
      <c r="A44" s="232"/>
      <c r="B44" s="233"/>
      <c r="C44" s="209"/>
      <c r="D44" s="210"/>
      <c r="E44" s="210"/>
      <c r="F44" s="210"/>
      <c r="G44" s="210"/>
      <c r="H44" s="210"/>
      <c r="I44" s="210"/>
      <c r="J44" s="210"/>
      <c r="K44" s="210"/>
      <c r="L44" s="211"/>
      <c r="M44" s="209"/>
      <c r="N44" s="210"/>
      <c r="O44" s="210"/>
      <c r="P44" s="210"/>
      <c r="Q44" s="210"/>
      <c r="R44" s="210"/>
      <c r="S44" s="210"/>
      <c r="T44" s="210"/>
      <c r="U44" s="210"/>
      <c r="V44" s="211"/>
      <c r="W44" s="209"/>
      <c r="X44" s="210"/>
      <c r="Y44" s="210"/>
      <c r="Z44" s="210"/>
      <c r="AA44" s="210"/>
      <c r="AB44" s="210"/>
      <c r="AC44" s="210"/>
      <c r="AD44" s="210"/>
      <c r="AE44" s="210"/>
      <c r="AF44" s="211"/>
    </row>
    <row r="45" spans="1:54" s="45" customFormat="1" ht="15" customHeight="1" x14ac:dyDescent="0.15">
      <c r="A45" s="232"/>
      <c r="B45" s="233"/>
      <c r="C45" s="209"/>
      <c r="D45" s="210"/>
      <c r="E45" s="210"/>
      <c r="F45" s="210"/>
      <c r="G45" s="210"/>
      <c r="H45" s="210"/>
      <c r="I45" s="210"/>
      <c r="J45" s="210"/>
      <c r="K45" s="210"/>
      <c r="L45" s="211"/>
      <c r="M45" s="209"/>
      <c r="N45" s="210"/>
      <c r="O45" s="210"/>
      <c r="P45" s="210"/>
      <c r="Q45" s="210"/>
      <c r="R45" s="210"/>
      <c r="S45" s="210"/>
      <c r="T45" s="210"/>
      <c r="U45" s="210"/>
      <c r="V45" s="211"/>
      <c r="W45" s="209"/>
      <c r="X45" s="210"/>
      <c r="Y45" s="210"/>
      <c r="Z45" s="210"/>
      <c r="AA45" s="210"/>
      <c r="AB45" s="210"/>
      <c r="AC45" s="210"/>
      <c r="AD45" s="210"/>
      <c r="AE45" s="210"/>
      <c r="AF45" s="211"/>
    </row>
    <row r="46" spans="1:54" s="45" customFormat="1" ht="15" customHeight="1" x14ac:dyDescent="0.15">
      <c r="A46" s="232"/>
      <c r="B46" s="233"/>
      <c r="C46" s="209"/>
      <c r="D46" s="210"/>
      <c r="E46" s="210"/>
      <c r="F46" s="210"/>
      <c r="G46" s="210"/>
      <c r="H46" s="210"/>
      <c r="I46" s="210"/>
      <c r="J46" s="210"/>
      <c r="K46" s="210"/>
      <c r="L46" s="211"/>
      <c r="M46" s="209"/>
      <c r="N46" s="210"/>
      <c r="O46" s="210"/>
      <c r="P46" s="210"/>
      <c r="Q46" s="210"/>
      <c r="R46" s="210"/>
      <c r="S46" s="210"/>
      <c r="T46" s="210"/>
      <c r="U46" s="210"/>
      <c r="V46" s="211"/>
      <c r="W46" s="209"/>
      <c r="X46" s="210"/>
      <c r="Y46" s="210"/>
      <c r="Z46" s="210"/>
      <c r="AA46" s="210"/>
      <c r="AB46" s="210"/>
      <c r="AC46" s="210"/>
      <c r="AD46" s="210"/>
      <c r="AE46" s="210"/>
      <c r="AF46" s="211"/>
    </row>
    <row r="47" spans="1:54" s="45" customFormat="1" ht="15" customHeight="1" x14ac:dyDescent="0.15">
      <c r="A47" s="232"/>
      <c r="B47" s="233"/>
      <c r="C47" s="209"/>
      <c r="D47" s="210"/>
      <c r="E47" s="210"/>
      <c r="F47" s="210"/>
      <c r="G47" s="210"/>
      <c r="H47" s="210"/>
      <c r="I47" s="210"/>
      <c r="J47" s="210"/>
      <c r="K47" s="210"/>
      <c r="L47" s="211"/>
      <c r="M47" s="209"/>
      <c r="N47" s="210"/>
      <c r="O47" s="210"/>
      <c r="P47" s="210"/>
      <c r="Q47" s="210"/>
      <c r="R47" s="210"/>
      <c r="S47" s="210"/>
      <c r="T47" s="210"/>
      <c r="U47" s="210"/>
      <c r="V47" s="211"/>
      <c r="W47" s="209"/>
      <c r="X47" s="210"/>
      <c r="Y47" s="210"/>
      <c r="Z47" s="210"/>
      <c r="AA47" s="210"/>
      <c r="AB47" s="210"/>
      <c r="AC47" s="210"/>
      <c r="AD47" s="210"/>
      <c r="AE47" s="210"/>
      <c r="AF47" s="211"/>
    </row>
    <row r="48" spans="1:54" s="45" customFormat="1" ht="15" customHeight="1" x14ac:dyDescent="0.15">
      <c r="A48" s="232"/>
      <c r="B48" s="233"/>
      <c r="C48" s="209"/>
      <c r="D48" s="210"/>
      <c r="E48" s="210"/>
      <c r="F48" s="210"/>
      <c r="G48" s="210"/>
      <c r="H48" s="210"/>
      <c r="I48" s="210"/>
      <c r="J48" s="210"/>
      <c r="K48" s="210"/>
      <c r="L48" s="211"/>
      <c r="M48" s="209"/>
      <c r="N48" s="210"/>
      <c r="O48" s="210"/>
      <c r="P48" s="210"/>
      <c r="Q48" s="210"/>
      <c r="R48" s="210"/>
      <c r="S48" s="210"/>
      <c r="T48" s="210"/>
      <c r="U48" s="210"/>
      <c r="V48" s="211"/>
      <c r="W48" s="209"/>
      <c r="X48" s="210"/>
      <c r="Y48" s="210"/>
      <c r="Z48" s="210"/>
      <c r="AA48" s="210"/>
      <c r="AB48" s="210"/>
      <c r="AC48" s="210"/>
      <c r="AD48" s="210"/>
      <c r="AE48" s="210"/>
      <c r="AF48" s="211"/>
    </row>
    <row r="49" spans="1:43" s="45" customFormat="1" ht="15" customHeight="1" x14ac:dyDescent="0.15">
      <c r="A49" s="232"/>
      <c r="B49" s="233"/>
      <c r="C49" s="209"/>
      <c r="D49" s="210"/>
      <c r="E49" s="210"/>
      <c r="F49" s="210"/>
      <c r="G49" s="210"/>
      <c r="H49" s="210"/>
      <c r="I49" s="210"/>
      <c r="J49" s="210"/>
      <c r="K49" s="210"/>
      <c r="L49" s="211"/>
      <c r="M49" s="209"/>
      <c r="N49" s="210"/>
      <c r="O49" s="210"/>
      <c r="P49" s="210"/>
      <c r="Q49" s="210"/>
      <c r="R49" s="210"/>
      <c r="S49" s="210"/>
      <c r="T49" s="210"/>
      <c r="U49" s="210"/>
      <c r="V49" s="211"/>
      <c r="W49" s="209"/>
      <c r="X49" s="210"/>
      <c r="Y49" s="210"/>
      <c r="Z49" s="210"/>
      <c r="AA49" s="210"/>
      <c r="AB49" s="210"/>
      <c r="AC49" s="210"/>
      <c r="AD49" s="210"/>
      <c r="AE49" s="210"/>
      <c r="AF49" s="211"/>
    </row>
    <row r="50" spans="1:43" s="45" customFormat="1" ht="15" customHeight="1" x14ac:dyDescent="0.15">
      <c r="A50" s="232"/>
      <c r="B50" s="233"/>
      <c r="C50" s="209"/>
      <c r="D50" s="210"/>
      <c r="E50" s="210"/>
      <c r="F50" s="210"/>
      <c r="G50" s="210"/>
      <c r="H50" s="210"/>
      <c r="I50" s="210"/>
      <c r="J50" s="210"/>
      <c r="K50" s="210"/>
      <c r="L50" s="211"/>
      <c r="M50" s="209"/>
      <c r="N50" s="210"/>
      <c r="O50" s="210"/>
      <c r="P50" s="210"/>
      <c r="Q50" s="210"/>
      <c r="R50" s="210"/>
      <c r="S50" s="210"/>
      <c r="T50" s="210"/>
      <c r="U50" s="210"/>
      <c r="V50" s="211"/>
      <c r="W50" s="209"/>
      <c r="X50" s="210"/>
      <c r="Y50" s="210"/>
      <c r="Z50" s="210"/>
      <c r="AA50" s="210"/>
      <c r="AB50" s="210"/>
      <c r="AC50" s="210"/>
      <c r="AD50" s="210"/>
      <c r="AE50" s="210"/>
      <c r="AF50" s="211"/>
    </row>
    <row r="51" spans="1:43" s="45" customFormat="1" ht="15" customHeight="1" x14ac:dyDescent="0.15">
      <c r="A51" s="232"/>
      <c r="B51" s="233"/>
      <c r="C51" s="209"/>
      <c r="D51" s="210"/>
      <c r="E51" s="210"/>
      <c r="F51" s="210"/>
      <c r="G51" s="210"/>
      <c r="H51" s="210"/>
      <c r="I51" s="210"/>
      <c r="J51" s="210"/>
      <c r="K51" s="210"/>
      <c r="L51" s="211"/>
      <c r="M51" s="209"/>
      <c r="N51" s="210"/>
      <c r="O51" s="210"/>
      <c r="P51" s="210"/>
      <c r="Q51" s="210"/>
      <c r="R51" s="210"/>
      <c r="S51" s="210"/>
      <c r="T51" s="210"/>
      <c r="U51" s="210"/>
      <c r="V51" s="211"/>
      <c r="W51" s="209"/>
      <c r="X51" s="210"/>
      <c r="Y51" s="210"/>
      <c r="Z51" s="210"/>
      <c r="AA51" s="210"/>
      <c r="AB51" s="210"/>
      <c r="AC51" s="210"/>
      <c r="AD51" s="210"/>
      <c r="AE51" s="210"/>
      <c r="AF51" s="211"/>
    </row>
    <row r="52" spans="1:43" s="45" customFormat="1" ht="15" customHeight="1" x14ac:dyDescent="0.15">
      <c r="A52" s="232"/>
      <c r="B52" s="233"/>
      <c r="C52" s="209"/>
      <c r="D52" s="210"/>
      <c r="E52" s="210"/>
      <c r="F52" s="210"/>
      <c r="G52" s="210"/>
      <c r="H52" s="210"/>
      <c r="I52" s="210"/>
      <c r="J52" s="210"/>
      <c r="K52" s="210"/>
      <c r="L52" s="211"/>
      <c r="M52" s="209"/>
      <c r="N52" s="210"/>
      <c r="O52" s="210"/>
      <c r="P52" s="210"/>
      <c r="Q52" s="210"/>
      <c r="R52" s="210"/>
      <c r="S52" s="210"/>
      <c r="T52" s="210"/>
      <c r="U52" s="210"/>
      <c r="V52" s="211"/>
      <c r="W52" s="209"/>
      <c r="X52" s="210"/>
      <c r="Y52" s="210"/>
      <c r="Z52" s="210"/>
      <c r="AA52" s="210"/>
      <c r="AB52" s="210"/>
      <c r="AC52" s="210"/>
      <c r="AD52" s="210"/>
      <c r="AE52" s="210"/>
      <c r="AF52" s="211"/>
    </row>
    <row r="53" spans="1:43" s="45" customFormat="1" ht="15" customHeight="1" x14ac:dyDescent="0.15">
      <c r="A53" s="234"/>
      <c r="B53" s="235"/>
      <c r="C53" s="212"/>
      <c r="D53" s="213"/>
      <c r="E53" s="213"/>
      <c r="F53" s="213"/>
      <c r="G53" s="213"/>
      <c r="H53" s="213"/>
      <c r="I53" s="213"/>
      <c r="J53" s="213"/>
      <c r="K53" s="213"/>
      <c r="L53" s="214"/>
      <c r="M53" s="212"/>
      <c r="N53" s="213"/>
      <c r="O53" s="213"/>
      <c r="P53" s="213"/>
      <c r="Q53" s="213"/>
      <c r="R53" s="213"/>
      <c r="S53" s="213"/>
      <c r="T53" s="213"/>
      <c r="U53" s="213"/>
      <c r="V53" s="214"/>
      <c r="W53" s="212"/>
      <c r="X53" s="213"/>
      <c r="Y53" s="213"/>
      <c r="Z53" s="213"/>
      <c r="AA53" s="213"/>
      <c r="AB53" s="213"/>
      <c r="AC53" s="213"/>
      <c r="AD53" s="213"/>
      <c r="AE53" s="213"/>
      <c r="AF53" s="214"/>
    </row>
    <row r="54" spans="1:43" s="45" customFormat="1" ht="15" customHeight="1" x14ac:dyDescent="0.15">
      <c r="A54" s="151" t="s">
        <v>183</v>
      </c>
      <c r="B54" s="153"/>
      <c r="C54" s="215" t="str">
        <f>IF(入力欄!B92="","",入力欄!B92)</f>
        <v>業務委託</v>
      </c>
      <c r="D54" s="216"/>
      <c r="E54" s="216"/>
      <c r="F54" s="216"/>
      <c r="G54" s="216"/>
      <c r="H54" s="216"/>
      <c r="I54" s="216"/>
      <c r="J54" s="216"/>
      <c r="K54" s="216"/>
      <c r="L54" s="217"/>
      <c r="M54" s="137" t="str">
        <f>IF(入力欄!B106="","",入力欄!B106)</f>
        <v>アルバイト</v>
      </c>
      <c r="N54" s="138"/>
      <c r="O54" s="138"/>
      <c r="P54" s="138"/>
      <c r="Q54" s="138"/>
      <c r="R54" s="138"/>
      <c r="S54" s="139"/>
      <c r="T54" s="127" t="s">
        <v>25</v>
      </c>
      <c r="U54" s="128"/>
      <c r="V54" s="129"/>
      <c r="W54" s="222" t="str">
        <f>IF(入力欄!B120="","",入力欄!B120)</f>
        <v>正社員</v>
      </c>
      <c r="X54" s="138"/>
      <c r="Y54" s="138"/>
      <c r="Z54" s="138"/>
      <c r="AA54" s="138"/>
      <c r="AB54" s="138"/>
      <c r="AC54" s="139"/>
      <c r="AD54" s="127" t="s">
        <v>25</v>
      </c>
      <c r="AE54" s="128"/>
      <c r="AF54" s="129"/>
    </row>
    <row r="55" spans="1:43" s="45" customFormat="1" ht="15" customHeight="1" thickBot="1" x14ac:dyDescent="0.2">
      <c r="A55" s="190"/>
      <c r="B55" s="191"/>
      <c r="C55" s="218"/>
      <c r="D55" s="219"/>
      <c r="E55" s="219"/>
      <c r="F55" s="219"/>
      <c r="G55" s="219"/>
      <c r="H55" s="219"/>
      <c r="I55" s="219"/>
      <c r="J55" s="219"/>
      <c r="K55" s="219"/>
      <c r="L55" s="220"/>
      <c r="M55" s="140"/>
      <c r="N55" s="141"/>
      <c r="O55" s="141"/>
      <c r="P55" s="141"/>
      <c r="Q55" s="141"/>
      <c r="R55" s="141"/>
      <c r="S55" s="142"/>
      <c r="T55" s="130">
        <f>IF(入力欄!E96="","",入力欄!E96)</f>
        <v>201</v>
      </c>
      <c r="U55" s="131"/>
      <c r="V55" s="46" t="s">
        <v>91</v>
      </c>
      <c r="W55" s="223"/>
      <c r="X55" s="141"/>
      <c r="Y55" s="141"/>
      <c r="Z55" s="141"/>
      <c r="AA55" s="141"/>
      <c r="AB55" s="141"/>
      <c r="AC55" s="142"/>
      <c r="AD55" s="130">
        <f>IF(入力欄!E110="","",入力欄!E110)</f>
        <v>324</v>
      </c>
      <c r="AE55" s="131"/>
      <c r="AF55" s="46" t="s">
        <v>91</v>
      </c>
    </row>
    <row r="56" spans="1:43" s="45" customFormat="1" ht="15" customHeight="1" thickTop="1" x14ac:dyDescent="0.15">
      <c r="A56" s="225" t="s">
        <v>192</v>
      </c>
      <c r="B56" s="226"/>
      <c r="C56" s="226"/>
      <c r="D56" s="226"/>
      <c r="E56" s="226"/>
      <c r="F56" s="132" t="s">
        <v>90</v>
      </c>
      <c r="G56" s="132"/>
      <c r="H56" s="132"/>
      <c r="I56" s="133">
        <f>IF(入力欄!D65="","",入力欄!D65)</f>
        <v>34</v>
      </c>
      <c r="J56" s="133"/>
      <c r="K56" s="133"/>
      <c r="L56" s="47" t="s">
        <v>91</v>
      </c>
      <c r="M56" s="134" t="s">
        <v>250</v>
      </c>
      <c r="N56" s="135"/>
      <c r="O56" s="135"/>
      <c r="P56" s="135"/>
      <c r="Q56" s="135"/>
      <c r="R56" s="135"/>
      <c r="S56" s="135"/>
      <c r="T56" s="135"/>
      <c r="U56" s="135"/>
      <c r="V56" s="135"/>
      <c r="W56" s="135"/>
      <c r="X56" s="135"/>
      <c r="Y56" s="135"/>
      <c r="Z56" s="135"/>
      <c r="AA56" s="135"/>
      <c r="AB56" s="135"/>
      <c r="AC56" s="135"/>
      <c r="AD56" s="135"/>
      <c r="AE56" s="135"/>
      <c r="AF56" s="136"/>
      <c r="AG56" s="24"/>
      <c r="AN56" s="192"/>
      <c r="AO56" s="193"/>
      <c r="AP56" s="193"/>
      <c r="AQ56" s="194"/>
    </row>
    <row r="57" spans="1:43" s="45" customFormat="1" ht="15" customHeight="1" x14ac:dyDescent="0.15">
      <c r="A57" s="225"/>
      <c r="B57" s="226"/>
      <c r="C57" s="226"/>
      <c r="D57" s="226"/>
      <c r="E57" s="226"/>
      <c r="F57" s="132" t="s">
        <v>92</v>
      </c>
      <c r="G57" s="132"/>
      <c r="H57" s="132"/>
      <c r="I57" s="133">
        <f>IF(入力欄!G65="","",入力欄!G65)</f>
        <v>0</v>
      </c>
      <c r="J57" s="133"/>
      <c r="K57" s="133"/>
      <c r="L57" s="47" t="s">
        <v>91</v>
      </c>
      <c r="M57" s="195" t="s">
        <v>286</v>
      </c>
      <c r="N57" s="196"/>
      <c r="O57" s="196"/>
      <c r="P57" s="196"/>
      <c r="Q57" s="196"/>
      <c r="R57" s="196"/>
      <c r="S57" s="196"/>
      <c r="T57" s="196"/>
      <c r="U57" s="196"/>
      <c r="V57" s="196"/>
      <c r="W57" s="196"/>
      <c r="X57" s="196"/>
      <c r="Y57" s="196"/>
      <c r="Z57" s="196"/>
      <c r="AA57" s="196"/>
      <c r="AB57" s="196"/>
      <c r="AC57" s="196"/>
      <c r="AD57" s="196"/>
      <c r="AE57" s="196"/>
      <c r="AF57" s="197"/>
      <c r="AG57" s="24"/>
    </row>
    <row r="58" spans="1:43" ht="15" customHeight="1" x14ac:dyDescent="0.15">
      <c r="A58" s="225"/>
      <c r="B58" s="226"/>
      <c r="C58" s="226"/>
      <c r="D58" s="226"/>
      <c r="E58" s="226"/>
      <c r="F58" s="204" t="s">
        <v>25</v>
      </c>
      <c r="G58" s="204"/>
      <c r="H58" s="204"/>
      <c r="I58" s="205">
        <f>IF(入力欄!J65="","",入力欄!J65)</f>
        <v>450</v>
      </c>
      <c r="J58" s="205"/>
      <c r="K58" s="205"/>
      <c r="L58" s="48" t="s">
        <v>91</v>
      </c>
      <c r="M58" s="198"/>
      <c r="N58" s="199"/>
      <c r="O58" s="199"/>
      <c r="P58" s="199"/>
      <c r="Q58" s="199"/>
      <c r="R58" s="199"/>
      <c r="S58" s="199"/>
      <c r="T58" s="199"/>
      <c r="U58" s="199"/>
      <c r="V58" s="199"/>
      <c r="W58" s="199"/>
      <c r="X58" s="199"/>
      <c r="Y58" s="199"/>
      <c r="Z58" s="199"/>
      <c r="AA58" s="199"/>
      <c r="AB58" s="199"/>
      <c r="AC58" s="199"/>
      <c r="AD58" s="199"/>
      <c r="AE58" s="199"/>
      <c r="AF58" s="200"/>
    </row>
    <row r="59" spans="1:43" ht="15" customHeight="1" x14ac:dyDescent="0.15">
      <c r="A59" s="225"/>
      <c r="B59" s="226"/>
      <c r="C59" s="226"/>
      <c r="D59" s="226"/>
      <c r="E59" s="226"/>
      <c r="F59" s="221" t="s">
        <v>27</v>
      </c>
      <c r="G59" s="221"/>
      <c r="H59" s="221"/>
      <c r="I59" s="237">
        <f>IF(入力欄!D66="","",入力欄!D66)</f>
        <v>0</v>
      </c>
      <c r="J59" s="237"/>
      <c r="K59" s="237"/>
      <c r="L59" s="49" t="s">
        <v>91</v>
      </c>
      <c r="M59" s="198"/>
      <c r="N59" s="199"/>
      <c r="O59" s="199"/>
      <c r="P59" s="199"/>
      <c r="Q59" s="199"/>
      <c r="R59" s="199"/>
      <c r="S59" s="199"/>
      <c r="T59" s="199"/>
      <c r="U59" s="199"/>
      <c r="V59" s="199"/>
      <c r="W59" s="199"/>
      <c r="X59" s="199"/>
      <c r="Y59" s="199"/>
      <c r="Z59" s="199"/>
      <c r="AA59" s="199"/>
      <c r="AB59" s="199"/>
      <c r="AC59" s="199"/>
      <c r="AD59" s="199"/>
      <c r="AE59" s="199"/>
      <c r="AF59" s="200"/>
    </row>
    <row r="60" spans="1:43" ht="15" customHeight="1" x14ac:dyDescent="0.15">
      <c r="A60" s="225"/>
      <c r="B60" s="226"/>
      <c r="C60" s="226"/>
      <c r="D60" s="226"/>
      <c r="E60" s="226"/>
      <c r="F60" s="132" t="s">
        <v>94</v>
      </c>
      <c r="G60" s="132"/>
      <c r="H60" s="132"/>
      <c r="I60" s="133">
        <f>IF(入力欄!G66="","",入力欄!G66)</f>
        <v>0</v>
      </c>
      <c r="J60" s="133"/>
      <c r="K60" s="133"/>
      <c r="L60" s="47" t="s">
        <v>91</v>
      </c>
      <c r="M60" s="198"/>
      <c r="N60" s="199"/>
      <c r="O60" s="199"/>
      <c r="P60" s="199"/>
      <c r="Q60" s="199"/>
      <c r="R60" s="199"/>
      <c r="S60" s="199"/>
      <c r="T60" s="199"/>
      <c r="U60" s="199"/>
      <c r="V60" s="199"/>
      <c r="W60" s="199"/>
      <c r="X60" s="199"/>
      <c r="Y60" s="199"/>
      <c r="Z60" s="199"/>
      <c r="AA60" s="199"/>
      <c r="AB60" s="199"/>
      <c r="AC60" s="199"/>
      <c r="AD60" s="199"/>
      <c r="AE60" s="199"/>
      <c r="AF60" s="200"/>
    </row>
    <row r="61" spans="1:43" ht="15" customHeight="1" x14ac:dyDescent="0.15">
      <c r="A61" s="225"/>
      <c r="B61" s="226"/>
      <c r="C61" s="226"/>
      <c r="D61" s="226"/>
      <c r="E61" s="226"/>
      <c r="F61" s="132" t="s">
        <v>95</v>
      </c>
      <c r="G61" s="132"/>
      <c r="H61" s="132"/>
      <c r="I61" s="133">
        <f>IF(入力欄!J66="","",入力欄!J66)</f>
        <v>0</v>
      </c>
      <c r="J61" s="133"/>
      <c r="K61" s="133"/>
      <c r="L61" s="47" t="s">
        <v>91</v>
      </c>
      <c r="M61" s="198"/>
      <c r="N61" s="199"/>
      <c r="O61" s="199"/>
      <c r="P61" s="199"/>
      <c r="Q61" s="199"/>
      <c r="R61" s="199"/>
      <c r="S61" s="199"/>
      <c r="T61" s="199"/>
      <c r="U61" s="199"/>
      <c r="V61" s="199"/>
      <c r="W61" s="199"/>
      <c r="X61" s="199"/>
      <c r="Y61" s="199"/>
      <c r="Z61" s="199"/>
      <c r="AA61" s="199"/>
      <c r="AB61" s="199"/>
      <c r="AC61" s="199"/>
      <c r="AD61" s="199"/>
      <c r="AE61" s="199"/>
      <c r="AF61" s="200"/>
    </row>
    <row r="62" spans="1:43" ht="15" customHeight="1" x14ac:dyDescent="0.15">
      <c r="A62" s="227"/>
      <c r="B62" s="228"/>
      <c r="C62" s="228"/>
      <c r="D62" s="228"/>
      <c r="E62" s="228"/>
      <c r="F62" s="229" t="s">
        <v>193</v>
      </c>
      <c r="G62" s="229"/>
      <c r="H62" s="229"/>
      <c r="I62" s="236">
        <f>IF(入力欄!J67="","",入力欄!J67)</f>
        <v>0</v>
      </c>
      <c r="J62" s="236"/>
      <c r="K62" s="236"/>
      <c r="L62" s="50" t="s">
        <v>91</v>
      </c>
      <c r="M62" s="201"/>
      <c r="N62" s="202"/>
      <c r="O62" s="202"/>
      <c r="P62" s="202"/>
      <c r="Q62" s="202"/>
      <c r="R62" s="202"/>
      <c r="S62" s="202"/>
      <c r="T62" s="202"/>
      <c r="U62" s="202"/>
      <c r="V62" s="202"/>
      <c r="W62" s="202"/>
      <c r="X62" s="202"/>
      <c r="Y62" s="202"/>
      <c r="Z62" s="202"/>
      <c r="AA62" s="202"/>
      <c r="AB62" s="202"/>
      <c r="AC62" s="202"/>
      <c r="AD62" s="202"/>
      <c r="AE62" s="202"/>
      <c r="AF62" s="203"/>
    </row>
  </sheetData>
  <mergeCells count="174">
    <mergeCell ref="L7:S7"/>
    <mergeCell ref="T7:V7"/>
    <mergeCell ref="W7:AA7"/>
    <mergeCell ref="X9:AA9"/>
    <mergeCell ref="W5:AA5"/>
    <mergeCell ref="Z3:AA3"/>
    <mergeCell ref="B4:E4"/>
    <mergeCell ref="F4:I4"/>
    <mergeCell ref="J4:K4"/>
    <mergeCell ref="L4:S4"/>
    <mergeCell ref="T4:AA4"/>
    <mergeCell ref="J5:K6"/>
    <mergeCell ref="L5:M5"/>
    <mergeCell ref="T5:V5"/>
    <mergeCell ref="L6:P6"/>
    <mergeCell ref="T6:V6"/>
    <mergeCell ref="W6:AA6"/>
    <mergeCell ref="P9:Q9"/>
    <mergeCell ref="A7:A8"/>
    <mergeCell ref="B7:C7"/>
    <mergeCell ref="AB12:AF12"/>
    <mergeCell ref="A12:C12"/>
    <mergeCell ref="D12:F12"/>
    <mergeCell ref="A10:C10"/>
    <mergeCell ref="D10:M10"/>
    <mergeCell ref="N10:P10"/>
    <mergeCell ref="Q10:AA10"/>
    <mergeCell ref="A9:D9"/>
    <mergeCell ref="E9:J9"/>
    <mergeCell ref="T8:V8"/>
    <mergeCell ref="A11:AA11"/>
    <mergeCell ref="AB4:AF11"/>
    <mergeCell ref="G12:AA12"/>
    <mergeCell ref="W8:AA8"/>
    <mergeCell ref="K9:O9"/>
    <mergeCell ref="A5:A6"/>
    <mergeCell ref="B5:E6"/>
    <mergeCell ref="F5:I6"/>
    <mergeCell ref="B8:S8"/>
    <mergeCell ref="T9:W9"/>
    <mergeCell ref="E7:F7"/>
    <mergeCell ref="G7:K7"/>
    <mergeCell ref="A13:B13"/>
    <mergeCell ref="D13:E13"/>
    <mergeCell ref="AB13:AF18"/>
    <mergeCell ref="A14:B14"/>
    <mergeCell ref="D14:E14"/>
    <mergeCell ref="A15:B15"/>
    <mergeCell ref="D15:E15"/>
    <mergeCell ref="A16:B16"/>
    <mergeCell ref="D16:E16"/>
    <mergeCell ref="F17:AA18"/>
    <mergeCell ref="G15:AA15"/>
    <mergeCell ref="G16:AA16"/>
    <mergeCell ref="G13:AA13"/>
    <mergeCell ref="G14:AA14"/>
    <mergeCell ref="A17:E18"/>
    <mergeCell ref="A19:P19"/>
    <mergeCell ref="Q19:AF19"/>
    <mergeCell ref="A20:C20"/>
    <mergeCell ref="D20:P20"/>
    <mergeCell ref="Q20:Q25"/>
    <mergeCell ref="R20:X20"/>
    <mergeCell ref="Y20:Z20"/>
    <mergeCell ref="Z22:AC22"/>
    <mergeCell ref="AB20:AC20"/>
    <mergeCell ref="AD22:AF22"/>
    <mergeCell ref="AD20:AE20"/>
    <mergeCell ref="A21:B21"/>
    <mergeCell ref="D21:P21"/>
    <mergeCell ref="R21:S21"/>
    <mergeCell ref="T21:U21"/>
    <mergeCell ref="W21:X21"/>
    <mergeCell ref="Y21:Z21"/>
    <mergeCell ref="AB21:AC21"/>
    <mergeCell ref="AD21:AE21"/>
    <mergeCell ref="R22:V22"/>
    <mergeCell ref="W22:Y22"/>
    <mergeCell ref="A23:B23"/>
    <mergeCell ref="D23:P23"/>
    <mergeCell ref="R23:V23"/>
    <mergeCell ref="W23:Y23"/>
    <mergeCell ref="A22:B22"/>
    <mergeCell ref="D22:P22"/>
    <mergeCell ref="D24:P24"/>
    <mergeCell ref="Z23:AC23"/>
    <mergeCell ref="AD23:AF23"/>
    <mergeCell ref="R24:V24"/>
    <mergeCell ref="W24:Y24"/>
    <mergeCell ref="Z25:AC25"/>
    <mergeCell ref="AD25:AF25"/>
    <mergeCell ref="Z24:AC24"/>
    <mergeCell ref="AD24:AF24"/>
    <mergeCell ref="A24:B24"/>
    <mergeCell ref="A28:AF28"/>
    <mergeCell ref="T37:U37"/>
    <mergeCell ref="AD36:AF36"/>
    <mergeCell ref="J37:K37"/>
    <mergeCell ref="W34:AF35"/>
    <mergeCell ref="A29:K29"/>
    <mergeCell ref="A32:AF32"/>
    <mergeCell ref="D25:P25"/>
    <mergeCell ref="R25:V25"/>
    <mergeCell ref="A34:B35"/>
    <mergeCell ref="C34:L35"/>
    <mergeCell ref="M34:V35"/>
    <mergeCell ref="O26:P27"/>
    <mergeCell ref="Q26:S27"/>
    <mergeCell ref="T26:AF27"/>
    <mergeCell ref="A33:D33"/>
    <mergeCell ref="E33:I33"/>
    <mergeCell ref="L29:AF29"/>
    <mergeCell ref="L30:AF31"/>
    <mergeCell ref="F31:K31"/>
    <mergeCell ref="AA38:AB38"/>
    <mergeCell ref="A56:E62"/>
    <mergeCell ref="A38:B39"/>
    <mergeCell ref="C38:F38"/>
    <mergeCell ref="I39:J39"/>
    <mergeCell ref="A54:B55"/>
    <mergeCell ref="I60:K60"/>
    <mergeCell ref="F62:H62"/>
    <mergeCell ref="M38:P38"/>
    <mergeCell ref="A40:B53"/>
    <mergeCell ref="I62:K62"/>
    <mergeCell ref="I59:K59"/>
    <mergeCell ref="AC38:AF38"/>
    <mergeCell ref="C36:I37"/>
    <mergeCell ref="J36:L36"/>
    <mergeCell ref="M36:S37"/>
    <mergeCell ref="J33:L33"/>
    <mergeCell ref="M33:O33"/>
    <mergeCell ref="A36:B37"/>
    <mergeCell ref="AN56:AQ56"/>
    <mergeCell ref="F57:H57"/>
    <mergeCell ref="I57:K57"/>
    <mergeCell ref="M57:AF62"/>
    <mergeCell ref="F58:H58"/>
    <mergeCell ref="I58:K58"/>
    <mergeCell ref="F61:H61"/>
    <mergeCell ref="W40:AF53"/>
    <mergeCell ref="M40:V53"/>
    <mergeCell ref="C54:L55"/>
    <mergeCell ref="C40:L53"/>
    <mergeCell ref="F59:H59"/>
    <mergeCell ref="F60:H60"/>
    <mergeCell ref="T54:V54"/>
    <mergeCell ref="W54:AC55"/>
    <mergeCell ref="S39:T39"/>
    <mergeCell ref="AC39:AD39"/>
    <mergeCell ref="AD54:AF54"/>
    <mergeCell ref="T55:U55"/>
    <mergeCell ref="AD55:AE55"/>
    <mergeCell ref="F56:H56"/>
    <mergeCell ref="I56:K56"/>
    <mergeCell ref="M56:AF56"/>
    <mergeCell ref="M54:S55"/>
    <mergeCell ref="I61:K61"/>
    <mergeCell ref="A1:AF2"/>
    <mergeCell ref="A30:K30"/>
    <mergeCell ref="A31:E31"/>
    <mergeCell ref="A25:B25"/>
    <mergeCell ref="W25:Y25"/>
    <mergeCell ref="A26:C27"/>
    <mergeCell ref="D26:K27"/>
    <mergeCell ref="L26:N27"/>
    <mergeCell ref="G38:H38"/>
    <mergeCell ref="I38:L38"/>
    <mergeCell ref="S38:V38"/>
    <mergeCell ref="Q38:R38"/>
    <mergeCell ref="T36:V36"/>
    <mergeCell ref="W36:AC37"/>
    <mergeCell ref="AD37:AE37"/>
    <mergeCell ref="W38:Z38"/>
  </mergeCells>
  <phoneticPr fontId="3"/>
  <printOptions horizontalCentered="1"/>
  <pageMargins left="0.39370078740157483" right="0.39370078740157483" top="0.39370078740157483" bottom="0.39370078740157483" header="0.19685039370078741" footer="0.19685039370078741"/>
  <pageSetup paperSize="9" scale="83" orientation="portrait" r:id="rId1"/>
  <headerFooter scaleWithDoc="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62"/>
  <sheetViews>
    <sheetView showGridLines="0" view="pageBreakPreview" zoomScaleNormal="100" zoomScaleSheetLayoutView="100" workbookViewId="0">
      <selection activeCell="AH23" sqref="AH23"/>
    </sheetView>
  </sheetViews>
  <sheetFormatPr defaultColWidth="9" defaultRowHeight="15" customHeight="1" x14ac:dyDescent="0.15"/>
  <cols>
    <col min="1" max="21" width="3.125" style="21" customWidth="1"/>
    <col min="22" max="22" width="3.375" style="21" customWidth="1"/>
    <col min="23" max="32" width="3.125" style="21" customWidth="1"/>
    <col min="33" max="33" width="3.125" style="24" customWidth="1"/>
    <col min="34" max="34" width="2.125" style="24" customWidth="1"/>
    <col min="35" max="35" width="2.375" style="24" customWidth="1"/>
    <col min="36" max="36" width="2.125" style="24" customWidth="1"/>
    <col min="37" max="47" width="9" style="52"/>
    <col min="48" max="58" width="1.625" style="24" customWidth="1"/>
    <col min="59" max="16384" width="9" style="24"/>
  </cols>
  <sheetData>
    <row r="1" spans="1:47" ht="15" customHeight="1" x14ac:dyDescent="0.15">
      <c r="A1" s="143" t="str">
        <f>履歴書!A1</f>
        <v>履　歴　書</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row>
    <row r="2" spans="1:47" s="52" customFormat="1" ht="15" customHeight="1" x14ac:dyDescent="0.15">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24"/>
      <c r="AH2" s="24"/>
      <c r="AI2" s="24"/>
      <c r="AJ2" s="24"/>
    </row>
    <row r="3" spans="1:47" ht="15" customHeight="1" x14ac:dyDescent="0.15">
      <c r="A3" s="20"/>
      <c r="Z3" s="371">
        <f ca="1">履歴書!Z3</f>
        <v>43655</v>
      </c>
      <c r="AA3" s="372"/>
      <c r="AB3" s="22" t="str">
        <f>履歴書!AB3</f>
        <v xml:space="preserve"> 年</v>
      </c>
      <c r="AC3" s="53">
        <f ca="1">履歴書!AC3</f>
        <v>43655</v>
      </c>
      <c r="AD3" s="22" t="str">
        <f>履歴書!AD3</f>
        <v xml:space="preserve">  月</v>
      </c>
      <c r="AE3" s="54">
        <f ca="1">履歴書!AE3</f>
        <v>43655</v>
      </c>
      <c r="AF3" s="23" t="str">
        <f>履歴書!AF3</f>
        <v xml:space="preserve"> 日</v>
      </c>
      <c r="AK3" s="24"/>
      <c r="AL3" s="24"/>
      <c r="AM3" s="24"/>
      <c r="AN3" s="24"/>
      <c r="AO3" s="24"/>
      <c r="AP3" s="24"/>
      <c r="AQ3" s="24"/>
      <c r="AR3" s="24"/>
      <c r="AS3" s="24"/>
      <c r="AT3" s="24"/>
      <c r="AU3" s="24"/>
    </row>
    <row r="4" spans="1:47" s="52" customFormat="1" ht="15" customHeight="1" x14ac:dyDescent="0.15">
      <c r="A4" s="19" t="str">
        <f>履歴書!A4</f>
        <v>カナ</v>
      </c>
      <c r="B4" s="373" t="str">
        <f>履歴書!B4</f>
        <v>ゴトウ</v>
      </c>
      <c r="C4" s="373"/>
      <c r="D4" s="373"/>
      <c r="E4" s="373"/>
      <c r="F4" s="374" t="str">
        <f>履歴書!F4</f>
        <v>フミアキ</v>
      </c>
      <c r="G4" s="373"/>
      <c r="H4" s="373"/>
      <c r="I4" s="375"/>
      <c r="J4" s="376" t="str">
        <f>履歴書!J4</f>
        <v>性別</v>
      </c>
      <c r="K4" s="377"/>
      <c r="L4" s="368" t="str">
        <f>履歴書!L4</f>
        <v>生年月日</v>
      </c>
      <c r="M4" s="368"/>
      <c r="N4" s="368"/>
      <c r="O4" s="368"/>
      <c r="P4" s="368"/>
      <c r="Q4" s="368"/>
      <c r="R4" s="368"/>
      <c r="S4" s="376"/>
      <c r="T4" s="367" t="str">
        <f>履歴書!T4</f>
        <v>家族構成</v>
      </c>
      <c r="U4" s="368"/>
      <c r="V4" s="368"/>
      <c r="W4" s="368"/>
      <c r="X4" s="368"/>
      <c r="Y4" s="368"/>
      <c r="Z4" s="368"/>
      <c r="AA4" s="376"/>
      <c r="AB4" s="345"/>
      <c r="AC4" s="346"/>
      <c r="AD4" s="346"/>
      <c r="AE4" s="346"/>
      <c r="AF4" s="347"/>
      <c r="AG4" s="24"/>
      <c r="AH4" s="24"/>
      <c r="AI4" s="24"/>
      <c r="AJ4" s="24"/>
    </row>
    <row r="5" spans="1:47" s="52" customFormat="1" ht="15" customHeight="1" x14ac:dyDescent="0.15">
      <c r="A5" s="355" t="str">
        <f>履歴書!A5</f>
        <v>氏名</v>
      </c>
      <c r="B5" s="145" t="str">
        <f>履歴書!B5</f>
        <v>五島</v>
      </c>
      <c r="C5" s="145"/>
      <c r="D5" s="145"/>
      <c r="E5" s="146"/>
      <c r="F5" s="222" t="str">
        <f>履歴書!F5</f>
        <v>史明</v>
      </c>
      <c r="G5" s="138"/>
      <c r="H5" s="138"/>
      <c r="I5" s="357"/>
      <c r="J5" s="294" t="str">
        <f>履歴書!J5</f>
        <v>男性</v>
      </c>
      <c r="K5" s="370"/>
      <c r="L5" s="378">
        <f>履歴書!L5</f>
        <v>1988</v>
      </c>
      <c r="M5" s="379"/>
      <c r="N5" s="26" t="str">
        <f>履歴書!N5</f>
        <v>年</v>
      </c>
      <c r="O5" s="26">
        <f>履歴書!O5</f>
        <v>10</v>
      </c>
      <c r="P5" s="26" t="str">
        <f>履歴書!P5</f>
        <v>月</v>
      </c>
      <c r="Q5" s="26">
        <f>履歴書!Q5</f>
        <v>10</v>
      </c>
      <c r="R5" s="27" t="str">
        <f>履歴書!R5</f>
        <v>日生</v>
      </c>
      <c r="S5" s="28"/>
      <c r="T5" s="190" t="str">
        <f>履歴書!T5</f>
        <v>配偶者</v>
      </c>
      <c r="U5" s="327"/>
      <c r="V5" s="191"/>
      <c r="W5" s="293" t="str">
        <f>履歴書!W5</f>
        <v>無し</v>
      </c>
      <c r="X5" s="294"/>
      <c r="Y5" s="294"/>
      <c r="Z5" s="294"/>
      <c r="AA5" s="370"/>
      <c r="AB5" s="348"/>
      <c r="AC5" s="349"/>
      <c r="AD5" s="349"/>
      <c r="AE5" s="349"/>
      <c r="AF5" s="350"/>
      <c r="AG5" s="24"/>
      <c r="AH5" s="55"/>
      <c r="AI5" s="24"/>
      <c r="AJ5" s="24"/>
    </row>
    <row r="6" spans="1:47" s="52" customFormat="1" ht="15" customHeight="1" x14ac:dyDescent="0.15">
      <c r="A6" s="325"/>
      <c r="B6" s="353"/>
      <c r="C6" s="353"/>
      <c r="D6" s="353"/>
      <c r="E6" s="356"/>
      <c r="F6" s="358"/>
      <c r="G6" s="359"/>
      <c r="H6" s="359"/>
      <c r="I6" s="360"/>
      <c r="J6" s="353"/>
      <c r="K6" s="354"/>
      <c r="L6" s="380" t="str">
        <f>履歴書!L6</f>
        <v>(昭和63年生まれ)</v>
      </c>
      <c r="M6" s="359"/>
      <c r="N6" s="359"/>
      <c r="O6" s="359"/>
      <c r="P6" s="359"/>
      <c r="Q6" s="29" t="str">
        <f>履歴書!Q6</f>
        <v>満</v>
      </c>
      <c r="R6" s="30">
        <f ca="1">履歴書!R6</f>
        <v>30</v>
      </c>
      <c r="S6" s="29" t="str">
        <f>履歴書!S6</f>
        <v>才</v>
      </c>
      <c r="T6" s="342" t="str">
        <f>履歴書!T6</f>
        <v>扶養家族</v>
      </c>
      <c r="U6" s="343"/>
      <c r="V6" s="344"/>
      <c r="W6" s="352" t="str">
        <f>履歴書!W6</f>
        <v>0人 (配偶者含む)</v>
      </c>
      <c r="X6" s="353"/>
      <c r="Y6" s="353"/>
      <c r="Z6" s="353"/>
      <c r="AA6" s="354"/>
      <c r="AB6" s="348"/>
      <c r="AC6" s="349"/>
      <c r="AD6" s="349"/>
      <c r="AE6" s="349"/>
      <c r="AF6" s="350"/>
      <c r="AG6" s="24"/>
      <c r="AH6" s="24"/>
      <c r="AI6" s="24"/>
      <c r="AJ6" s="24"/>
    </row>
    <row r="7" spans="1:47" s="52" customFormat="1" ht="15" customHeight="1" x14ac:dyDescent="0.15">
      <c r="A7" s="324" t="str">
        <f>履歴書!A7</f>
        <v>住所</v>
      </c>
      <c r="B7" s="326" t="str">
        <f>履歴書!B7</f>
        <v>261</v>
      </c>
      <c r="C7" s="326"/>
      <c r="D7" s="25" t="str">
        <f>履歴書!D7</f>
        <v>-</v>
      </c>
      <c r="E7" s="145" t="s">
        <v>203</v>
      </c>
      <c r="F7" s="145"/>
      <c r="G7" s="337" t="str">
        <f>履歴書!G7</f>
        <v>住居区分</v>
      </c>
      <c r="H7" s="338"/>
      <c r="I7" s="338"/>
      <c r="J7" s="338"/>
      <c r="K7" s="339"/>
      <c r="L7" s="364" t="str">
        <f>履歴書!L7</f>
        <v>実家</v>
      </c>
      <c r="M7" s="365"/>
      <c r="N7" s="365"/>
      <c r="O7" s="365"/>
      <c r="P7" s="365"/>
      <c r="Q7" s="365"/>
      <c r="R7" s="365"/>
      <c r="S7" s="366"/>
      <c r="T7" s="367" t="str">
        <f>履歴書!T7</f>
        <v>ＴＥＬ</v>
      </c>
      <c r="U7" s="368"/>
      <c r="V7" s="369"/>
      <c r="W7" s="293" t="s">
        <v>204</v>
      </c>
      <c r="X7" s="294"/>
      <c r="Y7" s="294"/>
      <c r="Z7" s="294"/>
      <c r="AA7" s="370"/>
      <c r="AB7" s="348"/>
      <c r="AC7" s="349"/>
      <c r="AD7" s="349"/>
      <c r="AE7" s="349"/>
      <c r="AF7" s="350"/>
      <c r="AG7" s="24"/>
      <c r="AH7" s="24"/>
      <c r="AI7" s="24"/>
      <c r="AJ7" s="24"/>
    </row>
    <row r="8" spans="1:47" s="52" customFormat="1" ht="15" customHeight="1" x14ac:dyDescent="0.15">
      <c r="A8" s="325"/>
      <c r="B8" s="361" t="str">
        <f>IF(履歴書!B8="","",IF(入力欄!B11="","",入力欄!B11)&amp;IF(入力欄!B12="","",入力欄!B12)&amp;"***************")</f>
        <v>千葉県千葉市***************</v>
      </c>
      <c r="C8" s="362"/>
      <c r="D8" s="362"/>
      <c r="E8" s="362"/>
      <c r="F8" s="362"/>
      <c r="G8" s="362"/>
      <c r="H8" s="362"/>
      <c r="I8" s="362"/>
      <c r="J8" s="362"/>
      <c r="K8" s="362"/>
      <c r="L8" s="362"/>
      <c r="M8" s="362"/>
      <c r="N8" s="362"/>
      <c r="O8" s="362"/>
      <c r="P8" s="362"/>
      <c r="Q8" s="362"/>
      <c r="R8" s="362"/>
      <c r="S8" s="363"/>
      <c r="T8" s="342" t="str">
        <f>履歴書!T8</f>
        <v>携帯</v>
      </c>
      <c r="U8" s="343"/>
      <c r="V8" s="344"/>
      <c r="W8" s="352" t="s">
        <v>205</v>
      </c>
      <c r="X8" s="353"/>
      <c r="Y8" s="353"/>
      <c r="Z8" s="353"/>
      <c r="AA8" s="354"/>
      <c r="AB8" s="348"/>
      <c r="AC8" s="349"/>
      <c r="AD8" s="349"/>
      <c r="AE8" s="349"/>
      <c r="AF8" s="350"/>
      <c r="AG8" s="24"/>
      <c r="AH8" s="24"/>
      <c r="AI8" s="24"/>
      <c r="AJ8" s="24"/>
    </row>
    <row r="9" spans="1:47" s="52" customFormat="1" ht="15" customHeight="1" x14ac:dyDescent="0.15">
      <c r="A9" s="337" t="str">
        <f>履歴書!A9</f>
        <v>最寄の交通機関</v>
      </c>
      <c r="B9" s="338"/>
      <c r="C9" s="338"/>
      <c r="D9" s="339"/>
      <c r="E9" s="340" t="str">
        <f>履歴書!E9</f>
        <v>京葉線</v>
      </c>
      <c r="F9" s="341"/>
      <c r="G9" s="341"/>
      <c r="H9" s="341"/>
      <c r="I9" s="341"/>
      <c r="J9" s="341"/>
      <c r="K9" s="341" t="str">
        <f>履歴書!K9</f>
        <v>稲毛海岸駅</v>
      </c>
      <c r="L9" s="341"/>
      <c r="M9" s="341"/>
      <c r="N9" s="341"/>
      <c r="O9" s="341"/>
      <c r="P9" s="365" t="str">
        <f>履歴書!P9</f>
        <v>徒歩</v>
      </c>
      <c r="Q9" s="365"/>
      <c r="R9" s="31">
        <f>履歴書!R9</f>
        <v>7</v>
      </c>
      <c r="S9" s="32" t="str">
        <f>履歴書!S9</f>
        <v>分</v>
      </c>
      <c r="T9" s="337" t="str">
        <f>履歴書!T9</f>
        <v>家族への伝言</v>
      </c>
      <c r="U9" s="338"/>
      <c r="V9" s="338"/>
      <c r="W9" s="339"/>
      <c r="X9" s="364" t="str">
        <f>履歴書!X9</f>
        <v/>
      </c>
      <c r="Y9" s="365"/>
      <c r="Z9" s="365"/>
      <c r="AA9" s="366"/>
      <c r="AB9" s="348"/>
      <c r="AC9" s="349"/>
      <c r="AD9" s="349"/>
      <c r="AE9" s="349"/>
      <c r="AF9" s="350"/>
      <c r="AG9" s="24"/>
      <c r="AH9" s="24"/>
      <c r="AI9" s="24"/>
      <c r="AJ9" s="24"/>
    </row>
    <row r="10" spans="1:47" s="52" customFormat="1" ht="15" customHeight="1" thickBot="1" x14ac:dyDescent="0.2">
      <c r="A10" s="329" t="s">
        <v>17</v>
      </c>
      <c r="B10" s="330"/>
      <c r="C10" s="331"/>
      <c r="D10" s="394" t="s">
        <v>206</v>
      </c>
      <c r="E10" s="333"/>
      <c r="F10" s="333"/>
      <c r="G10" s="333"/>
      <c r="H10" s="333"/>
      <c r="I10" s="333"/>
      <c r="J10" s="333"/>
      <c r="K10" s="333"/>
      <c r="L10" s="333"/>
      <c r="M10" s="333"/>
      <c r="N10" s="329" t="s">
        <v>9</v>
      </c>
      <c r="O10" s="330"/>
      <c r="P10" s="331"/>
      <c r="Q10" s="394" t="s">
        <v>206</v>
      </c>
      <c r="R10" s="335"/>
      <c r="S10" s="335"/>
      <c r="T10" s="335"/>
      <c r="U10" s="335"/>
      <c r="V10" s="335"/>
      <c r="W10" s="335"/>
      <c r="X10" s="335"/>
      <c r="Y10" s="335"/>
      <c r="Z10" s="335"/>
      <c r="AA10" s="336"/>
      <c r="AB10" s="348"/>
      <c r="AC10" s="349"/>
      <c r="AD10" s="349"/>
      <c r="AE10" s="349"/>
      <c r="AF10" s="350"/>
      <c r="AG10" s="24"/>
      <c r="AH10" s="24"/>
      <c r="AI10" s="24"/>
      <c r="AJ10" s="24"/>
    </row>
    <row r="11" spans="1:47" s="52" customFormat="1" ht="15" customHeight="1" thickTop="1" thickBot="1" x14ac:dyDescent="0.2">
      <c r="A11" s="134" t="str">
        <f>履歴書!A11</f>
        <v>学歴</v>
      </c>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6"/>
      <c r="AB11" s="140"/>
      <c r="AC11" s="141"/>
      <c r="AD11" s="141"/>
      <c r="AE11" s="141"/>
      <c r="AF11" s="351"/>
    </row>
    <row r="12" spans="1:47" s="52" customFormat="1" ht="15" customHeight="1" thickTop="1" x14ac:dyDescent="0.15">
      <c r="A12" s="190" t="str">
        <f>履歴書!A12</f>
        <v>入学年月</v>
      </c>
      <c r="B12" s="327"/>
      <c r="C12" s="191"/>
      <c r="D12" s="298" t="str">
        <f>履歴書!D12</f>
        <v>卒業年月</v>
      </c>
      <c r="E12" s="327"/>
      <c r="F12" s="191"/>
      <c r="G12" s="298" t="str">
        <f>履歴書!G12</f>
        <v>学校・学部・学科名など</v>
      </c>
      <c r="H12" s="327"/>
      <c r="I12" s="327"/>
      <c r="J12" s="327"/>
      <c r="K12" s="327"/>
      <c r="L12" s="327"/>
      <c r="M12" s="327"/>
      <c r="N12" s="327"/>
      <c r="O12" s="327"/>
      <c r="P12" s="327"/>
      <c r="Q12" s="327"/>
      <c r="R12" s="327"/>
      <c r="S12" s="327"/>
      <c r="T12" s="327"/>
      <c r="U12" s="327"/>
      <c r="V12" s="327"/>
      <c r="W12" s="327"/>
      <c r="X12" s="327"/>
      <c r="Y12" s="327"/>
      <c r="Z12" s="327"/>
      <c r="AA12" s="328"/>
      <c r="AB12" s="190" t="s">
        <v>247</v>
      </c>
      <c r="AC12" s="327"/>
      <c r="AD12" s="327"/>
      <c r="AE12" s="327"/>
      <c r="AF12" s="328"/>
    </row>
    <row r="13" spans="1:47" s="52" customFormat="1" ht="15" customHeight="1" x14ac:dyDescent="0.15">
      <c r="A13" s="303">
        <f>履歴書!A13</f>
        <v>2004</v>
      </c>
      <c r="B13" s="304"/>
      <c r="C13" s="33">
        <f>履歴書!C13</f>
        <v>4</v>
      </c>
      <c r="D13" s="146">
        <f>履歴書!D13</f>
        <v>2007</v>
      </c>
      <c r="E13" s="304"/>
      <c r="F13" s="33">
        <f>履歴書!F13</f>
        <v>3</v>
      </c>
      <c r="G13" s="254" t="str">
        <f>履歴書!G13</f>
        <v>明聖高等学校</v>
      </c>
      <c r="H13" s="245"/>
      <c r="I13" s="245"/>
      <c r="J13" s="245"/>
      <c r="K13" s="245"/>
      <c r="L13" s="245"/>
      <c r="M13" s="245"/>
      <c r="N13" s="245"/>
      <c r="O13" s="245"/>
      <c r="P13" s="245"/>
      <c r="Q13" s="245"/>
      <c r="R13" s="245"/>
      <c r="S13" s="245"/>
      <c r="T13" s="245"/>
      <c r="U13" s="245"/>
      <c r="V13" s="245"/>
      <c r="W13" s="245"/>
      <c r="X13" s="245"/>
      <c r="Y13" s="245"/>
      <c r="Z13" s="245"/>
      <c r="AA13" s="246"/>
      <c r="AB13" s="305" t="str">
        <f>履歴書!AB13</f>
        <v>野球観戦、料理</v>
      </c>
      <c r="AC13" s="306"/>
      <c r="AD13" s="306"/>
      <c r="AE13" s="306"/>
      <c r="AF13" s="307"/>
    </row>
    <row r="14" spans="1:47" s="52" customFormat="1" ht="15" customHeight="1" x14ac:dyDescent="0.15">
      <c r="A14" s="314">
        <f>履歴書!A14</f>
        <v>2007</v>
      </c>
      <c r="B14" s="315"/>
      <c r="C14" s="33">
        <f>履歴書!C14</f>
        <v>4</v>
      </c>
      <c r="D14" s="316">
        <f>履歴書!D14</f>
        <v>2009</v>
      </c>
      <c r="E14" s="315"/>
      <c r="F14" s="36">
        <f>履歴書!F14</f>
        <v>3</v>
      </c>
      <c r="G14" s="254" t="str">
        <f>履歴書!G14</f>
        <v>日本工学院専門学校ゲームクリエイター科</v>
      </c>
      <c r="H14" s="245"/>
      <c r="I14" s="245"/>
      <c r="J14" s="245"/>
      <c r="K14" s="245"/>
      <c r="L14" s="245"/>
      <c r="M14" s="245"/>
      <c r="N14" s="245"/>
      <c r="O14" s="245"/>
      <c r="P14" s="245"/>
      <c r="Q14" s="245"/>
      <c r="R14" s="245"/>
      <c r="S14" s="245"/>
      <c r="T14" s="245"/>
      <c r="U14" s="245"/>
      <c r="V14" s="245"/>
      <c r="W14" s="245"/>
      <c r="X14" s="245"/>
      <c r="Y14" s="245"/>
      <c r="Z14" s="245"/>
      <c r="AA14" s="246"/>
      <c r="AB14" s="308"/>
      <c r="AC14" s="309"/>
      <c r="AD14" s="309"/>
      <c r="AE14" s="309"/>
      <c r="AF14" s="310"/>
    </row>
    <row r="15" spans="1:47" s="52" customFormat="1" ht="15" customHeight="1" x14ac:dyDescent="0.15">
      <c r="A15" s="314">
        <f>履歴書!A15</f>
        <v>2009</v>
      </c>
      <c r="B15" s="315"/>
      <c r="C15" s="33">
        <f>履歴書!C15</f>
        <v>4</v>
      </c>
      <c r="D15" s="316">
        <f>履歴書!D15</f>
        <v>2013</v>
      </c>
      <c r="E15" s="315"/>
      <c r="F15" s="36">
        <f>履歴書!F15</f>
        <v>3</v>
      </c>
      <c r="G15" s="254" t="str">
        <f>履歴書!G15</f>
        <v>東京工科大学メディア学部</v>
      </c>
      <c r="H15" s="245"/>
      <c r="I15" s="245"/>
      <c r="J15" s="245"/>
      <c r="K15" s="245"/>
      <c r="L15" s="245"/>
      <c r="M15" s="245"/>
      <c r="N15" s="245"/>
      <c r="O15" s="245"/>
      <c r="P15" s="245"/>
      <c r="Q15" s="245"/>
      <c r="R15" s="245"/>
      <c r="S15" s="245"/>
      <c r="T15" s="245"/>
      <c r="U15" s="245"/>
      <c r="V15" s="245"/>
      <c r="W15" s="245"/>
      <c r="X15" s="245"/>
      <c r="Y15" s="245"/>
      <c r="Z15" s="245"/>
      <c r="AA15" s="246"/>
      <c r="AB15" s="308"/>
      <c r="AC15" s="309"/>
      <c r="AD15" s="309"/>
      <c r="AE15" s="309"/>
      <c r="AF15" s="310"/>
    </row>
    <row r="16" spans="1:47" s="52" customFormat="1" ht="15" customHeight="1" x14ac:dyDescent="0.15">
      <c r="A16" s="314" t="str">
        <f>履歴書!A16</f>
        <v/>
      </c>
      <c r="B16" s="315"/>
      <c r="C16" s="33" t="str">
        <f>履歴書!C16</f>
        <v/>
      </c>
      <c r="D16" s="316" t="str">
        <f>履歴書!D16</f>
        <v/>
      </c>
      <c r="E16" s="315"/>
      <c r="F16" s="36" t="str">
        <f>履歴書!F16</f>
        <v/>
      </c>
      <c r="G16" s="254" t="str">
        <f>履歴書!G16</f>
        <v/>
      </c>
      <c r="H16" s="245"/>
      <c r="I16" s="245"/>
      <c r="J16" s="245"/>
      <c r="K16" s="245"/>
      <c r="L16" s="245"/>
      <c r="M16" s="245"/>
      <c r="N16" s="245"/>
      <c r="O16" s="245"/>
      <c r="P16" s="245"/>
      <c r="Q16" s="245"/>
      <c r="R16" s="245"/>
      <c r="S16" s="245"/>
      <c r="T16" s="245"/>
      <c r="U16" s="245"/>
      <c r="V16" s="245"/>
      <c r="W16" s="245"/>
      <c r="X16" s="245"/>
      <c r="Y16" s="245"/>
      <c r="Z16" s="245"/>
      <c r="AA16" s="246"/>
      <c r="AB16" s="308"/>
      <c r="AC16" s="309"/>
      <c r="AD16" s="309"/>
      <c r="AE16" s="309"/>
      <c r="AF16" s="310"/>
    </row>
    <row r="17" spans="1:47" ht="15" customHeight="1" x14ac:dyDescent="0.15">
      <c r="A17" s="323" t="str">
        <f>履歴書!A17</f>
        <v>備考（その他）</v>
      </c>
      <c r="B17" s="152"/>
      <c r="C17" s="152"/>
      <c r="D17" s="152"/>
      <c r="E17" s="153"/>
      <c r="F17" s="317" t="str">
        <f>履歴書!F17</f>
        <v/>
      </c>
      <c r="G17" s="318"/>
      <c r="H17" s="318"/>
      <c r="I17" s="318"/>
      <c r="J17" s="318"/>
      <c r="K17" s="318"/>
      <c r="L17" s="318"/>
      <c r="M17" s="318"/>
      <c r="N17" s="318"/>
      <c r="O17" s="318"/>
      <c r="P17" s="318"/>
      <c r="Q17" s="318"/>
      <c r="R17" s="318"/>
      <c r="S17" s="318"/>
      <c r="T17" s="318"/>
      <c r="U17" s="318"/>
      <c r="V17" s="318"/>
      <c r="W17" s="318"/>
      <c r="X17" s="318"/>
      <c r="Y17" s="318"/>
      <c r="Z17" s="318"/>
      <c r="AA17" s="319"/>
      <c r="AB17" s="308"/>
      <c r="AC17" s="309"/>
      <c r="AD17" s="309"/>
      <c r="AE17" s="309"/>
      <c r="AF17" s="310"/>
    </row>
    <row r="18" spans="1:47" ht="15" customHeight="1" thickBot="1" x14ac:dyDescent="0.2">
      <c r="A18" s="154"/>
      <c r="B18" s="155"/>
      <c r="C18" s="155"/>
      <c r="D18" s="155"/>
      <c r="E18" s="156"/>
      <c r="F18" s="320"/>
      <c r="G18" s="321"/>
      <c r="H18" s="321"/>
      <c r="I18" s="321"/>
      <c r="J18" s="321"/>
      <c r="K18" s="321"/>
      <c r="L18" s="321"/>
      <c r="M18" s="321"/>
      <c r="N18" s="321"/>
      <c r="O18" s="321"/>
      <c r="P18" s="321"/>
      <c r="Q18" s="321"/>
      <c r="R18" s="321"/>
      <c r="S18" s="321"/>
      <c r="T18" s="321"/>
      <c r="U18" s="321"/>
      <c r="V18" s="321"/>
      <c r="W18" s="321"/>
      <c r="X18" s="321"/>
      <c r="Y18" s="321"/>
      <c r="Z18" s="321"/>
      <c r="AA18" s="322"/>
      <c r="AB18" s="311"/>
      <c r="AC18" s="312"/>
      <c r="AD18" s="312"/>
      <c r="AE18" s="312"/>
      <c r="AF18" s="313"/>
    </row>
    <row r="19" spans="1:47" ht="15" customHeight="1" thickTop="1" x14ac:dyDescent="0.15">
      <c r="A19" s="285" t="str">
        <f>履歴書!A19</f>
        <v>免許・資格等</v>
      </c>
      <c r="B19" s="286"/>
      <c r="C19" s="286"/>
      <c r="D19" s="286"/>
      <c r="E19" s="286"/>
      <c r="F19" s="286"/>
      <c r="G19" s="286"/>
      <c r="H19" s="286"/>
      <c r="I19" s="286"/>
      <c r="J19" s="286"/>
      <c r="K19" s="286"/>
      <c r="L19" s="286"/>
      <c r="M19" s="286"/>
      <c r="N19" s="286"/>
      <c r="O19" s="286"/>
      <c r="P19" s="286"/>
      <c r="Q19" s="285" t="str">
        <f>履歴書!Q19</f>
        <v>語学スキル</v>
      </c>
      <c r="R19" s="286"/>
      <c r="S19" s="286"/>
      <c r="T19" s="286"/>
      <c r="U19" s="286"/>
      <c r="V19" s="286"/>
      <c r="W19" s="286"/>
      <c r="X19" s="286"/>
      <c r="Y19" s="286"/>
      <c r="Z19" s="286"/>
      <c r="AA19" s="286"/>
      <c r="AB19" s="286"/>
      <c r="AC19" s="286"/>
      <c r="AD19" s="286"/>
      <c r="AE19" s="286"/>
      <c r="AF19" s="287"/>
    </row>
    <row r="20" spans="1:47" ht="15" customHeight="1" x14ac:dyDescent="0.15">
      <c r="A20" s="288" t="str">
        <f>履歴書!A20</f>
        <v>取得年月</v>
      </c>
      <c r="B20" s="128"/>
      <c r="C20" s="128"/>
      <c r="D20" s="127" t="str">
        <f>履歴書!D20</f>
        <v>名称</v>
      </c>
      <c r="E20" s="128"/>
      <c r="F20" s="128"/>
      <c r="G20" s="128"/>
      <c r="H20" s="128"/>
      <c r="I20" s="128"/>
      <c r="J20" s="128"/>
      <c r="K20" s="128"/>
      <c r="L20" s="128"/>
      <c r="M20" s="128"/>
      <c r="N20" s="128"/>
      <c r="O20" s="128"/>
      <c r="P20" s="129"/>
      <c r="Q20" s="289" t="str">
        <f>履歴書!Q20</f>
        <v>英語</v>
      </c>
      <c r="R20" s="291" t="str">
        <f>履歴書!R20</f>
        <v>ビジネスでの利用経験</v>
      </c>
      <c r="S20" s="291"/>
      <c r="T20" s="291"/>
      <c r="U20" s="291"/>
      <c r="V20" s="291"/>
      <c r="W20" s="291"/>
      <c r="X20" s="292"/>
      <c r="Y20" s="293" t="str">
        <f>履歴書!Y20</f>
        <v/>
      </c>
      <c r="Z20" s="294"/>
      <c r="AA20" s="37" t="str">
        <f>履歴書!AA20</f>
        <v>年</v>
      </c>
      <c r="AB20" s="298" t="str">
        <f>履歴書!AB20</f>
        <v>TOEIC</v>
      </c>
      <c r="AC20" s="191"/>
      <c r="AD20" s="293" t="str">
        <f>履歴書!AD20</f>
        <v/>
      </c>
      <c r="AE20" s="294"/>
      <c r="AF20" s="38" t="str">
        <f>履歴書!AF20</f>
        <v>点</v>
      </c>
    </row>
    <row r="21" spans="1:47" ht="15" customHeight="1" x14ac:dyDescent="0.15">
      <c r="A21" s="150">
        <f>履歴書!A21</f>
        <v>2007</v>
      </c>
      <c r="B21" s="146"/>
      <c r="C21" s="39">
        <f>履歴書!C21</f>
        <v>11</v>
      </c>
      <c r="D21" s="248" t="str">
        <f>履歴書!D21</f>
        <v>英語検定 3級合格</v>
      </c>
      <c r="E21" s="249"/>
      <c r="F21" s="249"/>
      <c r="G21" s="249"/>
      <c r="H21" s="249"/>
      <c r="I21" s="249"/>
      <c r="J21" s="249"/>
      <c r="K21" s="249"/>
      <c r="L21" s="249"/>
      <c r="M21" s="249"/>
      <c r="N21" s="249"/>
      <c r="O21" s="249"/>
      <c r="P21" s="250"/>
      <c r="Q21" s="289"/>
      <c r="R21" s="128" t="str">
        <f>履歴書!R21</f>
        <v>TOEFL(P)</v>
      </c>
      <c r="S21" s="247"/>
      <c r="T21" s="145" t="str">
        <f>履歴書!T21</f>
        <v/>
      </c>
      <c r="U21" s="145"/>
      <c r="V21" s="34" t="str">
        <f>履歴書!V21</f>
        <v>点</v>
      </c>
      <c r="W21" s="127" t="str">
        <f>履歴書!W21</f>
        <v>TOEFL(C)</v>
      </c>
      <c r="X21" s="247"/>
      <c r="Y21" s="145" t="str">
        <f>履歴書!Y21</f>
        <v/>
      </c>
      <c r="Z21" s="145"/>
      <c r="AA21" s="34" t="str">
        <f>履歴書!AA21</f>
        <v>点</v>
      </c>
      <c r="AB21" s="127" t="str">
        <f>履歴書!AB21</f>
        <v>TOEFL(i)</v>
      </c>
      <c r="AC21" s="247"/>
      <c r="AD21" s="145" t="str">
        <f>履歴書!AD21</f>
        <v/>
      </c>
      <c r="AE21" s="145"/>
      <c r="AF21" s="35" t="str">
        <f>履歴書!AF21</f>
        <v>点</v>
      </c>
      <c r="AK21" s="24"/>
      <c r="AL21" s="24"/>
      <c r="AM21" s="24"/>
      <c r="AN21" s="24"/>
      <c r="AO21" s="24"/>
      <c r="AP21" s="24"/>
      <c r="AQ21" s="24"/>
      <c r="AR21" s="24"/>
      <c r="AS21" s="24"/>
      <c r="AT21" s="24"/>
      <c r="AU21" s="24"/>
    </row>
    <row r="22" spans="1:47" ht="15" customHeight="1" x14ac:dyDescent="0.15">
      <c r="A22" s="150">
        <f>履歴書!A22</f>
        <v>2009</v>
      </c>
      <c r="B22" s="146"/>
      <c r="C22" s="39">
        <f>履歴書!C22</f>
        <v>9</v>
      </c>
      <c r="D22" s="248" t="str">
        <f>履歴書!D22</f>
        <v>情報検定 2級合格</v>
      </c>
      <c r="E22" s="249"/>
      <c r="F22" s="249"/>
      <c r="G22" s="249"/>
      <c r="H22" s="249"/>
      <c r="I22" s="249"/>
      <c r="J22" s="249"/>
      <c r="K22" s="249"/>
      <c r="L22" s="249"/>
      <c r="M22" s="249"/>
      <c r="N22" s="249"/>
      <c r="O22" s="249"/>
      <c r="P22" s="250"/>
      <c r="Q22" s="289"/>
      <c r="R22" s="295" t="str">
        <f>履歴書!R22</f>
        <v>文章・マニュアル読解</v>
      </c>
      <c r="S22" s="296"/>
      <c r="T22" s="296"/>
      <c r="U22" s="296"/>
      <c r="V22" s="297"/>
      <c r="W22" s="299" t="str">
        <f>履歴書!W22</f>
        <v/>
      </c>
      <c r="X22" s="300"/>
      <c r="Y22" s="302"/>
      <c r="Z22" s="295" t="str">
        <f>履歴書!Z22</f>
        <v>電話での会話</v>
      </c>
      <c r="AA22" s="296"/>
      <c r="AB22" s="296"/>
      <c r="AC22" s="297"/>
      <c r="AD22" s="299" t="str">
        <f>履歴書!AD22</f>
        <v/>
      </c>
      <c r="AE22" s="300"/>
      <c r="AF22" s="301"/>
      <c r="AK22" s="24"/>
      <c r="AL22" s="24"/>
      <c r="AM22" s="24"/>
      <c r="AN22" s="24"/>
      <c r="AO22" s="24"/>
      <c r="AP22" s="24"/>
      <c r="AQ22" s="24"/>
      <c r="AR22" s="24"/>
      <c r="AS22" s="24"/>
      <c r="AT22" s="24"/>
      <c r="AU22" s="24"/>
    </row>
    <row r="23" spans="1:47" ht="15" customHeight="1" x14ac:dyDescent="0.15">
      <c r="A23" s="150">
        <f>履歴書!A23</f>
        <v>2009</v>
      </c>
      <c r="B23" s="146"/>
      <c r="C23" s="39">
        <f>履歴書!C23</f>
        <v>11</v>
      </c>
      <c r="D23" s="248" t="str">
        <f>履歴書!D23</f>
        <v>MIDI検定 4級合格</v>
      </c>
      <c r="E23" s="249"/>
      <c r="F23" s="249"/>
      <c r="G23" s="249"/>
      <c r="H23" s="249"/>
      <c r="I23" s="249"/>
      <c r="J23" s="249"/>
      <c r="K23" s="249"/>
      <c r="L23" s="249"/>
      <c r="M23" s="249"/>
      <c r="N23" s="249"/>
      <c r="O23" s="249"/>
      <c r="P23" s="250"/>
      <c r="Q23" s="289"/>
      <c r="R23" s="127" t="str">
        <f>履歴書!R23</f>
        <v>英語での商談・交渉</v>
      </c>
      <c r="S23" s="128"/>
      <c r="T23" s="128"/>
      <c r="U23" s="128"/>
      <c r="V23" s="247"/>
      <c r="W23" s="144" t="str">
        <f>履歴書!W23</f>
        <v/>
      </c>
      <c r="X23" s="145"/>
      <c r="Y23" s="146"/>
      <c r="Z23" s="127" t="str">
        <f>履歴書!Z23</f>
        <v>英語での会議</v>
      </c>
      <c r="AA23" s="128"/>
      <c r="AB23" s="128"/>
      <c r="AC23" s="247"/>
      <c r="AD23" s="144" t="str">
        <f>履歴書!AD23</f>
        <v/>
      </c>
      <c r="AE23" s="145"/>
      <c r="AF23" s="284"/>
      <c r="AK23" s="24"/>
      <c r="AL23" s="24"/>
      <c r="AM23" s="24"/>
      <c r="AN23" s="24"/>
      <c r="AO23" s="24"/>
      <c r="AP23" s="24"/>
      <c r="AQ23" s="24"/>
      <c r="AR23" s="24"/>
      <c r="AS23" s="24"/>
      <c r="AT23" s="24"/>
      <c r="AU23" s="24"/>
    </row>
    <row r="24" spans="1:47" ht="15" customHeight="1" x14ac:dyDescent="0.15">
      <c r="A24" s="150">
        <f>履歴書!A24</f>
        <v>2011</v>
      </c>
      <c r="B24" s="146"/>
      <c r="C24" s="39">
        <f>履歴書!C24</f>
        <v>3</v>
      </c>
      <c r="D24" s="248" t="str">
        <f>履歴書!D24</f>
        <v>CGクリエイター検定ベーシック合格</v>
      </c>
      <c r="E24" s="249"/>
      <c r="F24" s="249"/>
      <c r="G24" s="249"/>
      <c r="H24" s="249"/>
      <c r="I24" s="249"/>
      <c r="J24" s="249"/>
      <c r="K24" s="249"/>
      <c r="L24" s="249"/>
      <c r="M24" s="249"/>
      <c r="N24" s="249"/>
      <c r="O24" s="249"/>
      <c r="P24" s="250"/>
      <c r="Q24" s="289"/>
      <c r="R24" s="127" t="str">
        <f>履歴書!R24</f>
        <v>e-mailでのやりとり</v>
      </c>
      <c r="S24" s="128"/>
      <c r="T24" s="128"/>
      <c r="U24" s="128"/>
      <c r="V24" s="247"/>
      <c r="W24" s="144" t="str">
        <f>履歴書!W24</f>
        <v/>
      </c>
      <c r="X24" s="145"/>
      <c r="Y24" s="146"/>
      <c r="Z24" s="127" t="str">
        <f>履歴書!Z24</f>
        <v>海外滞在</v>
      </c>
      <c r="AA24" s="128"/>
      <c r="AB24" s="128"/>
      <c r="AC24" s="247"/>
      <c r="AD24" s="144" t="str">
        <f>履歴書!AD24</f>
        <v/>
      </c>
      <c r="AE24" s="145"/>
      <c r="AF24" s="284"/>
      <c r="AK24" s="24"/>
      <c r="AL24" s="24"/>
      <c r="AM24" s="24"/>
      <c r="AN24" s="24"/>
      <c r="AO24" s="24"/>
      <c r="AP24" s="24"/>
      <c r="AQ24" s="24"/>
      <c r="AR24" s="24"/>
      <c r="AS24" s="24"/>
      <c r="AT24" s="24"/>
      <c r="AU24" s="24"/>
    </row>
    <row r="25" spans="1:47" ht="15" customHeight="1" x14ac:dyDescent="0.15">
      <c r="A25" s="150" t="str">
        <f>履歴書!A25</f>
        <v/>
      </c>
      <c r="B25" s="146"/>
      <c r="C25" s="39" t="str">
        <f>履歴書!C25</f>
        <v/>
      </c>
      <c r="D25" s="248" t="str">
        <f>履歴書!D25</f>
        <v/>
      </c>
      <c r="E25" s="249"/>
      <c r="F25" s="249"/>
      <c r="G25" s="249"/>
      <c r="H25" s="249"/>
      <c r="I25" s="249"/>
      <c r="J25" s="249"/>
      <c r="K25" s="249"/>
      <c r="L25" s="249"/>
      <c r="M25" s="249"/>
      <c r="N25" s="249"/>
      <c r="O25" s="249"/>
      <c r="P25" s="250"/>
      <c r="Q25" s="290"/>
      <c r="R25" s="127" t="str">
        <f>履歴書!R25</f>
        <v>翻訳</v>
      </c>
      <c r="S25" s="128"/>
      <c r="T25" s="128"/>
      <c r="U25" s="128"/>
      <c r="V25" s="247"/>
      <c r="W25" s="144" t="str">
        <f>履歴書!W25</f>
        <v/>
      </c>
      <c r="X25" s="145"/>
      <c r="Y25" s="146"/>
      <c r="Z25" s="127" t="str">
        <f>履歴書!Z25</f>
        <v>通訳</v>
      </c>
      <c r="AA25" s="128"/>
      <c r="AB25" s="128"/>
      <c r="AC25" s="247"/>
      <c r="AD25" s="144" t="str">
        <f>履歴書!AD25</f>
        <v/>
      </c>
      <c r="AE25" s="145"/>
      <c r="AF25" s="284"/>
      <c r="AK25" s="24"/>
      <c r="AL25" s="24"/>
      <c r="AM25" s="24"/>
      <c r="AN25" s="24"/>
      <c r="AO25" s="24"/>
      <c r="AP25" s="24"/>
      <c r="AQ25" s="24"/>
      <c r="AR25" s="24"/>
      <c r="AS25" s="24"/>
      <c r="AT25" s="24"/>
      <c r="AU25" s="24"/>
    </row>
    <row r="26" spans="1:47" ht="15" customHeight="1" x14ac:dyDescent="0.15">
      <c r="A26" s="151" t="str">
        <f>履歴書!A26</f>
        <v>備考
（その他）</v>
      </c>
      <c r="B26" s="152"/>
      <c r="C26" s="153"/>
      <c r="D26" s="157" t="str">
        <f>履歴書!D26</f>
        <v/>
      </c>
      <c r="E26" s="158"/>
      <c r="F26" s="158"/>
      <c r="G26" s="158"/>
      <c r="H26" s="158"/>
      <c r="I26" s="158"/>
      <c r="J26" s="158"/>
      <c r="K26" s="159"/>
      <c r="L26" s="163" t="str">
        <f>履歴書!L26</f>
        <v>普通自動車
免許</v>
      </c>
      <c r="M26" s="152"/>
      <c r="N26" s="153"/>
      <c r="O26" s="255" t="str">
        <f>履歴書!O26</f>
        <v>無し</v>
      </c>
      <c r="P26" s="256"/>
      <c r="Q26" s="259" t="str">
        <f>履歴書!Q26</f>
        <v>その他の
語学スキル</v>
      </c>
      <c r="R26" s="260"/>
      <c r="S26" s="261"/>
      <c r="T26" s="265" t="str">
        <f>履歴書!T26</f>
        <v/>
      </c>
      <c r="U26" s="266"/>
      <c r="V26" s="266"/>
      <c r="W26" s="266"/>
      <c r="X26" s="266"/>
      <c r="Y26" s="266"/>
      <c r="Z26" s="266"/>
      <c r="AA26" s="266"/>
      <c r="AB26" s="266"/>
      <c r="AC26" s="266"/>
      <c r="AD26" s="266"/>
      <c r="AE26" s="266"/>
      <c r="AF26" s="267"/>
      <c r="AK26" s="24"/>
      <c r="AL26" s="24"/>
      <c r="AM26" s="24"/>
      <c r="AN26" s="24"/>
      <c r="AO26" s="24"/>
      <c r="AP26" s="24"/>
      <c r="AQ26" s="24"/>
      <c r="AR26" s="24"/>
      <c r="AS26" s="24"/>
      <c r="AT26" s="24"/>
      <c r="AU26" s="24"/>
    </row>
    <row r="27" spans="1:47" ht="15" customHeight="1" thickBot="1" x14ac:dyDescent="0.2">
      <c r="A27" s="154"/>
      <c r="B27" s="155"/>
      <c r="C27" s="156"/>
      <c r="D27" s="160"/>
      <c r="E27" s="161"/>
      <c r="F27" s="161"/>
      <c r="G27" s="161"/>
      <c r="H27" s="161"/>
      <c r="I27" s="161"/>
      <c r="J27" s="161"/>
      <c r="K27" s="162"/>
      <c r="L27" s="164"/>
      <c r="M27" s="155"/>
      <c r="N27" s="156"/>
      <c r="O27" s="257"/>
      <c r="P27" s="258"/>
      <c r="Q27" s="262"/>
      <c r="R27" s="263"/>
      <c r="S27" s="264"/>
      <c r="T27" s="268"/>
      <c r="U27" s="269"/>
      <c r="V27" s="269"/>
      <c r="W27" s="269"/>
      <c r="X27" s="269"/>
      <c r="Y27" s="269"/>
      <c r="Z27" s="269"/>
      <c r="AA27" s="269"/>
      <c r="AB27" s="269"/>
      <c r="AC27" s="269"/>
      <c r="AD27" s="269"/>
      <c r="AE27" s="269"/>
      <c r="AF27" s="270"/>
      <c r="AK27" s="24"/>
      <c r="AL27" s="24"/>
      <c r="AM27" s="24"/>
      <c r="AN27" s="24"/>
      <c r="AO27" s="24"/>
      <c r="AP27" s="24"/>
      <c r="AQ27" s="24"/>
      <c r="AR27" s="24"/>
      <c r="AS27" s="24"/>
      <c r="AT27" s="24"/>
      <c r="AU27" s="24"/>
    </row>
    <row r="28" spans="1:47" ht="15" customHeight="1" thickTop="1" x14ac:dyDescent="0.15">
      <c r="A28" s="238" t="str">
        <f>履歴書!A28</f>
        <v>希望条件</v>
      </c>
      <c r="B28" s="239"/>
      <c r="C28" s="239"/>
      <c r="D28" s="239"/>
      <c r="E28" s="239"/>
      <c r="F28" s="239"/>
      <c r="G28" s="239"/>
      <c r="H28" s="239"/>
      <c r="I28" s="239"/>
      <c r="J28" s="239"/>
      <c r="K28" s="239"/>
      <c r="L28" s="239"/>
      <c r="M28" s="239"/>
      <c r="N28" s="239"/>
      <c r="O28" s="239"/>
      <c r="P28" s="239"/>
      <c r="Q28" s="239"/>
      <c r="R28" s="239"/>
      <c r="S28" s="239"/>
      <c r="T28" s="239"/>
      <c r="U28" s="239"/>
      <c r="V28" s="239"/>
      <c r="W28" s="239"/>
      <c r="X28" s="239"/>
      <c r="Y28" s="239"/>
      <c r="Z28" s="239"/>
      <c r="AA28" s="239"/>
      <c r="AB28" s="239"/>
      <c r="AC28" s="239"/>
      <c r="AD28" s="239"/>
      <c r="AE28" s="239"/>
      <c r="AF28" s="240"/>
      <c r="AK28" s="24"/>
      <c r="AL28" s="24"/>
      <c r="AM28" s="24"/>
      <c r="AN28" s="24"/>
      <c r="AO28" s="24"/>
      <c r="AP28" s="24"/>
      <c r="AQ28" s="24"/>
      <c r="AR28" s="24"/>
      <c r="AS28" s="24"/>
      <c r="AT28" s="24"/>
      <c r="AU28" s="24"/>
    </row>
    <row r="29" spans="1:47" ht="15" customHeight="1" x14ac:dyDescent="0.15">
      <c r="A29" s="288" t="e">
        <f>履歴書!#REF!</f>
        <v>#REF!</v>
      </c>
      <c r="B29" s="128"/>
      <c r="C29" s="128"/>
      <c r="D29" s="128"/>
      <c r="E29" s="128"/>
      <c r="F29" s="128"/>
      <c r="G29" s="128"/>
      <c r="H29" s="128"/>
      <c r="I29" s="128"/>
      <c r="J29" s="128"/>
      <c r="K29" s="128"/>
      <c r="L29" s="127" t="str">
        <f>履歴書!A29</f>
        <v>希望勤務地</v>
      </c>
      <c r="M29" s="128"/>
      <c r="N29" s="128"/>
      <c r="O29" s="128"/>
      <c r="P29" s="128"/>
      <c r="Q29" s="128"/>
      <c r="R29" s="128"/>
      <c r="S29" s="128"/>
      <c r="T29" s="128"/>
      <c r="U29" s="128"/>
      <c r="V29" s="247"/>
      <c r="W29" s="275" t="str">
        <f>履歴書!L29</f>
        <v>その他希望条件</v>
      </c>
      <c r="X29" s="276"/>
      <c r="Y29" s="276"/>
      <c r="Z29" s="276"/>
      <c r="AA29" s="276"/>
      <c r="AB29" s="276"/>
      <c r="AC29" s="276"/>
      <c r="AD29" s="276"/>
      <c r="AE29" s="276"/>
      <c r="AF29" s="381"/>
      <c r="AK29" s="24"/>
      <c r="AL29" s="24"/>
      <c r="AM29" s="24"/>
      <c r="AN29" s="24"/>
      <c r="AO29" s="24"/>
      <c r="AP29" s="24"/>
      <c r="AQ29" s="24"/>
      <c r="AR29" s="24"/>
      <c r="AS29" s="24"/>
      <c r="AT29" s="24"/>
      <c r="AU29" s="24"/>
    </row>
    <row r="30" spans="1:47" ht="15" customHeight="1" x14ac:dyDescent="0.15">
      <c r="A30" s="382" t="e">
        <f>履歴書!#REF!</f>
        <v>#REF!</v>
      </c>
      <c r="B30" s="383"/>
      <c r="C30" s="383"/>
      <c r="D30" s="383"/>
      <c r="E30" s="383"/>
      <c r="F30" s="383"/>
      <c r="G30" s="383"/>
      <c r="H30" s="383"/>
      <c r="I30" s="383"/>
      <c r="J30" s="383"/>
      <c r="K30" s="384"/>
      <c r="L30" s="144" t="str">
        <f>履歴書!A30</f>
        <v>東京都（23区内）　　東京都　　神奈川県</v>
      </c>
      <c r="M30" s="145"/>
      <c r="N30" s="145"/>
      <c r="O30" s="145"/>
      <c r="P30" s="145"/>
      <c r="Q30" s="145"/>
      <c r="R30" s="145"/>
      <c r="S30" s="145"/>
      <c r="T30" s="145"/>
      <c r="U30" s="145"/>
      <c r="V30" s="146"/>
      <c r="W30" s="385" t="str">
        <f>履歴書!L30</f>
        <v>関東圏であればどこでも構いません。場合によっては関西圏でも就業可能です。</v>
      </c>
      <c r="X30" s="386"/>
      <c r="Y30" s="386"/>
      <c r="Z30" s="386"/>
      <c r="AA30" s="386"/>
      <c r="AB30" s="386"/>
      <c r="AC30" s="386"/>
      <c r="AD30" s="386"/>
      <c r="AE30" s="386"/>
      <c r="AF30" s="387"/>
      <c r="AK30" s="24"/>
      <c r="AL30" s="24"/>
      <c r="AM30" s="24"/>
      <c r="AN30" s="24"/>
      <c r="AO30" s="24"/>
      <c r="AP30" s="24"/>
      <c r="AQ30" s="24"/>
      <c r="AR30" s="24"/>
      <c r="AS30" s="24"/>
      <c r="AT30" s="24"/>
      <c r="AU30" s="24"/>
    </row>
    <row r="31" spans="1:47" ht="15" customHeight="1" thickBot="1" x14ac:dyDescent="0.2">
      <c r="A31" s="391" t="e">
        <f>履歴書!#REF!</f>
        <v>#REF!</v>
      </c>
      <c r="B31" s="392"/>
      <c r="C31" s="392"/>
      <c r="D31" s="392"/>
      <c r="E31" s="392"/>
      <c r="F31" s="392"/>
      <c r="G31" s="392"/>
      <c r="H31" s="392"/>
      <c r="I31" s="392"/>
      <c r="J31" s="392"/>
      <c r="K31" s="393"/>
      <c r="L31" s="147" t="str">
        <f>履歴書!A31</f>
        <v>転居を伴う転勤の可否</v>
      </c>
      <c r="M31" s="148"/>
      <c r="N31" s="148"/>
      <c r="O31" s="148"/>
      <c r="P31" s="149"/>
      <c r="Q31" s="281" t="str">
        <f>履歴書!F31</f>
        <v>条件によっては可</v>
      </c>
      <c r="R31" s="282"/>
      <c r="S31" s="282"/>
      <c r="T31" s="282"/>
      <c r="U31" s="282"/>
      <c r="V31" s="283"/>
      <c r="W31" s="388"/>
      <c r="X31" s="389"/>
      <c r="Y31" s="389"/>
      <c r="Z31" s="389"/>
      <c r="AA31" s="389"/>
      <c r="AB31" s="389"/>
      <c r="AC31" s="389"/>
      <c r="AD31" s="389"/>
      <c r="AE31" s="389"/>
      <c r="AF31" s="390"/>
      <c r="AK31" s="24"/>
      <c r="AL31" s="24"/>
      <c r="AM31" s="24"/>
      <c r="AN31" s="24"/>
      <c r="AO31" s="24"/>
      <c r="AP31" s="24"/>
      <c r="AQ31" s="24"/>
      <c r="AR31" s="24"/>
      <c r="AS31" s="24"/>
      <c r="AT31" s="24"/>
      <c r="AU31" s="24"/>
    </row>
    <row r="32" spans="1:47" ht="15" customHeight="1" thickTop="1" x14ac:dyDescent="0.15">
      <c r="A32" s="134" t="str">
        <f>履歴書!A32</f>
        <v>職歴</v>
      </c>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6"/>
      <c r="AK32" s="24"/>
      <c r="AL32" s="24"/>
      <c r="AM32" s="24"/>
      <c r="AN32" s="24"/>
      <c r="AO32" s="24"/>
      <c r="AP32" s="24"/>
      <c r="AQ32" s="24"/>
      <c r="AR32" s="24"/>
      <c r="AS32" s="24"/>
      <c r="AT32" s="24"/>
      <c r="AU32" s="24"/>
    </row>
    <row r="33" spans="1:54" s="52" customFormat="1" ht="15" customHeight="1" x14ac:dyDescent="0.15">
      <c r="A33" s="271" t="str">
        <f>履歴書!A33</f>
        <v>現在の就業状況</v>
      </c>
      <c r="B33" s="229"/>
      <c r="C33" s="229"/>
      <c r="D33" s="229"/>
      <c r="E33" s="272" t="str">
        <f>履歴書!E33</f>
        <v>離職中</v>
      </c>
      <c r="F33" s="273"/>
      <c r="G33" s="273"/>
      <c r="H33" s="273"/>
      <c r="I33" s="274"/>
      <c r="J33" s="186" t="str">
        <f>履歴書!J33</f>
        <v>経験社数</v>
      </c>
      <c r="K33" s="187"/>
      <c r="L33" s="187"/>
      <c r="M33" s="188">
        <f>履歴書!M33</f>
        <v>5</v>
      </c>
      <c r="N33" s="188"/>
      <c r="O33" s="189"/>
      <c r="P33" s="40" t="str">
        <f>履歴書!P33</f>
        <v>社</v>
      </c>
      <c r="Q33" s="41" t="str">
        <f>履歴書!Q33</f>
        <v>直近の3社を記載※4社目以降がある場合は職務経歴書に記載致します。</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s="52" customFormat="1" ht="15" customHeight="1" x14ac:dyDescent="0.15">
      <c r="A34" s="251" t="str">
        <f>履歴書!A34</f>
        <v>社名</v>
      </c>
      <c r="B34" s="252"/>
      <c r="C34" s="253" t="str">
        <f>履歴書!C34</f>
        <v>株式会社スマイルラボ</v>
      </c>
      <c r="D34" s="242"/>
      <c r="E34" s="242"/>
      <c r="F34" s="242"/>
      <c r="G34" s="242"/>
      <c r="H34" s="242"/>
      <c r="I34" s="242"/>
      <c r="J34" s="242"/>
      <c r="K34" s="242"/>
      <c r="L34" s="243"/>
      <c r="M34" s="253" t="str">
        <f>履歴書!M34</f>
        <v>株式会社DF</v>
      </c>
      <c r="N34" s="242"/>
      <c r="O34" s="242"/>
      <c r="P34" s="242"/>
      <c r="Q34" s="242"/>
      <c r="R34" s="242"/>
      <c r="S34" s="242"/>
      <c r="T34" s="242"/>
      <c r="U34" s="242"/>
      <c r="V34" s="243"/>
      <c r="W34" s="241" t="str">
        <f>履歴書!W34</f>
        <v>株式会社シーベース</v>
      </c>
      <c r="X34" s="242"/>
      <c r="Y34" s="242"/>
      <c r="Z34" s="242"/>
      <c r="AA34" s="242"/>
      <c r="AB34" s="242"/>
      <c r="AC34" s="242"/>
      <c r="AD34" s="242"/>
      <c r="AE34" s="242"/>
      <c r="AF34" s="243"/>
      <c r="AG34" s="24"/>
      <c r="AH34" s="24"/>
      <c r="AI34" s="24"/>
      <c r="AJ34" s="24"/>
    </row>
    <row r="35" spans="1:54" s="52" customFormat="1" ht="15" customHeight="1" x14ac:dyDescent="0.15">
      <c r="A35" s="190"/>
      <c r="B35" s="191"/>
      <c r="C35" s="254"/>
      <c r="D35" s="245"/>
      <c r="E35" s="245"/>
      <c r="F35" s="245"/>
      <c r="G35" s="245"/>
      <c r="H35" s="245"/>
      <c r="I35" s="245"/>
      <c r="J35" s="245"/>
      <c r="K35" s="245"/>
      <c r="L35" s="246"/>
      <c r="M35" s="254"/>
      <c r="N35" s="245"/>
      <c r="O35" s="245"/>
      <c r="P35" s="245"/>
      <c r="Q35" s="245"/>
      <c r="R35" s="245"/>
      <c r="S35" s="245"/>
      <c r="T35" s="245"/>
      <c r="U35" s="245"/>
      <c r="V35" s="246"/>
      <c r="W35" s="244"/>
      <c r="X35" s="245"/>
      <c r="Y35" s="245"/>
      <c r="Z35" s="245"/>
      <c r="AA35" s="245"/>
      <c r="AB35" s="245"/>
      <c r="AC35" s="245"/>
      <c r="AD35" s="245"/>
      <c r="AE35" s="245"/>
      <c r="AF35" s="246"/>
      <c r="AG35" s="24"/>
      <c r="AH35" s="24"/>
      <c r="AI35" s="24"/>
      <c r="AJ35" s="24"/>
    </row>
    <row r="36" spans="1:54" s="52" customFormat="1" ht="15" customHeight="1" x14ac:dyDescent="0.15">
      <c r="A36" s="151" t="str">
        <f>履歴書!A36</f>
        <v>事業
内容</v>
      </c>
      <c r="B36" s="153"/>
      <c r="C36" s="184" t="str">
        <f>履歴書!C36</f>
        <v>インターネットを活用したコミュニティサービスの企画・開発・運営</v>
      </c>
      <c r="D36" s="169"/>
      <c r="E36" s="169"/>
      <c r="F36" s="169"/>
      <c r="G36" s="169"/>
      <c r="H36" s="169"/>
      <c r="I36" s="170"/>
      <c r="J36" s="127" t="str">
        <f>履歴書!J36</f>
        <v>従業員数</v>
      </c>
      <c r="K36" s="128"/>
      <c r="L36" s="129"/>
      <c r="M36" s="184" t="str">
        <f>履歴書!M36</f>
        <v>VRコンテンツ、遊技機、スマートフォンアプリ、ウェブアプリの企画・開発</v>
      </c>
      <c r="N36" s="169"/>
      <c r="O36" s="169"/>
      <c r="P36" s="169"/>
      <c r="Q36" s="169"/>
      <c r="R36" s="169"/>
      <c r="S36" s="170"/>
      <c r="T36" s="127" t="str">
        <f>履歴書!T36</f>
        <v>従業員数</v>
      </c>
      <c r="U36" s="128"/>
      <c r="V36" s="129"/>
      <c r="W36" s="168" t="str">
        <f>履歴書!W36</f>
        <v>Webアプリケーションの開発、運営</v>
      </c>
      <c r="X36" s="169"/>
      <c r="Y36" s="169"/>
      <c r="Z36" s="169"/>
      <c r="AA36" s="169"/>
      <c r="AB36" s="169"/>
      <c r="AC36" s="170"/>
      <c r="AD36" s="127" t="str">
        <f>履歴書!AD36</f>
        <v>従業員数</v>
      </c>
      <c r="AE36" s="128"/>
      <c r="AF36" s="129"/>
      <c r="AG36" s="24"/>
      <c r="AH36" s="24"/>
      <c r="AI36" s="24"/>
      <c r="AJ36" s="24"/>
    </row>
    <row r="37" spans="1:54" s="52" customFormat="1" ht="15" customHeight="1" x14ac:dyDescent="0.15">
      <c r="A37" s="190"/>
      <c r="B37" s="191"/>
      <c r="C37" s="185"/>
      <c r="D37" s="172"/>
      <c r="E37" s="172"/>
      <c r="F37" s="172"/>
      <c r="G37" s="172"/>
      <c r="H37" s="172"/>
      <c r="I37" s="173"/>
      <c r="J37" s="174">
        <f>履歴書!J37</f>
        <v>30</v>
      </c>
      <c r="K37" s="175"/>
      <c r="L37" s="44" t="str">
        <f>履歴書!L37</f>
        <v>名</v>
      </c>
      <c r="M37" s="185"/>
      <c r="N37" s="172"/>
      <c r="O37" s="172"/>
      <c r="P37" s="172"/>
      <c r="Q37" s="172"/>
      <c r="R37" s="172"/>
      <c r="S37" s="173"/>
      <c r="T37" s="174">
        <f>履歴書!T37</f>
        <v>10</v>
      </c>
      <c r="U37" s="175"/>
      <c r="V37" s="44" t="str">
        <f>履歴書!V37</f>
        <v>名</v>
      </c>
      <c r="W37" s="171"/>
      <c r="X37" s="172"/>
      <c r="Y37" s="172"/>
      <c r="Z37" s="172"/>
      <c r="AA37" s="172"/>
      <c r="AB37" s="172"/>
      <c r="AC37" s="173"/>
      <c r="AD37" s="174">
        <f>履歴書!AD37</f>
        <v>42</v>
      </c>
      <c r="AE37" s="175"/>
      <c r="AF37" s="44" t="str">
        <f>履歴書!AF37</f>
        <v>名</v>
      </c>
      <c r="AG37" s="24"/>
      <c r="AH37" s="24"/>
      <c r="AI37" s="24"/>
      <c r="AJ37" s="24"/>
    </row>
    <row r="38" spans="1:54" s="52" customFormat="1" ht="15" customHeight="1" x14ac:dyDescent="0.15">
      <c r="A38" s="151" t="str">
        <f>履歴書!A38</f>
        <v>勤務
期間</v>
      </c>
      <c r="B38" s="153"/>
      <c r="C38" s="176" t="str">
        <f>履歴書!C38</f>
        <v>2019年1月</v>
      </c>
      <c r="D38" s="177"/>
      <c r="E38" s="177"/>
      <c r="F38" s="177"/>
      <c r="G38" s="165" t="str">
        <f>履歴書!G38</f>
        <v>～</v>
      </c>
      <c r="H38" s="165"/>
      <c r="I38" s="166" t="str">
        <f>履歴書!I38</f>
        <v>現在</v>
      </c>
      <c r="J38" s="166"/>
      <c r="K38" s="166"/>
      <c r="L38" s="167"/>
      <c r="M38" s="176" t="str">
        <f>履歴書!M38</f>
        <v>2018年4月</v>
      </c>
      <c r="N38" s="177"/>
      <c r="O38" s="177"/>
      <c r="P38" s="177"/>
      <c r="Q38" s="165" t="str">
        <f>履歴書!Q38</f>
        <v>～</v>
      </c>
      <c r="R38" s="165"/>
      <c r="S38" s="166" t="str">
        <f>履歴書!S38</f>
        <v>2018年11月</v>
      </c>
      <c r="T38" s="166"/>
      <c r="U38" s="166"/>
      <c r="V38" s="167"/>
      <c r="W38" s="176" t="str">
        <f>履歴書!W38</f>
        <v>2015年10月</v>
      </c>
      <c r="X38" s="177"/>
      <c r="Y38" s="177"/>
      <c r="Z38" s="177"/>
      <c r="AA38" s="165" t="str">
        <f>履歴書!AA38</f>
        <v>～</v>
      </c>
      <c r="AB38" s="165"/>
      <c r="AC38" s="166" t="str">
        <f>履歴書!AC38</f>
        <v>2016年3月</v>
      </c>
      <c r="AD38" s="166"/>
      <c r="AE38" s="166"/>
      <c r="AF38" s="167"/>
      <c r="AG38" s="24"/>
      <c r="AH38" s="24"/>
      <c r="AI38" s="24"/>
      <c r="AJ38" s="24"/>
    </row>
    <row r="39" spans="1:54" s="52" customFormat="1" ht="15" customHeight="1" x14ac:dyDescent="0.15">
      <c r="A39" s="190"/>
      <c r="B39" s="191"/>
      <c r="C39" s="56"/>
      <c r="D39" s="57"/>
      <c r="E39" s="58" t="str">
        <f>履歴書!E39</f>
        <v>（</v>
      </c>
      <c r="F39" s="51">
        <f ca="1">履歴書!F39</f>
        <v>0</v>
      </c>
      <c r="G39" s="58" t="str">
        <f>履歴書!G39</f>
        <v>年</v>
      </c>
      <c r="H39" s="58">
        <f ca="1">履歴書!H39</f>
        <v>7</v>
      </c>
      <c r="I39" s="224" t="str">
        <f>履歴書!I39</f>
        <v>ヶ月）</v>
      </c>
      <c r="J39" s="224"/>
      <c r="K39" s="59"/>
      <c r="L39" s="44"/>
      <c r="M39" s="60"/>
      <c r="N39" s="57"/>
      <c r="O39" s="58" t="str">
        <f>履歴書!O39</f>
        <v>（</v>
      </c>
      <c r="P39" s="51">
        <f>履歴書!P39</f>
        <v>0</v>
      </c>
      <c r="Q39" s="58" t="str">
        <f>履歴書!Q39</f>
        <v>年</v>
      </c>
      <c r="R39" s="58">
        <f>履歴書!R39</f>
        <v>8</v>
      </c>
      <c r="S39" s="224" t="str">
        <f>履歴書!S39</f>
        <v>ヶ月）</v>
      </c>
      <c r="T39" s="224"/>
      <c r="U39" s="59"/>
      <c r="V39" s="44"/>
      <c r="W39" s="60"/>
      <c r="X39" s="57"/>
      <c r="Y39" s="58" t="str">
        <f>履歴書!Y39</f>
        <v>（</v>
      </c>
      <c r="Z39" s="51">
        <f>履歴書!Z39</f>
        <v>0</v>
      </c>
      <c r="AA39" s="58" t="str">
        <f>履歴書!AA39</f>
        <v>年</v>
      </c>
      <c r="AB39" s="58">
        <f>履歴書!AB39</f>
        <v>6</v>
      </c>
      <c r="AC39" s="224" t="str">
        <f>履歴書!AC39</f>
        <v>ヶ月）</v>
      </c>
      <c r="AD39" s="224"/>
      <c r="AE39" s="59"/>
      <c r="AF39" s="44"/>
      <c r="AG39" s="24"/>
      <c r="AH39" s="24"/>
      <c r="AI39" s="24"/>
      <c r="AJ39" s="24"/>
    </row>
    <row r="40" spans="1:54" s="52" customFormat="1" ht="15" customHeight="1" x14ac:dyDescent="0.15">
      <c r="A40" s="230" t="str">
        <f>履歴書!A40</f>
        <v>主な仕事内容・役職</v>
      </c>
      <c r="B40" s="231"/>
      <c r="C40" s="206" t="str">
        <f>履歴書!C40</f>
        <v>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v>
      </c>
      <c r="D40" s="207"/>
      <c r="E40" s="207"/>
      <c r="F40" s="207"/>
      <c r="G40" s="207"/>
      <c r="H40" s="207"/>
      <c r="I40" s="207"/>
      <c r="J40" s="207"/>
      <c r="K40" s="207"/>
      <c r="L40" s="208"/>
      <c r="M40" s="206" t="str">
        <f>履歴書!M40</f>
        <v>自社開発ゲームの企画、開発
VRコンテンツの演出セリフの作成
VRコンテンツの演出スクリプトの作成
Webコンテンツ制作</v>
      </c>
      <c r="N40" s="207"/>
      <c r="O40" s="207"/>
      <c r="P40" s="207"/>
      <c r="Q40" s="207"/>
      <c r="R40" s="207"/>
      <c r="S40" s="207"/>
      <c r="T40" s="207"/>
      <c r="U40" s="207"/>
      <c r="V40" s="208"/>
      <c r="W40" s="206" t="str">
        <f>履歴書!W40</f>
        <v>社内システム開発(詳細設計、データベース設計、画面設計、コーディング)
テスター(自社Webアプリケーションのテスター)</v>
      </c>
      <c r="X40" s="207"/>
      <c r="Y40" s="207"/>
      <c r="Z40" s="207"/>
      <c r="AA40" s="207"/>
      <c r="AB40" s="207"/>
      <c r="AC40" s="207"/>
      <c r="AD40" s="207"/>
      <c r="AE40" s="207"/>
      <c r="AF40" s="208"/>
      <c r="AG40" s="24"/>
      <c r="AH40" s="24"/>
      <c r="AI40" s="24"/>
      <c r="AJ40" s="24"/>
    </row>
    <row r="41" spans="1:54" s="52" customFormat="1" ht="15" customHeight="1" x14ac:dyDescent="0.15">
      <c r="A41" s="232"/>
      <c r="B41" s="233"/>
      <c r="C41" s="209"/>
      <c r="D41" s="210"/>
      <c r="E41" s="210"/>
      <c r="F41" s="210"/>
      <c r="G41" s="210"/>
      <c r="H41" s="210"/>
      <c r="I41" s="210"/>
      <c r="J41" s="210"/>
      <c r="K41" s="210"/>
      <c r="L41" s="211"/>
      <c r="M41" s="209"/>
      <c r="N41" s="210"/>
      <c r="O41" s="210"/>
      <c r="P41" s="210"/>
      <c r="Q41" s="210"/>
      <c r="R41" s="210"/>
      <c r="S41" s="210"/>
      <c r="T41" s="210"/>
      <c r="U41" s="210"/>
      <c r="V41" s="211"/>
      <c r="W41" s="209"/>
      <c r="X41" s="210"/>
      <c r="Y41" s="210"/>
      <c r="Z41" s="210"/>
      <c r="AA41" s="210"/>
      <c r="AB41" s="210"/>
      <c r="AC41" s="210"/>
      <c r="AD41" s="210"/>
      <c r="AE41" s="210"/>
      <c r="AF41" s="211"/>
      <c r="AG41" s="24"/>
      <c r="AH41" s="24"/>
      <c r="AI41" s="24"/>
      <c r="AJ41" s="24"/>
    </row>
    <row r="42" spans="1:54" s="52" customFormat="1" ht="15" customHeight="1" x14ac:dyDescent="0.15">
      <c r="A42" s="232"/>
      <c r="B42" s="233"/>
      <c r="C42" s="209"/>
      <c r="D42" s="210"/>
      <c r="E42" s="210"/>
      <c r="F42" s="210"/>
      <c r="G42" s="210"/>
      <c r="H42" s="210"/>
      <c r="I42" s="210"/>
      <c r="J42" s="210"/>
      <c r="K42" s="210"/>
      <c r="L42" s="211"/>
      <c r="M42" s="209"/>
      <c r="N42" s="210"/>
      <c r="O42" s="210"/>
      <c r="P42" s="210"/>
      <c r="Q42" s="210"/>
      <c r="R42" s="210"/>
      <c r="S42" s="210"/>
      <c r="T42" s="210"/>
      <c r="U42" s="210"/>
      <c r="V42" s="211"/>
      <c r="W42" s="209"/>
      <c r="X42" s="210"/>
      <c r="Y42" s="210"/>
      <c r="Z42" s="210"/>
      <c r="AA42" s="210"/>
      <c r="AB42" s="210"/>
      <c r="AC42" s="210"/>
      <c r="AD42" s="210"/>
      <c r="AE42" s="210"/>
      <c r="AF42" s="211"/>
      <c r="AG42" s="45"/>
      <c r="AH42" s="24"/>
      <c r="AI42" s="24"/>
      <c r="AJ42" s="24"/>
    </row>
    <row r="43" spans="1:54" s="45" customFormat="1" ht="15" customHeight="1" x14ac:dyDescent="0.15">
      <c r="A43" s="232"/>
      <c r="B43" s="233"/>
      <c r="C43" s="209"/>
      <c r="D43" s="210"/>
      <c r="E43" s="210"/>
      <c r="F43" s="210"/>
      <c r="G43" s="210"/>
      <c r="H43" s="210"/>
      <c r="I43" s="210"/>
      <c r="J43" s="210"/>
      <c r="K43" s="210"/>
      <c r="L43" s="211"/>
      <c r="M43" s="209"/>
      <c r="N43" s="210"/>
      <c r="O43" s="210"/>
      <c r="P43" s="210"/>
      <c r="Q43" s="210"/>
      <c r="R43" s="210"/>
      <c r="S43" s="210"/>
      <c r="T43" s="210"/>
      <c r="U43" s="210"/>
      <c r="V43" s="211"/>
      <c r="W43" s="209"/>
      <c r="X43" s="210"/>
      <c r="Y43" s="210"/>
      <c r="Z43" s="210"/>
      <c r="AA43" s="210"/>
      <c r="AB43" s="210"/>
      <c r="AC43" s="210"/>
      <c r="AD43" s="210"/>
      <c r="AE43" s="210"/>
      <c r="AF43" s="211"/>
    </row>
    <row r="44" spans="1:54" s="45" customFormat="1" ht="15" customHeight="1" x14ac:dyDescent="0.15">
      <c r="A44" s="232"/>
      <c r="B44" s="233"/>
      <c r="C44" s="209"/>
      <c r="D44" s="210"/>
      <c r="E44" s="210"/>
      <c r="F44" s="210"/>
      <c r="G44" s="210"/>
      <c r="H44" s="210"/>
      <c r="I44" s="210"/>
      <c r="J44" s="210"/>
      <c r="K44" s="210"/>
      <c r="L44" s="211"/>
      <c r="M44" s="209"/>
      <c r="N44" s="210"/>
      <c r="O44" s="210"/>
      <c r="P44" s="210"/>
      <c r="Q44" s="210"/>
      <c r="R44" s="210"/>
      <c r="S44" s="210"/>
      <c r="T44" s="210"/>
      <c r="U44" s="210"/>
      <c r="V44" s="211"/>
      <c r="W44" s="209"/>
      <c r="X44" s="210"/>
      <c r="Y44" s="210"/>
      <c r="Z44" s="210"/>
      <c r="AA44" s="210"/>
      <c r="AB44" s="210"/>
      <c r="AC44" s="210"/>
      <c r="AD44" s="210"/>
      <c r="AE44" s="210"/>
      <c r="AF44" s="211"/>
    </row>
    <row r="45" spans="1:54" s="45" customFormat="1" ht="15" customHeight="1" x14ac:dyDescent="0.15">
      <c r="A45" s="232"/>
      <c r="B45" s="233"/>
      <c r="C45" s="209"/>
      <c r="D45" s="210"/>
      <c r="E45" s="210"/>
      <c r="F45" s="210"/>
      <c r="G45" s="210"/>
      <c r="H45" s="210"/>
      <c r="I45" s="210"/>
      <c r="J45" s="210"/>
      <c r="K45" s="210"/>
      <c r="L45" s="211"/>
      <c r="M45" s="209"/>
      <c r="N45" s="210"/>
      <c r="O45" s="210"/>
      <c r="P45" s="210"/>
      <c r="Q45" s="210"/>
      <c r="R45" s="210"/>
      <c r="S45" s="210"/>
      <c r="T45" s="210"/>
      <c r="U45" s="210"/>
      <c r="V45" s="211"/>
      <c r="W45" s="209"/>
      <c r="X45" s="210"/>
      <c r="Y45" s="210"/>
      <c r="Z45" s="210"/>
      <c r="AA45" s="210"/>
      <c r="AB45" s="210"/>
      <c r="AC45" s="210"/>
      <c r="AD45" s="210"/>
      <c r="AE45" s="210"/>
      <c r="AF45" s="211"/>
    </row>
    <row r="46" spans="1:54" s="45" customFormat="1" ht="15" customHeight="1" x14ac:dyDescent="0.15">
      <c r="A46" s="232"/>
      <c r="B46" s="233"/>
      <c r="C46" s="209"/>
      <c r="D46" s="210"/>
      <c r="E46" s="210"/>
      <c r="F46" s="210"/>
      <c r="G46" s="210"/>
      <c r="H46" s="210"/>
      <c r="I46" s="210"/>
      <c r="J46" s="210"/>
      <c r="K46" s="210"/>
      <c r="L46" s="211"/>
      <c r="M46" s="209"/>
      <c r="N46" s="210"/>
      <c r="O46" s="210"/>
      <c r="P46" s="210"/>
      <c r="Q46" s="210"/>
      <c r="R46" s="210"/>
      <c r="S46" s="210"/>
      <c r="T46" s="210"/>
      <c r="U46" s="210"/>
      <c r="V46" s="211"/>
      <c r="W46" s="209"/>
      <c r="X46" s="210"/>
      <c r="Y46" s="210"/>
      <c r="Z46" s="210"/>
      <c r="AA46" s="210"/>
      <c r="AB46" s="210"/>
      <c r="AC46" s="210"/>
      <c r="AD46" s="210"/>
      <c r="AE46" s="210"/>
      <c r="AF46" s="211"/>
    </row>
    <row r="47" spans="1:54" s="45" customFormat="1" ht="15" customHeight="1" x14ac:dyDescent="0.15">
      <c r="A47" s="232"/>
      <c r="B47" s="233"/>
      <c r="C47" s="209"/>
      <c r="D47" s="210"/>
      <c r="E47" s="210"/>
      <c r="F47" s="210"/>
      <c r="G47" s="210"/>
      <c r="H47" s="210"/>
      <c r="I47" s="210"/>
      <c r="J47" s="210"/>
      <c r="K47" s="210"/>
      <c r="L47" s="211"/>
      <c r="M47" s="209"/>
      <c r="N47" s="210"/>
      <c r="O47" s="210"/>
      <c r="P47" s="210"/>
      <c r="Q47" s="210"/>
      <c r="R47" s="210"/>
      <c r="S47" s="210"/>
      <c r="T47" s="210"/>
      <c r="U47" s="210"/>
      <c r="V47" s="211"/>
      <c r="W47" s="209"/>
      <c r="X47" s="210"/>
      <c r="Y47" s="210"/>
      <c r="Z47" s="210"/>
      <c r="AA47" s="210"/>
      <c r="AB47" s="210"/>
      <c r="AC47" s="210"/>
      <c r="AD47" s="210"/>
      <c r="AE47" s="210"/>
      <c r="AF47" s="211"/>
    </row>
    <row r="48" spans="1:54" s="45" customFormat="1" ht="15" customHeight="1" x14ac:dyDescent="0.15">
      <c r="A48" s="232"/>
      <c r="B48" s="233"/>
      <c r="C48" s="209"/>
      <c r="D48" s="210"/>
      <c r="E48" s="210"/>
      <c r="F48" s="210"/>
      <c r="G48" s="210"/>
      <c r="H48" s="210"/>
      <c r="I48" s="210"/>
      <c r="J48" s="210"/>
      <c r="K48" s="210"/>
      <c r="L48" s="211"/>
      <c r="M48" s="209"/>
      <c r="N48" s="210"/>
      <c r="O48" s="210"/>
      <c r="P48" s="210"/>
      <c r="Q48" s="210"/>
      <c r="R48" s="210"/>
      <c r="S48" s="210"/>
      <c r="T48" s="210"/>
      <c r="U48" s="210"/>
      <c r="V48" s="211"/>
      <c r="W48" s="209"/>
      <c r="X48" s="210"/>
      <c r="Y48" s="210"/>
      <c r="Z48" s="210"/>
      <c r="AA48" s="210"/>
      <c r="AB48" s="210"/>
      <c r="AC48" s="210"/>
      <c r="AD48" s="210"/>
      <c r="AE48" s="210"/>
      <c r="AF48" s="211"/>
    </row>
    <row r="49" spans="1:43" s="45" customFormat="1" ht="15" customHeight="1" x14ac:dyDescent="0.15">
      <c r="A49" s="232"/>
      <c r="B49" s="233"/>
      <c r="C49" s="209"/>
      <c r="D49" s="210"/>
      <c r="E49" s="210"/>
      <c r="F49" s="210"/>
      <c r="G49" s="210"/>
      <c r="H49" s="210"/>
      <c r="I49" s="210"/>
      <c r="J49" s="210"/>
      <c r="K49" s="210"/>
      <c r="L49" s="211"/>
      <c r="M49" s="209"/>
      <c r="N49" s="210"/>
      <c r="O49" s="210"/>
      <c r="P49" s="210"/>
      <c r="Q49" s="210"/>
      <c r="R49" s="210"/>
      <c r="S49" s="210"/>
      <c r="T49" s="210"/>
      <c r="U49" s="210"/>
      <c r="V49" s="211"/>
      <c r="W49" s="209"/>
      <c r="X49" s="210"/>
      <c r="Y49" s="210"/>
      <c r="Z49" s="210"/>
      <c r="AA49" s="210"/>
      <c r="AB49" s="210"/>
      <c r="AC49" s="210"/>
      <c r="AD49" s="210"/>
      <c r="AE49" s="210"/>
      <c r="AF49" s="211"/>
    </row>
    <row r="50" spans="1:43" s="45" customFormat="1" ht="15" customHeight="1" x14ac:dyDescent="0.15">
      <c r="A50" s="232"/>
      <c r="B50" s="233"/>
      <c r="C50" s="209"/>
      <c r="D50" s="210"/>
      <c r="E50" s="210"/>
      <c r="F50" s="210"/>
      <c r="G50" s="210"/>
      <c r="H50" s="210"/>
      <c r="I50" s="210"/>
      <c r="J50" s="210"/>
      <c r="K50" s="210"/>
      <c r="L50" s="211"/>
      <c r="M50" s="209"/>
      <c r="N50" s="210"/>
      <c r="O50" s="210"/>
      <c r="P50" s="210"/>
      <c r="Q50" s="210"/>
      <c r="R50" s="210"/>
      <c r="S50" s="210"/>
      <c r="T50" s="210"/>
      <c r="U50" s="210"/>
      <c r="V50" s="211"/>
      <c r="W50" s="209"/>
      <c r="X50" s="210"/>
      <c r="Y50" s="210"/>
      <c r="Z50" s="210"/>
      <c r="AA50" s="210"/>
      <c r="AB50" s="210"/>
      <c r="AC50" s="210"/>
      <c r="AD50" s="210"/>
      <c r="AE50" s="210"/>
      <c r="AF50" s="211"/>
    </row>
    <row r="51" spans="1:43" s="45" customFormat="1" ht="15" customHeight="1" x14ac:dyDescent="0.15">
      <c r="A51" s="232"/>
      <c r="B51" s="233"/>
      <c r="C51" s="209"/>
      <c r="D51" s="210"/>
      <c r="E51" s="210"/>
      <c r="F51" s="210"/>
      <c r="G51" s="210"/>
      <c r="H51" s="210"/>
      <c r="I51" s="210"/>
      <c r="J51" s="210"/>
      <c r="K51" s="210"/>
      <c r="L51" s="211"/>
      <c r="M51" s="209"/>
      <c r="N51" s="210"/>
      <c r="O51" s="210"/>
      <c r="P51" s="210"/>
      <c r="Q51" s="210"/>
      <c r="R51" s="210"/>
      <c r="S51" s="210"/>
      <c r="T51" s="210"/>
      <c r="U51" s="210"/>
      <c r="V51" s="211"/>
      <c r="W51" s="209"/>
      <c r="X51" s="210"/>
      <c r="Y51" s="210"/>
      <c r="Z51" s="210"/>
      <c r="AA51" s="210"/>
      <c r="AB51" s="210"/>
      <c r="AC51" s="210"/>
      <c r="AD51" s="210"/>
      <c r="AE51" s="210"/>
      <c r="AF51" s="211"/>
    </row>
    <row r="52" spans="1:43" s="45" customFormat="1" ht="15" customHeight="1" x14ac:dyDescent="0.15">
      <c r="A52" s="232"/>
      <c r="B52" s="233"/>
      <c r="C52" s="209"/>
      <c r="D52" s="210"/>
      <c r="E52" s="210"/>
      <c r="F52" s="210"/>
      <c r="G52" s="210"/>
      <c r="H52" s="210"/>
      <c r="I52" s="210"/>
      <c r="J52" s="210"/>
      <c r="K52" s="210"/>
      <c r="L52" s="211"/>
      <c r="M52" s="209"/>
      <c r="N52" s="210"/>
      <c r="O52" s="210"/>
      <c r="P52" s="210"/>
      <c r="Q52" s="210"/>
      <c r="R52" s="210"/>
      <c r="S52" s="210"/>
      <c r="T52" s="210"/>
      <c r="U52" s="210"/>
      <c r="V52" s="211"/>
      <c r="W52" s="209"/>
      <c r="X52" s="210"/>
      <c r="Y52" s="210"/>
      <c r="Z52" s="210"/>
      <c r="AA52" s="210"/>
      <c r="AB52" s="210"/>
      <c r="AC52" s="210"/>
      <c r="AD52" s="210"/>
      <c r="AE52" s="210"/>
      <c r="AF52" s="211"/>
    </row>
    <row r="53" spans="1:43" s="45" customFormat="1" ht="15" customHeight="1" x14ac:dyDescent="0.15">
      <c r="A53" s="234"/>
      <c r="B53" s="235"/>
      <c r="C53" s="212"/>
      <c r="D53" s="213"/>
      <c r="E53" s="213"/>
      <c r="F53" s="213"/>
      <c r="G53" s="213"/>
      <c r="H53" s="213"/>
      <c r="I53" s="213"/>
      <c r="J53" s="213"/>
      <c r="K53" s="213"/>
      <c r="L53" s="214"/>
      <c r="M53" s="212"/>
      <c r="N53" s="213"/>
      <c r="O53" s="213"/>
      <c r="P53" s="213"/>
      <c r="Q53" s="213"/>
      <c r="R53" s="213"/>
      <c r="S53" s="213"/>
      <c r="T53" s="213"/>
      <c r="U53" s="213"/>
      <c r="V53" s="214"/>
      <c r="W53" s="212"/>
      <c r="X53" s="213"/>
      <c r="Y53" s="213"/>
      <c r="Z53" s="213"/>
      <c r="AA53" s="213"/>
      <c r="AB53" s="213"/>
      <c r="AC53" s="213"/>
      <c r="AD53" s="213"/>
      <c r="AE53" s="213"/>
      <c r="AF53" s="214"/>
    </row>
    <row r="54" spans="1:43" s="45" customFormat="1" ht="15" customHeight="1" x14ac:dyDescent="0.15">
      <c r="A54" s="151" t="str">
        <f>履歴書!A54</f>
        <v>雇用
形態</v>
      </c>
      <c r="B54" s="153"/>
      <c r="C54" s="215" t="str">
        <f>履歴書!C54</f>
        <v>業務委託</v>
      </c>
      <c r="D54" s="216"/>
      <c r="E54" s="216"/>
      <c r="F54" s="216"/>
      <c r="G54" s="216"/>
      <c r="H54" s="216"/>
      <c r="I54" s="216"/>
      <c r="J54" s="216"/>
      <c r="K54" s="216"/>
      <c r="L54" s="217"/>
      <c r="M54" s="137" t="str">
        <f>履歴書!M54</f>
        <v>アルバイト</v>
      </c>
      <c r="N54" s="138"/>
      <c r="O54" s="138"/>
      <c r="P54" s="138"/>
      <c r="Q54" s="138"/>
      <c r="R54" s="138"/>
      <c r="S54" s="139"/>
      <c r="T54" s="127" t="str">
        <f>履歴書!T54</f>
        <v>年収</v>
      </c>
      <c r="U54" s="128"/>
      <c r="V54" s="129"/>
      <c r="W54" s="222" t="str">
        <f>履歴書!W54</f>
        <v>正社員</v>
      </c>
      <c r="X54" s="138"/>
      <c r="Y54" s="138"/>
      <c r="Z54" s="138"/>
      <c r="AA54" s="138"/>
      <c r="AB54" s="138"/>
      <c r="AC54" s="139"/>
      <c r="AD54" s="127" t="str">
        <f>履歴書!AD54</f>
        <v>年収</v>
      </c>
      <c r="AE54" s="128"/>
      <c r="AF54" s="129"/>
    </row>
    <row r="55" spans="1:43" s="45" customFormat="1" ht="15" customHeight="1" thickBot="1" x14ac:dyDescent="0.2">
      <c r="A55" s="190"/>
      <c r="B55" s="191"/>
      <c r="C55" s="218"/>
      <c r="D55" s="219"/>
      <c r="E55" s="219"/>
      <c r="F55" s="219"/>
      <c r="G55" s="219"/>
      <c r="H55" s="219"/>
      <c r="I55" s="219"/>
      <c r="J55" s="219"/>
      <c r="K55" s="219"/>
      <c r="L55" s="220"/>
      <c r="M55" s="140"/>
      <c r="N55" s="141"/>
      <c r="O55" s="141"/>
      <c r="P55" s="141"/>
      <c r="Q55" s="141"/>
      <c r="R55" s="141"/>
      <c r="S55" s="142"/>
      <c r="T55" s="130">
        <f>履歴書!T55</f>
        <v>201</v>
      </c>
      <c r="U55" s="131"/>
      <c r="V55" s="46" t="str">
        <f>履歴書!V55</f>
        <v>万</v>
      </c>
      <c r="W55" s="223"/>
      <c r="X55" s="141"/>
      <c r="Y55" s="141"/>
      <c r="Z55" s="141"/>
      <c r="AA55" s="141"/>
      <c r="AB55" s="141"/>
      <c r="AC55" s="142"/>
      <c r="AD55" s="130">
        <f>履歴書!AD55</f>
        <v>324</v>
      </c>
      <c r="AE55" s="131"/>
      <c r="AF55" s="46" t="str">
        <f>履歴書!AF55</f>
        <v>万</v>
      </c>
    </row>
    <row r="56" spans="1:43" s="45" customFormat="1" ht="15" customHeight="1" thickTop="1" x14ac:dyDescent="0.15">
      <c r="A56" s="225" t="str">
        <f>履歴書!A56</f>
        <v>現職または　
直近就業企業の給与
※月収・年収に各種手当を含む</v>
      </c>
      <c r="B56" s="226"/>
      <c r="C56" s="226"/>
      <c r="D56" s="226"/>
      <c r="E56" s="226"/>
      <c r="F56" s="132" t="str">
        <f>履歴書!F56</f>
        <v>月収</v>
      </c>
      <c r="G56" s="132"/>
      <c r="H56" s="132"/>
      <c r="I56" s="133">
        <f>履歴書!I56</f>
        <v>34</v>
      </c>
      <c r="J56" s="133"/>
      <c r="K56" s="133"/>
      <c r="L56" s="47" t="str">
        <f>履歴書!L56</f>
        <v>万</v>
      </c>
      <c r="M56" s="134" t="str">
        <f>履歴書!M56</f>
        <v>その他特記事項（転職理由や転職にあたっての条件等）</v>
      </c>
      <c r="N56" s="135"/>
      <c r="O56" s="135"/>
      <c r="P56" s="135"/>
      <c r="Q56" s="135"/>
      <c r="R56" s="135"/>
      <c r="S56" s="135"/>
      <c r="T56" s="135"/>
      <c r="U56" s="135"/>
      <c r="V56" s="135"/>
      <c r="W56" s="135"/>
      <c r="X56" s="135"/>
      <c r="Y56" s="135"/>
      <c r="Z56" s="135"/>
      <c r="AA56" s="135"/>
      <c r="AB56" s="135"/>
      <c r="AC56" s="135"/>
      <c r="AD56" s="135"/>
      <c r="AE56" s="135"/>
      <c r="AF56" s="136"/>
      <c r="AG56" s="24"/>
      <c r="AN56" s="192"/>
      <c r="AO56" s="193"/>
      <c r="AP56" s="193"/>
      <c r="AQ56" s="194"/>
    </row>
    <row r="57" spans="1:43" s="45" customFormat="1" ht="15" customHeight="1" x14ac:dyDescent="0.15">
      <c r="A57" s="225"/>
      <c r="B57" s="226"/>
      <c r="C57" s="226"/>
      <c r="D57" s="226"/>
      <c r="E57" s="226"/>
      <c r="F57" s="132" t="str">
        <f>履歴書!F57</f>
        <v>年間賞与</v>
      </c>
      <c r="G57" s="132"/>
      <c r="H57" s="132"/>
      <c r="I57" s="133">
        <f>履歴書!I57</f>
        <v>0</v>
      </c>
      <c r="J57" s="133"/>
      <c r="K57" s="133"/>
      <c r="L57" s="47" t="str">
        <f>履歴書!L57</f>
        <v>万</v>
      </c>
      <c r="M57" s="195" t="str">
        <f>履歴書!M57</f>
        <v>特にありません。</v>
      </c>
      <c r="N57" s="196"/>
      <c r="O57" s="196"/>
      <c r="P57" s="196"/>
      <c r="Q57" s="196"/>
      <c r="R57" s="196"/>
      <c r="S57" s="196"/>
      <c r="T57" s="196"/>
      <c r="U57" s="196"/>
      <c r="V57" s="196"/>
      <c r="W57" s="196"/>
      <c r="X57" s="196"/>
      <c r="Y57" s="196"/>
      <c r="Z57" s="196"/>
      <c r="AA57" s="196"/>
      <c r="AB57" s="196"/>
      <c r="AC57" s="196"/>
      <c r="AD57" s="196"/>
      <c r="AE57" s="196"/>
      <c r="AF57" s="197"/>
      <c r="AG57" s="24"/>
    </row>
    <row r="58" spans="1:43" ht="15" customHeight="1" x14ac:dyDescent="0.15">
      <c r="A58" s="225"/>
      <c r="B58" s="226"/>
      <c r="C58" s="226"/>
      <c r="D58" s="226"/>
      <c r="E58" s="226"/>
      <c r="F58" s="204" t="str">
        <f>履歴書!F58</f>
        <v>年収</v>
      </c>
      <c r="G58" s="204"/>
      <c r="H58" s="204"/>
      <c r="I58" s="205">
        <f>履歴書!I58</f>
        <v>450</v>
      </c>
      <c r="J58" s="205"/>
      <c r="K58" s="205"/>
      <c r="L58" s="48" t="str">
        <f>履歴書!L58</f>
        <v>万</v>
      </c>
      <c r="M58" s="198"/>
      <c r="N58" s="199"/>
      <c r="O58" s="199"/>
      <c r="P58" s="199"/>
      <c r="Q58" s="199"/>
      <c r="R58" s="199"/>
      <c r="S58" s="199"/>
      <c r="T58" s="199"/>
      <c r="U58" s="199"/>
      <c r="V58" s="199"/>
      <c r="W58" s="199"/>
      <c r="X58" s="199"/>
      <c r="Y58" s="199"/>
      <c r="Z58" s="199"/>
      <c r="AA58" s="199"/>
      <c r="AB58" s="199"/>
      <c r="AC58" s="199"/>
      <c r="AD58" s="199"/>
      <c r="AE58" s="199"/>
      <c r="AF58" s="200"/>
    </row>
    <row r="59" spans="1:43" ht="15" customHeight="1" x14ac:dyDescent="0.15">
      <c r="A59" s="225"/>
      <c r="B59" s="226"/>
      <c r="C59" s="226"/>
      <c r="D59" s="226"/>
      <c r="E59" s="226"/>
      <c r="F59" s="221" t="str">
        <f>履歴書!F59</f>
        <v>残業手当</v>
      </c>
      <c r="G59" s="221"/>
      <c r="H59" s="221"/>
      <c r="I59" s="237">
        <f>履歴書!I59</f>
        <v>0</v>
      </c>
      <c r="J59" s="237"/>
      <c r="K59" s="237"/>
      <c r="L59" s="49" t="str">
        <f>履歴書!L59</f>
        <v>万</v>
      </c>
      <c r="M59" s="198"/>
      <c r="N59" s="199"/>
      <c r="O59" s="199"/>
      <c r="P59" s="199"/>
      <c r="Q59" s="199"/>
      <c r="R59" s="199"/>
      <c r="S59" s="199"/>
      <c r="T59" s="199"/>
      <c r="U59" s="199"/>
      <c r="V59" s="199"/>
      <c r="W59" s="199"/>
      <c r="X59" s="199"/>
      <c r="Y59" s="199"/>
      <c r="Z59" s="199"/>
      <c r="AA59" s="199"/>
      <c r="AB59" s="199"/>
      <c r="AC59" s="199"/>
      <c r="AD59" s="199"/>
      <c r="AE59" s="199"/>
      <c r="AF59" s="200"/>
    </row>
    <row r="60" spans="1:43" ht="15" customHeight="1" x14ac:dyDescent="0.15">
      <c r="A60" s="225"/>
      <c r="B60" s="226"/>
      <c r="C60" s="226"/>
      <c r="D60" s="226"/>
      <c r="E60" s="226"/>
      <c r="F60" s="132" t="str">
        <f>履歴書!F60</f>
        <v>住宅手当</v>
      </c>
      <c r="G60" s="132"/>
      <c r="H60" s="132"/>
      <c r="I60" s="133">
        <f>履歴書!I60</f>
        <v>0</v>
      </c>
      <c r="J60" s="133"/>
      <c r="K60" s="133"/>
      <c r="L60" s="47" t="str">
        <f>履歴書!L60</f>
        <v>万</v>
      </c>
      <c r="M60" s="198"/>
      <c r="N60" s="199"/>
      <c r="O60" s="199"/>
      <c r="P60" s="199"/>
      <c r="Q60" s="199"/>
      <c r="R60" s="199"/>
      <c r="S60" s="199"/>
      <c r="T60" s="199"/>
      <c r="U60" s="199"/>
      <c r="V60" s="199"/>
      <c r="W60" s="199"/>
      <c r="X60" s="199"/>
      <c r="Y60" s="199"/>
      <c r="Z60" s="199"/>
      <c r="AA60" s="199"/>
      <c r="AB60" s="199"/>
      <c r="AC60" s="199"/>
      <c r="AD60" s="199"/>
      <c r="AE60" s="199"/>
      <c r="AF60" s="200"/>
    </row>
    <row r="61" spans="1:43" ht="15" customHeight="1" x14ac:dyDescent="0.15">
      <c r="A61" s="225"/>
      <c r="B61" s="226"/>
      <c r="C61" s="226"/>
      <c r="D61" s="226"/>
      <c r="E61" s="226"/>
      <c r="F61" s="132" t="str">
        <f>履歴書!F61</f>
        <v>扶養手当</v>
      </c>
      <c r="G61" s="132"/>
      <c r="H61" s="132"/>
      <c r="I61" s="133">
        <f>履歴書!I61</f>
        <v>0</v>
      </c>
      <c r="J61" s="133"/>
      <c r="K61" s="133"/>
      <c r="L61" s="47" t="str">
        <f>履歴書!L61</f>
        <v>万</v>
      </c>
      <c r="M61" s="198"/>
      <c r="N61" s="199"/>
      <c r="O61" s="199"/>
      <c r="P61" s="199"/>
      <c r="Q61" s="199"/>
      <c r="R61" s="199"/>
      <c r="S61" s="199"/>
      <c r="T61" s="199"/>
      <c r="U61" s="199"/>
      <c r="V61" s="199"/>
      <c r="W61" s="199"/>
      <c r="X61" s="199"/>
      <c r="Y61" s="199"/>
      <c r="Z61" s="199"/>
      <c r="AA61" s="199"/>
      <c r="AB61" s="199"/>
      <c r="AC61" s="199"/>
      <c r="AD61" s="199"/>
      <c r="AE61" s="199"/>
      <c r="AF61" s="200"/>
    </row>
    <row r="62" spans="1:43" ht="15" customHeight="1" x14ac:dyDescent="0.15">
      <c r="A62" s="227"/>
      <c r="B62" s="228"/>
      <c r="C62" s="228"/>
      <c r="D62" s="228"/>
      <c r="E62" s="228"/>
      <c r="F62" s="229" t="str">
        <f>履歴書!F62</f>
        <v>その他手当</v>
      </c>
      <c r="G62" s="229"/>
      <c r="H62" s="229"/>
      <c r="I62" s="236">
        <f>履歴書!I62</f>
        <v>0</v>
      </c>
      <c r="J62" s="236"/>
      <c r="K62" s="236"/>
      <c r="L62" s="50" t="str">
        <f>履歴書!L62</f>
        <v>万</v>
      </c>
      <c r="M62" s="201"/>
      <c r="N62" s="202"/>
      <c r="O62" s="202"/>
      <c r="P62" s="202"/>
      <c r="Q62" s="202"/>
      <c r="R62" s="202"/>
      <c r="S62" s="202"/>
      <c r="T62" s="202"/>
      <c r="U62" s="202"/>
      <c r="V62" s="202"/>
      <c r="W62" s="202"/>
      <c r="X62" s="202"/>
      <c r="Y62" s="202"/>
      <c r="Z62" s="202"/>
      <c r="AA62" s="202"/>
      <c r="AB62" s="202"/>
      <c r="AC62" s="202"/>
      <c r="AD62" s="202"/>
      <c r="AE62" s="202"/>
      <c r="AF62" s="203"/>
    </row>
  </sheetData>
  <mergeCells count="177">
    <mergeCell ref="L5:M5"/>
    <mergeCell ref="T5:V5"/>
    <mergeCell ref="E7:F7"/>
    <mergeCell ref="G7:K7"/>
    <mergeCell ref="L7:S7"/>
    <mergeCell ref="T6:V6"/>
    <mergeCell ref="W6:AA6"/>
    <mergeCell ref="A1:AF2"/>
    <mergeCell ref="Z3:AA3"/>
    <mergeCell ref="B4:E4"/>
    <mergeCell ref="F4:I4"/>
    <mergeCell ref="J4:K4"/>
    <mergeCell ref="L4:S4"/>
    <mergeCell ref="T4:AA4"/>
    <mergeCell ref="J5:K6"/>
    <mergeCell ref="A11:AA11"/>
    <mergeCell ref="AB4:AF11"/>
    <mergeCell ref="W7:AA7"/>
    <mergeCell ref="B8:S8"/>
    <mergeCell ref="T8:V8"/>
    <mergeCell ref="W8:AA8"/>
    <mergeCell ref="X9:AA9"/>
    <mergeCell ref="A10:C10"/>
    <mergeCell ref="D10:M10"/>
    <mergeCell ref="N10:P10"/>
    <mergeCell ref="T9:W9"/>
    <mergeCell ref="A9:D9"/>
    <mergeCell ref="E9:J9"/>
    <mergeCell ref="K9:O9"/>
    <mergeCell ref="P9:Q9"/>
    <mergeCell ref="A7:A8"/>
    <mergeCell ref="B7:C7"/>
    <mergeCell ref="A5:A6"/>
    <mergeCell ref="B5:E6"/>
    <mergeCell ref="T7:V7"/>
    <mergeCell ref="W5:AA5"/>
    <mergeCell ref="Q10:AA10"/>
    <mergeCell ref="L6:P6"/>
    <mergeCell ref="F5:I6"/>
    <mergeCell ref="A12:C12"/>
    <mergeCell ref="D12:F12"/>
    <mergeCell ref="AB12:AF12"/>
    <mergeCell ref="A13:B13"/>
    <mergeCell ref="D13:E13"/>
    <mergeCell ref="AB13:AF18"/>
    <mergeCell ref="A14:B14"/>
    <mergeCell ref="D14:E14"/>
    <mergeCell ref="A15:B15"/>
    <mergeCell ref="D15:E15"/>
    <mergeCell ref="F17:AA18"/>
    <mergeCell ref="G12:AA12"/>
    <mergeCell ref="G13:AA13"/>
    <mergeCell ref="G14:AA14"/>
    <mergeCell ref="G15:AA15"/>
    <mergeCell ref="G16:AA16"/>
    <mergeCell ref="A22:B22"/>
    <mergeCell ref="D22:P22"/>
    <mergeCell ref="R22:V22"/>
    <mergeCell ref="W22:Y22"/>
    <mergeCell ref="Y21:Z21"/>
    <mergeCell ref="Z22:AC22"/>
    <mergeCell ref="A16:B16"/>
    <mergeCell ref="D16:E16"/>
    <mergeCell ref="R20:X20"/>
    <mergeCell ref="Y20:Z20"/>
    <mergeCell ref="A17:E18"/>
    <mergeCell ref="A19:P19"/>
    <mergeCell ref="Q19:AF19"/>
    <mergeCell ref="AD20:AE20"/>
    <mergeCell ref="A20:C20"/>
    <mergeCell ref="AB20:AC20"/>
    <mergeCell ref="A24:B24"/>
    <mergeCell ref="D24:P24"/>
    <mergeCell ref="R24:V24"/>
    <mergeCell ref="W24:Y24"/>
    <mergeCell ref="AD22:AF22"/>
    <mergeCell ref="Q20:Q25"/>
    <mergeCell ref="R23:V23"/>
    <mergeCell ref="W23:Y23"/>
    <mergeCell ref="Z25:AC25"/>
    <mergeCell ref="AD25:AF25"/>
    <mergeCell ref="Z24:AC24"/>
    <mergeCell ref="AD24:AF24"/>
    <mergeCell ref="Z23:AC23"/>
    <mergeCell ref="AD23:AF23"/>
    <mergeCell ref="AB21:AC21"/>
    <mergeCell ref="AD21:AE21"/>
    <mergeCell ref="A21:B21"/>
    <mergeCell ref="D21:P21"/>
    <mergeCell ref="R21:S21"/>
    <mergeCell ref="T21:U21"/>
    <mergeCell ref="D20:P20"/>
    <mergeCell ref="A23:B23"/>
    <mergeCell ref="D23:P23"/>
    <mergeCell ref="W21:X21"/>
    <mergeCell ref="A26:C27"/>
    <mergeCell ref="D26:K27"/>
    <mergeCell ref="L26:N27"/>
    <mergeCell ref="O26:P27"/>
    <mergeCell ref="Q26:S27"/>
    <mergeCell ref="T26:AF27"/>
    <mergeCell ref="A25:B25"/>
    <mergeCell ref="D25:P25"/>
    <mergeCell ref="R25:V25"/>
    <mergeCell ref="W25:Y25"/>
    <mergeCell ref="A32:AF32"/>
    <mergeCell ref="A28:AF28"/>
    <mergeCell ref="A29:K29"/>
    <mergeCell ref="L29:V29"/>
    <mergeCell ref="W29:AF29"/>
    <mergeCell ref="A30:K30"/>
    <mergeCell ref="L30:V30"/>
    <mergeCell ref="W30:AF31"/>
    <mergeCell ref="A31:K31"/>
    <mergeCell ref="L31:P31"/>
    <mergeCell ref="Q31:V31"/>
    <mergeCell ref="A33:D33"/>
    <mergeCell ref="E33:I33"/>
    <mergeCell ref="J33:L33"/>
    <mergeCell ref="M33:O33"/>
    <mergeCell ref="A36:B37"/>
    <mergeCell ref="C36:I37"/>
    <mergeCell ref="J36:L36"/>
    <mergeCell ref="M36:S37"/>
    <mergeCell ref="A34:B35"/>
    <mergeCell ref="C34:L35"/>
    <mergeCell ref="M34:V35"/>
    <mergeCell ref="W34:AF35"/>
    <mergeCell ref="A38:B39"/>
    <mergeCell ref="C38:F38"/>
    <mergeCell ref="G38:H38"/>
    <mergeCell ref="I38:L38"/>
    <mergeCell ref="I39:J39"/>
    <mergeCell ref="S39:T39"/>
    <mergeCell ref="AC39:AD39"/>
    <mergeCell ref="T36:V36"/>
    <mergeCell ref="AD36:AF36"/>
    <mergeCell ref="J37:K37"/>
    <mergeCell ref="T37:U37"/>
    <mergeCell ref="AD37:AE37"/>
    <mergeCell ref="W36:AC37"/>
    <mergeCell ref="S38:V38"/>
    <mergeCell ref="W38:Z38"/>
    <mergeCell ref="AA38:AB38"/>
    <mergeCell ref="AC38:AF38"/>
    <mergeCell ref="M38:P38"/>
    <mergeCell ref="Q38:R38"/>
    <mergeCell ref="A40:B53"/>
    <mergeCell ref="C40:L53"/>
    <mergeCell ref="M40:V53"/>
    <mergeCell ref="F60:H60"/>
    <mergeCell ref="A56:E62"/>
    <mergeCell ref="F56:H56"/>
    <mergeCell ref="I56:K56"/>
    <mergeCell ref="M56:AF56"/>
    <mergeCell ref="T55:U55"/>
    <mergeCell ref="W40:AF53"/>
    <mergeCell ref="A54:B55"/>
    <mergeCell ref="C54:L55"/>
    <mergeCell ref="M54:S55"/>
    <mergeCell ref="T54:V54"/>
    <mergeCell ref="AD54:AF54"/>
    <mergeCell ref="AD55:AE55"/>
    <mergeCell ref="W54:AC55"/>
    <mergeCell ref="F62:H62"/>
    <mergeCell ref="AN56:AQ56"/>
    <mergeCell ref="F57:H57"/>
    <mergeCell ref="I57:K57"/>
    <mergeCell ref="M57:AF62"/>
    <mergeCell ref="F58:H58"/>
    <mergeCell ref="I58:K58"/>
    <mergeCell ref="F59:H59"/>
    <mergeCell ref="I59:K59"/>
    <mergeCell ref="F61:H61"/>
    <mergeCell ref="I61:K61"/>
    <mergeCell ref="I60:K60"/>
    <mergeCell ref="I62:K62"/>
  </mergeCells>
  <phoneticPr fontId="3"/>
  <hyperlinks>
    <hyperlink ref="Q10" r:id="rId1" xr:uid="{00000000-0004-0000-0200-000000000000}"/>
    <hyperlink ref="D10" r:id="rId2" xr:uid="{00000000-0004-0000-02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drawing r:id="rId4"/>
  <legacyDrawing r:id="rId5"/>
  <legacyDrawingHF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62"/>
  <sheetViews>
    <sheetView showGridLines="0" view="pageBreakPreview" zoomScaleNormal="100" zoomScaleSheetLayoutView="100" workbookViewId="0">
      <selection activeCell="AH23" sqref="AH23"/>
    </sheetView>
  </sheetViews>
  <sheetFormatPr defaultColWidth="9" defaultRowHeight="15" customHeight="1" x14ac:dyDescent="0.15"/>
  <cols>
    <col min="1" max="21" width="3.125" style="21" customWidth="1"/>
    <col min="22" max="22" width="3.375" style="21" customWidth="1"/>
    <col min="23" max="32" width="3.125" style="21" customWidth="1"/>
    <col min="33" max="33" width="3.125" style="24" customWidth="1"/>
    <col min="34" max="34" width="2.125" style="24" customWidth="1"/>
    <col min="35" max="35" width="2.375" style="24" customWidth="1"/>
    <col min="36" max="36" width="2.125" style="24" customWidth="1"/>
    <col min="37" max="47" width="9" style="52"/>
    <col min="48" max="58" width="1.625" style="24" customWidth="1"/>
    <col min="59" max="16384" width="9" style="24"/>
  </cols>
  <sheetData>
    <row r="1" spans="1:47" ht="15" customHeight="1" x14ac:dyDescent="0.15">
      <c r="A1" s="143" t="str">
        <f>履歴書!A1</f>
        <v>履　歴　書</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row>
    <row r="2" spans="1:47" s="52" customFormat="1" ht="15" customHeight="1" x14ac:dyDescent="0.15">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24"/>
      <c r="AH2" s="24"/>
      <c r="AI2" s="24"/>
      <c r="AJ2" s="24"/>
    </row>
    <row r="3" spans="1:47" ht="15" customHeight="1" x14ac:dyDescent="0.15">
      <c r="A3" s="20"/>
      <c r="Z3" s="371">
        <f ca="1">履歴書!Z3</f>
        <v>43655</v>
      </c>
      <c r="AA3" s="372"/>
      <c r="AB3" s="22" t="str">
        <f>履歴書!AB3</f>
        <v xml:space="preserve"> 年</v>
      </c>
      <c r="AC3" s="53">
        <f ca="1">履歴書!AC3</f>
        <v>43655</v>
      </c>
      <c r="AD3" s="22" t="str">
        <f>履歴書!AD3</f>
        <v xml:space="preserve">  月</v>
      </c>
      <c r="AE3" s="54">
        <f ca="1">履歴書!AE3</f>
        <v>43655</v>
      </c>
      <c r="AF3" s="23" t="str">
        <f>履歴書!AF3</f>
        <v xml:space="preserve"> 日</v>
      </c>
      <c r="AK3" s="24"/>
      <c r="AL3" s="24"/>
      <c r="AM3" s="24"/>
      <c r="AN3" s="24"/>
      <c r="AO3" s="24"/>
      <c r="AP3" s="24"/>
      <c r="AQ3" s="24"/>
      <c r="AR3" s="24"/>
      <c r="AS3" s="24"/>
      <c r="AT3" s="24"/>
      <c r="AU3" s="24"/>
    </row>
    <row r="4" spans="1:47" s="52" customFormat="1" ht="15" customHeight="1" x14ac:dyDescent="0.15">
      <c r="A4" s="19" t="str">
        <f>履歴書!A4</f>
        <v>カナ</v>
      </c>
      <c r="B4" s="373" t="str">
        <f>履歴書!B4</f>
        <v>ゴトウ</v>
      </c>
      <c r="C4" s="373"/>
      <c r="D4" s="373"/>
      <c r="E4" s="373"/>
      <c r="F4" s="374" t="str">
        <f>履歴書!F4</f>
        <v>フミアキ</v>
      </c>
      <c r="G4" s="373"/>
      <c r="H4" s="373"/>
      <c r="I4" s="375"/>
      <c r="J4" s="376" t="str">
        <f>履歴書!J4</f>
        <v>性別</v>
      </c>
      <c r="K4" s="377"/>
      <c r="L4" s="368" t="str">
        <f>履歴書!L4</f>
        <v>生年月日</v>
      </c>
      <c r="M4" s="368"/>
      <c r="N4" s="368"/>
      <c r="O4" s="368"/>
      <c r="P4" s="368"/>
      <c r="Q4" s="368"/>
      <c r="R4" s="368"/>
      <c r="S4" s="376"/>
      <c r="T4" s="367" t="str">
        <f>履歴書!T4</f>
        <v>家族構成</v>
      </c>
      <c r="U4" s="368"/>
      <c r="V4" s="368"/>
      <c r="W4" s="368"/>
      <c r="X4" s="368"/>
      <c r="Y4" s="368"/>
      <c r="Z4" s="368"/>
      <c r="AA4" s="376"/>
      <c r="AB4" s="345"/>
      <c r="AC4" s="346"/>
      <c r="AD4" s="346"/>
      <c r="AE4" s="346"/>
      <c r="AF4" s="347"/>
      <c r="AG4" s="24"/>
      <c r="AH4" s="24"/>
      <c r="AI4" s="24"/>
      <c r="AJ4" s="24"/>
    </row>
    <row r="5" spans="1:47" s="52" customFormat="1" ht="15" customHeight="1" x14ac:dyDescent="0.15">
      <c r="A5" s="355" t="str">
        <f>履歴書!A5</f>
        <v>氏名</v>
      </c>
      <c r="B5" s="145" t="str">
        <f>履歴書!B5</f>
        <v>五島</v>
      </c>
      <c r="C5" s="145"/>
      <c r="D5" s="145"/>
      <c r="E5" s="146"/>
      <c r="F5" s="222" t="str">
        <f>履歴書!F5</f>
        <v>史明</v>
      </c>
      <c r="G5" s="138"/>
      <c r="H5" s="138"/>
      <c r="I5" s="357"/>
      <c r="J5" s="294" t="str">
        <f>履歴書!J5</f>
        <v>男性</v>
      </c>
      <c r="K5" s="370"/>
      <c r="L5" s="378">
        <f>履歴書!L5</f>
        <v>1988</v>
      </c>
      <c r="M5" s="379"/>
      <c r="N5" s="26" t="str">
        <f>履歴書!N5</f>
        <v>年</v>
      </c>
      <c r="O5" s="26">
        <f>履歴書!O5</f>
        <v>10</v>
      </c>
      <c r="P5" s="26" t="str">
        <f>履歴書!P5</f>
        <v>月</v>
      </c>
      <c r="Q5" s="26">
        <f>履歴書!Q5</f>
        <v>10</v>
      </c>
      <c r="R5" s="27" t="str">
        <f>履歴書!R5</f>
        <v>日生</v>
      </c>
      <c r="S5" s="28"/>
      <c r="T5" s="190" t="str">
        <f>履歴書!T5</f>
        <v>配偶者</v>
      </c>
      <c r="U5" s="327"/>
      <c r="V5" s="191"/>
      <c r="W5" s="293" t="str">
        <f>履歴書!W5</f>
        <v>無し</v>
      </c>
      <c r="X5" s="294"/>
      <c r="Y5" s="294"/>
      <c r="Z5" s="294"/>
      <c r="AA5" s="370"/>
      <c r="AB5" s="348"/>
      <c r="AC5" s="349"/>
      <c r="AD5" s="349"/>
      <c r="AE5" s="349"/>
      <c r="AF5" s="350"/>
      <c r="AG5" s="24"/>
      <c r="AH5" s="55"/>
      <c r="AI5" s="24"/>
      <c r="AJ5" s="24"/>
    </row>
    <row r="6" spans="1:47" s="52" customFormat="1" ht="15" customHeight="1" x14ac:dyDescent="0.15">
      <c r="A6" s="325"/>
      <c r="B6" s="353"/>
      <c r="C6" s="353"/>
      <c r="D6" s="353"/>
      <c r="E6" s="356"/>
      <c r="F6" s="358"/>
      <c r="G6" s="359"/>
      <c r="H6" s="359"/>
      <c r="I6" s="360"/>
      <c r="J6" s="353"/>
      <c r="K6" s="354"/>
      <c r="L6" s="380" t="str">
        <f>履歴書!L6</f>
        <v>(昭和63年生まれ)</v>
      </c>
      <c r="M6" s="359"/>
      <c r="N6" s="359"/>
      <c r="O6" s="359"/>
      <c r="P6" s="359"/>
      <c r="Q6" s="29" t="str">
        <f>履歴書!Q6</f>
        <v>満</v>
      </c>
      <c r="R6" s="30">
        <f ca="1">履歴書!R6</f>
        <v>30</v>
      </c>
      <c r="S6" s="29" t="str">
        <f>履歴書!S6</f>
        <v>才</v>
      </c>
      <c r="T6" s="342" t="str">
        <f>履歴書!T6</f>
        <v>扶養家族</v>
      </c>
      <c r="U6" s="343"/>
      <c r="V6" s="344"/>
      <c r="W6" s="352" t="str">
        <f>履歴書!W6</f>
        <v>0人 (配偶者含む)</v>
      </c>
      <c r="X6" s="353"/>
      <c r="Y6" s="353"/>
      <c r="Z6" s="353"/>
      <c r="AA6" s="354"/>
      <c r="AB6" s="348"/>
      <c r="AC6" s="349"/>
      <c r="AD6" s="349"/>
      <c r="AE6" s="349"/>
      <c r="AF6" s="350"/>
      <c r="AG6" s="24"/>
      <c r="AH6" s="24"/>
      <c r="AI6" s="24"/>
      <c r="AJ6" s="24"/>
    </row>
    <row r="7" spans="1:47" s="52" customFormat="1" ht="15" customHeight="1" x14ac:dyDescent="0.15">
      <c r="A7" s="324" t="str">
        <f>履歴書!A7</f>
        <v>住所</v>
      </c>
      <c r="B7" s="326" t="str">
        <f>履歴書!B7</f>
        <v>261</v>
      </c>
      <c r="C7" s="326"/>
      <c r="D7" s="25" t="str">
        <f>履歴書!D7</f>
        <v>-</v>
      </c>
      <c r="E7" s="145" t="s">
        <v>203</v>
      </c>
      <c r="F7" s="145"/>
      <c r="G7" s="337" t="str">
        <f>履歴書!G7</f>
        <v>住居区分</v>
      </c>
      <c r="H7" s="338"/>
      <c r="I7" s="338"/>
      <c r="J7" s="338"/>
      <c r="K7" s="339"/>
      <c r="L7" s="364" t="str">
        <f>履歴書!L7</f>
        <v>実家</v>
      </c>
      <c r="M7" s="365"/>
      <c r="N7" s="365"/>
      <c r="O7" s="365"/>
      <c r="P7" s="365"/>
      <c r="Q7" s="365"/>
      <c r="R7" s="365"/>
      <c r="S7" s="366"/>
      <c r="T7" s="367" t="str">
        <f>履歴書!T7</f>
        <v>ＴＥＬ</v>
      </c>
      <c r="U7" s="368"/>
      <c r="V7" s="369"/>
      <c r="W7" s="293" t="s">
        <v>204</v>
      </c>
      <c r="X7" s="294"/>
      <c r="Y7" s="294"/>
      <c r="Z7" s="294"/>
      <c r="AA7" s="370"/>
      <c r="AB7" s="348"/>
      <c r="AC7" s="349"/>
      <c r="AD7" s="349"/>
      <c r="AE7" s="349"/>
      <c r="AF7" s="350"/>
      <c r="AG7" s="24"/>
      <c r="AH7" s="24"/>
      <c r="AI7" s="24"/>
      <c r="AJ7" s="24"/>
    </row>
    <row r="8" spans="1:47" s="52" customFormat="1" ht="15" customHeight="1" x14ac:dyDescent="0.15">
      <c r="A8" s="325"/>
      <c r="B8" s="361" t="str">
        <f>IF(履歴書!B8="","",IF(入力欄!B11="","",入力欄!B11)&amp;IF(入力欄!B12="","",入力欄!B12)&amp;"***************")</f>
        <v>千葉県千葉市***************</v>
      </c>
      <c r="C8" s="362"/>
      <c r="D8" s="362"/>
      <c r="E8" s="362"/>
      <c r="F8" s="362"/>
      <c r="G8" s="362"/>
      <c r="H8" s="362"/>
      <c r="I8" s="362"/>
      <c r="J8" s="362"/>
      <c r="K8" s="362"/>
      <c r="L8" s="362"/>
      <c r="M8" s="362"/>
      <c r="N8" s="362"/>
      <c r="O8" s="362"/>
      <c r="P8" s="362"/>
      <c r="Q8" s="362"/>
      <c r="R8" s="362"/>
      <c r="S8" s="363"/>
      <c r="T8" s="342" t="str">
        <f>履歴書!T8</f>
        <v>携帯</v>
      </c>
      <c r="U8" s="343"/>
      <c r="V8" s="344"/>
      <c r="W8" s="352" t="s">
        <v>205</v>
      </c>
      <c r="X8" s="353"/>
      <c r="Y8" s="353"/>
      <c r="Z8" s="353"/>
      <c r="AA8" s="354"/>
      <c r="AB8" s="348"/>
      <c r="AC8" s="349"/>
      <c r="AD8" s="349"/>
      <c r="AE8" s="349"/>
      <c r="AF8" s="350"/>
      <c r="AG8" s="24"/>
      <c r="AH8" s="24"/>
      <c r="AI8" s="24"/>
      <c r="AJ8" s="24"/>
    </row>
    <row r="9" spans="1:47" s="52" customFormat="1" ht="15" customHeight="1" x14ac:dyDescent="0.15">
      <c r="A9" s="337" t="str">
        <f>履歴書!A9</f>
        <v>最寄の交通機関</v>
      </c>
      <c r="B9" s="338"/>
      <c r="C9" s="338"/>
      <c r="D9" s="339"/>
      <c r="E9" s="340" t="str">
        <f>履歴書!E9</f>
        <v>京葉線</v>
      </c>
      <c r="F9" s="341"/>
      <c r="G9" s="341"/>
      <c r="H9" s="341"/>
      <c r="I9" s="341"/>
      <c r="J9" s="341"/>
      <c r="K9" s="341" t="str">
        <f>履歴書!K9</f>
        <v>稲毛海岸駅</v>
      </c>
      <c r="L9" s="341"/>
      <c r="M9" s="341"/>
      <c r="N9" s="341"/>
      <c r="O9" s="341"/>
      <c r="P9" s="365" t="str">
        <f>履歴書!P9</f>
        <v>徒歩</v>
      </c>
      <c r="Q9" s="365"/>
      <c r="R9" s="31">
        <f>履歴書!R9</f>
        <v>7</v>
      </c>
      <c r="S9" s="32" t="str">
        <f>履歴書!S9</f>
        <v>分</v>
      </c>
      <c r="T9" s="337" t="str">
        <f>履歴書!T9</f>
        <v>家族への伝言</v>
      </c>
      <c r="U9" s="338"/>
      <c r="V9" s="338"/>
      <c r="W9" s="339"/>
      <c r="X9" s="364" t="str">
        <f>履歴書!X9</f>
        <v/>
      </c>
      <c r="Y9" s="365"/>
      <c r="Z9" s="365"/>
      <c r="AA9" s="366"/>
      <c r="AB9" s="348"/>
      <c r="AC9" s="349"/>
      <c r="AD9" s="349"/>
      <c r="AE9" s="349"/>
      <c r="AF9" s="350"/>
      <c r="AG9" s="24"/>
      <c r="AH9" s="24"/>
      <c r="AI9" s="24"/>
      <c r="AJ9" s="24"/>
    </row>
    <row r="10" spans="1:47" s="52" customFormat="1" ht="15" customHeight="1" thickBot="1" x14ac:dyDescent="0.2">
      <c r="A10" s="329" t="s">
        <v>17</v>
      </c>
      <c r="B10" s="330"/>
      <c r="C10" s="331"/>
      <c r="D10" s="394" t="s">
        <v>206</v>
      </c>
      <c r="E10" s="333"/>
      <c r="F10" s="333"/>
      <c r="G10" s="333"/>
      <c r="H10" s="333"/>
      <c r="I10" s="333"/>
      <c r="J10" s="333"/>
      <c r="K10" s="333"/>
      <c r="L10" s="333"/>
      <c r="M10" s="333"/>
      <c r="N10" s="329" t="s">
        <v>9</v>
      </c>
      <c r="O10" s="330"/>
      <c r="P10" s="331"/>
      <c r="Q10" s="394" t="s">
        <v>206</v>
      </c>
      <c r="R10" s="335"/>
      <c r="S10" s="335"/>
      <c r="T10" s="335"/>
      <c r="U10" s="335"/>
      <c r="V10" s="335"/>
      <c r="W10" s="335"/>
      <c r="X10" s="335"/>
      <c r="Y10" s="335"/>
      <c r="Z10" s="335"/>
      <c r="AA10" s="336"/>
      <c r="AB10" s="348"/>
      <c r="AC10" s="349"/>
      <c r="AD10" s="349"/>
      <c r="AE10" s="349"/>
      <c r="AF10" s="350"/>
      <c r="AG10" s="24"/>
      <c r="AH10" s="24"/>
      <c r="AI10" s="24"/>
      <c r="AJ10" s="24"/>
    </row>
    <row r="11" spans="1:47" s="52" customFormat="1" ht="15" customHeight="1" thickTop="1" thickBot="1" x14ac:dyDescent="0.2">
      <c r="A11" s="134" t="str">
        <f>履歴書!A11</f>
        <v>学歴</v>
      </c>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6"/>
      <c r="AB11" s="140"/>
      <c r="AC11" s="141"/>
      <c r="AD11" s="141"/>
      <c r="AE11" s="141"/>
      <c r="AF11" s="351"/>
    </row>
    <row r="12" spans="1:47" s="52" customFormat="1" ht="15" customHeight="1" thickTop="1" x14ac:dyDescent="0.15">
      <c r="A12" s="190" t="str">
        <f>履歴書!A12</f>
        <v>入学年月</v>
      </c>
      <c r="B12" s="327"/>
      <c r="C12" s="191"/>
      <c r="D12" s="298" t="str">
        <f>履歴書!D12</f>
        <v>卒業年月</v>
      </c>
      <c r="E12" s="327"/>
      <c r="F12" s="191"/>
      <c r="G12" s="298" t="str">
        <f>履歴書!G12</f>
        <v>学校・学部・学科名など</v>
      </c>
      <c r="H12" s="327"/>
      <c r="I12" s="327"/>
      <c r="J12" s="327"/>
      <c r="K12" s="327"/>
      <c r="L12" s="327"/>
      <c r="M12" s="327"/>
      <c r="N12" s="327"/>
      <c r="O12" s="327"/>
      <c r="P12" s="327"/>
      <c r="Q12" s="327"/>
      <c r="R12" s="327"/>
      <c r="S12" s="327"/>
      <c r="T12" s="327"/>
      <c r="U12" s="327"/>
      <c r="V12" s="327"/>
      <c r="W12" s="327"/>
      <c r="X12" s="327"/>
      <c r="Y12" s="327"/>
      <c r="Z12" s="327"/>
      <c r="AA12" s="328"/>
      <c r="AB12" s="190" t="s">
        <v>247</v>
      </c>
      <c r="AC12" s="327"/>
      <c r="AD12" s="327"/>
      <c r="AE12" s="327"/>
      <c r="AF12" s="328"/>
    </row>
    <row r="13" spans="1:47" s="52" customFormat="1" ht="15" customHeight="1" x14ac:dyDescent="0.15">
      <c r="A13" s="303">
        <f>履歴書!A13</f>
        <v>2004</v>
      </c>
      <c r="B13" s="304"/>
      <c r="C13" s="33">
        <f>履歴書!C13</f>
        <v>4</v>
      </c>
      <c r="D13" s="146">
        <f>履歴書!D13</f>
        <v>2007</v>
      </c>
      <c r="E13" s="304"/>
      <c r="F13" s="33">
        <f>履歴書!F13</f>
        <v>3</v>
      </c>
      <c r="G13" s="254" t="str">
        <f>履歴書!G13</f>
        <v>明聖高等学校</v>
      </c>
      <c r="H13" s="245"/>
      <c r="I13" s="245"/>
      <c r="J13" s="245"/>
      <c r="K13" s="245"/>
      <c r="L13" s="245"/>
      <c r="M13" s="245"/>
      <c r="N13" s="245"/>
      <c r="O13" s="245"/>
      <c r="P13" s="245"/>
      <c r="Q13" s="245"/>
      <c r="R13" s="245"/>
      <c r="S13" s="245"/>
      <c r="T13" s="245"/>
      <c r="U13" s="245"/>
      <c r="V13" s="245"/>
      <c r="W13" s="245"/>
      <c r="X13" s="245"/>
      <c r="Y13" s="245"/>
      <c r="Z13" s="245"/>
      <c r="AA13" s="246"/>
      <c r="AB13" s="305" t="str">
        <f>履歴書!AB13</f>
        <v>野球観戦、料理</v>
      </c>
      <c r="AC13" s="306"/>
      <c r="AD13" s="306"/>
      <c r="AE13" s="306"/>
      <c r="AF13" s="307"/>
    </row>
    <row r="14" spans="1:47" s="52" customFormat="1" ht="15" customHeight="1" x14ac:dyDescent="0.15">
      <c r="A14" s="314">
        <f>履歴書!A14</f>
        <v>2007</v>
      </c>
      <c r="B14" s="315"/>
      <c r="C14" s="33">
        <f>履歴書!C14</f>
        <v>4</v>
      </c>
      <c r="D14" s="316">
        <f>履歴書!D14</f>
        <v>2009</v>
      </c>
      <c r="E14" s="315"/>
      <c r="F14" s="36">
        <f>履歴書!F14</f>
        <v>3</v>
      </c>
      <c r="G14" s="254" t="str">
        <f>履歴書!G14</f>
        <v>日本工学院専門学校ゲームクリエイター科</v>
      </c>
      <c r="H14" s="245"/>
      <c r="I14" s="245"/>
      <c r="J14" s="245"/>
      <c r="K14" s="245"/>
      <c r="L14" s="245"/>
      <c r="M14" s="245"/>
      <c r="N14" s="245"/>
      <c r="O14" s="245"/>
      <c r="P14" s="245"/>
      <c r="Q14" s="245"/>
      <c r="R14" s="245"/>
      <c r="S14" s="245"/>
      <c r="T14" s="245"/>
      <c r="U14" s="245"/>
      <c r="V14" s="245"/>
      <c r="W14" s="245"/>
      <c r="X14" s="245"/>
      <c r="Y14" s="245"/>
      <c r="Z14" s="245"/>
      <c r="AA14" s="246"/>
      <c r="AB14" s="308"/>
      <c r="AC14" s="309"/>
      <c r="AD14" s="309"/>
      <c r="AE14" s="309"/>
      <c r="AF14" s="310"/>
    </row>
    <row r="15" spans="1:47" s="52" customFormat="1" ht="15" customHeight="1" x14ac:dyDescent="0.15">
      <c r="A15" s="314">
        <f>履歴書!A15</f>
        <v>2009</v>
      </c>
      <c r="B15" s="315"/>
      <c r="C15" s="33">
        <f>履歴書!C15</f>
        <v>4</v>
      </c>
      <c r="D15" s="316">
        <f>履歴書!D15</f>
        <v>2013</v>
      </c>
      <c r="E15" s="315"/>
      <c r="F15" s="36">
        <f>履歴書!F15</f>
        <v>3</v>
      </c>
      <c r="G15" s="254" t="str">
        <f>履歴書!G15</f>
        <v>東京工科大学メディア学部</v>
      </c>
      <c r="H15" s="245"/>
      <c r="I15" s="245"/>
      <c r="J15" s="245"/>
      <c r="K15" s="245"/>
      <c r="L15" s="245"/>
      <c r="M15" s="245"/>
      <c r="N15" s="245"/>
      <c r="O15" s="245"/>
      <c r="P15" s="245"/>
      <c r="Q15" s="245"/>
      <c r="R15" s="245"/>
      <c r="S15" s="245"/>
      <c r="T15" s="245"/>
      <c r="U15" s="245"/>
      <c r="V15" s="245"/>
      <c r="W15" s="245"/>
      <c r="X15" s="245"/>
      <c r="Y15" s="245"/>
      <c r="Z15" s="245"/>
      <c r="AA15" s="246"/>
      <c r="AB15" s="308"/>
      <c r="AC15" s="309"/>
      <c r="AD15" s="309"/>
      <c r="AE15" s="309"/>
      <c r="AF15" s="310"/>
    </row>
    <row r="16" spans="1:47" s="52" customFormat="1" ht="15" customHeight="1" x14ac:dyDescent="0.15">
      <c r="A16" s="314" t="str">
        <f>履歴書!A16</f>
        <v/>
      </c>
      <c r="B16" s="315"/>
      <c r="C16" s="33" t="str">
        <f>履歴書!C16</f>
        <v/>
      </c>
      <c r="D16" s="316" t="str">
        <f>履歴書!D16</f>
        <v/>
      </c>
      <c r="E16" s="315"/>
      <c r="F16" s="36" t="str">
        <f>履歴書!F16</f>
        <v/>
      </c>
      <c r="G16" s="254" t="str">
        <f>履歴書!G16</f>
        <v/>
      </c>
      <c r="H16" s="245"/>
      <c r="I16" s="245"/>
      <c r="J16" s="245"/>
      <c r="K16" s="245"/>
      <c r="L16" s="245"/>
      <c r="M16" s="245"/>
      <c r="N16" s="245"/>
      <c r="O16" s="245"/>
      <c r="P16" s="245"/>
      <c r="Q16" s="245"/>
      <c r="R16" s="245"/>
      <c r="S16" s="245"/>
      <c r="T16" s="245"/>
      <c r="U16" s="245"/>
      <c r="V16" s="245"/>
      <c r="W16" s="245"/>
      <c r="X16" s="245"/>
      <c r="Y16" s="245"/>
      <c r="Z16" s="245"/>
      <c r="AA16" s="246"/>
      <c r="AB16" s="308"/>
      <c r="AC16" s="309"/>
      <c r="AD16" s="309"/>
      <c r="AE16" s="309"/>
      <c r="AF16" s="310"/>
    </row>
    <row r="17" spans="1:47" ht="15" customHeight="1" x14ac:dyDescent="0.15">
      <c r="A17" s="323" t="str">
        <f>履歴書!A17</f>
        <v>備考（その他）</v>
      </c>
      <c r="B17" s="152"/>
      <c r="C17" s="152"/>
      <c r="D17" s="152"/>
      <c r="E17" s="153"/>
      <c r="F17" s="317" t="str">
        <f>履歴書!F17</f>
        <v/>
      </c>
      <c r="G17" s="318"/>
      <c r="H17" s="318"/>
      <c r="I17" s="318"/>
      <c r="J17" s="318"/>
      <c r="K17" s="318"/>
      <c r="L17" s="318"/>
      <c r="M17" s="318"/>
      <c r="N17" s="318"/>
      <c r="O17" s="318"/>
      <c r="P17" s="318"/>
      <c r="Q17" s="318"/>
      <c r="R17" s="318"/>
      <c r="S17" s="318"/>
      <c r="T17" s="318"/>
      <c r="U17" s="318"/>
      <c r="V17" s="318"/>
      <c r="W17" s="318"/>
      <c r="X17" s="318"/>
      <c r="Y17" s="318"/>
      <c r="Z17" s="318"/>
      <c r="AA17" s="319"/>
      <c r="AB17" s="308"/>
      <c r="AC17" s="309"/>
      <c r="AD17" s="309"/>
      <c r="AE17" s="309"/>
      <c r="AF17" s="310"/>
    </row>
    <row r="18" spans="1:47" ht="15" customHeight="1" thickBot="1" x14ac:dyDescent="0.2">
      <c r="A18" s="154"/>
      <c r="B18" s="155"/>
      <c r="C18" s="155"/>
      <c r="D18" s="155"/>
      <c r="E18" s="156"/>
      <c r="F18" s="320"/>
      <c r="G18" s="321"/>
      <c r="H18" s="321"/>
      <c r="I18" s="321"/>
      <c r="J18" s="321"/>
      <c r="K18" s="321"/>
      <c r="L18" s="321"/>
      <c r="M18" s="321"/>
      <c r="N18" s="321"/>
      <c r="O18" s="321"/>
      <c r="P18" s="321"/>
      <c r="Q18" s="321"/>
      <c r="R18" s="321"/>
      <c r="S18" s="321"/>
      <c r="T18" s="321"/>
      <c r="U18" s="321"/>
      <c r="V18" s="321"/>
      <c r="W18" s="321"/>
      <c r="X18" s="321"/>
      <c r="Y18" s="321"/>
      <c r="Z18" s="321"/>
      <c r="AA18" s="322"/>
      <c r="AB18" s="311"/>
      <c r="AC18" s="312"/>
      <c r="AD18" s="312"/>
      <c r="AE18" s="312"/>
      <c r="AF18" s="313"/>
    </row>
    <row r="19" spans="1:47" ht="15" customHeight="1" thickTop="1" x14ac:dyDescent="0.15">
      <c r="A19" s="285" t="str">
        <f>履歴書!A19</f>
        <v>免許・資格等</v>
      </c>
      <c r="B19" s="286"/>
      <c r="C19" s="286"/>
      <c r="D19" s="286"/>
      <c r="E19" s="286"/>
      <c r="F19" s="286"/>
      <c r="G19" s="286"/>
      <c r="H19" s="286"/>
      <c r="I19" s="286"/>
      <c r="J19" s="286"/>
      <c r="K19" s="286"/>
      <c r="L19" s="286"/>
      <c r="M19" s="286"/>
      <c r="N19" s="286"/>
      <c r="O19" s="286"/>
      <c r="P19" s="286"/>
      <c r="Q19" s="285" t="str">
        <f>履歴書!Q19</f>
        <v>語学スキル</v>
      </c>
      <c r="R19" s="286"/>
      <c r="S19" s="286"/>
      <c r="T19" s="286"/>
      <c r="U19" s="286"/>
      <c r="V19" s="286"/>
      <c r="W19" s="286"/>
      <c r="X19" s="286"/>
      <c r="Y19" s="286"/>
      <c r="Z19" s="286"/>
      <c r="AA19" s="286"/>
      <c r="AB19" s="286"/>
      <c r="AC19" s="286"/>
      <c r="AD19" s="286"/>
      <c r="AE19" s="286"/>
      <c r="AF19" s="287"/>
    </row>
    <row r="20" spans="1:47" ht="15" customHeight="1" x14ac:dyDescent="0.15">
      <c r="A20" s="288" t="str">
        <f>履歴書!A20</f>
        <v>取得年月</v>
      </c>
      <c r="B20" s="128"/>
      <c r="C20" s="128"/>
      <c r="D20" s="127" t="str">
        <f>履歴書!D20</f>
        <v>名称</v>
      </c>
      <c r="E20" s="128"/>
      <c r="F20" s="128"/>
      <c r="G20" s="128"/>
      <c r="H20" s="128"/>
      <c r="I20" s="128"/>
      <c r="J20" s="128"/>
      <c r="K20" s="128"/>
      <c r="L20" s="128"/>
      <c r="M20" s="128"/>
      <c r="N20" s="128"/>
      <c r="O20" s="128"/>
      <c r="P20" s="129"/>
      <c r="Q20" s="289" t="str">
        <f>履歴書!Q20</f>
        <v>英語</v>
      </c>
      <c r="R20" s="291" t="str">
        <f>履歴書!R20</f>
        <v>ビジネスでの利用経験</v>
      </c>
      <c r="S20" s="291"/>
      <c r="T20" s="291"/>
      <c r="U20" s="291"/>
      <c r="V20" s="291"/>
      <c r="W20" s="291"/>
      <c r="X20" s="292"/>
      <c r="Y20" s="293" t="str">
        <f>履歴書!Y20</f>
        <v/>
      </c>
      <c r="Z20" s="294"/>
      <c r="AA20" s="37" t="str">
        <f>履歴書!AA20</f>
        <v>年</v>
      </c>
      <c r="AB20" s="298" t="str">
        <f>履歴書!AB20</f>
        <v>TOEIC</v>
      </c>
      <c r="AC20" s="191"/>
      <c r="AD20" s="293" t="str">
        <f>履歴書!AD20</f>
        <v/>
      </c>
      <c r="AE20" s="294"/>
      <c r="AF20" s="38" t="str">
        <f>履歴書!AF20</f>
        <v>点</v>
      </c>
    </row>
    <row r="21" spans="1:47" ht="15" customHeight="1" x14ac:dyDescent="0.15">
      <c r="A21" s="150">
        <f>履歴書!A21</f>
        <v>2007</v>
      </c>
      <c r="B21" s="146"/>
      <c r="C21" s="39">
        <f>履歴書!C21</f>
        <v>11</v>
      </c>
      <c r="D21" s="248" t="str">
        <f>履歴書!D21</f>
        <v>英語検定 3級合格</v>
      </c>
      <c r="E21" s="249"/>
      <c r="F21" s="249"/>
      <c r="G21" s="249"/>
      <c r="H21" s="249"/>
      <c r="I21" s="249"/>
      <c r="J21" s="249"/>
      <c r="K21" s="249"/>
      <c r="L21" s="249"/>
      <c r="M21" s="249"/>
      <c r="N21" s="249"/>
      <c r="O21" s="249"/>
      <c r="P21" s="250"/>
      <c r="Q21" s="289"/>
      <c r="R21" s="128" t="str">
        <f>履歴書!R21</f>
        <v>TOEFL(P)</v>
      </c>
      <c r="S21" s="247"/>
      <c r="T21" s="145" t="str">
        <f>履歴書!T21</f>
        <v/>
      </c>
      <c r="U21" s="145"/>
      <c r="V21" s="34" t="str">
        <f>履歴書!V21</f>
        <v>点</v>
      </c>
      <c r="W21" s="127" t="str">
        <f>履歴書!W21</f>
        <v>TOEFL(C)</v>
      </c>
      <c r="X21" s="247"/>
      <c r="Y21" s="145" t="str">
        <f>履歴書!Y21</f>
        <v/>
      </c>
      <c r="Z21" s="145"/>
      <c r="AA21" s="34" t="str">
        <f>履歴書!AA21</f>
        <v>点</v>
      </c>
      <c r="AB21" s="127" t="str">
        <f>履歴書!AB21</f>
        <v>TOEFL(i)</v>
      </c>
      <c r="AC21" s="247"/>
      <c r="AD21" s="145" t="str">
        <f>履歴書!AD21</f>
        <v/>
      </c>
      <c r="AE21" s="145"/>
      <c r="AF21" s="35" t="str">
        <f>履歴書!AF21</f>
        <v>点</v>
      </c>
      <c r="AK21" s="24"/>
      <c r="AL21" s="24"/>
      <c r="AM21" s="24"/>
      <c r="AN21" s="24"/>
      <c r="AO21" s="24"/>
      <c r="AP21" s="24"/>
      <c r="AQ21" s="24"/>
      <c r="AR21" s="24"/>
      <c r="AS21" s="24"/>
      <c r="AT21" s="24"/>
      <c r="AU21" s="24"/>
    </row>
    <row r="22" spans="1:47" ht="15" customHeight="1" x14ac:dyDescent="0.15">
      <c r="A22" s="150">
        <f>履歴書!A22</f>
        <v>2009</v>
      </c>
      <c r="B22" s="146"/>
      <c r="C22" s="39">
        <f>履歴書!C22</f>
        <v>9</v>
      </c>
      <c r="D22" s="248" t="str">
        <f>履歴書!D22</f>
        <v>情報検定 2級合格</v>
      </c>
      <c r="E22" s="249"/>
      <c r="F22" s="249"/>
      <c r="G22" s="249"/>
      <c r="H22" s="249"/>
      <c r="I22" s="249"/>
      <c r="J22" s="249"/>
      <c r="K22" s="249"/>
      <c r="L22" s="249"/>
      <c r="M22" s="249"/>
      <c r="N22" s="249"/>
      <c r="O22" s="249"/>
      <c r="P22" s="250"/>
      <c r="Q22" s="289"/>
      <c r="R22" s="295" t="str">
        <f>履歴書!R22</f>
        <v>文章・マニュアル読解</v>
      </c>
      <c r="S22" s="296"/>
      <c r="T22" s="296"/>
      <c r="U22" s="296"/>
      <c r="V22" s="297"/>
      <c r="W22" s="299" t="str">
        <f>履歴書!W22</f>
        <v/>
      </c>
      <c r="X22" s="300"/>
      <c r="Y22" s="302"/>
      <c r="Z22" s="295" t="str">
        <f>履歴書!Z22</f>
        <v>電話での会話</v>
      </c>
      <c r="AA22" s="296"/>
      <c r="AB22" s="296"/>
      <c r="AC22" s="297"/>
      <c r="AD22" s="299" t="str">
        <f>履歴書!AD22</f>
        <v/>
      </c>
      <c r="AE22" s="300"/>
      <c r="AF22" s="301"/>
      <c r="AK22" s="24"/>
      <c r="AL22" s="24"/>
      <c r="AM22" s="24"/>
      <c r="AN22" s="24"/>
      <c r="AO22" s="24"/>
      <c r="AP22" s="24"/>
      <c r="AQ22" s="24"/>
      <c r="AR22" s="24"/>
      <c r="AS22" s="24"/>
      <c r="AT22" s="24"/>
      <c r="AU22" s="24"/>
    </row>
    <row r="23" spans="1:47" ht="15" customHeight="1" x14ac:dyDescent="0.15">
      <c r="A23" s="150">
        <f>履歴書!A23</f>
        <v>2009</v>
      </c>
      <c r="B23" s="146"/>
      <c r="C23" s="39">
        <f>履歴書!C23</f>
        <v>11</v>
      </c>
      <c r="D23" s="248" t="str">
        <f>履歴書!D23</f>
        <v>MIDI検定 4級合格</v>
      </c>
      <c r="E23" s="249"/>
      <c r="F23" s="249"/>
      <c r="G23" s="249"/>
      <c r="H23" s="249"/>
      <c r="I23" s="249"/>
      <c r="J23" s="249"/>
      <c r="K23" s="249"/>
      <c r="L23" s="249"/>
      <c r="M23" s="249"/>
      <c r="N23" s="249"/>
      <c r="O23" s="249"/>
      <c r="P23" s="250"/>
      <c r="Q23" s="289"/>
      <c r="R23" s="127" t="str">
        <f>履歴書!R23</f>
        <v>英語での商談・交渉</v>
      </c>
      <c r="S23" s="128"/>
      <c r="T23" s="128"/>
      <c r="U23" s="128"/>
      <c r="V23" s="247"/>
      <c r="W23" s="144" t="str">
        <f>履歴書!W23</f>
        <v/>
      </c>
      <c r="X23" s="145"/>
      <c r="Y23" s="146"/>
      <c r="Z23" s="127" t="str">
        <f>履歴書!Z23</f>
        <v>英語での会議</v>
      </c>
      <c r="AA23" s="128"/>
      <c r="AB23" s="128"/>
      <c r="AC23" s="247"/>
      <c r="AD23" s="144" t="str">
        <f>履歴書!AD23</f>
        <v/>
      </c>
      <c r="AE23" s="145"/>
      <c r="AF23" s="284"/>
      <c r="AK23" s="24"/>
      <c r="AL23" s="24"/>
      <c r="AM23" s="24"/>
      <c r="AN23" s="24"/>
      <c r="AO23" s="24"/>
      <c r="AP23" s="24"/>
      <c r="AQ23" s="24"/>
      <c r="AR23" s="24"/>
      <c r="AS23" s="24"/>
      <c r="AT23" s="24"/>
      <c r="AU23" s="24"/>
    </row>
    <row r="24" spans="1:47" ht="15" customHeight="1" x14ac:dyDescent="0.15">
      <c r="A24" s="150">
        <f>履歴書!A24</f>
        <v>2011</v>
      </c>
      <c r="B24" s="146"/>
      <c r="C24" s="39">
        <f>履歴書!C24</f>
        <v>3</v>
      </c>
      <c r="D24" s="248" t="str">
        <f>履歴書!D24</f>
        <v>CGクリエイター検定ベーシック合格</v>
      </c>
      <c r="E24" s="249"/>
      <c r="F24" s="249"/>
      <c r="G24" s="249"/>
      <c r="H24" s="249"/>
      <c r="I24" s="249"/>
      <c r="J24" s="249"/>
      <c r="K24" s="249"/>
      <c r="L24" s="249"/>
      <c r="M24" s="249"/>
      <c r="N24" s="249"/>
      <c r="O24" s="249"/>
      <c r="P24" s="250"/>
      <c r="Q24" s="289"/>
      <c r="R24" s="127" t="str">
        <f>履歴書!R24</f>
        <v>e-mailでのやりとり</v>
      </c>
      <c r="S24" s="128"/>
      <c r="T24" s="128"/>
      <c r="U24" s="128"/>
      <c r="V24" s="247"/>
      <c r="W24" s="144" t="str">
        <f>履歴書!W24</f>
        <v/>
      </c>
      <c r="X24" s="145"/>
      <c r="Y24" s="146"/>
      <c r="Z24" s="127" t="str">
        <f>履歴書!Z24</f>
        <v>海外滞在</v>
      </c>
      <c r="AA24" s="128"/>
      <c r="AB24" s="128"/>
      <c r="AC24" s="247"/>
      <c r="AD24" s="144" t="str">
        <f>履歴書!AD24</f>
        <v/>
      </c>
      <c r="AE24" s="145"/>
      <c r="AF24" s="284"/>
      <c r="AK24" s="24"/>
      <c r="AL24" s="24"/>
      <c r="AM24" s="24"/>
      <c r="AN24" s="24"/>
      <c r="AO24" s="24"/>
      <c r="AP24" s="24"/>
      <c r="AQ24" s="24"/>
      <c r="AR24" s="24"/>
      <c r="AS24" s="24"/>
      <c r="AT24" s="24"/>
      <c r="AU24" s="24"/>
    </row>
    <row r="25" spans="1:47" ht="15" customHeight="1" x14ac:dyDescent="0.15">
      <c r="A25" s="150" t="str">
        <f>履歴書!A25</f>
        <v/>
      </c>
      <c r="B25" s="146"/>
      <c r="C25" s="39" t="str">
        <f>履歴書!C25</f>
        <v/>
      </c>
      <c r="D25" s="248" t="str">
        <f>履歴書!D25</f>
        <v/>
      </c>
      <c r="E25" s="249"/>
      <c r="F25" s="249"/>
      <c r="G25" s="249"/>
      <c r="H25" s="249"/>
      <c r="I25" s="249"/>
      <c r="J25" s="249"/>
      <c r="K25" s="249"/>
      <c r="L25" s="249"/>
      <c r="M25" s="249"/>
      <c r="N25" s="249"/>
      <c r="O25" s="249"/>
      <c r="P25" s="250"/>
      <c r="Q25" s="290"/>
      <c r="R25" s="127" t="str">
        <f>履歴書!R25</f>
        <v>翻訳</v>
      </c>
      <c r="S25" s="128"/>
      <c r="T25" s="128"/>
      <c r="U25" s="128"/>
      <c r="V25" s="247"/>
      <c r="W25" s="144" t="str">
        <f>履歴書!W25</f>
        <v/>
      </c>
      <c r="X25" s="145"/>
      <c r="Y25" s="146"/>
      <c r="Z25" s="127" t="str">
        <f>履歴書!Z25</f>
        <v>通訳</v>
      </c>
      <c r="AA25" s="128"/>
      <c r="AB25" s="128"/>
      <c r="AC25" s="247"/>
      <c r="AD25" s="144" t="str">
        <f>履歴書!AD25</f>
        <v/>
      </c>
      <c r="AE25" s="145"/>
      <c r="AF25" s="284"/>
      <c r="AK25" s="24"/>
      <c r="AL25" s="24"/>
      <c r="AM25" s="24"/>
      <c r="AN25" s="24"/>
      <c r="AO25" s="24"/>
      <c r="AP25" s="24"/>
      <c r="AQ25" s="24"/>
      <c r="AR25" s="24"/>
      <c r="AS25" s="24"/>
      <c r="AT25" s="24"/>
      <c r="AU25" s="24"/>
    </row>
    <row r="26" spans="1:47" ht="15" customHeight="1" x14ac:dyDescent="0.15">
      <c r="A26" s="151" t="str">
        <f>履歴書!A26</f>
        <v>備考
（その他）</v>
      </c>
      <c r="B26" s="152"/>
      <c r="C26" s="153"/>
      <c r="D26" s="157" t="str">
        <f>履歴書!D26</f>
        <v/>
      </c>
      <c r="E26" s="158"/>
      <c r="F26" s="158"/>
      <c r="G26" s="158"/>
      <c r="H26" s="158"/>
      <c r="I26" s="158"/>
      <c r="J26" s="158"/>
      <c r="K26" s="159"/>
      <c r="L26" s="163" t="str">
        <f>履歴書!L26</f>
        <v>普通自動車
免許</v>
      </c>
      <c r="M26" s="152"/>
      <c r="N26" s="153"/>
      <c r="O26" s="255" t="str">
        <f>履歴書!O26</f>
        <v>無し</v>
      </c>
      <c r="P26" s="256"/>
      <c r="Q26" s="259" t="str">
        <f>履歴書!Q26</f>
        <v>その他の
語学スキル</v>
      </c>
      <c r="R26" s="260"/>
      <c r="S26" s="261"/>
      <c r="T26" s="265" t="str">
        <f>履歴書!T26</f>
        <v/>
      </c>
      <c r="U26" s="266"/>
      <c r="V26" s="266"/>
      <c r="W26" s="266"/>
      <c r="X26" s="266"/>
      <c r="Y26" s="266"/>
      <c r="Z26" s="266"/>
      <c r="AA26" s="266"/>
      <c r="AB26" s="266"/>
      <c r="AC26" s="266"/>
      <c r="AD26" s="266"/>
      <c r="AE26" s="266"/>
      <c r="AF26" s="267"/>
      <c r="AK26" s="24"/>
      <c r="AL26" s="24"/>
      <c r="AM26" s="24"/>
      <c r="AN26" s="24"/>
      <c r="AO26" s="24"/>
      <c r="AP26" s="24"/>
      <c r="AQ26" s="24"/>
      <c r="AR26" s="24"/>
      <c r="AS26" s="24"/>
      <c r="AT26" s="24"/>
      <c r="AU26" s="24"/>
    </row>
    <row r="27" spans="1:47" ht="15" customHeight="1" thickBot="1" x14ac:dyDescent="0.2">
      <c r="A27" s="154"/>
      <c r="B27" s="155"/>
      <c r="C27" s="156"/>
      <c r="D27" s="160"/>
      <c r="E27" s="161"/>
      <c r="F27" s="161"/>
      <c r="G27" s="161"/>
      <c r="H27" s="161"/>
      <c r="I27" s="161"/>
      <c r="J27" s="161"/>
      <c r="K27" s="162"/>
      <c r="L27" s="164"/>
      <c r="M27" s="155"/>
      <c r="N27" s="156"/>
      <c r="O27" s="257"/>
      <c r="P27" s="258"/>
      <c r="Q27" s="262"/>
      <c r="R27" s="263"/>
      <c r="S27" s="264"/>
      <c r="T27" s="268"/>
      <c r="U27" s="269"/>
      <c r="V27" s="269"/>
      <c r="W27" s="269"/>
      <c r="X27" s="269"/>
      <c r="Y27" s="269"/>
      <c r="Z27" s="269"/>
      <c r="AA27" s="269"/>
      <c r="AB27" s="269"/>
      <c r="AC27" s="269"/>
      <c r="AD27" s="269"/>
      <c r="AE27" s="269"/>
      <c r="AF27" s="270"/>
      <c r="AK27" s="24"/>
      <c r="AL27" s="24"/>
      <c r="AM27" s="24"/>
      <c r="AN27" s="24"/>
      <c r="AO27" s="24"/>
      <c r="AP27" s="24"/>
      <c r="AQ27" s="24"/>
      <c r="AR27" s="24"/>
      <c r="AS27" s="24"/>
      <c r="AT27" s="24"/>
      <c r="AU27" s="24"/>
    </row>
    <row r="28" spans="1:47" ht="15" customHeight="1" thickTop="1" x14ac:dyDescent="0.15">
      <c r="A28" s="238" t="str">
        <f>履歴書!A28</f>
        <v>希望条件</v>
      </c>
      <c r="B28" s="239"/>
      <c r="C28" s="239"/>
      <c r="D28" s="239"/>
      <c r="E28" s="239"/>
      <c r="F28" s="239"/>
      <c r="G28" s="239"/>
      <c r="H28" s="239"/>
      <c r="I28" s="239"/>
      <c r="J28" s="239"/>
      <c r="K28" s="239"/>
      <c r="L28" s="239"/>
      <c r="M28" s="239"/>
      <c r="N28" s="239"/>
      <c r="O28" s="239"/>
      <c r="P28" s="239"/>
      <c r="Q28" s="239"/>
      <c r="R28" s="239"/>
      <c r="S28" s="239"/>
      <c r="T28" s="239"/>
      <c r="U28" s="239"/>
      <c r="V28" s="239"/>
      <c r="W28" s="239"/>
      <c r="X28" s="239"/>
      <c r="Y28" s="239"/>
      <c r="Z28" s="239"/>
      <c r="AA28" s="239"/>
      <c r="AB28" s="239"/>
      <c r="AC28" s="239"/>
      <c r="AD28" s="239"/>
      <c r="AE28" s="239"/>
      <c r="AF28" s="240"/>
      <c r="AK28" s="24"/>
      <c r="AL28" s="24"/>
      <c r="AM28" s="24"/>
      <c r="AN28" s="24"/>
      <c r="AO28" s="24"/>
      <c r="AP28" s="24"/>
      <c r="AQ28" s="24"/>
      <c r="AR28" s="24"/>
      <c r="AS28" s="24"/>
      <c r="AT28" s="24"/>
      <c r="AU28" s="24"/>
    </row>
    <row r="29" spans="1:47" ht="15" customHeight="1" x14ac:dyDescent="0.15">
      <c r="A29" s="288" t="str">
        <f>履歴書!A29</f>
        <v>希望勤務地</v>
      </c>
      <c r="B29" s="128"/>
      <c r="C29" s="128"/>
      <c r="D29" s="128"/>
      <c r="E29" s="128"/>
      <c r="F29" s="128"/>
      <c r="G29" s="128"/>
      <c r="H29" s="128"/>
      <c r="I29" s="128"/>
      <c r="J29" s="128"/>
      <c r="K29" s="247"/>
      <c r="L29" s="163" t="str">
        <f>履歴書!L29</f>
        <v>その他希望条件</v>
      </c>
      <c r="M29" s="398"/>
      <c r="N29" s="398"/>
      <c r="O29" s="398"/>
      <c r="P29" s="398"/>
      <c r="Q29" s="398"/>
      <c r="R29" s="398"/>
      <c r="S29" s="398"/>
      <c r="T29" s="398"/>
      <c r="U29" s="398"/>
      <c r="V29" s="398"/>
      <c r="W29" s="398"/>
      <c r="X29" s="398"/>
      <c r="Y29" s="398"/>
      <c r="Z29" s="398"/>
      <c r="AA29" s="398"/>
      <c r="AB29" s="398"/>
      <c r="AC29" s="398"/>
      <c r="AD29" s="398"/>
      <c r="AE29" s="398"/>
      <c r="AF29" s="399"/>
      <c r="AK29" s="24"/>
      <c r="AL29" s="24"/>
      <c r="AM29" s="24"/>
      <c r="AN29" s="24"/>
      <c r="AO29" s="24"/>
      <c r="AP29" s="24"/>
      <c r="AQ29" s="24"/>
      <c r="AR29" s="24"/>
      <c r="AS29" s="24"/>
      <c r="AT29" s="24"/>
      <c r="AU29" s="24"/>
    </row>
    <row r="30" spans="1:47" ht="15" customHeight="1" x14ac:dyDescent="0.15">
      <c r="A30" s="150" t="str">
        <f>履歴書!A30</f>
        <v>東京都（23区内）　　東京都　　神奈川県</v>
      </c>
      <c r="B30" s="145"/>
      <c r="C30" s="145"/>
      <c r="D30" s="145"/>
      <c r="E30" s="145"/>
      <c r="F30" s="145"/>
      <c r="G30" s="145"/>
      <c r="H30" s="145"/>
      <c r="I30" s="145"/>
      <c r="J30" s="145"/>
      <c r="K30" s="146"/>
      <c r="L30" s="277" t="str">
        <f>履歴書!L30</f>
        <v>関東圏であればどこでも構いません。場合によっては関西圏でも就業可能です。</v>
      </c>
      <c r="M30" s="278"/>
      <c r="N30" s="278"/>
      <c r="O30" s="278"/>
      <c r="P30" s="278"/>
      <c r="Q30" s="278"/>
      <c r="R30" s="278"/>
      <c r="S30" s="278"/>
      <c r="T30" s="278"/>
      <c r="U30" s="278"/>
      <c r="V30" s="278"/>
      <c r="W30" s="278"/>
      <c r="X30" s="278"/>
      <c r="Y30" s="278"/>
      <c r="Z30" s="278"/>
      <c r="AA30" s="278"/>
      <c r="AB30" s="278"/>
      <c r="AC30" s="278"/>
      <c r="AD30" s="278"/>
      <c r="AE30" s="278"/>
      <c r="AF30" s="400"/>
      <c r="AK30" s="24"/>
      <c r="AL30" s="24"/>
      <c r="AM30" s="24"/>
      <c r="AN30" s="24"/>
      <c r="AO30" s="24"/>
      <c r="AP30" s="24"/>
      <c r="AQ30" s="24"/>
      <c r="AR30" s="24"/>
      <c r="AS30" s="24"/>
      <c r="AT30" s="24"/>
      <c r="AU30" s="24"/>
    </row>
    <row r="31" spans="1:47" ht="15" customHeight="1" thickBot="1" x14ac:dyDescent="0.2">
      <c r="A31" s="402" t="str">
        <f>履歴書!A31</f>
        <v>転居を伴う転勤の可否</v>
      </c>
      <c r="B31" s="148"/>
      <c r="C31" s="148"/>
      <c r="D31" s="148"/>
      <c r="E31" s="149"/>
      <c r="F31" s="281" t="str">
        <f>履歴書!F31</f>
        <v>条件によっては可</v>
      </c>
      <c r="G31" s="282"/>
      <c r="H31" s="282"/>
      <c r="I31" s="282"/>
      <c r="J31" s="282"/>
      <c r="K31" s="283"/>
      <c r="L31" s="279"/>
      <c r="M31" s="280"/>
      <c r="N31" s="280"/>
      <c r="O31" s="280"/>
      <c r="P31" s="280"/>
      <c r="Q31" s="280"/>
      <c r="R31" s="280"/>
      <c r="S31" s="280"/>
      <c r="T31" s="280"/>
      <c r="U31" s="280"/>
      <c r="V31" s="280"/>
      <c r="W31" s="280"/>
      <c r="X31" s="280"/>
      <c r="Y31" s="280"/>
      <c r="Z31" s="280"/>
      <c r="AA31" s="280"/>
      <c r="AB31" s="280"/>
      <c r="AC31" s="280"/>
      <c r="AD31" s="280"/>
      <c r="AE31" s="280"/>
      <c r="AF31" s="401"/>
      <c r="AK31" s="24"/>
      <c r="AL31" s="24"/>
      <c r="AM31" s="24"/>
      <c r="AN31" s="24"/>
      <c r="AO31" s="24"/>
      <c r="AP31" s="24"/>
      <c r="AQ31" s="24"/>
      <c r="AR31" s="24"/>
      <c r="AS31" s="24"/>
      <c r="AT31" s="24"/>
      <c r="AU31" s="24"/>
    </row>
    <row r="32" spans="1:47" ht="15" customHeight="1" thickTop="1" x14ac:dyDescent="0.15">
      <c r="A32" s="134" t="str">
        <f>履歴書!A32</f>
        <v>職歴</v>
      </c>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6"/>
      <c r="AK32" s="24"/>
      <c r="AL32" s="24"/>
      <c r="AM32" s="24"/>
      <c r="AN32" s="24"/>
      <c r="AO32" s="24"/>
      <c r="AP32" s="24"/>
      <c r="AQ32" s="24"/>
      <c r="AR32" s="24"/>
      <c r="AS32" s="24"/>
      <c r="AT32" s="24"/>
      <c r="AU32" s="24"/>
    </row>
    <row r="33" spans="1:54" s="52" customFormat="1" ht="15" customHeight="1" x14ac:dyDescent="0.15">
      <c r="A33" s="271" t="str">
        <f>履歴書!A33</f>
        <v>現在の就業状況</v>
      </c>
      <c r="B33" s="229"/>
      <c r="C33" s="229"/>
      <c r="D33" s="229"/>
      <c r="E33" s="272" t="str">
        <f>履歴書!E33</f>
        <v>離職中</v>
      </c>
      <c r="F33" s="273"/>
      <c r="G33" s="273"/>
      <c r="H33" s="273"/>
      <c r="I33" s="274"/>
      <c r="J33" s="186" t="str">
        <f>履歴書!J33</f>
        <v>経験社数</v>
      </c>
      <c r="K33" s="187"/>
      <c r="L33" s="187"/>
      <c r="M33" s="188">
        <f>履歴書!M33</f>
        <v>5</v>
      </c>
      <c r="N33" s="188"/>
      <c r="O33" s="189"/>
      <c r="P33" s="40" t="str">
        <f>履歴書!P33</f>
        <v>社</v>
      </c>
      <c r="Q33" s="41" t="str">
        <f>履歴書!Q33</f>
        <v>直近の3社を記載※4社目以降がある場合は職務経歴書に記載致します。</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s="52" customFormat="1" ht="15" customHeight="1" x14ac:dyDescent="0.15">
      <c r="A34" s="251" t="str">
        <f>履歴書!A34</f>
        <v>社名</v>
      </c>
      <c r="B34" s="252"/>
      <c r="C34" s="253" t="str">
        <f>履歴書!C34</f>
        <v>株式会社スマイルラボ</v>
      </c>
      <c r="D34" s="242"/>
      <c r="E34" s="242"/>
      <c r="F34" s="242"/>
      <c r="G34" s="242"/>
      <c r="H34" s="242"/>
      <c r="I34" s="242"/>
      <c r="J34" s="242"/>
      <c r="K34" s="242"/>
      <c r="L34" s="243"/>
      <c r="M34" s="253" t="str">
        <f>履歴書!M34</f>
        <v>株式会社DF</v>
      </c>
      <c r="N34" s="242"/>
      <c r="O34" s="242"/>
      <c r="P34" s="242"/>
      <c r="Q34" s="242"/>
      <c r="R34" s="242"/>
      <c r="S34" s="242"/>
      <c r="T34" s="242"/>
      <c r="U34" s="242"/>
      <c r="V34" s="243"/>
      <c r="W34" s="241" t="str">
        <f>履歴書!W34</f>
        <v>株式会社シーベース</v>
      </c>
      <c r="X34" s="242"/>
      <c r="Y34" s="242"/>
      <c r="Z34" s="242"/>
      <c r="AA34" s="242"/>
      <c r="AB34" s="242"/>
      <c r="AC34" s="242"/>
      <c r="AD34" s="242"/>
      <c r="AE34" s="242"/>
      <c r="AF34" s="243"/>
      <c r="AG34" s="24"/>
      <c r="AH34" s="24"/>
      <c r="AI34" s="24"/>
      <c r="AJ34" s="24"/>
    </row>
    <row r="35" spans="1:54" s="52" customFormat="1" ht="15" customHeight="1" x14ac:dyDescent="0.15">
      <c r="A35" s="190"/>
      <c r="B35" s="191"/>
      <c r="C35" s="254"/>
      <c r="D35" s="245"/>
      <c r="E35" s="245"/>
      <c r="F35" s="245"/>
      <c r="G35" s="245"/>
      <c r="H35" s="245"/>
      <c r="I35" s="245"/>
      <c r="J35" s="245"/>
      <c r="K35" s="245"/>
      <c r="L35" s="246"/>
      <c r="M35" s="254"/>
      <c r="N35" s="245"/>
      <c r="O35" s="245"/>
      <c r="P35" s="245"/>
      <c r="Q35" s="245"/>
      <c r="R35" s="245"/>
      <c r="S35" s="245"/>
      <c r="T35" s="245"/>
      <c r="U35" s="245"/>
      <c r="V35" s="246"/>
      <c r="W35" s="244"/>
      <c r="X35" s="245"/>
      <c r="Y35" s="245"/>
      <c r="Z35" s="245"/>
      <c r="AA35" s="245"/>
      <c r="AB35" s="245"/>
      <c r="AC35" s="245"/>
      <c r="AD35" s="245"/>
      <c r="AE35" s="245"/>
      <c r="AF35" s="246"/>
      <c r="AG35" s="24"/>
      <c r="AH35" s="24"/>
      <c r="AI35" s="24"/>
      <c r="AJ35" s="24"/>
    </row>
    <row r="36" spans="1:54" s="52" customFormat="1" ht="15" customHeight="1" x14ac:dyDescent="0.15">
      <c r="A36" s="151" t="str">
        <f>履歴書!A36</f>
        <v>事業
内容</v>
      </c>
      <c r="B36" s="153"/>
      <c r="C36" s="184" t="str">
        <f>履歴書!C36</f>
        <v>インターネットを活用したコミュニティサービスの企画・開発・運営</v>
      </c>
      <c r="D36" s="169"/>
      <c r="E36" s="169"/>
      <c r="F36" s="169"/>
      <c r="G36" s="169"/>
      <c r="H36" s="169"/>
      <c r="I36" s="170"/>
      <c r="J36" s="127" t="str">
        <f>履歴書!J36</f>
        <v>従業員数</v>
      </c>
      <c r="K36" s="128"/>
      <c r="L36" s="129"/>
      <c r="M36" s="184" t="str">
        <f>履歴書!M36</f>
        <v>VRコンテンツ、遊技機、スマートフォンアプリ、ウェブアプリの企画・開発</v>
      </c>
      <c r="N36" s="169"/>
      <c r="O36" s="169"/>
      <c r="P36" s="169"/>
      <c r="Q36" s="169"/>
      <c r="R36" s="169"/>
      <c r="S36" s="170"/>
      <c r="T36" s="127" t="str">
        <f>履歴書!T36</f>
        <v>従業員数</v>
      </c>
      <c r="U36" s="128"/>
      <c r="V36" s="129"/>
      <c r="W36" s="168" t="str">
        <f>履歴書!W36</f>
        <v>Webアプリケーションの開発、運営</v>
      </c>
      <c r="X36" s="169"/>
      <c r="Y36" s="169"/>
      <c r="Z36" s="169"/>
      <c r="AA36" s="169"/>
      <c r="AB36" s="169"/>
      <c r="AC36" s="170"/>
      <c r="AD36" s="127" t="str">
        <f>履歴書!AD36</f>
        <v>従業員数</v>
      </c>
      <c r="AE36" s="128"/>
      <c r="AF36" s="129"/>
      <c r="AG36" s="24"/>
      <c r="AH36" s="24"/>
      <c r="AI36" s="24"/>
      <c r="AJ36" s="24"/>
    </row>
    <row r="37" spans="1:54" s="52" customFormat="1" ht="15" customHeight="1" x14ac:dyDescent="0.15">
      <c r="A37" s="190"/>
      <c r="B37" s="191"/>
      <c r="C37" s="185"/>
      <c r="D37" s="172"/>
      <c r="E37" s="172"/>
      <c r="F37" s="172"/>
      <c r="G37" s="172"/>
      <c r="H37" s="172"/>
      <c r="I37" s="173"/>
      <c r="J37" s="174">
        <f>履歴書!J37</f>
        <v>30</v>
      </c>
      <c r="K37" s="175"/>
      <c r="L37" s="44" t="str">
        <f>履歴書!L37</f>
        <v>名</v>
      </c>
      <c r="M37" s="185"/>
      <c r="N37" s="172"/>
      <c r="O37" s="172"/>
      <c r="P37" s="172"/>
      <c r="Q37" s="172"/>
      <c r="R37" s="172"/>
      <c r="S37" s="173"/>
      <c r="T37" s="174">
        <f>履歴書!T37</f>
        <v>10</v>
      </c>
      <c r="U37" s="175"/>
      <c r="V37" s="44" t="str">
        <f>履歴書!V37</f>
        <v>名</v>
      </c>
      <c r="W37" s="171"/>
      <c r="X37" s="172"/>
      <c r="Y37" s="172"/>
      <c r="Z37" s="172"/>
      <c r="AA37" s="172"/>
      <c r="AB37" s="172"/>
      <c r="AC37" s="173"/>
      <c r="AD37" s="174">
        <f>履歴書!AD37</f>
        <v>42</v>
      </c>
      <c r="AE37" s="175"/>
      <c r="AF37" s="44" t="str">
        <f>履歴書!AF37</f>
        <v>名</v>
      </c>
      <c r="AG37" s="24"/>
      <c r="AH37" s="24"/>
      <c r="AI37" s="24"/>
      <c r="AJ37" s="24"/>
    </row>
    <row r="38" spans="1:54" s="52" customFormat="1" ht="15" customHeight="1" x14ac:dyDescent="0.15">
      <c r="A38" s="151" t="str">
        <f>履歴書!A38</f>
        <v>勤務
期間</v>
      </c>
      <c r="B38" s="153"/>
      <c r="C38" s="176" t="str">
        <f>履歴書!C38</f>
        <v>2019年1月</v>
      </c>
      <c r="D38" s="177"/>
      <c r="E38" s="177"/>
      <c r="F38" s="177"/>
      <c r="G38" s="165" t="str">
        <f>履歴書!G38</f>
        <v>～</v>
      </c>
      <c r="H38" s="165"/>
      <c r="I38" s="166" t="str">
        <f>履歴書!I38</f>
        <v>現在</v>
      </c>
      <c r="J38" s="166"/>
      <c r="K38" s="166"/>
      <c r="L38" s="167"/>
      <c r="M38" s="176" t="str">
        <f>履歴書!M38</f>
        <v>2018年4月</v>
      </c>
      <c r="N38" s="177"/>
      <c r="O38" s="177"/>
      <c r="P38" s="177"/>
      <c r="Q38" s="165" t="str">
        <f>履歴書!Q38</f>
        <v>～</v>
      </c>
      <c r="R38" s="165"/>
      <c r="S38" s="166" t="str">
        <f>履歴書!S38</f>
        <v>2018年11月</v>
      </c>
      <c r="T38" s="166"/>
      <c r="U38" s="166"/>
      <c r="V38" s="167"/>
      <c r="W38" s="176" t="str">
        <f>履歴書!W38</f>
        <v>2015年10月</v>
      </c>
      <c r="X38" s="177"/>
      <c r="Y38" s="177"/>
      <c r="Z38" s="177"/>
      <c r="AA38" s="165" t="str">
        <f>履歴書!AA38</f>
        <v>～</v>
      </c>
      <c r="AB38" s="165"/>
      <c r="AC38" s="166" t="str">
        <f>履歴書!AC38</f>
        <v>2016年3月</v>
      </c>
      <c r="AD38" s="166"/>
      <c r="AE38" s="166"/>
      <c r="AF38" s="167"/>
      <c r="AG38" s="24"/>
      <c r="AH38" s="24"/>
      <c r="AI38" s="24"/>
      <c r="AJ38" s="24"/>
    </row>
    <row r="39" spans="1:54" s="52" customFormat="1" ht="15" customHeight="1" x14ac:dyDescent="0.15">
      <c r="A39" s="190"/>
      <c r="B39" s="191"/>
      <c r="C39" s="56"/>
      <c r="D39" s="57"/>
      <c r="E39" s="58" t="str">
        <f>履歴書!E39</f>
        <v>（</v>
      </c>
      <c r="F39" s="51">
        <f ca="1">履歴書!F39</f>
        <v>0</v>
      </c>
      <c r="G39" s="58" t="str">
        <f>履歴書!G39</f>
        <v>年</v>
      </c>
      <c r="H39" s="58">
        <f ca="1">履歴書!H39</f>
        <v>7</v>
      </c>
      <c r="I39" s="224" t="str">
        <f>履歴書!I39</f>
        <v>ヶ月）</v>
      </c>
      <c r="J39" s="224"/>
      <c r="K39" s="59"/>
      <c r="L39" s="44"/>
      <c r="M39" s="60"/>
      <c r="N39" s="57"/>
      <c r="O39" s="58" t="str">
        <f>履歴書!O39</f>
        <v>（</v>
      </c>
      <c r="P39" s="51">
        <f>履歴書!P39</f>
        <v>0</v>
      </c>
      <c r="Q39" s="58" t="str">
        <f>履歴書!Q39</f>
        <v>年</v>
      </c>
      <c r="R39" s="58">
        <f>履歴書!R39</f>
        <v>8</v>
      </c>
      <c r="S39" s="224" t="str">
        <f>履歴書!S39</f>
        <v>ヶ月）</v>
      </c>
      <c r="T39" s="224"/>
      <c r="U39" s="59"/>
      <c r="V39" s="44"/>
      <c r="W39" s="60"/>
      <c r="X39" s="57"/>
      <c r="Y39" s="58" t="str">
        <f>履歴書!Y39</f>
        <v>（</v>
      </c>
      <c r="Z39" s="51">
        <f>履歴書!Z39</f>
        <v>0</v>
      </c>
      <c r="AA39" s="58" t="str">
        <f>履歴書!AA39</f>
        <v>年</v>
      </c>
      <c r="AB39" s="58">
        <f>履歴書!AB39</f>
        <v>6</v>
      </c>
      <c r="AC39" s="224" t="str">
        <f>履歴書!AC39</f>
        <v>ヶ月）</v>
      </c>
      <c r="AD39" s="224"/>
      <c r="AE39" s="59"/>
      <c r="AF39" s="44"/>
      <c r="AG39" s="24"/>
      <c r="AH39" s="24"/>
      <c r="AI39" s="24"/>
      <c r="AJ39" s="24"/>
    </row>
    <row r="40" spans="1:54" s="52" customFormat="1" ht="15" customHeight="1" x14ac:dyDescent="0.15">
      <c r="A40" s="230" t="str">
        <f>履歴書!A40</f>
        <v>主な仕事内容・役職</v>
      </c>
      <c r="B40" s="231"/>
      <c r="C40" s="206" t="str">
        <f>履歴書!C40</f>
        <v>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v>
      </c>
      <c r="D40" s="207"/>
      <c r="E40" s="207"/>
      <c r="F40" s="207"/>
      <c r="G40" s="207"/>
      <c r="H40" s="207"/>
      <c r="I40" s="207"/>
      <c r="J40" s="207"/>
      <c r="K40" s="207"/>
      <c r="L40" s="208"/>
      <c r="M40" s="206" t="str">
        <f>履歴書!M40</f>
        <v>自社開発ゲームの企画、開発
VRコンテンツの演出セリフの作成
VRコンテンツの演出スクリプトの作成
Webコンテンツ制作</v>
      </c>
      <c r="N40" s="207"/>
      <c r="O40" s="207"/>
      <c r="P40" s="207"/>
      <c r="Q40" s="207"/>
      <c r="R40" s="207"/>
      <c r="S40" s="207"/>
      <c r="T40" s="207"/>
      <c r="U40" s="207"/>
      <c r="V40" s="208"/>
      <c r="W40" s="206" t="str">
        <f>履歴書!W40</f>
        <v>社内システム開発(詳細設計、データベース設計、画面設計、コーディング)
テスター(自社Webアプリケーションのテスター)</v>
      </c>
      <c r="X40" s="207"/>
      <c r="Y40" s="207"/>
      <c r="Z40" s="207"/>
      <c r="AA40" s="207"/>
      <c r="AB40" s="207"/>
      <c r="AC40" s="207"/>
      <c r="AD40" s="207"/>
      <c r="AE40" s="207"/>
      <c r="AF40" s="208"/>
      <c r="AG40" s="24"/>
      <c r="AH40" s="24"/>
      <c r="AI40" s="24"/>
      <c r="AJ40" s="24"/>
    </row>
    <row r="41" spans="1:54" s="52" customFormat="1" ht="15" customHeight="1" x14ac:dyDescent="0.15">
      <c r="A41" s="232"/>
      <c r="B41" s="233"/>
      <c r="C41" s="209"/>
      <c r="D41" s="210"/>
      <c r="E41" s="210"/>
      <c r="F41" s="210"/>
      <c r="G41" s="210"/>
      <c r="H41" s="210"/>
      <c r="I41" s="210"/>
      <c r="J41" s="210"/>
      <c r="K41" s="210"/>
      <c r="L41" s="211"/>
      <c r="M41" s="209"/>
      <c r="N41" s="210"/>
      <c r="O41" s="210"/>
      <c r="P41" s="210"/>
      <c r="Q41" s="210"/>
      <c r="R41" s="210"/>
      <c r="S41" s="210"/>
      <c r="T41" s="210"/>
      <c r="U41" s="210"/>
      <c r="V41" s="211"/>
      <c r="W41" s="209"/>
      <c r="X41" s="210"/>
      <c r="Y41" s="210"/>
      <c r="Z41" s="210"/>
      <c r="AA41" s="210"/>
      <c r="AB41" s="210"/>
      <c r="AC41" s="210"/>
      <c r="AD41" s="210"/>
      <c r="AE41" s="210"/>
      <c r="AF41" s="211"/>
      <c r="AG41" s="24"/>
      <c r="AH41" s="24"/>
      <c r="AI41" s="24"/>
      <c r="AJ41" s="24"/>
    </row>
    <row r="42" spans="1:54" s="52" customFormat="1" ht="15" customHeight="1" x14ac:dyDescent="0.15">
      <c r="A42" s="232"/>
      <c r="B42" s="233"/>
      <c r="C42" s="209"/>
      <c r="D42" s="210"/>
      <c r="E42" s="210"/>
      <c r="F42" s="210"/>
      <c r="G42" s="210"/>
      <c r="H42" s="210"/>
      <c r="I42" s="210"/>
      <c r="J42" s="210"/>
      <c r="K42" s="210"/>
      <c r="L42" s="211"/>
      <c r="M42" s="209"/>
      <c r="N42" s="210"/>
      <c r="O42" s="210"/>
      <c r="P42" s="210"/>
      <c r="Q42" s="210"/>
      <c r="R42" s="210"/>
      <c r="S42" s="210"/>
      <c r="T42" s="210"/>
      <c r="U42" s="210"/>
      <c r="V42" s="211"/>
      <c r="W42" s="209"/>
      <c r="X42" s="210"/>
      <c r="Y42" s="210"/>
      <c r="Z42" s="210"/>
      <c r="AA42" s="210"/>
      <c r="AB42" s="210"/>
      <c r="AC42" s="210"/>
      <c r="AD42" s="210"/>
      <c r="AE42" s="210"/>
      <c r="AF42" s="211"/>
      <c r="AG42" s="45"/>
      <c r="AH42" s="24"/>
      <c r="AI42" s="24"/>
      <c r="AJ42" s="24"/>
    </row>
    <row r="43" spans="1:54" s="45" customFormat="1" ht="15" customHeight="1" x14ac:dyDescent="0.15">
      <c r="A43" s="232"/>
      <c r="B43" s="233"/>
      <c r="C43" s="209"/>
      <c r="D43" s="210"/>
      <c r="E43" s="210"/>
      <c r="F43" s="210"/>
      <c r="G43" s="210"/>
      <c r="H43" s="210"/>
      <c r="I43" s="210"/>
      <c r="J43" s="210"/>
      <c r="K43" s="210"/>
      <c r="L43" s="211"/>
      <c r="M43" s="209"/>
      <c r="N43" s="210"/>
      <c r="O43" s="210"/>
      <c r="P43" s="210"/>
      <c r="Q43" s="210"/>
      <c r="R43" s="210"/>
      <c r="S43" s="210"/>
      <c r="T43" s="210"/>
      <c r="U43" s="210"/>
      <c r="V43" s="211"/>
      <c r="W43" s="209"/>
      <c r="X43" s="210"/>
      <c r="Y43" s="210"/>
      <c r="Z43" s="210"/>
      <c r="AA43" s="210"/>
      <c r="AB43" s="210"/>
      <c r="AC43" s="210"/>
      <c r="AD43" s="210"/>
      <c r="AE43" s="210"/>
      <c r="AF43" s="211"/>
    </row>
    <row r="44" spans="1:54" s="45" customFormat="1" ht="15" customHeight="1" x14ac:dyDescent="0.15">
      <c r="A44" s="232"/>
      <c r="B44" s="233"/>
      <c r="C44" s="209"/>
      <c r="D44" s="210"/>
      <c r="E44" s="210"/>
      <c r="F44" s="210"/>
      <c r="G44" s="210"/>
      <c r="H44" s="210"/>
      <c r="I44" s="210"/>
      <c r="J44" s="210"/>
      <c r="K44" s="210"/>
      <c r="L44" s="211"/>
      <c r="M44" s="209"/>
      <c r="N44" s="210"/>
      <c r="O44" s="210"/>
      <c r="P44" s="210"/>
      <c r="Q44" s="210"/>
      <c r="R44" s="210"/>
      <c r="S44" s="210"/>
      <c r="T44" s="210"/>
      <c r="U44" s="210"/>
      <c r="V44" s="211"/>
      <c r="W44" s="209"/>
      <c r="X44" s="210"/>
      <c r="Y44" s="210"/>
      <c r="Z44" s="210"/>
      <c r="AA44" s="210"/>
      <c r="AB44" s="210"/>
      <c r="AC44" s="210"/>
      <c r="AD44" s="210"/>
      <c r="AE44" s="210"/>
      <c r="AF44" s="211"/>
    </row>
    <row r="45" spans="1:54" s="45" customFormat="1" ht="15" customHeight="1" x14ac:dyDescent="0.15">
      <c r="A45" s="232"/>
      <c r="B45" s="233"/>
      <c r="C45" s="209"/>
      <c r="D45" s="210"/>
      <c r="E45" s="210"/>
      <c r="F45" s="210"/>
      <c r="G45" s="210"/>
      <c r="H45" s="210"/>
      <c r="I45" s="210"/>
      <c r="J45" s="210"/>
      <c r="K45" s="210"/>
      <c r="L45" s="211"/>
      <c r="M45" s="209"/>
      <c r="N45" s="210"/>
      <c r="O45" s="210"/>
      <c r="P45" s="210"/>
      <c r="Q45" s="210"/>
      <c r="R45" s="210"/>
      <c r="S45" s="210"/>
      <c r="T45" s="210"/>
      <c r="U45" s="210"/>
      <c r="V45" s="211"/>
      <c r="W45" s="209"/>
      <c r="X45" s="210"/>
      <c r="Y45" s="210"/>
      <c r="Z45" s="210"/>
      <c r="AA45" s="210"/>
      <c r="AB45" s="210"/>
      <c r="AC45" s="210"/>
      <c r="AD45" s="210"/>
      <c r="AE45" s="210"/>
      <c r="AF45" s="211"/>
    </row>
    <row r="46" spans="1:54" s="45" customFormat="1" ht="15" customHeight="1" x14ac:dyDescent="0.15">
      <c r="A46" s="232"/>
      <c r="B46" s="233"/>
      <c r="C46" s="209"/>
      <c r="D46" s="210"/>
      <c r="E46" s="210"/>
      <c r="F46" s="210"/>
      <c r="G46" s="210"/>
      <c r="H46" s="210"/>
      <c r="I46" s="210"/>
      <c r="J46" s="210"/>
      <c r="K46" s="210"/>
      <c r="L46" s="211"/>
      <c r="M46" s="209"/>
      <c r="N46" s="210"/>
      <c r="O46" s="210"/>
      <c r="P46" s="210"/>
      <c r="Q46" s="210"/>
      <c r="R46" s="210"/>
      <c r="S46" s="210"/>
      <c r="T46" s="210"/>
      <c r="U46" s="210"/>
      <c r="V46" s="211"/>
      <c r="W46" s="209"/>
      <c r="X46" s="210"/>
      <c r="Y46" s="210"/>
      <c r="Z46" s="210"/>
      <c r="AA46" s="210"/>
      <c r="AB46" s="210"/>
      <c r="AC46" s="210"/>
      <c r="AD46" s="210"/>
      <c r="AE46" s="210"/>
      <c r="AF46" s="211"/>
    </row>
    <row r="47" spans="1:54" s="45" customFormat="1" ht="15" customHeight="1" x14ac:dyDescent="0.15">
      <c r="A47" s="232"/>
      <c r="B47" s="233"/>
      <c r="C47" s="209"/>
      <c r="D47" s="210"/>
      <c r="E47" s="210"/>
      <c r="F47" s="210"/>
      <c r="G47" s="210"/>
      <c r="H47" s="210"/>
      <c r="I47" s="210"/>
      <c r="J47" s="210"/>
      <c r="K47" s="210"/>
      <c r="L47" s="211"/>
      <c r="M47" s="209"/>
      <c r="N47" s="210"/>
      <c r="O47" s="210"/>
      <c r="P47" s="210"/>
      <c r="Q47" s="210"/>
      <c r="R47" s="210"/>
      <c r="S47" s="210"/>
      <c r="T47" s="210"/>
      <c r="U47" s="210"/>
      <c r="V47" s="211"/>
      <c r="W47" s="209"/>
      <c r="X47" s="210"/>
      <c r="Y47" s="210"/>
      <c r="Z47" s="210"/>
      <c r="AA47" s="210"/>
      <c r="AB47" s="210"/>
      <c r="AC47" s="210"/>
      <c r="AD47" s="210"/>
      <c r="AE47" s="210"/>
      <c r="AF47" s="211"/>
    </row>
    <row r="48" spans="1:54" s="45" customFormat="1" ht="15" customHeight="1" x14ac:dyDescent="0.15">
      <c r="A48" s="232"/>
      <c r="B48" s="233"/>
      <c r="C48" s="209"/>
      <c r="D48" s="210"/>
      <c r="E48" s="210"/>
      <c r="F48" s="210"/>
      <c r="G48" s="210"/>
      <c r="H48" s="210"/>
      <c r="I48" s="210"/>
      <c r="J48" s="210"/>
      <c r="K48" s="210"/>
      <c r="L48" s="211"/>
      <c r="M48" s="209"/>
      <c r="N48" s="210"/>
      <c r="O48" s="210"/>
      <c r="P48" s="210"/>
      <c r="Q48" s="210"/>
      <c r="R48" s="210"/>
      <c r="S48" s="210"/>
      <c r="T48" s="210"/>
      <c r="U48" s="210"/>
      <c r="V48" s="211"/>
      <c r="W48" s="209"/>
      <c r="X48" s="210"/>
      <c r="Y48" s="210"/>
      <c r="Z48" s="210"/>
      <c r="AA48" s="210"/>
      <c r="AB48" s="210"/>
      <c r="AC48" s="210"/>
      <c r="AD48" s="210"/>
      <c r="AE48" s="210"/>
      <c r="AF48" s="211"/>
    </row>
    <row r="49" spans="1:43" s="45" customFormat="1" ht="15" customHeight="1" x14ac:dyDescent="0.15">
      <c r="A49" s="232"/>
      <c r="B49" s="233"/>
      <c r="C49" s="209"/>
      <c r="D49" s="210"/>
      <c r="E49" s="210"/>
      <c r="F49" s="210"/>
      <c r="G49" s="210"/>
      <c r="H49" s="210"/>
      <c r="I49" s="210"/>
      <c r="J49" s="210"/>
      <c r="K49" s="210"/>
      <c r="L49" s="211"/>
      <c r="M49" s="209"/>
      <c r="N49" s="210"/>
      <c r="O49" s="210"/>
      <c r="P49" s="210"/>
      <c r="Q49" s="210"/>
      <c r="R49" s="210"/>
      <c r="S49" s="210"/>
      <c r="T49" s="210"/>
      <c r="U49" s="210"/>
      <c r="V49" s="211"/>
      <c r="W49" s="209"/>
      <c r="X49" s="210"/>
      <c r="Y49" s="210"/>
      <c r="Z49" s="210"/>
      <c r="AA49" s="210"/>
      <c r="AB49" s="210"/>
      <c r="AC49" s="210"/>
      <c r="AD49" s="210"/>
      <c r="AE49" s="210"/>
      <c r="AF49" s="211"/>
    </row>
    <row r="50" spans="1:43" s="45" customFormat="1" ht="15" customHeight="1" x14ac:dyDescent="0.15">
      <c r="A50" s="232"/>
      <c r="B50" s="233"/>
      <c r="C50" s="209"/>
      <c r="D50" s="210"/>
      <c r="E50" s="210"/>
      <c r="F50" s="210"/>
      <c r="G50" s="210"/>
      <c r="H50" s="210"/>
      <c r="I50" s="210"/>
      <c r="J50" s="210"/>
      <c r="K50" s="210"/>
      <c r="L50" s="211"/>
      <c r="M50" s="209"/>
      <c r="N50" s="210"/>
      <c r="O50" s="210"/>
      <c r="P50" s="210"/>
      <c r="Q50" s="210"/>
      <c r="R50" s="210"/>
      <c r="S50" s="210"/>
      <c r="T50" s="210"/>
      <c r="U50" s="210"/>
      <c r="V50" s="211"/>
      <c r="W50" s="209"/>
      <c r="X50" s="210"/>
      <c r="Y50" s="210"/>
      <c r="Z50" s="210"/>
      <c r="AA50" s="210"/>
      <c r="AB50" s="210"/>
      <c r="AC50" s="210"/>
      <c r="AD50" s="210"/>
      <c r="AE50" s="210"/>
      <c r="AF50" s="211"/>
    </row>
    <row r="51" spans="1:43" s="45" customFormat="1" ht="15" customHeight="1" x14ac:dyDescent="0.15">
      <c r="A51" s="232"/>
      <c r="B51" s="233"/>
      <c r="C51" s="209"/>
      <c r="D51" s="210"/>
      <c r="E51" s="210"/>
      <c r="F51" s="210"/>
      <c r="G51" s="210"/>
      <c r="H51" s="210"/>
      <c r="I51" s="210"/>
      <c r="J51" s="210"/>
      <c r="K51" s="210"/>
      <c r="L51" s="211"/>
      <c r="M51" s="209"/>
      <c r="N51" s="210"/>
      <c r="O51" s="210"/>
      <c r="P51" s="210"/>
      <c r="Q51" s="210"/>
      <c r="R51" s="210"/>
      <c r="S51" s="210"/>
      <c r="T51" s="210"/>
      <c r="U51" s="210"/>
      <c r="V51" s="211"/>
      <c r="W51" s="209"/>
      <c r="X51" s="210"/>
      <c r="Y51" s="210"/>
      <c r="Z51" s="210"/>
      <c r="AA51" s="210"/>
      <c r="AB51" s="210"/>
      <c r="AC51" s="210"/>
      <c r="AD51" s="210"/>
      <c r="AE51" s="210"/>
      <c r="AF51" s="211"/>
    </row>
    <row r="52" spans="1:43" s="45" customFormat="1" ht="15" customHeight="1" x14ac:dyDescent="0.15">
      <c r="A52" s="232"/>
      <c r="B52" s="233"/>
      <c r="C52" s="209"/>
      <c r="D52" s="210"/>
      <c r="E52" s="210"/>
      <c r="F52" s="210"/>
      <c r="G52" s="210"/>
      <c r="H52" s="210"/>
      <c r="I52" s="210"/>
      <c r="J52" s="210"/>
      <c r="K52" s="210"/>
      <c r="L52" s="211"/>
      <c r="M52" s="209"/>
      <c r="N52" s="210"/>
      <c r="O52" s="210"/>
      <c r="P52" s="210"/>
      <c r="Q52" s="210"/>
      <c r="R52" s="210"/>
      <c r="S52" s="210"/>
      <c r="T52" s="210"/>
      <c r="U52" s="210"/>
      <c r="V52" s="211"/>
      <c r="W52" s="209"/>
      <c r="X52" s="210"/>
      <c r="Y52" s="210"/>
      <c r="Z52" s="210"/>
      <c r="AA52" s="210"/>
      <c r="AB52" s="210"/>
      <c r="AC52" s="210"/>
      <c r="AD52" s="210"/>
      <c r="AE52" s="210"/>
      <c r="AF52" s="211"/>
    </row>
    <row r="53" spans="1:43" s="45" customFormat="1" ht="15" customHeight="1" x14ac:dyDescent="0.15">
      <c r="A53" s="234"/>
      <c r="B53" s="235"/>
      <c r="C53" s="212"/>
      <c r="D53" s="213"/>
      <c r="E53" s="213"/>
      <c r="F53" s="213"/>
      <c r="G53" s="213"/>
      <c r="H53" s="213"/>
      <c r="I53" s="213"/>
      <c r="J53" s="213"/>
      <c r="K53" s="213"/>
      <c r="L53" s="214"/>
      <c r="M53" s="212"/>
      <c r="N53" s="213"/>
      <c r="O53" s="213"/>
      <c r="P53" s="213"/>
      <c r="Q53" s="213"/>
      <c r="R53" s="213"/>
      <c r="S53" s="213"/>
      <c r="T53" s="213"/>
      <c r="U53" s="213"/>
      <c r="V53" s="214"/>
      <c r="W53" s="212"/>
      <c r="X53" s="213"/>
      <c r="Y53" s="213"/>
      <c r="Z53" s="213"/>
      <c r="AA53" s="213"/>
      <c r="AB53" s="213"/>
      <c r="AC53" s="213"/>
      <c r="AD53" s="213"/>
      <c r="AE53" s="213"/>
      <c r="AF53" s="214"/>
    </row>
    <row r="54" spans="1:43" s="45" customFormat="1" ht="15" customHeight="1" x14ac:dyDescent="0.15">
      <c r="A54" s="151" t="str">
        <f>履歴書!A54</f>
        <v>雇用
形態</v>
      </c>
      <c r="B54" s="153"/>
      <c r="C54" s="215" t="str">
        <f>履歴書!C54</f>
        <v>業務委託</v>
      </c>
      <c r="D54" s="216"/>
      <c r="E54" s="216"/>
      <c r="F54" s="216"/>
      <c r="G54" s="216"/>
      <c r="H54" s="216"/>
      <c r="I54" s="216"/>
      <c r="J54" s="216"/>
      <c r="K54" s="216"/>
      <c r="L54" s="217"/>
      <c r="M54" s="137" t="str">
        <f>履歴書!M54</f>
        <v>アルバイト</v>
      </c>
      <c r="N54" s="138"/>
      <c r="O54" s="138"/>
      <c r="P54" s="138"/>
      <c r="Q54" s="138"/>
      <c r="R54" s="138"/>
      <c r="S54" s="138"/>
      <c r="T54" s="138"/>
      <c r="U54" s="138"/>
      <c r="V54" s="357"/>
      <c r="W54" s="137" t="str">
        <f>履歴書!W54</f>
        <v>正社員</v>
      </c>
      <c r="X54" s="138"/>
      <c r="Y54" s="138"/>
      <c r="Z54" s="138"/>
      <c r="AA54" s="138"/>
      <c r="AB54" s="138"/>
      <c r="AC54" s="138"/>
      <c r="AD54" s="138"/>
      <c r="AE54" s="138"/>
      <c r="AF54" s="357"/>
    </row>
    <row r="55" spans="1:43" s="45" customFormat="1" ht="15" customHeight="1" thickBot="1" x14ac:dyDescent="0.2">
      <c r="A55" s="154"/>
      <c r="B55" s="156"/>
      <c r="C55" s="395"/>
      <c r="D55" s="396"/>
      <c r="E55" s="396"/>
      <c r="F55" s="396"/>
      <c r="G55" s="396"/>
      <c r="H55" s="396"/>
      <c r="I55" s="396"/>
      <c r="J55" s="396"/>
      <c r="K55" s="396"/>
      <c r="L55" s="397"/>
      <c r="M55" s="140"/>
      <c r="N55" s="141"/>
      <c r="O55" s="141"/>
      <c r="P55" s="141"/>
      <c r="Q55" s="141"/>
      <c r="R55" s="141"/>
      <c r="S55" s="141"/>
      <c r="T55" s="141"/>
      <c r="U55" s="141"/>
      <c r="V55" s="351"/>
      <c r="W55" s="140"/>
      <c r="X55" s="141"/>
      <c r="Y55" s="141"/>
      <c r="Z55" s="141"/>
      <c r="AA55" s="141"/>
      <c r="AB55" s="141"/>
      <c r="AC55" s="141"/>
      <c r="AD55" s="141"/>
      <c r="AE55" s="141"/>
      <c r="AF55" s="351"/>
    </row>
    <row r="56" spans="1:43" s="45" customFormat="1" ht="15" customHeight="1" thickTop="1" x14ac:dyDescent="0.15">
      <c r="A56" s="190" t="str">
        <f>履歴書!M56</f>
        <v>その他特記事項（転職理由や転職にあたっての条件等）</v>
      </c>
      <c r="B56" s="327"/>
      <c r="C56" s="327"/>
      <c r="D56" s="327"/>
      <c r="E56" s="327"/>
      <c r="F56" s="327"/>
      <c r="G56" s="327"/>
      <c r="H56" s="327"/>
      <c r="I56" s="327"/>
      <c r="J56" s="327"/>
      <c r="K56" s="327"/>
      <c r="L56" s="327"/>
      <c r="M56" s="327"/>
      <c r="N56" s="327"/>
      <c r="O56" s="327"/>
      <c r="P56" s="327"/>
      <c r="Q56" s="327"/>
      <c r="R56" s="327"/>
      <c r="S56" s="327"/>
      <c r="T56" s="327"/>
      <c r="U56" s="327"/>
      <c r="V56" s="327"/>
      <c r="W56" s="327"/>
      <c r="X56" s="327"/>
      <c r="Y56" s="327"/>
      <c r="Z56" s="327"/>
      <c r="AA56" s="327"/>
      <c r="AB56" s="327"/>
      <c r="AC56" s="327"/>
      <c r="AD56" s="327"/>
      <c r="AE56" s="327"/>
      <c r="AF56" s="328"/>
      <c r="AG56" s="24"/>
      <c r="AN56" s="192"/>
      <c r="AO56" s="193"/>
      <c r="AP56" s="193"/>
      <c r="AQ56" s="194"/>
    </row>
    <row r="57" spans="1:43" s="45" customFormat="1" ht="15" customHeight="1" x14ac:dyDescent="0.15">
      <c r="A57" s="195" t="str">
        <f>履歴書!M57</f>
        <v>特にありません。</v>
      </c>
      <c r="B57" s="196"/>
      <c r="C57" s="196"/>
      <c r="D57" s="196"/>
      <c r="E57" s="196"/>
      <c r="F57" s="196"/>
      <c r="G57" s="196"/>
      <c r="H57" s="196"/>
      <c r="I57" s="196"/>
      <c r="J57" s="196"/>
      <c r="K57" s="196"/>
      <c r="L57" s="196"/>
      <c r="M57" s="196"/>
      <c r="N57" s="196"/>
      <c r="O57" s="196"/>
      <c r="P57" s="196"/>
      <c r="Q57" s="196"/>
      <c r="R57" s="196"/>
      <c r="S57" s="196"/>
      <c r="T57" s="196"/>
      <c r="U57" s="196"/>
      <c r="V57" s="196"/>
      <c r="W57" s="196"/>
      <c r="X57" s="196"/>
      <c r="Y57" s="196"/>
      <c r="Z57" s="196"/>
      <c r="AA57" s="196"/>
      <c r="AB57" s="196"/>
      <c r="AC57" s="196"/>
      <c r="AD57" s="196"/>
      <c r="AE57" s="196"/>
      <c r="AF57" s="197"/>
      <c r="AG57" s="24"/>
    </row>
    <row r="58" spans="1:43" ht="15" customHeight="1" x14ac:dyDescent="0.15">
      <c r="A58" s="198"/>
      <c r="B58" s="199"/>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c r="AB58" s="199"/>
      <c r="AC58" s="199"/>
      <c r="AD58" s="199"/>
      <c r="AE58" s="199"/>
      <c r="AF58" s="200"/>
    </row>
    <row r="59" spans="1:43" ht="15" customHeight="1" x14ac:dyDescent="0.15">
      <c r="A59" s="198"/>
      <c r="B59" s="199"/>
      <c r="C59" s="199"/>
      <c r="D59" s="199"/>
      <c r="E59" s="199"/>
      <c r="F59" s="199"/>
      <c r="G59" s="199"/>
      <c r="H59" s="199"/>
      <c r="I59" s="199"/>
      <c r="J59" s="199"/>
      <c r="K59" s="199"/>
      <c r="L59" s="199"/>
      <c r="M59" s="199"/>
      <c r="N59" s="199"/>
      <c r="O59" s="199"/>
      <c r="P59" s="199"/>
      <c r="Q59" s="199"/>
      <c r="R59" s="199"/>
      <c r="S59" s="199"/>
      <c r="T59" s="199"/>
      <c r="U59" s="199"/>
      <c r="V59" s="199"/>
      <c r="W59" s="199"/>
      <c r="X59" s="199"/>
      <c r="Y59" s="199"/>
      <c r="Z59" s="199"/>
      <c r="AA59" s="199"/>
      <c r="AB59" s="199"/>
      <c r="AC59" s="199"/>
      <c r="AD59" s="199"/>
      <c r="AE59" s="199"/>
      <c r="AF59" s="200"/>
    </row>
    <row r="60" spans="1:43" ht="15" customHeight="1" x14ac:dyDescent="0.15">
      <c r="A60" s="198"/>
      <c r="B60" s="199"/>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c r="AA60" s="199"/>
      <c r="AB60" s="199"/>
      <c r="AC60" s="199"/>
      <c r="AD60" s="199"/>
      <c r="AE60" s="199"/>
      <c r="AF60" s="200"/>
    </row>
    <row r="61" spans="1:43" ht="15" customHeight="1" x14ac:dyDescent="0.15">
      <c r="A61" s="198"/>
      <c r="B61" s="199"/>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199"/>
      <c r="AA61" s="199"/>
      <c r="AB61" s="199"/>
      <c r="AC61" s="199"/>
      <c r="AD61" s="199"/>
      <c r="AE61" s="199"/>
      <c r="AF61" s="200"/>
    </row>
    <row r="62" spans="1:43" ht="15" customHeight="1" x14ac:dyDescent="0.15">
      <c r="A62" s="201"/>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2"/>
      <c r="AC62" s="202"/>
      <c r="AD62" s="202"/>
      <c r="AE62" s="202"/>
      <c r="AF62" s="203"/>
    </row>
  </sheetData>
  <mergeCells count="155">
    <mergeCell ref="D10:M10"/>
    <mergeCell ref="A1:AF2"/>
    <mergeCell ref="Z3:AA3"/>
    <mergeCell ref="B4:E4"/>
    <mergeCell ref="F4:I4"/>
    <mergeCell ref="J4:K4"/>
    <mergeCell ref="L4:S4"/>
    <mergeCell ref="T4:AA4"/>
    <mergeCell ref="AB4:AF11"/>
    <mergeCell ref="T6:V6"/>
    <mergeCell ref="W6:AA6"/>
    <mergeCell ref="A11:AA11"/>
    <mergeCell ref="A5:A6"/>
    <mergeCell ref="B5:E6"/>
    <mergeCell ref="W5:AA5"/>
    <mergeCell ref="L6:P6"/>
    <mergeCell ref="T7:V7"/>
    <mergeCell ref="T8:V8"/>
    <mergeCell ref="F5:I6"/>
    <mergeCell ref="J5:K6"/>
    <mergeCell ref="L5:M5"/>
    <mergeCell ref="T5:V5"/>
    <mergeCell ref="B7:C7"/>
    <mergeCell ref="E7:F7"/>
    <mergeCell ref="A22:B22"/>
    <mergeCell ref="AB12:AF12"/>
    <mergeCell ref="W7:AA7"/>
    <mergeCell ref="B8:S8"/>
    <mergeCell ref="A14:B14"/>
    <mergeCell ref="D14:E14"/>
    <mergeCell ref="AB13:AF18"/>
    <mergeCell ref="T9:W9"/>
    <mergeCell ref="X9:AA9"/>
    <mergeCell ref="G7:K7"/>
    <mergeCell ref="L7:S7"/>
    <mergeCell ref="W8:AA8"/>
    <mergeCell ref="N10:P10"/>
    <mergeCell ref="Q10:AA10"/>
    <mergeCell ref="A9:D9"/>
    <mergeCell ref="E9:J9"/>
    <mergeCell ref="K9:O9"/>
    <mergeCell ref="P9:Q9"/>
    <mergeCell ref="A7:A8"/>
    <mergeCell ref="G16:AA16"/>
    <mergeCell ref="A13:B13"/>
    <mergeCell ref="D13:E13"/>
    <mergeCell ref="A12:C12"/>
    <mergeCell ref="A10:C10"/>
    <mergeCell ref="A15:B15"/>
    <mergeCell ref="D15:E15"/>
    <mergeCell ref="A16:B16"/>
    <mergeCell ref="D16:E16"/>
    <mergeCell ref="F17:AA18"/>
    <mergeCell ref="A17:E18"/>
    <mergeCell ref="A19:P19"/>
    <mergeCell ref="D12:F12"/>
    <mergeCell ref="G12:AA12"/>
    <mergeCell ref="G13:AA13"/>
    <mergeCell ref="G14:AA14"/>
    <mergeCell ref="G15:AA15"/>
    <mergeCell ref="Q19:AF19"/>
    <mergeCell ref="D22:P22"/>
    <mergeCell ref="A23:B23"/>
    <mergeCell ref="D23:P23"/>
    <mergeCell ref="AD22:AF22"/>
    <mergeCell ref="AD20:AE20"/>
    <mergeCell ref="A21:B21"/>
    <mergeCell ref="D21:P21"/>
    <mergeCell ref="R21:S21"/>
    <mergeCell ref="T21:U21"/>
    <mergeCell ref="W21:X21"/>
    <mergeCell ref="Y21:Z21"/>
    <mergeCell ref="AB21:AC21"/>
    <mergeCell ref="AD21:AE21"/>
    <mergeCell ref="W23:Y23"/>
    <mergeCell ref="Z23:AC23"/>
    <mergeCell ref="AB20:AC20"/>
    <mergeCell ref="A20:C20"/>
    <mergeCell ref="D20:P20"/>
    <mergeCell ref="Q20:Q25"/>
    <mergeCell ref="R20:X20"/>
    <mergeCell ref="Y20:Z20"/>
    <mergeCell ref="Z22:AC22"/>
    <mergeCell ref="R22:V22"/>
    <mergeCell ref="W22:Y22"/>
    <mergeCell ref="Q26:S27"/>
    <mergeCell ref="Z25:AC25"/>
    <mergeCell ref="AD25:AF25"/>
    <mergeCell ref="AD23:AF23"/>
    <mergeCell ref="R25:V25"/>
    <mergeCell ref="W25:Y25"/>
    <mergeCell ref="R24:V24"/>
    <mergeCell ref="W24:Y24"/>
    <mergeCell ref="Z24:AC24"/>
    <mergeCell ref="AD24:AF24"/>
    <mergeCell ref="R23:V23"/>
    <mergeCell ref="A24:B24"/>
    <mergeCell ref="D24:P24"/>
    <mergeCell ref="T26:AF27"/>
    <mergeCell ref="L29:AF29"/>
    <mergeCell ref="L30:AF31"/>
    <mergeCell ref="M34:V35"/>
    <mergeCell ref="W34:AF35"/>
    <mergeCell ref="A32:AF32"/>
    <mergeCell ref="A33:D33"/>
    <mergeCell ref="E33:I33"/>
    <mergeCell ref="M33:O33"/>
    <mergeCell ref="A30:K30"/>
    <mergeCell ref="A31:E31"/>
    <mergeCell ref="F31:K31"/>
    <mergeCell ref="A34:B35"/>
    <mergeCell ref="C34:L35"/>
    <mergeCell ref="A25:B25"/>
    <mergeCell ref="D25:P25"/>
    <mergeCell ref="A28:AF28"/>
    <mergeCell ref="A29:K29"/>
    <mergeCell ref="A26:C27"/>
    <mergeCell ref="D26:K27"/>
    <mergeCell ref="L26:N27"/>
    <mergeCell ref="O26:P27"/>
    <mergeCell ref="A36:B37"/>
    <mergeCell ref="C36:I37"/>
    <mergeCell ref="J36:L36"/>
    <mergeCell ref="J33:L33"/>
    <mergeCell ref="AD36:AF36"/>
    <mergeCell ref="J37:K37"/>
    <mergeCell ref="T37:U37"/>
    <mergeCell ref="AD37:AE37"/>
    <mergeCell ref="T36:V36"/>
    <mergeCell ref="W36:AC37"/>
    <mergeCell ref="M36:S37"/>
    <mergeCell ref="W38:Z38"/>
    <mergeCell ref="A38:B39"/>
    <mergeCell ref="AN56:AQ56"/>
    <mergeCell ref="C38:F38"/>
    <mergeCell ref="C54:L55"/>
    <mergeCell ref="S39:T39"/>
    <mergeCell ref="AC39:AD39"/>
    <mergeCell ref="Q38:R38"/>
    <mergeCell ref="S38:V38"/>
    <mergeCell ref="M38:P38"/>
    <mergeCell ref="AC38:AF38"/>
    <mergeCell ref="C40:L53"/>
    <mergeCell ref="G38:H38"/>
    <mergeCell ref="I38:L38"/>
    <mergeCell ref="AA38:AB38"/>
    <mergeCell ref="A57:AF62"/>
    <mergeCell ref="A56:AF56"/>
    <mergeCell ref="M54:V55"/>
    <mergeCell ref="W54:AF55"/>
    <mergeCell ref="A54:B55"/>
    <mergeCell ref="I39:J39"/>
    <mergeCell ref="A40:B53"/>
    <mergeCell ref="M40:V53"/>
    <mergeCell ref="W40:AF53"/>
  </mergeCells>
  <phoneticPr fontId="3"/>
  <hyperlinks>
    <hyperlink ref="Q10" r:id="rId1" xr:uid="{00000000-0004-0000-0300-000000000000}"/>
    <hyperlink ref="D10" r:id="rId2" xr:uid="{00000000-0004-0000-03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drawing r:id="rId4"/>
  <legacyDrawing r:id="rId5"/>
  <legacyDrawingHF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62"/>
  <sheetViews>
    <sheetView showGridLines="0" view="pageBreakPreview" zoomScaleNormal="100" zoomScaleSheetLayoutView="100" workbookViewId="0">
      <selection activeCell="AH23" sqref="AH23"/>
    </sheetView>
  </sheetViews>
  <sheetFormatPr defaultColWidth="9" defaultRowHeight="15" customHeight="1" x14ac:dyDescent="0.15"/>
  <cols>
    <col min="1" max="21" width="3.125" style="21" customWidth="1"/>
    <col min="22" max="22" width="3.375" style="21" customWidth="1"/>
    <col min="23" max="32" width="3.125" style="21" customWidth="1"/>
    <col min="33" max="33" width="3.125" style="24" customWidth="1"/>
    <col min="34" max="34" width="2.125" style="24" customWidth="1"/>
    <col min="35" max="35" width="2.375" style="24" customWidth="1"/>
    <col min="36" max="36" width="2.125" style="24" customWidth="1"/>
    <col min="37" max="47" width="9" style="52"/>
    <col min="48" max="58" width="1.625" style="24" customWidth="1"/>
    <col min="59" max="16384" width="9" style="24"/>
  </cols>
  <sheetData>
    <row r="1" spans="1:47" ht="15" customHeight="1" x14ac:dyDescent="0.15">
      <c r="A1" s="143" t="str">
        <f>履歴書!A1</f>
        <v>履　歴　書</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row>
    <row r="2" spans="1:47" s="52" customFormat="1" ht="15" customHeight="1" x14ac:dyDescent="0.15">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24"/>
      <c r="AH2" s="24"/>
      <c r="AI2" s="24"/>
      <c r="AJ2" s="24"/>
    </row>
    <row r="3" spans="1:47" ht="15" customHeight="1" x14ac:dyDescent="0.15">
      <c r="A3" s="20"/>
      <c r="Z3" s="371">
        <f ca="1">履歴書!Z3</f>
        <v>43655</v>
      </c>
      <c r="AA3" s="372"/>
      <c r="AB3" s="22" t="str">
        <f>履歴書!AB3</f>
        <v xml:space="preserve"> 年</v>
      </c>
      <c r="AC3" s="53">
        <f ca="1">履歴書!AC3</f>
        <v>43655</v>
      </c>
      <c r="AD3" s="22" t="str">
        <f>履歴書!AD3</f>
        <v xml:space="preserve">  月</v>
      </c>
      <c r="AE3" s="54">
        <f ca="1">履歴書!AE3</f>
        <v>43655</v>
      </c>
      <c r="AF3" s="23" t="str">
        <f>履歴書!AF3</f>
        <v xml:space="preserve"> 日</v>
      </c>
      <c r="AK3" s="24"/>
      <c r="AL3" s="24"/>
      <c r="AM3" s="24"/>
      <c r="AN3" s="24"/>
      <c r="AO3" s="24"/>
      <c r="AP3" s="24"/>
      <c r="AQ3" s="24"/>
      <c r="AR3" s="24"/>
      <c r="AS3" s="24"/>
      <c r="AT3" s="24"/>
      <c r="AU3" s="24"/>
    </row>
    <row r="4" spans="1:47" s="52" customFormat="1" ht="15" customHeight="1" x14ac:dyDescent="0.15">
      <c r="A4" s="19" t="str">
        <f>履歴書!A4</f>
        <v>カナ</v>
      </c>
      <c r="B4" s="373" t="s">
        <v>207</v>
      </c>
      <c r="C4" s="373"/>
      <c r="D4" s="373"/>
      <c r="E4" s="373"/>
      <c r="F4" s="374" t="s">
        <v>207</v>
      </c>
      <c r="G4" s="373"/>
      <c r="H4" s="373"/>
      <c r="I4" s="375"/>
      <c r="J4" s="376" t="str">
        <f>履歴書!J4</f>
        <v>性別</v>
      </c>
      <c r="K4" s="377"/>
      <c r="L4" s="368" t="str">
        <f>履歴書!L4</f>
        <v>生年月日</v>
      </c>
      <c r="M4" s="368"/>
      <c r="N4" s="368"/>
      <c r="O4" s="368"/>
      <c r="P4" s="368"/>
      <c r="Q4" s="368"/>
      <c r="R4" s="368"/>
      <c r="S4" s="376"/>
      <c r="T4" s="367" t="str">
        <f>履歴書!T4</f>
        <v>家族構成</v>
      </c>
      <c r="U4" s="368"/>
      <c r="V4" s="368"/>
      <c r="W4" s="368"/>
      <c r="X4" s="368"/>
      <c r="Y4" s="368"/>
      <c r="Z4" s="368"/>
      <c r="AA4" s="376"/>
      <c r="AB4" s="345"/>
      <c r="AC4" s="346"/>
      <c r="AD4" s="346"/>
      <c r="AE4" s="346"/>
      <c r="AF4" s="347"/>
      <c r="AG4" s="24"/>
      <c r="AH4" s="24"/>
      <c r="AI4" s="24"/>
      <c r="AJ4" s="24"/>
    </row>
    <row r="5" spans="1:47" s="52" customFormat="1" ht="15" customHeight="1" x14ac:dyDescent="0.15">
      <c r="A5" s="355" t="str">
        <f>履歴書!A5</f>
        <v>氏名</v>
      </c>
      <c r="B5" s="409" t="s">
        <v>207</v>
      </c>
      <c r="C5" s="409"/>
      <c r="D5" s="409"/>
      <c r="E5" s="410"/>
      <c r="F5" s="403" t="s">
        <v>207</v>
      </c>
      <c r="G5" s="404"/>
      <c r="H5" s="404"/>
      <c r="I5" s="405"/>
      <c r="J5" s="294" t="str">
        <f>履歴書!J5</f>
        <v>男性</v>
      </c>
      <c r="K5" s="370"/>
      <c r="L5" s="378">
        <f>履歴書!L5</f>
        <v>1988</v>
      </c>
      <c r="M5" s="379"/>
      <c r="N5" s="26" t="str">
        <f>履歴書!N5</f>
        <v>年</v>
      </c>
      <c r="O5" s="26">
        <f>履歴書!O5</f>
        <v>10</v>
      </c>
      <c r="P5" s="26" t="str">
        <f>履歴書!P5</f>
        <v>月</v>
      </c>
      <c r="Q5" s="26">
        <f>履歴書!Q5</f>
        <v>10</v>
      </c>
      <c r="R5" s="27" t="str">
        <f>履歴書!R5</f>
        <v>日生</v>
      </c>
      <c r="S5" s="28"/>
      <c r="T5" s="190" t="str">
        <f>履歴書!T5</f>
        <v>配偶者</v>
      </c>
      <c r="U5" s="327"/>
      <c r="V5" s="191"/>
      <c r="W5" s="293" t="str">
        <f>履歴書!W5</f>
        <v>無し</v>
      </c>
      <c r="X5" s="294"/>
      <c r="Y5" s="294"/>
      <c r="Z5" s="294"/>
      <c r="AA5" s="370"/>
      <c r="AB5" s="348"/>
      <c r="AC5" s="349"/>
      <c r="AD5" s="349"/>
      <c r="AE5" s="349"/>
      <c r="AF5" s="350"/>
      <c r="AG5" s="24"/>
      <c r="AH5" s="55"/>
      <c r="AI5" s="24"/>
      <c r="AJ5" s="24"/>
    </row>
    <row r="6" spans="1:47" s="52" customFormat="1" ht="15" customHeight="1" x14ac:dyDescent="0.15">
      <c r="A6" s="325"/>
      <c r="B6" s="411"/>
      <c r="C6" s="411"/>
      <c r="D6" s="411"/>
      <c r="E6" s="412"/>
      <c r="F6" s="406"/>
      <c r="G6" s="407"/>
      <c r="H6" s="407"/>
      <c r="I6" s="408"/>
      <c r="J6" s="353"/>
      <c r="K6" s="354"/>
      <c r="L6" s="380" t="str">
        <f>履歴書!L6</f>
        <v>(昭和63年生まれ)</v>
      </c>
      <c r="M6" s="359"/>
      <c r="N6" s="359"/>
      <c r="O6" s="359"/>
      <c r="P6" s="359"/>
      <c r="Q6" s="29" t="str">
        <f>履歴書!Q6</f>
        <v>満</v>
      </c>
      <c r="R6" s="30">
        <f ca="1">履歴書!R6</f>
        <v>30</v>
      </c>
      <c r="S6" s="29" t="str">
        <f>履歴書!S6</f>
        <v>才</v>
      </c>
      <c r="T6" s="342" t="str">
        <f>履歴書!T6</f>
        <v>扶養家族</v>
      </c>
      <c r="U6" s="343"/>
      <c r="V6" s="344"/>
      <c r="W6" s="352" t="str">
        <f>履歴書!W6</f>
        <v>0人 (配偶者含む)</v>
      </c>
      <c r="X6" s="353"/>
      <c r="Y6" s="353"/>
      <c r="Z6" s="353"/>
      <c r="AA6" s="354"/>
      <c r="AB6" s="348"/>
      <c r="AC6" s="349"/>
      <c r="AD6" s="349"/>
      <c r="AE6" s="349"/>
      <c r="AF6" s="350"/>
      <c r="AG6" s="24"/>
      <c r="AH6" s="24"/>
      <c r="AI6" s="24"/>
      <c r="AJ6" s="24"/>
    </row>
    <row r="7" spans="1:47" s="52" customFormat="1" ht="15" customHeight="1" x14ac:dyDescent="0.15">
      <c r="A7" s="324" t="str">
        <f>履歴書!A7</f>
        <v>住所</v>
      </c>
      <c r="B7" s="326" t="str">
        <f>履歴書!B7</f>
        <v>261</v>
      </c>
      <c r="C7" s="326"/>
      <c r="D7" s="25" t="str">
        <f>履歴書!D7</f>
        <v>-</v>
      </c>
      <c r="E7" s="145" t="s">
        <v>203</v>
      </c>
      <c r="F7" s="145"/>
      <c r="G7" s="337" t="str">
        <f>履歴書!G7</f>
        <v>住居区分</v>
      </c>
      <c r="H7" s="338"/>
      <c r="I7" s="338"/>
      <c r="J7" s="338"/>
      <c r="K7" s="339"/>
      <c r="L7" s="364" t="str">
        <f>履歴書!L7</f>
        <v>実家</v>
      </c>
      <c r="M7" s="365"/>
      <c r="N7" s="365"/>
      <c r="O7" s="365"/>
      <c r="P7" s="365"/>
      <c r="Q7" s="365"/>
      <c r="R7" s="365"/>
      <c r="S7" s="366"/>
      <c r="T7" s="367" t="str">
        <f>履歴書!T7</f>
        <v>ＴＥＬ</v>
      </c>
      <c r="U7" s="368"/>
      <c r="V7" s="369"/>
      <c r="W7" s="293" t="s">
        <v>204</v>
      </c>
      <c r="X7" s="294"/>
      <c r="Y7" s="294"/>
      <c r="Z7" s="294"/>
      <c r="AA7" s="370"/>
      <c r="AB7" s="348"/>
      <c r="AC7" s="349"/>
      <c r="AD7" s="349"/>
      <c r="AE7" s="349"/>
      <c r="AF7" s="350"/>
      <c r="AG7" s="24"/>
      <c r="AH7" s="24"/>
      <c r="AI7" s="24"/>
      <c r="AJ7" s="24"/>
    </row>
    <row r="8" spans="1:47" s="52" customFormat="1" ht="15" customHeight="1" x14ac:dyDescent="0.15">
      <c r="A8" s="325"/>
      <c r="B8" s="361" t="str">
        <f>IF(履歴書!B8="","",IF(入力欄!B11="","",入力欄!B11)&amp;IF(入力欄!B12="","",入力欄!B12)&amp;"***************")</f>
        <v>千葉県千葉市***************</v>
      </c>
      <c r="C8" s="362"/>
      <c r="D8" s="362"/>
      <c r="E8" s="362"/>
      <c r="F8" s="362"/>
      <c r="G8" s="362"/>
      <c r="H8" s="362"/>
      <c r="I8" s="362"/>
      <c r="J8" s="362"/>
      <c r="K8" s="362"/>
      <c r="L8" s="362"/>
      <c r="M8" s="362"/>
      <c r="N8" s="362"/>
      <c r="O8" s="362"/>
      <c r="P8" s="362"/>
      <c r="Q8" s="362"/>
      <c r="R8" s="362"/>
      <c r="S8" s="363"/>
      <c r="T8" s="342" t="str">
        <f>履歴書!T8</f>
        <v>携帯</v>
      </c>
      <c r="U8" s="343"/>
      <c r="V8" s="344"/>
      <c r="W8" s="352" t="s">
        <v>205</v>
      </c>
      <c r="X8" s="353"/>
      <c r="Y8" s="353"/>
      <c r="Z8" s="353"/>
      <c r="AA8" s="354"/>
      <c r="AB8" s="348"/>
      <c r="AC8" s="349"/>
      <c r="AD8" s="349"/>
      <c r="AE8" s="349"/>
      <c r="AF8" s="350"/>
      <c r="AG8" s="24"/>
      <c r="AH8" s="24"/>
      <c r="AI8" s="24"/>
      <c r="AJ8" s="24"/>
    </row>
    <row r="9" spans="1:47" s="52" customFormat="1" ht="15" customHeight="1" x14ac:dyDescent="0.15">
      <c r="A9" s="337" t="str">
        <f>履歴書!A9</f>
        <v>最寄の交通機関</v>
      </c>
      <c r="B9" s="338"/>
      <c r="C9" s="338"/>
      <c r="D9" s="339"/>
      <c r="E9" s="340" t="str">
        <f>履歴書!E9</f>
        <v>京葉線</v>
      </c>
      <c r="F9" s="341"/>
      <c r="G9" s="341"/>
      <c r="H9" s="341"/>
      <c r="I9" s="341"/>
      <c r="J9" s="341"/>
      <c r="K9" s="341" t="str">
        <f>履歴書!K9</f>
        <v>稲毛海岸駅</v>
      </c>
      <c r="L9" s="341"/>
      <c r="M9" s="341"/>
      <c r="N9" s="341"/>
      <c r="O9" s="341"/>
      <c r="P9" s="365" t="str">
        <f>履歴書!P9</f>
        <v>徒歩</v>
      </c>
      <c r="Q9" s="365"/>
      <c r="R9" s="31">
        <f>履歴書!R9</f>
        <v>7</v>
      </c>
      <c r="S9" s="32" t="str">
        <f>履歴書!S9</f>
        <v>分</v>
      </c>
      <c r="T9" s="337" t="str">
        <f>履歴書!T9</f>
        <v>家族への伝言</v>
      </c>
      <c r="U9" s="338"/>
      <c r="V9" s="338"/>
      <c r="W9" s="339"/>
      <c r="X9" s="364" t="str">
        <f>履歴書!X9</f>
        <v/>
      </c>
      <c r="Y9" s="365"/>
      <c r="Z9" s="365"/>
      <c r="AA9" s="366"/>
      <c r="AB9" s="348"/>
      <c r="AC9" s="349"/>
      <c r="AD9" s="349"/>
      <c r="AE9" s="349"/>
      <c r="AF9" s="350"/>
      <c r="AG9" s="24"/>
      <c r="AH9" s="24"/>
      <c r="AI9" s="24"/>
      <c r="AJ9" s="24"/>
    </row>
    <row r="10" spans="1:47" s="52" customFormat="1" ht="15" customHeight="1" thickBot="1" x14ac:dyDescent="0.2">
      <c r="A10" s="329" t="s">
        <v>17</v>
      </c>
      <c r="B10" s="330"/>
      <c r="C10" s="331"/>
      <c r="D10" s="394" t="s">
        <v>206</v>
      </c>
      <c r="E10" s="333"/>
      <c r="F10" s="333"/>
      <c r="G10" s="333"/>
      <c r="H10" s="333"/>
      <c r="I10" s="333"/>
      <c r="J10" s="333"/>
      <c r="K10" s="333"/>
      <c r="L10" s="333"/>
      <c r="M10" s="333"/>
      <c r="N10" s="329" t="s">
        <v>9</v>
      </c>
      <c r="O10" s="330"/>
      <c r="P10" s="331"/>
      <c r="Q10" s="394" t="s">
        <v>206</v>
      </c>
      <c r="R10" s="335"/>
      <c r="S10" s="335"/>
      <c r="T10" s="335"/>
      <c r="U10" s="335"/>
      <c r="V10" s="335"/>
      <c r="W10" s="335"/>
      <c r="X10" s="335"/>
      <c r="Y10" s="335"/>
      <c r="Z10" s="335"/>
      <c r="AA10" s="336"/>
      <c r="AB10" s="348"/>
      <c r="AC10" s="349"/>
      <c r="AD10" s="349"/>
      <c r="AE10" s="349"/>
      <c r="AF10" s="350"/>
      <c r="AG10" s="24"/>
      <c r="AH10" s="24"/>
      <c r="AI10" s="24"/>
      <c r="AJ10" s="24"/>
    </row>
    <row r="11" spans="1:47" s="52" customFormat="1" ht="15" customHeight="1" thickTop="1" thickBot="1" x14ac:dyDescent="0.2">
      <c r="A11" s="134" t="str">
        <f>履歴書!A11</f>
        <v>学歴</v>
      </c>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6"/>
      <c r="AB11" s="140"/>
      <c r="AC11" s="141"/>
      <c r="AD11" s="141"/>
      <c r="AE11" s="141"/>
      <c r="AF11" s="351"/>
    </row>
    <row r="12" spans="1:47" s="52" customFormat="1" ht="15" customHeight="1" thickTop="1" x14ac:dyDescent="0.15">
      <c r="A12" s="190" t="str">
        <f>履歴書!A12</f>
        <v>入学年月</v>
      </c>
      <c r="B12" s="327"/>
      <c r="C12" s="191"/>
      <c r="D12" s="298" t="str">
        <f>履歴書!D12</f>
        <v>卒業年月</v>
      </c>
      <c r="E12" s="327"/>
      <c r="F12" s="191"/>
      <c r="G12" s="298" t="str">
        <f>履歴書!G12</f>
        <v>学校・学部・学科名など</v>
      </c>
      <c r="H12" s="327"/>
      <c r="I12" s="327"/>
      <c r="J12" s="327"/>
      <c r="K12" s="327"/>
      <c r="L12" s="327"/>
      <c r="M12" s="327"/>
      <c r="N12" s="327"/>
      <c r="O12" s="327"/>
      <c r="P12" s="327"/>
      <c r="Q12" s="327"/>
      <c r="R12" s="327"/>
      <c r="S12" s="327"/>
      <c r="T12" s="327"/>
      <c r="U12" s="327"/>
      <c r="V12" s="327"/>
      <c r="W12" s="327"/>
      <c r="X12" s="327"/>
      <c r="Y12" s="327"/>
      <c r="Z12" s="327"/>
      <c r="AA12" s="328"/>
      <c r="AB12" s="190" t="s">
        <v>247</v>
      </c>
      <c r="AC12" s="327"/>
      <c r="AD12" s="327"/>
      <c r="AE12" s="327"/>
      <c r="AF12" s="328"/>
    </row>
    <row r="13" spans="1:47" s="52" customFormat="1" ht="15" customHeight="1" x14ac:dyDescent="0.15">
      <c r="A13" s="303">
        <f>履歴書!A13</f>
        <v>2004</v>
      </c>
      <c r="B13" s="304"/>
      <c r="C13" s="33">
        <f>履歴書!C13</f>
        <v>4</v>
      </c>
      <c r="D13" s="146">
        <f>履歴書!D13</f>
        <v>2007</v>
      </c>
      <c r="E13" s="304"/>
      <c r="F13" s="33">
        <f>履歴書!F13</f>
        <v>3</v>
      </c>
      <c r="G13" s="254" t="str">
        <f>履歴書!G13</f>
        <v>明聖高等学校</v>
      </c>
      <c r="H13" s="245"/>
      <c r="I13" s="245"/>
      <c r="J13" s="245"/>
      <c r="K13" s="245"/>
      <c r="L13" s="245"/>
      <c r="M13" s="245"/>
      <c r="N13" s="245"/>
      <c r="O13" s="245"/>
      <c r="P13" s="245"/>
      <c r="Q13" s="245"/>
      <c r="R13" s="245"/>
      <c r="S13" s="245"/>
      <c r="T13" s="245"/>
      <c r="U13" s="245"/>
      <c r="V13" s="245"/>
      <c r="W13" s="245"/>
      <c r="X13" s="245"/>
      <c r="Y13" s="245"/>
      <c r="Z13" s="245"/>
      <c r="AA13" s="246"/>
      <c r="AB13" s="305" t="str">
        <f>履歴書!AB13</f>
        <v>野球観戦、料理</v>
      </c>
      <c r="AC13" s="306"/>
      <c r="AD13" s="306"/>
      <c r="AE13" s="306"/>
      <c r="AF13" s="307"/>
    </row>
    <row r="14" spans="1:47" s="52" customFormat="1" ht="15" customHeight="1" x14ac:dyDescent="0.15">
      <c r="A14" s="314">
        <f>履歴書!A14</f>
        <v>2007</v>
      </c>
      <c r="B14" s="315"/>
      <c r="C14" s="33">
        <f>履歴書!C14</f>
        <v>4</v>
      </c>
      <c r="D14" s="316">
        <f>履歴書!D14</f>
        <v>2009</v>
      </c>
      <c r="E14" s="315"/>
      <c r="F14" s="36">
        <f>履歴書!F14</f>
        <v>3</v>
      </c>
      <c r="G14" s="254" t="str">
        <f>履歴書!G14</f>
        <v>日本工学院専門学校ゲームクリエイター科</v>
      </c>
      <c r="H14" s="245"/>
      <c r="I14" s="245"/>
      <c r="J14" s="245"/>
      <c r="K14" s="245"/>
      <c r="L14" s="245"/>
      <c r="M14" s="245"/>
      <c r="N14" s="245"/>
      <c r="O14" s="245"/>
      <c r="P14" s="245"/>
      <c r="Q14" s="245"/>
      <c r="R14" s="245"/>
      <c r="S14" s="245"/>
      <c r="T14" s="245"/>
      <c r="U14" s="245"/>
      <c r="V14" s="245"/>
      <c r="W14" s="245"/>
      <c r="X14" s="245"/>
      <c r="Y14" s="245"/>
      <c r="Z14" s="245"/>
      <c r="AA14" s="246"/>
      <c r="AB14" s="308"/>
      <c r="AC14" s="309"/>
      <c r="AD14" s="309"/>
      <c r="AE14" s="309"/>
      <c r="AF14" s="310"/>
    </row>
    <row r="15" spans="1:47" s="52" customFormat="1" ht="15" customHeight="1" x14ac:dyDescent="0.15">
      <c r="A15" s="314">
        <f>履歴書!A15</f>
        <v>2009</v>
      </c>
      <c r="B15" s="315"/>
      <c r="C15" s="33">
        <f>履歴書!C15</f>
        <v>4</v>
      </c>
      <c r="D15" s="316">
        <f>履歴書!D15</f>
        <v>2013</v>
      </c>
      <c r="E15" s="315"/>
      <c r="F15" s="36">
        <f>履歴書!F15</f>
        <v>3</v>
      </c>
      <c r="G15" s="254" t="str">
        <f>履歴書!G15</f>
        <v>東京工科大学メディア学部</v>
      </c>
      <c r="H15" s="245"/>
      <c r="I15" s="245"/>
      <c r="J15" s="245"/>
      <c r="K15" s="245"/>
      <c r="L15" s="245"/>
      <c r="M15" s="245"/>
      <c r="N15" s="245"/>
      <c r="O15" s="245"/>
      <c r="P15" s="245"/>
      <c r="Q15" s="245"/>
      <c r="R15" s="245"/>
      <c r="S15" s="245"/>
      <c r="T15" s="245"/>
      <c r="U15" s="245"/>
      <c r="V15" s="245"/>
      <c r="W15" s="245"/>
      <c r="X15" s="245"/>
      <c r="Y15" s="245"/>
      <c r="Z15" s="245"/>
      <c r="AA15" s="246"/>
      <c r="AB15" s="308"/>
      <c r="AC15" s="309"/>
      <c r="AD15" s="309"/>
      <c r="AE15" s="309"/>
      <c r="AF15" s="310"/>
    </row>
    <row r="16" spans="1:47" s="52" customFormat="1" ht="15" customHeight="1" x14ac:dyDescent="0.15">
      <c r="A16" s="314" t="str">
        <f>履歴書!A16</f>
        <v/>
      </c>
      <c r="B16" s="315"/>
      <c r="C16" s="33" t="str">
        <f>履歴書!C16</f>
        <v/>
      </c>
      <c r="D16" s="316" t="str">
        <f>履歴書!D16</f>
        <v/>
      </c>
      <c r="E16" s="315"/>
      <c r="F16" s="36" t="str">
        <f>履歴書!F16</f>
        <v/>
      </c>
      <c r="G16" s="254" t="str">
        <f>履歴書!G16</f>
        <v/>
      </c>
      <c r="H16" s="245"/>
      <c r="I16" s="245"/>
      <c r="J16" s="245"/>
      <c r="K16" s="245"/>
      <c r="L16" s="245"/>
      <c r="M16" s="245"/>
      <c r="N16" s="245"/>
      <c r="O16" s="245"/>
      <c r="P16" s="245"/>
      <c r="Q16" s="245"/>
      <c r="R16" s="245"/>
      <c r="S16" s="245"/>
      <c r="T16" s="245"/>
      <c r="U16" s="245"/>
      <c r="V16" s="245"/>
      <c r="W16" s="245"/>
      <c r="X16" s="245"/>
      <c r="Y16" s="245"/>
      <c r="Z16" s="245"/>
      <c r="AA16" s="246"/>
      <c r="AB16" s="308"/>
      <c r="AC16" s="309"/>
      <c r="AD16" s="309"/>
      <c r="AE16" s="309"/>
      <c r="AF16" s="310"/>
    </row>
    <row r="17" spans="1:47" ht="15" customHeight="1" x14ac:dyDescent="0.15">
      <c r="A17" s="323" t="str">
        <f>履歴書!A17</f>
        <v>備考（その他）</v>
      </c>
      <c r="B17" s="152"/>
      <c r="C17" s="152"/>
      <c r="D17" s="152"/>
      <c r="E17" s="153"/>
      <c r="F17" s="317" t="str">
        <f>履歴書!F17</f>
        <v/>
      </c>
      <c r="G17" s="318"/>
      <c r="H17" s="318"/>
      <c r="I17" s="318"/>
      <c r="J17" s="318"/>
      <c r="K17" s="318"/>
      <c r="L17" s="318"/>
      <c r="M17" s="318"/>
      <c r="N17" s="318"/>
      <c r="O17" s="318"/>
      <c r="P17" s="318"/>
      <c r="Q17" s="318"/>
      <c r="R17" s="318"/>
      <c r="S17" s="318"/>
      <c r="T17" s="318"/>
      <c r="U17" s="318"/>
      <c r="V17" s="318"/>
      <c r="W17" s="318"/>
      <c r="X17" s="318"/>
      <c r="Y17" s="318"/>
      <c r="Z17" s="318"/>
      <c r="AA17" s="319"/>
      <c r="AB17" s="308"/>
      <c r="AC17" s="309"/>
      <c r="AD17" s="309"/>
      <c r="AE17" s="309"/>
      <c r="AF17" s="310"/>
    </row>
    <row r="18" spans="1:47" ht="15" customHeight="1" thickBot="1" x14ac:dyDescent="0.2">
      <c r="A18" s="154"/>
      <c r="B18" s="155"/>
      <c r="C18" s="155"/>
      <c r="D18" s="155"/>
      <c r="E18" s="156"/>
      <c r="F18" s="320"/>
      <c r="G18" s="321"/>
      <c r="H18" s="321"/>
      <c r="I18" s="321"/>
      <c r="J18" s="321"/>
      <c r="K18" s="321"/>
      <c r="L18" s="321"/>
      <c r="M18" s="321"/>
      <c r="N18" s="321"/>
      <c r="O18" s="321"/>
      <c r="P18" s="321"/>
      <c r="Q18" s="321"/>
      <c r="R18" s="321"/>
      <c r="S18" s="321"/>
      <c r="T18" s="321"/>
      <c r="U18" s="321"/>
      <c r="V18" s="321"/>
      <c r="W18" s="321"/>
      <c r="X18" s="321"/>
      <c r="Y18" s="321"/>
      <c r="Z18" s="321"/>
      <c r="AA18" s="322"/>
      <c r="AB18" s="311"/>
      <c r="AC18" s="312"/>
      <c r="AD18" s="312"/>
      <c r="AE18" s="312"/>
      <c r="AF18" s="313"/>
    </row>
    <row r="19" spans="1:47" ht="15" customHeight="1" thickTop="1" x14ac:dyDescent="0.15">
      <c r="A19" s="285" t="str">
        <f>履歴書!A19</f>
        <v>免許・資格等</v>
      </c>
      <c r="B19" s="286"/>
      <c r="C19" s="286"/>
      <c r="D19" s="286"/>
      <c r="E19" s="286"/>
      <c r="F19" s="286"/>
      <c r="G19" s="286"/>
      <c r="H19" s="286"/>
      <c r="I19" s="286"/>
      <c r="J19" s="286"/>
      <c r="K19" s="286"/>
      <c r="L19" s="286"/>
      <c r="M19" s="286"/>
      <c r="N19" s="286"/>
      <c r="O19" s="286"/>
      <c r="P19" s="286"/>
      <c r="Q19" s="285" t="str">
        <f>履歴書!Q19</f>
        <v>語学スキル</v>
      </c>
      <c r="R19" s="286"/>
      <c r="S19" s="286"/>
      <c r="T19" s="286"/>
      <c r="U19" s="286"/>
      <c r="V19" s="286"/>
      <c r="W19" s="286"/>
      <c r="X19" s="286"/>
      <c r="Y19" s="286"/>
      <c r="Z19" s="286"/>
      <c r="AA19" s="286"/>
      <c r="AB19" s="286"/>
      <c r="AC19" s="286"/>
      <c r="AD19" s="286"/>
      <c r="AE19" s="286"/>
      <c r="AF19" s="287"/>
    </row>
    <row r="20" spans="1:47" ht="15" customHeight="1" x14ac:dyDescent="0.15">
      <c r="A20" s="288" t="str">
        <f>履歴書!A20</f>
        <v>取得年月</v>
      </c>
      <c r="B20" s="128"/>
      <c r="C20" s="128"/>
      <c r="D20" s="127" t="str">
        <f>履歴書!D20</f>
        <v>名称</v>
      </c>
      <c r="E20" s="128"/>
      <c r="F20" s="128"/>
      <c r="G20" s="128"/>
      <c r="H20" s="128"/>
      <c r="I20" s="128"/>
      <c r="J20" s="128"/>
      <c r="K20" s="128"/>
      <c r="L20" s="128"/>
      <c r="M20" s="128"/>
      <c r="N20" s="128"/>
      <c r="O20" s="128"/>
      <c r="P20" s="129"/>
      <c r="Q20" s="289" t="str">
        <f>履歴書!Q20</f>
        <v>英語</v>
      </c>
      <c r="R20" s="291" t="str">
        <f>履歴書!R20</f>
        <v>ビジネスでの利用経験</v>
      </c>
      <c r="S20" s="291"/>
      <c r="T20" s="291"/>
      <c r="U20" s="291"/>
      <c r="V20" s="291"/>
      <c r="W20" s="291"/>
      <c r="X20" s="292"/>
      <c r="Y20" s="293" t="str">
        <f>履歴書!Y20</f>
        <v/>
      </c>
      <c r="Z20" s="294"/>
      <c r="AA20" s="37" t="str">
        <f>履歴書!AA20</f>
        <v>年</v>
      </c>
      <c r="AB20" s="298" t="str">
        <f>履歴書!AB20</f>
        <v>TOEIC</v>
      </c>
      <c r="AC20" s="191"/>
      <c r="AD20" s="293" t="str">
        <f>履歴書!AD20</f>
        <v/>
      </c>
      <c r="AE20" s="294"/>
      <c r="AF20" s="38" t="str">
        <f>履歴書!AF20</f>
        <v>点</v>
      </c>
    </row>
    <row r="21" spans="1:47" ht="15" customHeight="1" x14ac:dyDescent="0.15">
      <c r="A21" s="150">
        <f>履歴書!A21</f>
        <v>2007</v>
      </c>
      <c r="B21" s="146"/>
      <c r="C21" s="39">
        <f>履歴書!C21</f>
        <v>11</v>
      </c>
      <c r="D21" s="248" t="str">
        <f>履歴書!D21</f>
        <v>英語検定 3級合格</v>
      </c>
      <c r="E21" s="249"/>
      <c r="F21" s="249"/>
      <c r="G21" s="249"/>
      <c r="H21" s="249"/>
      <c r="I21" s="249"/>
      <c r="J21" s="249"/>
      <c r="K21" s="249"/>
      <c r="L21" s="249"/>
      <c r="M21" s="249"/>
      <c r="N21" s="249"/>
      <c r="O21" s="249"/>
      <c r="P21" s="250"/>
      <c r="Q21" s="289"/>
      <c r="R21" s="128" t="str">
        <f>履歴書!R21</f>
        <v>TOEFL(P)</v>
      </c>
      <c r="S21" s="247"/>
      <c r="T21" s="145" t="str">
        <f>履歴書!T21</f>
        <v/>
      </c>
      <c r="U21" s="145"/>
      <c r="V21" s="34" t="str">
        <f>履歴書!V21</f>
        <v>点</v>
      </c>
      <c r="W21" s="127" t="str">
        <f>履歴書!W21</f>
        <v>TOEFL(C)</v>
      </c>
      <c r="X21" s="247"/>
      <c r="Y21" s="145" t="str">
        <f>履歴書!Y21</f>
        <v/>
      </c>
      <c r="Z21" s="145"/>
      <c r="AA21" s="34" t="str">
        <f>履歴書!AA21</f>
        <v>点</v>
      </c>
      <c r="AB21" s="127" t="str">
        <f>履歴書!AB21</f>
        <v>TOEFL(i)</v>
      </c>
      <c r="AC21" s="247"/>
      <c r="AD21" s="145" t="str">
        <f>履歴書!AD21</f>
        <v/>
      </c>
      <c r="AE21" s="145"/>
      <c r="AF21" s="35" t="str">
        <f>履歴書!AF21</f>
        <v>点</v>
      </c>
      <c r="AK21" s="24"/>
      <c r="AL21" s="24"/>
      <c r="AM21" s="24"/>
      <c r="AN21" s="24"/>
      <c r="AO21" s="24"/>
      <c r="AP21" s="24"/>
      <c r="AQ21" s="24"/>
      <c r="AR21" s="24"/>
      <c r="AS21" s="24"/>
      <c r="AT21" s="24"/>
      <c r="AU21" s="24"/>
    </row>
    <row r="22" spans="1:47" ht="15" customHeight="1" x14ac:dyDescent="0.15">
      <c r="A22" s="150">
        <f>履歴書!A22</f>
        <v>2009</v>
      </c>
      <c r="B22" s="146"/>
      <c r="C22" s="39">
        <f>履歴書!C22</f>
        <v>9</v>
      </c>
      <c r="D22" s="248" t="str">
        <f>履歴書!D22</f>
        <v>情報検定 2級合格</v>
      </c>
      <c r="E22" s="249"/>
      <c r="F22" s="249"/>
      <c r="G22" s="249"/>
      <c r="H22" s="249"/>
      <c r="I22" s="249"/>
      <c r="J22" s="249"/>
      <c r="K22" s="249"/>
      <c r="L22" s="249"/>
      <c r="M22" s="249"/>
      <c r="N22" s="249"/>
      <c r="O22" s="249"/>
      <c r="P22" s="250"/>
      <c r="Q22" s="289"/>
      <c r="R22" s="295" t="str">
        <f>履歴書!R22</f>
        <v>文章・マニュアル読解</v>
      </c>
      <c r="S22" s="296"/>
      <c r="T22" s="296"/>
      <c r="U22" s="296"/>
      <c r="V22" s="297"/>
      <c r="W22" s="299" t="str">
        <f>履歴書!W22</f>
        <v/>
      </c>
      <c r="X22" s="300"/>
      <c r="Y22" s="302"/>
      <c r="Z22" s="295" t="str">
        <f>履歴書!Z22</f>
        <v>電話での会話</v>
      </c>
      <c r="AA22" s="296"/>
      <c r="AB22" s="296"/>
      <c r="AC22" s="297"/>
      <c r="AD22" s="299" t="str">
        <f>履歴書!AD22</f>
        <v/>
      </c>
      <c r="AE22" s="300"/>
      <c r="AF22" s="301"/>
      <c r="AK22" s="24"/>
      <c r="AL22" s="24"/>
      <c r="AM22" s="24"/>
      <c r="AN22" s="24"/>
      <c r="AO22" s="24"/>
      <c r="AP22" s="24"/>
      <c r="AQ22" s="24"/>
      <c r="AR22" s="24"/>
      <c r="AS22" s="24"/>
      <c r="AT22" s="24"/>
      <c r="AU22" s="24"/>
    </row>
    <row r="23" spans="1:47" ht="15" customHeight="1" x14ac:dyDescent="0.15">
      <c r="A23" s="150">
        <f>履歴書!A23</f>
        <v>2009</v>
      </c>
      <c r="B23" s="146"/>
      <c r="C23" s="39">
        <f>履歴書!C23</f>
        <v>11</v>
      </c>
      <c r="D23" s="248" t="str">
        <f>履歴書!D23</f>
        <v>MIDI検定 4級合格</v>
      </c>
      <c r="E23" s="249"/>
      <c r="F23" s="249"/>
      <c r="G23" s="249"/>
      <c r="H23" s="249"/>
      <c r="I23" s="249"/>
      <c r="J23" s="249"/>
      <c r="K23" s="249"/>
      <c r="L23" s="249"/>
      <c r="M23" s="249"/>
      <c r="N23" s="249"/>
      <c r="O23" s="249"/>
      <c r="P23" s="250"/>
      <c r="Q23" s="289"/>
      <c r="R23" s="127" t="str">
        <f>履歴書!R23</f>
        <v>英語での商談・交渉</v>
      </c>
      <c r="S23" s="128"/>
      <c r="T23" s="128"/>
      <c r="U23" s="128"/>
      <c r="V23" s="247"/>
      <c r="W23" s="144" t="str">
        <f>履歴書!W23</f>
        <v/>
      </c>
      <c r="X23" s="145"/>
      <c r="Y23" s="146"/>
      <c r="Z23" s="127" t="str">
        <f>履歴書!Z23</f>
        <v>英語での会議</v>
      </c>
      <c r="AA23" s="128"/>
      <c r="AB23" s="128"/>
      <c r="AC23" s="247"/>
      <c r="AD23" s="144" t="str">
        <f>履歴書!AD23</f>
        <v/>
      </c>
      <c r="AE23" s="145"/>
      <c r="AF23" s="284"/>
      <c r="AK23" s="24"/>
      <c r="AL23" s="24"/>
      <c r="AM23" s="24"/>
      <c r="AN23" s="24"/>
      <c r="AO23" s="24"/>
      <c r="AP23" s="24"/>
      <c r="AQ23" s="24"/>
      <c r="AR23" s="24"/>
      <c r="AS23" s="24"/>
      <c r="AT23" s="24"/>
      <c r="AU23" s="24"/>
    </row>
    <row r="24" spans="1:47" ht="15" customHeight="1" x14ac:dyDescent="0.15">
      <c r="A24" s="150">
        <f>履歴書!A24</f>
        <v>2011</v>
      </c>
      <c r="B24" s="146"/>
      <c r="C24" s="39">
        <f>履歴書!C24</f>
        <v>3</v>
      </c>
      <c r="D24" s="248" t="str">
        <f>履歴書!D24</f>
        <v>CGクリエイター検定ベーシック合格</v>
      </c>
      <c r="E24" s="249"/>
      <c r="F24" s="249"/>
      <c r="G24" s="249"/>
      <c r="H24" s="249"/>
      <c r="I24" s="249"/>
      <c r="J24" s="249"/>
      <c r="K24" s="249"/>
      <c r="L24" s="249"/>
      <c r="M24" s="249"/>
      <c r="N24" s="249"/>
      <c r="O24" s="249"/>
      <c r="P24" s="250"/>
      <c r="Q24" s="289"/>
      <c r="R24" s="127" t="str">
        <f>履歴書!R24</f>
        <v>e-mailでのやりとり</v>
      </c>
      <c r="S24" s="128"/>
      <c r="T24" s="128"/>
      <c r="U24" s="128"/>
      <c r="V24" s="247"/>
      <c r="W24" s="144" t="str">
        <f>履歴書!W24</f>
        <v/>
      </c>
      <c r="X24" s="145"/>
      <c r="Y24" s="146"/>
      <c r="Z24" s="127" t="str">
        <f>履歴書!Z24</f>
        <v>海外滞在</v>
      </c>
      <c r="AA24" s="128"/>
      <c r="AB24" s="128"/>
      <c r="AC24" s="247"/>
      <c r="AD24" s="144" t="str">
        <f>履歴書!AD24</f>
        <v/>
      </c>
      <c r="AE24" s="145"/>
      <c r="AF24" s="284"/>
      <c r="AK24" s="24"/>
      <c r="AL24" s="24"/>
      <c r="AM24" s="24"/>
      <c r="AN24" s="24"/>
      <c r="AO24" s="24"/>
      <c r="AP24" s="24"/>
      <c r="AQ24" s="24"/>
      <c r="AR24" s="24"/>
      <c r="AS24" s="24"/>
      <c r="AT24" s="24"/>
      <c r="AU24" s="24"/>
    </row>
    <row r="25" spans="1:47" ht="15" customHeight="1" x14ac:dyDescent="0.15">
      <c r="A25" s="150" t="str">
        <f>履歴書!A25</f>
        <v/>
      </c>
      <c r="B25" s="146"/>
      <c r="C25" s="39" t="str">
        <f>履歴書!C25</f>
        <v/>
      </c>
      <c r="D25" s="248" t="str">
        <f>履歴書!D25</f>
        <v/>
      </c>
      <c r="E25" s="249"/>
      <c r="F25" s="249"/>
      <c r="G25" s="249"/>
      <c r="H25" s="249"/>
      <c r="I25" s="249"/>
      <c r="J25" s="249"/>
      <c r="K25" s="249"/>
      <c r="L25" s="249"/>
      <c r="M25" s="249"/>
      <c r="N25" s="249"/>
      <c r="O25" s="249"/>
      <c r="P25" s="250"/>
      <c r="Q25" s="290"/>
      <c r="R25" s="127" t="str">
        <f>履歴書!R25</f>
        <v>翻訳</v>
      </c>
      <c r="S25" s="128"/>
      <c r="T25" s="128"/>
      <c r="U25" s="128"/>
      <c r="V25" s="247"/>
      <c r="W25" s="144" t="str">
        <f>履歴書!W25</f>
        <v/>
      </c>
      <c r="X25" s="145"/>
      <c r="Y25" s="146"/>
      <c r="Z25" s="127" t="str">
        <f>履歴書!Z25</f>
        <v>通訳</v>
      </c>
      <c r="AA25" s="128"/>
      <c r="AB25" s="128"/>
      <c r="AC25" s="247"/>
      <c r="AD25" s="144" t="str">
        <f>履歴書!AD25</f>
        <v/>
      </c>
      <c r="AE25" s="145"/>
      <c r="AF25" s="284"/>
      <c r="AK25" s="24"/>
      <c r="AL25" s="24"/>
      <c r="AM25" s="24"/>
      <c r="AN25" s="24"/>
      <c r="AO25" s="24"/>
      <c r="AP25" s="24"/>
      <c r="AQ25" s="24"/>
      <c r="AR25" s="24"/>
      <c r="AS25" s="24"/>
      <c r="AT25" s="24"/>
      <c r="AU25" s="24"/>
    </row>
    <row r="26" spans="1:47" ht="15" customHeight="1" x14ac:dyDescent="0.15">
      <c r="A26" s="151" t="str">
        <f>履歴書!A26</f>
        <v>備考
（その他）</v>
      </c>
      <c r="B26" s="152"/>
      <c r="C26" s="153"/>
      <c r="D26" s="157" t="str">
        <f>履歴書!D26</f>
        <v/>
      </c>
      <c r="E26" s="158"/>
      <c r="F26" s="158"/>
      <c r="G26" s="158"/>
      <c r="H26" s="158"/>
      <c r="I26" s="158"/>
      <c r="J26" s="158"/>
      <c r="K26" s="159"/>
      <c r="L26" s="163" t="str">
        <f>履歴書!L26</f>
        <v>普通自動車
免許</v>
      </c>
      <c r="M26" s="152"/>
      <c r="N26" s="153"/>
      <c r="O26" s="255" t="str">
        <f>履歴書!O26</f>
        <v>無し</v>
      </c>
      <c r="P26" s="256"/>
      <c r="Q26" s="259" t="str">
        <f>履歴書!Q26</f>
        <v>その他の
語学スキル</v>
      </c>
      <c r="R26" s="260"/>
      <c r="S26" s="261"/>
      <c r="T26" s="265" t="str">
        <f>履歴書!T26</f>
        <v/>
      </c>
      <c r="U26" s="266"/>
      <c r="V26" s="266"/>
      <c r="W26" s="266"/>
      <c r="X26" s="266"/>
      <c r="Y26" s="266"/>
      <c r="Z26" s="266"/>
      <c r="AA26" s="266"/>
      <c r="AB26" s="266"/>
      <c r="AC26" s="266"/>
      <c r="AD26" s="266"/>
      <c r="AE26" s="266"/>
      <c r="AF26" s="267"/>
      <c r="AK26" s="24"/>
      <c r="AL26" s="24"/>
      <c r="AM26" s="24"/>
      <c r="AN26" s="24"/>
      <c r="AO26" s="24"/>
      <c r="AP26" s="24"/>
      <c r="AQ26" s="24"/>
      <c r="AR26" s="24"/>
      <c r="AS26" s="24"/>
      <c r="AT26" s="24"/>
      <c r="AU26" s="24"/>
    </row>
    <row r="27" spans="1:47" ht="15" customHeight="1" thickBot="1" x14ac:dyDescent="0.2">
      <c r="A27" s="154"/>
      <c r="B27" s="155"/>
      <c r="C27" s="156"/>
      <c r="D27" s="160"/>
      <c r="E27" s="161"/>
      <c r="F27" s="161"/>
      <c r="G27" s="161"/>
      <c r="H27" s="161"/>
      <c r="I27" s="161"/>
      <c r="J27" s="161"/>
      <c r="K27" s="162"/>
      <c r="L27" s="164"/>
      <c r="M27" s="155"/>
      <c r="N27" s="156"/>
      <c r="O27" s="257"/>
      <c r="P27" s="258"/>
      <c r="Q27" s="262"/>
      <c r="R27" s="263"/>
      <c r="S27" s="264"/>
      <c r="T27" s="268"/>
      <c r="U27" s="269"/>
      <c r="V27" s="269"/>
      <c r="W27" s="269"/>
      <c r="X27" s="269"/>
      <c r="Y27" s="269"/>
      <c r="Z27" s="269"/>
      <c r="AA27" s="269"/>
      <c r="AB27" s="269"/>
      <c r="AC27" s="269"/>
      <c r="AD27" s="269"/>
      <c r="AE27" s="269"/>
      <c r="AF27" s="270"/>
      <c r="AK27" s="24"/>
      <c r="AL27" s="24"/>
      <c r="AM27" s="24"/>
      <c r="AN27" s="24"/>
      <c r="AO27" s="24"/>
      <c r="AP27" s="24"/>
      <c r="AQ27" s="24"/>
      <c r="AR27" s="24"/>
      <c r="AS27" s="24"/>
      <c r="AT27" s="24"/>
      <c r="AU27" s="24"/>
    </row>
    <row r="28" spans="1:47" ht="15" customHeight="1" thickTop="1" x14ac:dyDescent="0.15">
      <c r="A28" s="238" t="str">
        <f>履歴書!A28</f>
        <v>希望条件</v>
      </c>
      <c r="B28" s="239"/>
      <c r="C28" s="239"/>
      <c r="D28" s="239"/>
      <c r="E28" s="239"/>
      <c r="F28" s="239"/>
      <c r="G28" s="239"/>
      <c r="H28" s="239"/>
      <c r="I28" s="239"/>
      <c r="J28" s="239"/>
      <c r="K28" s="239"/>
      <c r="L28" s="239"/>
      <c r="M28" s="239"/>
      <c r="N28" s="239"/>
      <c r="O28" s="239"/>
      <c r="P28" s="239"/>
      <c r="Q28" s="239"/>
      <c r="R28" s="239"/>
      <c r="S28" s="239"/>
      <c r="T28" s="239"/>
      <c r="U28" s="239"/>
      <c r="V28" s="239"/>
      <c r="W28" s="239"/>
      <c r="X28" s="239"/>
      <c r="Y28" s="239"/>
      <c r="Z28" s="239"/>
      <c r="AA28" s="239"/>
      <c r="AB28" s="239"/>
      <c r="AC28" s="239"/>
      <c r="AD28" s="239"/>
      <c r="AE28" s="239"/>
      <c r="AF28" s="240"/>
      <c r="AK28" s="24"/>
      <c r="AL28" s="24"/>
      <c r="AM28" s="24"/>
      <c r="AN28" s="24"/>
      <c r="AO28" s="24"/>
      <c r="AP28" s="24"/>
      <c r="AQ28" s="24"/>
      <c r="AR28" s="24"/>
      <c r="AS28" s="24"/>
      <c r="AT28" s="24"/>
      <c r="AU28" s="24"/>
    </row>
    <row r="29" spans="1:47" ht="15" customHeight="1" x14ac:dyDescent="0.15">
      <c r="A29" s="288" t="e">
        <f>履歴書!#REF!</f>
        <v>#REF!</v>
      </c>
      <c r="B29" s="128"/>
      <c r="C29" s="128"/>
      <c r="D29" s="128"/>
      <c r="E29" s="128"/>
      <c r="F29" s="128"/>
      <c r="G29" s="128"/>
      <c r="H29" s="128"/>
      <c r="I29" s="128"/>
      <c r="J29" s="128"/>
      <c r="K29" s="128"/>
      <c r="L29" s="127" t="str">
        <f>履歴書!A29</f>
        <v>希望勤務地</v>
      </c>
      <c r="M29" s="128"/>
      <c r="N29" s="128"/>
      <c r="O29" s="128"/>
      <c r="P29" s="128"/>
      <c r="Q29" s="128"/>
      <c r="R29" s="128"/>
      <c r="S29" s="128"/>
      <c r="T29" s="128"/>
      <c r="U29" s="128"/>
      <c r="V29" s="247"/>
      <c r="W29" s="275" t="str">
        <f>履歴書!L29</f>
        <v>その他希望条件</v>
      </c>
      <c r="X29" s="276"/>
      <c r="Y29" s="276"/>
      <c r="Z29" s="276"/>
      <c r="AA29" s="276"/>
      <c r="AB29" s="276"/>
      <c r="AC29" s="276"/>
      <c r="AD29" s="276"/>
      <c r="AE29" s="276"/>
      <c r="AF29" s="381"/>
      <c r="AK29" s="24"/>
      <c r="AL29" s="24"/>
      <c r="AM29" s="24"/>
      <c r="AN29" s="24"/>
      <c r="AO29" s="24"/>
      <c r="AP29" s="24"/>
      <c r="AQ29" s="24"/>
      <c r="AR29" s="24"/>
      <c r="AS29" s="24"/>
      <c r="AT29" s="24"/>
      <c r="AU29" s="24"/>
    </row>
    <row r="30" spans="1:47" ht="15" customHeight="1" x14ac:dyDescent="0.15">
      <c r="A30" s="382" t="e">
        <f>履歴書!#REF!</f>
        <v>#REF!</v>
      </c>
      <c r="B30" s="383"/>
      <c r="C30" s="383"/>
      <c r="D30" s="383"/>
      <c r="E30" s="383"/>
      <c r="F30" s="383"/>
      <c r="G30" s="383"/>
      <c r="H30" s="383"/>
      <c r="I30" s="383"/>
      <c r="J30" s="383"/>
      <c r="K30" s="384"/>
      <c r="L30" s="144" t="str">
        <f>履歴書!A30</f>
        <v>東京都（23区内）　　東京都　　神奈川県</v>
      </c>
      <c r="M30" s="145"/>
      <c r="N30" s="145"/>
      <c r="O30" s="145"/>
      <c r="P30" s="145"/>
      <c r="Q30" s="145"/>
      <c r="R30" s="145"/>
      <c r="S30" s="145"/>
      <c r="T30" s="145"/>
      <c r="U30" s="145"/>
      <c r="V30" s="146"/>
      <c r="W30" s="385" t="str">
        <f>履歴書!L30</f>
        <v>関東圏であればどこでも構いません。場合によっては関西圏でも就業可能です。</v>
      </c>
      <c r="X30" s="386"/>
      <c r="Y30" s="386"/>
      <c r="Z30" s="386"/>
      <c r="AA30" s="386"/>
      <c r="AB30" s="386"/>
      <c r="AC30" s="386"/>
      <c r="AD30" s="386"/>
      <c r="AE30" s="386"/>
      <c r="AF30" s="387"/>
      <c r="AK30" s="24"/>
      <c r="AL30" s="24"/>
      <c r="AM30" s="24"/>
      <c r="AN30" s="24"/>
      <c r="AO30" s="24"/>
      <c r="AP30" s="24"/>
      <c r="AQ30" s="24"/>
      <c r="AR30" s="24"/>
      <c r="AS30" s="24"/>
      <c r="AT30" s="24"/>
      <c r="AU30" s="24"/>
    </row>
    <row r="31" spans="1:47" ht="15" customHeight="1" thickBot="1" x14ac:dyDescent="0.2">
      <c r="A31" s="391" t="e">
        <f>履歴書!#REF!</f>
        <v>#REF!</v>
      </c>
      <c r="B31" s="392"/>
      <c r="C31" s="392"/>
      <c r="D31" s="392"/>
      <c r="E31" s="392"/>
      <c r="F31" s="392"/>
      <c r="G31" s="392"/>
      <c r="H31" s="392"/>
      <c r="I31" s="392"/>
      <c r="J31" s="392"/>
      <c r="K31" s="393"/>
      <c r="L31" s="147" t="str">
        <f>履歴書!A31</f>
        <v>転居を伴う転勤の可否</v>
      </c>
      <c r="M31" s="148"/>
      <c r="N31" s="148"/>
      <c r="O31" s="148"/>
      <c r="P31" s="149"/>
      <c r="Q31" s="281" t="str">
        <f>履歴書!F31</f>
        <v>条件によっては可</v>
      </c>
      <c r="R31" s="282"/>
      <c r="S31" s="282"/>
      <c r="T31" s="282"/>
      <c r="U31" s="282"/>
      <c r="V31" s="283"/>
      <c r="W31" s="388"/>
      <c r="X31" s="389"/>
      <c r="Y31" s="389"/>
      <c r="Z31" s="389"/>
      <c r="AA31" s="389"/>
      <c r="AB31" s="389"/>
      <c r="AC31" s="389"/>
      <c r="AD31" s="389"/>
      <c r="AE31" s="389"/>
      <c r="AF31" s="390"/>
      <c r="AK31" s="24"/>
      <c r="AL31" s="24"/>
      <c r="AM31" s="24"/>
      <c r="AN31" s="24"/>
      <c r="AO31" s="24"/>
      <c r="AP31" s="24"/>
      <c r="AQ31" s="24"/>
      <c r="AR31" s="24"/>
      <c r="AS31" s="24"/>
      <c r="AT31" s="24"/>
      <c r="AU31" s="24"/>
    </row>
    <row r="32" spans="1:47" ht="15" customHeight="1" thickTop="1" x14ac:dyDescent="0.15">
      <c r="A32" s="134" t="str">
        <f>履歴書!A32</f>
        <v>職歴</v>
      </c>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6"/>
      <c r="AK32" s="24"/>
      <c r="AL32" s="24"/>
      <c r="AM32" s="24"/>
      <c r="AN32" s="24"/>
      <c r="AO32" s="24"/>
      <c r="AP32" s="24"/>
      <c r="AQ32" s="24"/>
      <c r="AR32" s="24"/>
      <c r="AS32" s="24"/>
      <c r="AT32" s="24"/>
      <c r="AU32" s="24"/>
    </row>
    <row r="33" spans="1:54" s="52" customFormat="1" ht="15" customHeight="1" x14ac:dyDescent="0.15">
      <c r="A33" s="271" t="str">
        <f>履歴書!A33</f>
        <v>現在の就業状況</v>
      </c>
      <c r="B33" s="229"/>
      <c r="C33" s="229"/>
      <c r="D33" s="229"/>
      <c r="E33" s="272" t="str">
        <f>履歴書!E33</f>
        <v>離職中</v>
      </c>
      <c r="F33" s="273"/>
      <c r="G33" s="273"/>
      <c r="H33" s="273"/>
      <c r="I33" s="274"/>
      <c r="J33" s="186" t="str">
        <f>履歴書!J33</f>
        <v>経験社数</v>
      </c>
      <c r="K33" s="187"/>
      <c r="L33" s="187"/>
      <c r="M33" s="188">
        <f>履歴書!M33</f>
        <v>5</v>
      </c>
      <c r="N33" s="188"/>
      <c r="O33" s="189"/>
      <c r="P33" s="40" t="str">
        <f>履歴書!P33</f>
        <v>社</v>
      </c>
      <c r="Q33" s="41" t="str">
        <f>履歴書!Q33</f>
        <v>直近の3社を記載※4社目以降がある場合は職務経歴書に記載致します。</v>
      </c>
      <c r="R33" s="42"/>
      <c r="S33" s="42"/>
      <c r="T33" s="42"/>
      <c r="U33" s="42"/>
      <c r="V33" s="42"/>
      <c r="W33" s="42"/>
      <c r="X33" s="42"/>
      <c r="Y33" s="42"/>
      <c r="Z33" s="42"/>
      <c r="AA33" s="42"/>
      <c r="AB33" s="42"/>
      <c r="AC33" s="42"/>
      <c r="AD33" s="42"/>
      <c r="AE33" s="42"/>
      <c r="AF33" s="43"/>
      <c r="AG33" s="24"/>
      <c r="AH33" s="24"/>
      <c r="AI33" s="24"/>
      <c r="AJ33" s="24"/>
      <c r="AK33" s="24"/>
      <c r="AL33" s="24"/>
      <c r="AM33" s="24"/>
      <c r="AN33" s="24"/>
      <c r="AO33" s="24"/>
      <c r="AP33" s="24"/>
      <c r="AQ33" s="24"/>
      <c r="AR33" s="24"/>
      <c r="AS33" s="24"/>
      <c r="AT33" s="24"/>
      <c r="AU33" s="24"/>
      <c r="AV33" s="24"/>
      <c r="AW33" s="24"/>
      <c r="AX33" s="24"/>
      <c r="AY33" s="24"/>
      <c r="AZ33" s="24"/>
      <c r="BA33" s="24"/>
      <c r="BB33" s="24"/>
    </row>
    <row r="34" spans="1:54" s="52" customFormat="1" ht="15" customHeight="1" x14ac:dyDescent="0.15">
      <c r="A34" s="251" t="str">
        <f>履歴書!A34</f>
        <v>社名</v>
      </c>
      <c r="B34" s="252"/>
      <c r="C34" s="253" t="str">
        <f>IF(履歴書!C34="","","**********")</f>
        <v>**********</v>
      </c>
      <c r="D34" s="242"/>
      <c r="E34" s="242"/>
      <c r="F34" s="242"/>
      <c r="G34" s="242"/>
      <c r="H34" s="242"/>
      <c r="I34" s="242"/>
      <c r="J34" s="242"/>
      <c r="K34" s="242"/>
      <c r="L34" s="243"/>
      <c r="M34" s="253" t="str">
        <f>IF(履歴書!M34="","","**********")</f>
        <v>**********</v>
      </c>
      <c r="N34" s="242"/>
      <c r="O34" s="242"/>
      <c r="P34" s="242"/>
      <c r="Q34" s="242"/>
      <c r="R34" s="242"/>
      <c r="S34" s="242"/>
      <c r="T34" s="242"/>
      <c r="U34" s="242"/>
      <c r="V34" s="243"/>
      <c r="W34" s="241" t="str">
        <f>履歴書!W34</f>
        <v>株式会社シーベース</v>
      </c>
      <c r="X34" s="242"/>
      <c r="Y34" s="242"/>
      <c r="Z34" s="242"/>
      <c r="AA34" s="242"/>
      <c r="AB34" s="242"/>
      <c r="AC34" s="242"/>
      <c r="AD34" s="242"/>
      <c r="AE34" s="242"/>
      <c r="AF34" s="243"/>
      <c r="AG34" s="24"/>
      <c r="AH34" s="24"/>
      <c r="AI34" s="24"/>
      <c r="AJ34" s="24"/>
    </row>
    <row r="35" spans="1:54" s="52" customFormat="1" ht="15" customHeight="1" x14ac:dyDescent="0.15">
      <c r="A35" s="190"/>
      <c r="B35" s="191"/>
      <c r="C35" s="254"/>
      <c r="D35" s="245"/>
      <c r="E35" s="245"/>
      <c r="F35" s="245"/>
      <c r="G35" s="245"/>
      <c r="H35" s="245"/>
      <c r="I35" s="245"/>
      <c r="J35" s="245"/>
      <c r="K35" s="245"/>
      <c r="L35" s="246"/>
      <c r="M35" s="254"/>
      <c r="N35" s="245"/>
      <c r="O35" s="245"/>
      <c r="P35" s="245"/>
      <c r="Q35" s="245"/>
      <c r="R35" s="245"/>
      <c r="S35" s="245"/>
      <c r="T35" s="245"/>
      <c r="U35" s="245"/>
      <c r="V35" s="246"/>
      <c r="W35" s="244"/>
      <c r="X35" s="245"/>
      <c r="Y35" s="245"/>
      <c r="Z35" s="245"/>
      <c r="AA35" s="245"/>
      <c r="AB35" s="245"/>
      <c r="AC35" s="245"/>
      <c r="AD35" s="245"/>
      <c r="AE35" s="245"/>
      <c r="AF35" s="246"/>
      <c r="AG35" s="24"/>
      <c r="AH35" s="24"/>
      <c r="AI35" s="24"/>
      <c r="AJ35" s="24"/>
    </row>
    <row r="36" spans="1:54" s="52" customFormat="1" ht="15" customHeight="1" x14ac:dyDescent="0.15">
      <c r="A36" s="151" t="str">
        <f>履歴書!A36</f>
        <v>事業
内容</v>
      </c>
      <c r="B36" s="153"/>
      <c r="C36" s="184" t="str">
        <f>履歴書!C36</f>
        <v>インターネットを活用したコミュニティサービスの企画・開発・運営</v>
      </c>
      <c r="D36" s="169"/>
      <c r="E36" s="169"/>
      <c r="F36" s="169"/>
      <c r="G36" s="169"/>
      <c r="H36" s="169"/>
      <c r="I36" s="170"/>
      <c r="J36" s="127" t="str">
        <f>履歴書!J36</f>
        <v>従業員数</v>
      </c>
      <c r="K36" s="128"/>
      <c r="L36" s="129"/>
      <c r="M36" s="184" t="str">
        <f>履歴書!M36</f>
        <v>VRコンテンツ、遊技機、スマートフォンアプリ、ウェブアプリの企画・開発</v>
      </c>
      <c r="N36" s="169"/>
      <c r="O36" s="169"/>
      <c r="P36" s="169"/>
      <c r="Q36" s="169"/>
      <c r="R36" s="169"/>
      <c r="S36" s="170"/>
      <c r="T36" s="127" t="str">
        <f>履歴書!T36</f>
        <v>従業員数</v>
      </c>
      <c r="U36" s="128"/>
      <c r="V36" s="129"/>
      <c r="W36" s="168" t="str">
        <f>履歴書!W36</f>
        <v>Webアプリケーションの開発、運営</v>
      </c>
      <c r="X36" s="169"/>
      <c r="Y36" s="169"/>
      <c r="Z36" s="169"/>
      <c r="AA36" s="169"/>
      <c r="AB36" s="169"/>
      <c r="AC36" s="170"/>
      <c r="AD36" s="127" t="str">
        <f>履歴書!AD36</f>
        <v>従業員数</v>
      </c>
      <c r="AE36" s="128"/>
      <c r="AF36" s="129"/>
      <c r="AG36" s="24"/>
      <c r="AH36" s="24"/>
      <c r="AI36" s="24"/>
      <c r="AJ36" s="24"/>
    </row>
    <row r="37" spans="1:54" s="52" customFormat="1" ht="15" customHeight="1" x14ac:dyDescent="0.15">
      <c r="A37" s="190"/>
      <c r="B37" s="191"/>
      <c r="C37" s="185"/>
      <c r="D37" s="172"/>
      <c r="E37" s="172"/>
      <c r="F37" s="172"/>
      <c r="G37" s="172"/>
      <c r="H37" s="172"/>
      <c r="I37" s="173"/>
      <c r="J37" s="174">
        <f>履歴書!J37</f>
        <v>30</v>
      </c>
      <c r="K37" s="175"/>
      <c r="L37" s="44" t="str">
        <f>履歴書!L37</f>
        <v>名</v>
      </c>
      <c r="M37" s="185"/>
      <c r="N37" s="172"/>
      <c r="O37" s="172"/>
      <c r="P37" s="172"/>
      <c r="Q37" s="172"/>
      <c r="R37" s="172"/>
      <c r="S37" s="173"/>
      <c r="T37" s="174">
        <f>履歴書!T37</f>
        <v>10</v>
      </c>
      <c r="U37" s="175"/>
      <c r="V37" s="44" t="str">
        <f>履歴書!V37</f>
        <v>名</v>
      </c>
      <c r="W37" s="171"/>
      <c r="X37" s="172"/>
      <c r="Y37" s="172"/>
      <c r="Z37" s="172"/>
      <c r="AA37" s="172"/>
      <c r="AB37" s="172"/>
      <c r="AC37" s="173"/>
      <c r="AD37" s="174">
        <f>履歴書!AD37</f>
        <v>42</v>
      </c>
      <c r="AE37" s="175"/>
      <c r="AF37" s="44" t="str">
        <f>履歴書!AF37</f>
        <v>名</v>
      </c>
      <c r="AG37" s="24"/>
      <c r="AH37" s="24"/>
      <c r="AI37" s="24"/>
      <c r="AJ37" s="24"/>
    </row>
    <row r="38" spans="1:54" s="52" customFormat="1" ht="15" customHeight="1" x14ac:dyDescent="0.15">
      <c r="A38" s="151" t="str">
        <f>履歴書!A38</f>
        <v>勤務
期間</v>
      </c>
      <c r="B38" s="153"/>
      <c r="C38" s="176" t="str">
        <f>履歴書!C38</f>
        <v>2019年1月</v>
      </c>
      <c r="D38" s="177"/>
      <c r="E38" s="177"/>
      <c r="F38" s="177"/>
      <c r="G38" s="165" t="str">
        <f>履歴書!G38</f>
        <v>～</v>
      </c>
      <c r="H38" s="165"/>
      <c r="I38" s="166" t="str">
        <f>履歴書!I38</f>
        <v>現在</v>
      </c>
      <c r="J38" s="166"/>
      <c r="K38" s="166"/>
      <c r="L38" s="167"/>
      <c r="M38" s="176" t="str">
        <f>履歴書!M38</f>
        <v>2018年4月</v>
      </c>
      <c r="N38" s="177"/>
      <c r="O38" s="177"/>
      <c r="P38" s="177"/>
      <c r="Q38" s="165" t="str">
        <f>履歴書!Q38</f>
        <v>～</v>
      </c>
      <c r="R38" s="165"/>
      <c r="S38" s="166" t="str">
        <f>履歴書!S38</f>
        <v>2018年11月</v>
      </c>
      <c r="T38" s="166"/>
      <c r="U38" s="166"/>
      <c r="V38" s="167"/>
      <c r="W38" s="176" t="str">
        <f>履歴書!W38</f>
        <v>2015年10月</v>
      </c>
      <c r="X38" s="177"/>
      <c r="Y38" s="177"/>
      <c r="Z38" s="177"/>
      <c r="AA38" s="165" t="str">
        <f>履歴書!AA38</f>
        <v>～</v>
      </c>
      <c r="AB38" s="165"/>
      <c r="AC38" s="166" t="str">
        <f>履歴書!AC38</f>
        <v>2016年3月</v>
      </c>
      <c r="AD38" s="166"/>
      <c r="AE38" s="166"/>
      <c r="AF38" s="167"/>
      <c r="AG38" s="24"/>
      <c r="AH38" s="24"/>
      <c r="AI38" s="24"/>
      <c r="AJ38" s="24"/>
    </row>
    <row r="39" spans="1:54" s="52" customFormat="1" ht="15" customHeight="1" x14ac:dyDescent="0.15">
      <c r="A39" s="190"/>
      <c r="B39" s="191"/>
      <c r="C39" s="56"/>
      <c r="D39" s="57"/>
      <c r="E39" s="58" t="str">
        <f>履歴書!E39</f>
        <v>（</v>
      </c>
      <c r="F39" s="51">
        <f ca="1">履歴書!F39</f>
        <v>0</v>
      </c>
      <c r="G39" s="58" t="str">
        <f>履歴書!G39</f>
        <v>年</v>
      </c>
      <c r="H39" s="58">
        <f ca="1">履歴書!H39</f>
        <v>7</v>
      </c>
      <c r="I39" s="224" t="str">
        <f>履歴書!I39</f>
        <v>ヶ月）</v>
      </c>
      <c r="J39" s="224"/>
      <c r="K39" s="59"/>
      <c r="L39" s="44"/>
      <c r="M39" s="60"/>
      <c r="N39" s="57"/>
      <c r="O39" s="58" t="str">
        <f>履歴書!O39</f>
        <v>（</v>
      </c>
      <c r="P39" s="51">
        <f>履歴書!P39</f>
        <v>0</v>
      </c>
      <c r="Q39" s="58" t="str">
        <f>履歴書!Q39</f>
        <v>年</v>
      </c>
      <c r="R39" s="58">
        <f>履歴書!R39</f>
        <v>8</v>
      </c>
      <c r="S39" s="224" t="str">
        <f>履歴書!S39</f>
        <v>ヶ月）</v>
      </c>
      <c r="T39" s="224"/>
      <c r="U39" s="59"/>
      <c r="V39" s="44"/>
      <c r="W39" s="60"/>
      <c r="X39" s="57"/>
      <c r="Y39" s="58" t="str">
        <f>履歴書!Y39</f>
        <v>（</v>
      </c>
      <c r="Z39" s="51">
        <f>履歴書!Z39</f>
        <v>0</v>
      </c>
      <c r="AA39" s="58" t="str">
        <f>履歴書!AA39</f>
        <v>年</v>
      </c>
      <c r="AB39" s="58">
        <f>履歴書!AB39</f>
        <v>6</v>
      </c>
      <c r="AC39" s="224" t="str">
        <f>履歴書!AC39</f>
        <v>ヶ月）</v>
      </c>
      <c r="AD39" s="224"/>
      <c r="AE39" s="59"/>
      <c r="AF39" s="44"/>
      <c r="AG39" s="24"/>
      <c r="AH39" s="24"/>
      <c r="AI39" s="24"/>
      <c r="AJ39" s="24"/>
    </row>
    <row r="40" spans="1:54" s="52" customFormat="1" ht="15" customHeight="1" x14ac:dyDescent="0.15">
      <c r="A40" s="230" t="str">
        <f>履歴書!A40</f>
        <v>主な仕事内容・役職</v>
      </c>
      <c r="B40" s="231"/>
      <c r="C40" s="206" t="str">
        <f>履歴書!C40</f>
        <v>自社開発ゲームの企画、開発
自社開発ゲームのマスタデータ作成
自社開発ゲームのバトルの調整
自社開発ゲームの企画書、仕様書の作成
ユーザーへのお知らせのためのHTMLコーディング
マスタデータ作成のための自動化ツールの作成</v>
      </c>
      <c r="D40" s="207"/>
      <c r="E40" s="207"/>
      <c r="F40" s="207"/>
      <c r="G40" s="207"/>
      <c r="H40" s="207"/>
      <c r="I40" s="207"/>
      <c r="J40" s="207"/>
      <c r="K40" s="207"/>
      <c r="L40" s="208"/>
      <c r="M40" s="206" t="str">
        <f>履歴書!M40</f>
        <v>自社開発ゲームの企画、開発
VRコンテンツの演出セリフの作成
VRコンテンツの演出スクリプトの作成
Webコンテンツ制作</v>
      </c>
      <c r="N40" s="207"/>
      <c r="O40" s="207"/>
      <c r="P40" s="207"/>
      <c r="Q40" s="207"/>
      <c r="R40" s="207"/>
      <c r="S40" s="207"/>
      <c r="T40" s="207"/>
      <c r="U40" s="207"/>
      <c r="V40" s="208"/>
      <c r="W40" s="206" t="str">
        <f>履歴書!W40</f>
        <v>社内システム開発(詳細設計、データベース設計、画面設計、コーディング)
テスター(自社Webアプリケーションのテスター)</v>
      </c>
      <c r="X40" s="207"/>
      <c r="Y40" s="207"/>
      <c r="Z40" s="207"/>
      <c r="AA40" s="207"/>
      <c r="AB40" s="207"/>
      <c r="AC40" s="207"/>
      <c r="AD40" s="207"/>
      <c r="AE40" s="207"/>
      <c r="AF40" s="208"/>
      <c r="AG40" s="24"/>
      <c r="AH40" s="24"/>
      <c r="AI40" s="24"/>
      <c r="AJ40" s="24"/>
    </row>
    <row r="41" spans="1:54" s="52" customFormat="1" ht="15" customHeight="1" x14ac:dyDescent="0.15">
      <c r="A41" s="232"/>
      <c r="B41" s="233"/>
      <c r="C41" s="209"/>
      <c r="D41" s="210"/>
      <c r="E41" s="210"/>
      <c r="F41" s="210"/>
      <c r="G41" s="210"/>
      <c r="H41" s="210"/>
      <c r="I41" s="210"/>
      <c r="J41" s="210"/>
      <c r="K41" s="210"/>
      <c r="L41" s="211"/>
      <c r="M41" s="209"/>
      <c r="N41" s="210"/>
      <c r="O41" s="210"/>
      <c r="P41" s="210"/>
      <c r="Q41" s="210"/>
      <c r="R41" s="210"/>
      <c r="S41" s="210"/>
      <c r="T41" s="210"/>
      <c r="U41" s="210"/>
      <c r="V41" s="211"/>
      <c r="W41" s="209"/>
      <c r="X41" s="210"/>
      <c r="Y41" s="210"/>
      <c r="Z41" s="210"/>
      <c r="AA41" s="210"/>
      <c r="AB41" s="210"/>
      <c r="AC41" s="210"/>
      <c r="AD41" s="210"/>
      <c r="AE41" s="210"/>
      <c r="AF41" s="211"/>
      <c r="AG41" s="24"/>
      <c r="AH41" s="24"/>
      <c r="AI41" s="24"/>
      <c r="AJ41" s="24"/>
    </row>
    <row r="42" spans="1:54" s="52" customFormat="1" ht="15" customHeight="1" x14ac:dyDescent="0.15">
      <c r="A42" s="232"/>
      <c r="B42" s="233"/>
      <c r="C42" s="209"/>
      <c r="D42" s="210"/>
      <c r="E42" s="210"/>
      <c r="F42" s="210"/>
      <c r="G42" s="210"/>
      <c r="H42" s="210"/>
      <c r="I42" s="210"/>
      <c r="J42" s="210"/>
      <c r="K42" s="210"/>
      <c r="L42" s="211"/>
      <c r="M42" s="209"/>
      <c r="N42" s="210"/>
      <c r="O42" s="210"/>
      <c r="P42" s="210"/>
      <c r="Q42" s="210"/>
      <c r="R42" s="210"/>
      <c r="S42" s="210"/>
      <c r="T42" s="210"/>
      <c r="U42" s="210"/>
      <c r="V42" s="211"/>
      <c r="W42" s="209"/>
      <c r="X42" s="210"/>
      <c r="Y42" s="210"/>
      <c r="Z42" s="210"/>
      <c r="AA42" s="210"/>
      <c r="AB42" s="210"/>
      <c r="AC42" s="210"/>
      <c r="AD42" s="210"/>
      <c r="AE42" s="210"/>
      <c r="AF42" s="211"/>
      <c r="AG42" s="45"/>
      <c r="AH42" s="24"/>
      <c r="AI42" s="24"/>
      <c r="AJ42" s="24"/>
    </row>
    <row r="43" spans="1:54" s="45" customFormat="1" ht="15" customHeight="1" x14ac:dyDescent="0.15">
      <c r="A43" s="232"/>
      <c r="B43" s="233"/>
      <c r="C43" s="209"/>
      <c r="D43" s="210"/>
      <c r="E43" s="210"/>
      <c r="F43" s="210"/>
      <c r="G43" s="210"/>
      <c r="H43" s="210"/>
      <c r="I43" s="210"/>
      <c r="J43" s="210"/>
      <c r="K43" s="210"/>
      <c r="L43" s="211"/>
      <c r="M43" s="209"/>
      <c r="N43" s="210"/>
      <c r="O43" s="210"/>
      <c r="P43" s="210"/>
      <c r="Q43" s="210"/>
      <c r="R43" s="210"/>
      <c r="S43" s="210"/>
      <c r="T43" s="210"/>
      <c r="U43" s="210"/>
      <c r="V43" s="211"/>
      <c r="W43" s="209"/>
      <c r="X43" s="210"/>
      <c r="Y43" s="210"/>
      <c r="Z43" s="210"/>
      <c r="AA43" s="210"/>
      <c r="AB43" s="210"/>
      <c r="AC43" s="210"/>
      <c r="AD43" s="210"/>
      <c r="AE43" s="210"/>
      <c r="AF43" s="211"/>
    </row>
    <row r="44" spans="1:54" s="45" customFormat="1" ht="15" customHeight="1" x14ac:dyDescent="0.15">
      <c r="A44" s="232"/>
      <c r="B44" s="233"/>
      <c r="C44" s="209"/>
      <c r="D44" s="210"/>
      <c r="E44" s="210"/>
      <c r="F44" s="210"/>
      <c r="G44" s="210"/>
      <c r="H44" s="210"/>
      <c r="I44" s="210"/>
      <c r="J44" s="210"/>
      <c r="K44" s="210"/>
      <c r="L44" s="211"/>
      <c r="M44" s="209"/>
      <c r="N44" s="210"/>
      <c r="O44" s="210"/>
      <c r="P44" s="210"/>
      <c r="Q44" s="210"/>
      <c r="R44" s="210"/>
      <c r="S44" s="210"/>
      <c r="T44" s="210"/>
      <c r="U44" s="210"/>
      <c r="V44" s="211"/>
      <c r="W44" s="209"/>
      <c r="X44" s="210"/>
      <c r="Y44" s="210"/>
      <c r="Z44" s="210"/>
      <c r="AA44" s="210"/>
      <c r="AB44" s="210"/>
      <c r="AC44" s="210"/>
      <c r="AD44" s="210"/>
      <c r="AE44" s="210"/>
      <c r="AF44" s="211"/>
    </row>
    <row r="45" spans="1:54" s="45" customFormat="1" ht="15" customHeight="1" x14ac:dyDescent="0.15">
      <c r="A45" s="232"/>
      <c r="B45" s="233"/>
      <c r="C45" s="209"/>
      <c r="D45" s="210"/>
      <c r="E45" s="210"/>
      <c r="F45" s="210"/>
      <c r="G45" s="210"/>
      <c r="H45" s="210"/>
      <c r="I45" s="210"/>
      <c r="J45" s="210"/>
      <c r="K45" s="210"/>
      <c r="L45" s="211"/>
      <c r="M45" s="209"/>
      <c r="N45" s="210"/>
      <c r="O45" s="210"/>
      <c r="P45" s="210"/>
      <c r="Q45" s="210"/>
      <c r="R45" s="210"/>
      <c r="S45" s="210"/>
      <c r="T45" s="210"/>
      <c r="U45" s="210"/>
      <c r="V45" s="211"/>
      <c r="W45" s="209"/>
      <c r="X45" s="210"/>
      <c r="Y45" s="210"/>
      <c r="Z45" s="210"/>
      <c r="AA45" s="210"/>
      <c r="AB45" s="210"/>
      <c r="AC45" s="210"/>
      <c r="AD45" s="210"/>
      <c r="AE45" s="210"/>
      <c r="AF45" s="211"/>
    </row>
    <row r="46" spans="1:54" s="45" customFormat="1" ht="15" customHeight="1" x14ac:dyDescent="0.15">
      <c r="A46" s="232"/>
      <c r="B46" s="233"/>
      <c r="C46" s="209"/>
      <c r="D46" s="210"/>
      <c r="E46" s="210"/>
      <c r="F46" s="210"/>
      <c r="G46" s="210"/>
      <c r="H46" s="210"/>
      <c r="I46" s="210"/>
      <c r="J46" s="210"/>
      <c r="K46" s="210"/>
      <c r="L46" s="211"/>
      <c r="M46" s="209"/>
      <c r="N46" s="210"/>
      <c r="O46" s="210"/>
      <c r="P46" s="210"/>
      <c r="Q46" s="210"/>
      <c r="R46" s="210"/>
      <c r="S46" s="210"/>
      <c r="T46" s="210"/>
      <c r="U46" s="210"/>
      <c r="V46" s="211"/>
      <c r="W46" s="209"/>
      <c r="X46" s="210"/>
      <c r="Y46" s="210"/>
      <c r="Z46" s="210"/>
      <c r="AA46" s="210"/>
      <c r="AB46" s="210"/>
      <c r="AC46" s="210"/>
      <c r="AD46" s="210"/>
      <c r="AE46" s="210"/>
      <c r="AF46" s="211"/>
    </row>
    <row r="47" spans="1:54" s="45" customFormat="1" ht="15" customHeight="1" x14ac:dyDescent="0.15">
      <c r="A47" s="232"/>
      <c r="B47" s="233"/>
      <c r="C47" s="209"/>
      <c r="D47" s="210"/>
      <c r="E47" s="210"/>
      <c r="F47" s="210"/>
      <c r="G47" s="210"/>
      <c r="H47" s="210"/>
      <c r="I47" s="210"/>
      <c r="J47" s="210"/>
      <c r="K47" s="210"/>
      <c r="L47" s="211"/>
      <c r="M47" s="209"/>
      <c r="N47" s="210"/>
      <c r="O47" s="210"/>
      <c r="P47" s="210"/>
      <c r="Q47" s="210"/>
      <c r="R47" s="210"/>
      <c r="S47" s="210"/>
      <c r="T47" s="210"/>
      <c r="U47" s="210"/>
      <c r="V47" s="211"/>
      <c r="W47" s="209"/>
      <c r="X47" s="210"/>
      <c r="Y47" s="210"/>
      <c r="Z47" s="210"/>
      <c r="AA47" s="210"/>
      <c r="AB47" s="210"/>
      <c r="AC47" s="210"/>
      <c r="AD47" s="210"/>
      <c r="AE47" s="210"/>
      <c r="AF47" s="211"/>
    </row>
    <row r="48" spans="1:54" s="45" customFormat="1" ht="15" customHeight="1" x14ac:dyDescent="0.15">
      <c r="A48" s="232"/>
      <c r="B48" s="233"/>
      <c r="C48" s="209"/>
      <c r="D48" s="210"/>
      <c r="E48" s="210"/>
      <c r="F48" s="210"/>
      <c r="G48" s="210"/>
      <c r="H48" s="210"/>
      <c r="I48" s="210"/>
      <c r="J48" s="210"/>
      <c r="K48" s="210"/>
      <c r="L48" s="211"/>
      <c r="M48" s="209"/>
      <c r="N48" s="210"/>
      <c r="O48" s="210"/>
      <c r="P48" s="210"/>
      <c r="Q48" s="210"/>
      <c r="R48" s="210"/>
      <c r="S48" s="210"/>
      <c r="T48" s="210"/>
      <c r="U48" s="210"/>
      <c r="V48" s="211"/>
      <c r="W48" s="209"/>
      <c r="X48" s="210"/>
      <c r="Y48" s="210"/>
      <c r="Z48" s="210"/>
      <c r="AA48" s="210"/>
      <c r="AB48" s="210"/>
      <c r="AC48" s="210"/>
      <c r="AD48" s="210"/>
      <c r="AE48" s="210"/>
      <c r="AF48" s="211"/>
    </row>
    <row r="49" spans="1:43" s="45" customFormat="1" ht="15" customHeight="1" x14ac:dyDescent="0.15">
      <c r="A49" s="232"/>
      <c r="B49" s="233"/>
      <c r="C49" s="209"/>
      <c r="D49" s="210"/>
      <c r="E49" s="210"/>
      <c r="F49" s="210"/>
      <c r="G49" s="210"/>
      <c r="H49" s="210"/>
      <c r="I49" s="210"/>
      <c r="J49" s="210"/>
      <c r="K49" s="210"/>
      <c r="L49" s="211"/>
      <c r="M49" s="209"/>
      <c r="N49" s="210"/>
      <c r="O49" s="210"/>
      <c r="P49" s="210"/>
      <c r="Q49" s="210"/>
      <c r="R49" s="210"/>
      <c r="S49" s="210"/>
      <c r="T49" s="210"/>
      <c r="U49" s="210"/>
      <c r="V49" s="211"/>
      <c r="W49" s="209"/>
      <c r="X49" s="210"/>
      <c r="Y49" s="210"/>
      <c r="Z49" s="210"/>
      <c r="AA49" s="210"/>
      <c r="AB49" s="210"/>
      <c r="AC49" s="210"/>
      <c r="AD49" s="210"/>
      <c r="AE49" s="210"/>
      <c r="AF49" s="211"/>
    </row>
    <row r="50" spans="1:43" s="45" customFormat="1" ht="15" customHeight="1" x14ac:dyDescent="0.15">
      <c r="A50" s="232"/>
      <c r="B50" s="233"/>
      <c r="C50" s="209"/>
      <c r="D50" s="210"/>
      <c r="E50" s="210"/>
      <c r="F50" s="210"/>
      <c r="G50" s="210"/>
      <c r="H50" s="210"/>
      <c r="I50" s="210"/>
      <c r="J50" s="210"/>
      <c r="K50" s="210"/>
      <c r="L50" s="211"/>
      <c r="M50" s="209"/>
      <c r="N50" s="210"/>
      <c r="O50" s="210"/>
      <c r="P50" s="210"/>
      <c r="Q50" s="210"/>
      <c r="R50" s="210"/>
      <c r="S50" s="210"/>
      <c r="T50" s="210"/>
      <c r="U50" s="210"/>
      <c r="V50" s="211"/>
      <c r="W50" s="209"/>
      <c r="X50" s="210"/>
      <c r="Y50" s="210"/>
      <c r="Z50" s="210"/>
      <c r="AA50" s="210"/>
      <c r="AB50" s="210"/>
      <c r="AC50" s="210"/>
      <c r="AD50" s="210"/>
      <c r="AE50" s="210"/>
      <c r="AF50" s="211"/>
    </row>
    <row r="51" spans="1:43" s="45" customFormat="1" ht="15" customHeight="1" x14ac:dyDescent="0.15">
      <c r="A51" s="232"/>
      <c r="B51" s="233"/>
      <c r="C51" s="209"/>
      <c r="D51" s="210"/>
      <c r="E51" s="210"/>
      <c r="F51" s="210"/>
      <c r="G51" s="210"/>
      <c r="H51" s="210"/>
      <c r="I51" s="210"/>
      <c r="J51" s="210"/>
      <c r="K51" s="210"/>
      <c r="L51" s="211"/>
      <c r="M51" s="209"/>
      <c r="N51" s="210"/>
      <c r="O51" s="210"/>
      <c r="P51" s="210"/>
      <c r="Q51" s="210"/>
      <c r="R51" s="210"/>
      <c r="S51" s="210"/>
      <c r="T51" s="210"/>
      <c r="U51" s="210"/>
      <c r="V51" s="211"/>
      <c r="W51" s="209"/>
      <c r="X51" s="210"/>
      <c r="Y51" s="210"/>
      <c r="Z51" s="210"/>
      <c r="AA51" s="210"/>
      <c r="AB51" s="210"/>
      <c r="AC51" s="210"/>
      <c r="AD51" s="210"/>
      <c r="AE51" s="210"/>
      <c r="AF51" s="211"/>
    </row>
    <row r="52" spans="1:43" s="45" customFormat="1" ht="15" customHeight="1" x14ac:dyDescent="0.15">
      <c r="A52" s="232"/>
      <c r="B52" s="233"/>
      <c r="C52" s="209"/>
      <c r="D52" s="210"/>
      <c r="E52" s="210"/>
      <c r="F52" s="210"/>
      <c r="G52" s="210"/>
      <c r="H52" s="210"/>
      <c r="I52" s="210"/>
      <c r="J52" s="210"/>
      <c r="K52" s="210"/>
      <c r="L52" s="211"/>
      <c r="M52" s="209"/>
      <c r="N52" s="210"/>
      <c r="O52" s="210"/>
      <c r="P52" s="210"/>
      <c r="Q52" s="210"/>
      <c r="R52" s="210"/>
      <c r="S52" s="210"/>
      <c r="T52" s="210"/>
      <c r="U52" s="210"/>
      <c r="V52" s="211"/>
      <c r="W52" s="209"/>
      <c r="X52" s="210"/>
      <c r="Y52" s="210"/>
      <c r="Z52" s="210"/>
      <c r="AA52" s="210"/>
      <c r="AB52" s="210"/>
      <c r="AC52" s="210"/>
      <c r="AD52" s="210"/>
      <c r="AE52" s="210"/>
      <c r="AF52" s="211"/>
    </row>
    <row r="53" spans="1:43" s="45" customFormat="1" ht="15" customHeight="1" x14ac:dyDescent="0.15">
      <c r="A53" s="234"/>
      <c r="B53" s="235"/>
      <c r="C53" s="212"/>
      <c r="D53" s="213"/>
      <c r="E53" s="213"/>
      <c r="F53" s="213"/>
      <c r="G53" s="213"/>
      <c r="H53" s="213"/>
      <c r="I53" s="213"/>
      <c r="J53" s="213"/>
      <c r="K53" s="213"/>
      <c r="L53" s="214"/>
      <c r="M53" s="212"/>
      <c r="N53" s="213"/>
      <c r="O53" s="213"/>
      <c r="P53" s="213"/>
      <c r="Q53" s="213"/>
      <c r="R53" s="213"/>
      <c r="S53" s="213"/>
      <c r="T53" s="213"/>
      <c r="U53" s="213"/>
      <c r="V53" s="214"/>
      <c r="W53" s="212"/>
      <c r="X53" s="213"/>
      <c r="Y53" s="213"/>
      <c r="Z53" s="213"/>
      <c r="AA53" s="213"/>
      <c r="AB53" s="213"/>
      <c r="AC53" s="213"/>
      <c r="AD53" s="213"/>
      <c r="AE53" s="213"/>
      <c r="AF53" s="214"/>
    </row>
    <row r="54" spans="1:43" s="45" customFormat="1" ht="15" customHeight="1" x14ac:dyDescent="0.15">
      <c r="A54" s="151" t="str">
        <f>履歴書!A54</f>
        <v>雇用
形態</v>
      </c>
      <c r="B54" s="153"/>
      <c r="C54" s="215" t="str">
        <f>履歴書!C54</f>
        <v>業務委託</v>
      </c>
      <c r="D54" s="216"/>
      <c r="E54" s="216"/>
      <c r="F54" s="216"/>
      <c r="G54" s="216"/>
      <c r="H54" s="216"/>
      <c r="I54" s="216"/>
      <c r="J54" s="216"/>
      <c r="K54" s="216"/>
      <c r="L54" s="217"/>
      <c r="M54" s="137" t="str">
        <f>履歴書!M54</f>
        <v>アルバイト</v>
      </c>
      <c r="N54" s="138"/>
      <c r="O54" s="138"/>
      <c r="P54" s="138"/>
      <c r="Q54" s="138"/>
      <c r="R54" s="138"/>
      <c r="S54" s="139"/>
      <c r="T54" s="127" t="str">
        <f>履歴書!T54</f>
        <v>年収</v>
      </c>
      <c r="U54" s="128"/>
      <c r="V54" s="129"/>
      <c r="W54" s="222" t="str">
        <f>履歴書!W54</f>
        <v>正社員</v>
      </c>
      <c r="X54" s="138"/>
      <c r="Y54" s="138"/>
      <c r="Z54" s="138"/>
      <c r="AA54" s="138"/>
      <c r="AB54" s="138"/>
      <c r="AC54" s="139"/>
      <c r="AD54" s="127" t="str">
        <f>履歴書!AD54</f>
        <v>年収</v>
      </c>
      <c r="AE54" s="128"/>
      <c r="AF54" s="129"/>
    </row>
    <row r="55" spans="1:43" s="45" customFormat="1" ht="15" customHeight="1" thickBot="1" x14ac:dyDescent="0.2">
      <c r="A55" s="190"/>
      <c r="B55" s="191"/>
      <c r="C55" s="218"/>
      <c r="D55" s="219"/>
      <c r="E55" s="219"/>
      <c r="F55" s="219"/>
      <c r="G55" s="219"/>
      <c r="H55" s="219"/>
      <c r="I55" s="219"/>
      <c r="J55" s="219"/>
      <c r="K55" s="219"/>
      <c r="L55" s="220"/>
      <c r="M55" s="140"/>
      <c r="N55" s="141"/>
      <c r="O55" s="141"/>
      <c r="P55" s="141"/>
      <c r="Q55" s="141"/>
      <c r="R55" s="141"/>
      <c r="S55" s="142"/>
      <c r="T55" s="130">
        <f>履歴書!T55</f>
        <v>201</v>
      </c>
      <c r="U55" s="131"/>
      <c r="V55" s="46" t="str">
        <f>履歴書!V55</f>
        <v>万</v>
      </c>
      <c r="W55" s="223"/>
      <c r="X55" s="141"/>
      <c r="Y55" s="141"/>
      <c r="Z55" s="141"/>
      <c r="AA55" s="141"/>
      <c r="AB55" s="141"/>
      <c r="AC55" s="142"/>
      <c r="AD55" s="130">
        <f>履歴書!AD55</f>
        <v>324</v>
      </c>
      <c r="AE55" s="131"/>
      <c r="AF55" s="46" t="str">
        <f>履歴書!AF55</f>
        <v>万</v>
      </c>
    </row>
    <row r="56" spans="1:43" s="45" customFormat="1" ht="15" customHeight="1" thickTop="1" x14ac:dyDescent="0.15">
      <c r="A56" s="225" t="str">
        <f>履歴書!A56</f>
        <v>現職または　
直近就業企業の給与
※月収・年収に各種手当を含む</v>
      </c>
      <c r="B56" s="226"/>
      <c r="C56" s="226"/>
      <c r="D56" s="226"/>
      <c r="E56" s="226"/>
      <c r="F56" s="132" t="str">
        <f>履歴書!F56</f>
        <v>月収</v>
      </c>
      <c r="G56" s="132"/>
      <c r="H56" s="132"/>
      <c r="I56" s="133">
        <f>履歴書!I56</f>
        <v>34</v>
      </c>
      <c r="J56" s="133"/>
      <c r="K56" s="133"/>
      <c r="L56" s="47" t="str">
        <f>履歴書!L56</f>
        <v>万</v>
      </c>
      <c r="M56" s="134" t="str">
        <f>履歴書!M56</f>
        <v>その他特記事項（転職理由や転職にあたっての条件等）</v>
      </c>
      <c r="N56" s="135"/>
      <c r="O56" s="135"/>
      <c r="P56" s="135"/>
      <c r="Q56" s="135"/>
      <c r="R56" s="135"/>
      <c r="S56" s="135"/>
      <c r="T56" s="135"/>
      <c r="U56" s="135"/>
      <c r="V56" s="135"/>
      <c r="W56" s="135"/>
      <c r="X56" s="135"/>
      <c r="Y56" s="135"/>
      <c r="Z56" s="135"/>
      <c r="AA56" s="135"/>
      <c r="AB56" s="135"/>
      <c r="AC56" s="135"/>
      <c r="AD56" s="135"/>
      <c r="AE56" s="135"/>
      <c r="AF56" s="136"/>
      <c r="AG56" s="24"/>
      <c r="AN56" s="192"/>
      <c r="AO56" s="193"/>
      <c r="AP56" s="193"/>
      <c r="AQ56" s="194"/>
    </row>
    <row r="57" spans="1:43" s="45" customFormat="1" ht="15" customHeight="1" x14ac:dyDescent="0.15">
      <c r="A57" s="225"/>
      <c r="B57" s="226"/>
      <c r="C57" s="226"/>
      <c r="D57" s="226"/>
      <c r="E57" s="226"/>
      <c r="F57" s="132" t="str">
        <f>履歴書!F57</f>
        <v>年間賞与</v>
      </c>
      <c r="G57" s="132"/>
      <c r="H57" s="132"/>
      <c r="I57" s="133">
        <f>履歴書!I57</f>
        <v>0</v>
      </c>
      <c r="J57" s="133"/>
      <c r="K57" s="133"/>
      <c r="L57" s="47" t="str">
        <f>履歴書!L57</f>
        <v>万</v>
      </c>
      <c r="M57" s="195" t="str">
        <f>履歴書!M57</f>
        <v>特にありません。</v>
      </c>
      <c r="N57" s="196"/>
      <c r="O57" s="196"/>
      <c r="P57" s="196"/>
      <c r="Q57" s="196"/>
      <c r="R57" s="196"/>
      <c r="S57" s="196"/>
      <c r="T57" s="196"/>
      <c r="U57" s="196"/>
      <c r="V57" s="196"/>
      <c r="W57" s="196"/>
      <c r="X57" s="196"/>
      <c r="Y57" s="196"/>
      <c r="Z57" s="196"/>
      <c r="AA57" s="196"/>
      <c r="AB57" s="196"/>
      <c r="AC57" s="196"/>
      <c r="AD57" s="196"/>
      <c r="AE57" s="196"/>
      <c r="AF57" s="197"/>
      <c r="AG57" s="24"/>
    </row>
    <row r="58" spans="1:43" ht="15" customHeight="1" x14ac:dyDescent="0.15">
      <c r="A58" s="225"/>
      <c r="B58" s="226"/>
      <c r="C58" s="226"/>
      <c r="D58" s="226"/>
      <c r="E58" s="226"/>
      <c r="F58" s="204" t="str">
        <f>履歴書!F58</f>
        <v>年収</v>
      </c>
      <c r="G58" s="204"/>
      <c r="H58" s="204"/>
      <c r="I58" s="205">
        <f>履歴書!I58</f>
        <v>450</v>
      </c>
      <c r="J58" s="205"/>
      <c r="K58" s="205"/>
      <c r="L58" s="48" t="str">
        <f>履歴書!L58</f>
        <v>万</v>
      </c>
      <c r="M58" s="198"/>
      <c r="N58" s="199"/>
      <c r="O58" s="199"/>
      <c r="P58" s="199"/>
      <c r="Q58" s="199"/>
      <c r="R58" s="199"/>
      <c r="S58" s="199"/>
      <c r="T58" s="199"/>
      <c r="U58" s="199"/>
      <c r="V58" s="199"/>
      <c r="W58" s="199"/>
      <c r="X58" s="199"/>
      <c r="Y58" s="199"/>
      <c r="Z58" s="199"/>
      <c r="AA58" s="199"/>
      <c r="AB58" s="199"/>
      <c r="AC58" s="199"/>
      <c r="AD58" s="199"/>
      <c r="AE58" s="199"/>
      <c r="AF58" s="200"/>
    </row>
    <row r="59" spans="1:43" ht="15" customHeight="1" x14ac:dyDescent="0.15">
      <c r="A59" s="225"/>
      <c r="B59" s="226"/>
      <c r="C59" s="226"/>
      <c r="D59" s="226"/>
      <c r="E59" s="226"/>
      <c r="F59" s="221" t="str">
        <f>履歴書!F59</f>
        <v>残業手当</v>
      </c>
      <c r="G59" s="221"/>
      <c r="H59" s="221"/>
      <c r="I59" s="237">
        <f>履歴書!I59</f>
        <v>0</v>
      </c>
      <c r="J59" s="237"/>
      <c r="K59" s="237"/>
      <c r="L59" s="49" t="str">
        <f>履歴書!L59</f>
        <v>万</v>
      </c>
      <c r="M59" s="198"/>
      <c r="N59" s="199"/>
      <c r="O59" s="199"/>
      <c r="P59" s="199"/>
      <c r="Q59" s="199"/>
      <c r="R59" s="199"/>
      <c r="S59" s="199"/>
      <c r="T59" s="199"/>
      <c r="U59" s="199"/>
      <c r="V59" s="199"/>
      <c r="W59" s="199"/>
      <c r="X59" s="199"/>
      <c r="Y59" s="199"/>
      <c r="Z59" s="199"/>
      <c r="AA59" s="199"/>
      <c r="AB59" s="199"/>
      <c r="AC59" s="199"/>
      <c r="AD59" s="199"/>
      <c r="AE59" s="199"/>
      <c r="AF59" s="200"/>
    </row>
    <row r="60" spans="1:43" ht="15" customHeight="1" x14ac:dyDescent="0.15">
      <c r="A60" s="225"/>
      <c r="B60" s="226"/>
      <c r="C60" s="226"/>
      <c r="D60" s="226"/>
      <c r="E60" s="226"/>
      <c r="F60" s="132" t="str">
        <f>履歴書!F60</f>
        <v>住宅手当</v>
      </c>
      <c r="G60" s="132"/>
      <c r="H60" s="132"/>
      <c r="I60" s="133">
        <f>履歴書!I60</f>
        <v>0</v>
      </c>
      <c r="J60" s="133"/>
      <c r="K60" s="133"/>
      <c r="L60" s="47" t="str">
        <f>履歴書!L60</f>
        <v>万</v>
      </c>
      <c r="M60" s="198"/>
      <c r="N60" s="199"/>
      <c r="O60" s="199"/>
      <c r="P60" s="199"/>
      <c r="Q60" s="199"/>
      <c r="R60" s="199"/>
      <c r="S60" s="199"/>
      <c r="T60" s="199"/>
      <c r="U60" s="199"/>
      <c r="V60" s="199"/>
      <c r="W60" s="199"/>
      <c r="X60" s="199"/>
      <c r="Y60" s="199"/>
      <c r="Z60" s="199"/>
      <c r="AA60" s="199"/>
      <c r="AB60" s="199"/>
      <c r="AC60" s="199"/>
      <c r="AD60" s="199"/>
      <c r="AE60" s="199"/>
      <c r="AF60" s="200"/>
    </row>
    <row r="61" spans="1:43" ht="15" customHeight="1" x14ac:dyDescent="0.15">
      <c r="A61" s="225"/>
      <c r="B61" s="226"/>
      <c r="C61" s="226"/>
      <c r="D61" s="226"/>
      <c r="E61" s="226"/>
      <c r="F61" s="132" t="str">
        <f>履歴書!F61</f>
        <v>扶養手当</v>
      </c>
      <c r="G61" s="132"/>
      <c r="H61" s="132"/>
      <c r="I61" s="133">
        <f>履歴書!I61</f>
        <v>0</v>
      </c>
      <c r="J61" s="133"/>
      <c r="K61" s="133"/>
      <c r="L61" s="47" t="str">
        <f>履歴書!L61</f>
        <v>万</v>
      </c>
      <c r="M61" s="198"/>
      <c r="N61" s="199"/>
      <c r="O61" s="199"/>
      <c r="P61" s="199"/>
      <c r="Q61" s="199"/>
      <c r="R61" s="199"/>
      <c r="S61" s="199"/>
      <c r="T61" s="199"/>
      <c r="U61" s="199"/>
      <c r="V61" s="199"/>
      <c r="W61" s="199"/>
      <c r="X61" s="199"/>
      <c r="Y61" s="199"/>
      <c r="Z61" s="199"/>
      <c r="AA61" s="199"/>
      <c r="AB61" s="199"/>
      <c r="AC61" s="199"/>
      <c r="AD61" s="199"/>
      <c r="AE61" s="199"/>
      <c r="AF61" s="200"/>
    </row>
    <row r="62" spans="1:43" ht="15" customHeight="1" x14ac:dyDescent="0.15">
      <c r="A62" s="227"/>
      <c r="B62" s="228"/>
      <c r="C62" s="228"/>
      <c r="D62" s="228"/>
      <c r="E62" s="228"/>
      <c r="F62" s="229" t="str">
        <f>履歴書!F62</f>
        <v>その他手当</v>
      </c>
      <c r="G62" s="229"/>
      <c r="H62" s="229"/>
      <c r="I62" s="236">
        <f>履歴書!I62</f>
        <v>0</v>
      </c>
      <c r="J62" s="236"/>
      <c r="K62" s="236"/>
      <c r="L62" s="50" t="str">
        <f>履歴書!L62</f>
        <v>万</v>
      </c>
      <c r="M62" s="201"/>
      <c r="N62" s="202"/>
      <c r="O62" s="202"/>
      <c r="P62" s="202"/>
      <c r="Q62" s="202"/>
      <c r="R62" s="202"/>
      <c r="S62" s="202"/>
      <c r="T62" s="202"/>
      <c r="U62" s="202"/>
      <c r="V62" s="202"/>
      <c r="W62" s="202"/>
      <c r="X62" s="202"/>
      <c r="Y62" s="202"/>
      <c r="Z62" s="202"/>
      <c r="AA62" s="202"/>
      <c r="AB62" s="202"/>
      <c r="AC62" s="202"/>
      <c r="AD62" s="202"/>
      <c r="AE62" s="202"/>
      <c r="AF62" s="203"/>
    </row>
  </sheetData>
  <mergeCells count="177">
    <mergeCell ref="A1:AF2"/>
    <mergeCell ref="Z3:AA3"/>
    <mergeCell ref="B4:E4"/>
    <mergeCell ref="F4:I4"/>
    <mergeCell ref="J4:K4"/>
    <mergeCell ref="L4:S4"/>
    <mergeCell ref="W5:AA5"/>
    <mergeCell ref="L6:P6"/>
    <mergeCell ref="T6:V6"/>
    <mergeCell ref="W6:AA6"/>
    <mergeCell ref="F5:I6"/>
    <mergeCell ref="J5:K6"/>
    <mergeCell ref="T4:AA4"/>
    <mergeCell ref="AB4:AF11"/>
    <mergeCell ref="A5:A6"/>
    <mergeCell ref="B5:E6"/>
    <mergeCell ref="L5:M5"/>
    <mergeCell ref="T5:V5"/>
    <mergeCell ref="E7:F7"/>
    <mergeCell ref="G7:K7"/>
    <mergeCell ref="L7:S7"/>
    <mergeCell ref="T7:V7"/>
    <mergeCell ref="W7:AA7"/>
    <mergeCell ref="B8:S8"/>
    <mergeCell ref="A10:C10"/>
    <mergeCell ref="D10:M10"/>
    <mergeCell ref="W8:AA8"/>
    <mergeCell ref="N10:P10"/>
    <mergeCell ref="Q10:AA10"/>
    <mergeCell ref="A9:D9"/>
    <mergeCell ref="E9:J9"/>
    <mergeCell ref="K9:O9"/>
    <mergeCell ref="P9:Q9"/>
    <mergeCell ref="A7:A8"/>
    <mergeCell ref="B7:C7"/>
    <mergeCell ref="T8:V8"/>
    <mergeCell ref="T9:W9"/>
    <mergeCell ref="X9:AA9"/>
    <mergeCell ref="A11:AA11"/>
    <mergeCell ref="A13:B13"/>
    <mergeCell ref="D13:E13"/>
    <mergeCell ref="A12:C12"/>
    <mergeCell ref="AB20:AC20"/>
    <mergeCell ref="D15:E15"/>
    <mergeCell ref="A16:B16"/>
    <mergeCell ref="D16:E16"/>
    <mergeCell ref="F17:AA18"/>
    <mergeCell ref="A17:E18"/>
    <mergeCell ref="G16:AA16"/>
    <mergeCell ref="A19:P19"/>
    <mergeCell ref="Q19:AF19"/>
    <mergeCell ref="D12:F12"/>
    <mergeCell ref="G12:AA12"/>
    <mergeCell ref="G13:AA13"/>
    <mergeCell ref="A15:B15"/>
    <mergeCell ref="G14:AA14"/>
    <mergeCell ref="G15:AA15"/>
    <mergeCell ref="AB12:AF12"/>
    <mergeCell ref="A14:B14"/>
    <mergeCell ref="D14:E14"/>
    <mergeCell ref="AB13:AF18"/>
    <mergeCell ref="A22:B22"/>
    <mergeCell ref="D22:P22"/>
    <mergeCell ref="A23:B23"/>
    <mergeCell ref="D23:P23"/>
    <mergeCell ref="AD22:AF22"/>
    <mergeCell ref="Q20:Q25"/>
    <mergeCell ref="R20:X20"/>
    <mergeCell ref="AD20:AE20"/>
    <mergeCell ref="W21:X21"/>
    <mergeCell ref="Y21:Z21"/>
    <mergeCell ref="AB21:AC21"/>
    <mergeCell ref="AD21:AE21"/>
    <mergeCell ref="R23:V23"/>
    <mergeCell ref="W23:Y23"/>
    <mergeCell ref="Z22:AC22"/>
    <mergeCell ref="R22:V22"/>
    <mergeCell ref="W22:Y22"/>
    <mergeCell ref="A21:B21"/>
    <mergeCell ref="D21:P21"/>
    <mergeCell ref="R21:S21"/>
    <mergeCell ref="T21:U21"/>
    <mergeCell ref="D20:P20"/>
    <mergeCell ref="Y20:Z20"/>
    <mergeCell ref="A20:C20"/>
    <mergeCell ref="AD23:AF23"/>
    <mergeCell ref="R25:V25"/>
    <mergeCell ref="W25:Y25"/>
    <mergeCell ref="R24:V24"/>
    <mergeCell ref="W24:Y24"/>
    <mergeCell ref="Z24:AC24"/>
    <mergeCell ref="AD24:AF24"/>
    <mergeCell ref="A24:B24"/>
    <mergeCell ref="D24:P24"/>
    <mergeCell ref="Z23:AC23"/>
    <mergeCell ref="A26:C27"/>
    <mergeCell ref="D26:K27"/>
    <mergeCell ref="L26:N27"/>
    <mergeCell ref="O26:P27"/>
    <mergeCell ref="Q26:S27"/>
    <mergeCell ref="T26:AF27"/>
    <mergeCell ref="Z25:AC25"/>
    <mergeCell ref="AD25:AF25"/>
    <mergeCell ref="A25:B25"/>
    <mergeCell ref="D25:P25"/>
    <mergeCell ref="A30:K30"/>
    <mergeCell ref="L30:V30"/>
    <mergeCell ref="W30:AF31"/>
    <mergeCell ref="A31:K31"/>
    <mergeCell ref="L31:P31"/>
    <mergeCell ref="Q31:V31"/>
    <mergeCell ref="A28:AF28"/>
    <mergeCell ref="A29:K29"/>
    <mergeCell ref="L29:V29"/>
    <mergeCell ref="W29:AF29"/>
    <mergeCell ref="A32:AF32"/>
    <mergeCell ref="A33:D33"/>
    <mergeCell ref="E33:I33"/>
    <mergeCell ref="J33:L33"/>
    <mergeCell ref="M33:O33"/>
    <mergeCell ref="A34:B35"/>
    <mergeCell ref="C34:L35"/>
    <mergeCell ref="M34:V35"/>
    <mergeCell ref="W34:AF35"/>
    <mergeCell ref="T36:V36"/>
    <mergeCell ref="M36:S37"/>
    <mergeCell ref="I38:L38"/>
    <mergeCell ref="A40:B53"/>
    <mergeCell ref="C40:L53"/>
    <mergeCell ref="M40:V53"/>
    <mergeCell ref="W40:AF53"/>
    <mergeCell ref="A36:B37"/>
    <mergeCell ref="C36:I37"/>
    <mergeCell ref="J36:L36"/>
    <mergeCell ref="AD36:AF36"/>
    <mergeCell ref="J37:K37"/>
    <mergeCell ref="T37:U37"/>
    <mergeCell ref="AD37:AE37"/>
    <mergeCell ref="W36:AC37"/>
    <mergeCell ref="A38:B39"/>
    <mergeCell ref="C38:F38"/>
    <mergeCell ref="G38:H38"/>
    <mergeCell ref="S38:V38"/>
    <mergeCell ref="W38:Z38"/>
    <mergeCell ref="AA38:AB38"/>
    <mergeCell ref="AC38:AF38"/>
    <mergeCell ref="T54:V54"/>
    <mergeCell ref="I39:J39"/>
    <mergeCell ref="S39:T39"/>
    <mergeCell ref="AC39:AD39"/>
    <mergeCell ref="M38:P38"/>
    <mergeCell ref="Q38:R38"/>
    <mergeCell ref="A56:E62"/>
    <mergeCell ref="F56:H56"/>
    <mergeCell ref="I56:K56"/>
    <mergeCell ref="M56:AF56"/>
    <mergeCell ref="F61:H61"/>
    <mergeCell ref="I61:K61"/>
    <mergeCell ref="F62:H62"/>
    <mergeCell ref="I62:K62"/>
    <mergeCell ref="AD55:AE55"/>
    <mergeCell ref="A54:B55"/>
    <mergeCell ref="C54:L55"/>
    <mergeCell ref="M54:S55"/>
    <mergeCell ref="AD54:AF54"/>
    <mergeCell ref="T55:U55"/>
    <mergeCell ref="W54:AC55"/>
    <mergeCell ref="AN56:AQ56"/>
    <mergeCell ref="F57:H57"/>
    <mergeCell ref="I57:K57"/>
    <mergeCell ref="M57:AF62"/>
    <mergeCell ref="F58:H58"/>
    <mergeCell ref="I58:K58"/>
    <mergeCell ref="F59:H59"/>
    <mergeCell ref="I59:K59"/>
    <mergeCell ref="F60:H60"/>
    <mergeCell ref="I60:K60"/>
  </mergeCells>
  <phoneticPr fontId="3"/>
  <hyperlinks>
    <hyperlink ref="Q10" r:id="rId1" xr:uid="{00000000-0004-0000-0400-000000000000}"/>
    <hyperlink ref="D10" r:id="rId2" xr:uid="{00000000-0004-0000-04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入力欄</vt:lpstr>
      <vt:lpstr>履歴書</vt:lpstr>
      <vt:lpstr>【提出用】</vt:lpstr>
      <vt:lpstr>【提出用・年収無し】</vt:lpstr>
      <vt:lpstr>【CLIP用】</vt:lpstr>
      <vt:lpstr>【CLIP用】!Print_Area</vt:lpstr>
      <vt:lpstr>【提出用】!Print_Area</vt:lpstr>
      <vt:lpstr>【提出用・年収無し】!Print_Area</vt:lpstr>
      <vt:lpstr>履歴書!Print_Area</vt:lpstr>
    </vt:vector>
  </TitlesOfParts>
  <Company>workport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履歴書（ワークポート）</dc:title>
  <dc:subject/>
  <dc:creator>G_goth</dc:creator>
  <cp:keywords>履歴書</cp:keywords>
  <cp:lastModifiedBy>五島史明</cp:lastModifiedBy>
  <cp:lastPrinted>2019-06-27T07:31:40Z</cp:lastPrinted>
  <dcterms:created xsi:type="dcterms:W3CDTF">2002-09-25T08:07:15Z</dcterms:created>
  <dcterms:modified xsi:type="dcterms:W3CDTF">2019-07-08T23:41:16Z</dcterms:modified>
</cp:coreProperties>
</file>