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25ba964cc4f1c93/General_Assembly/AirBnB/Deliverables_3_22_24/"/>
    </mc:Choice>
  </mc:AlternateContent>
  <xr:revisionPtr revIDLastSave="474" documentId="8_{56F4E24C-B401-4004-99AC-FE600FFB52E0}" xr6:coauthVersionLast="47" xr6:coauthVersionMax="47" xr10:uidLastSave="{0A35A341-41C0-4C3C-976F-C85FE1FB858E}"/>
  <bookViews>
    <workbookView xWindow="-108" yWindow="-108" windowWidth="23256" windowHeight="12456" tabRatio="618" xr2:uid="{7C9F5FB5-8DD6-4EF9-9934-75592C44A627}"/>
  </bookViews>
  <sheets>
    <sheet name="expenses_2br_condo_LBTS" sheetId="6" r:id="rId1"/>
    <sheet name="expenses_2br_home_LBTS" sheetId="2" r:id="rId2"/>
    <sheet name="occupancy_price" sheetId="4" r:id="rId3"/>
    <sheet name="revenue" sheetId="1" r:id="rId4"/>
    <sheet name="visit_one_wk_per_quar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6" l="1"/>
  <c r="D35" i="2"/>
  <c r="D30" i="2"/>
  <c r="B30" i="2"/>
  <c r="D30" i="6"/>
  <c r="C28" i="6"/>
  <c r="D28" i="6"/>
  <c r="B28" i="6"/>
  <c r="C20" i="6"/>
  <c r="D20" i="6"/>
  <c r="B20" i="6"/>
  <c r="D10" i="6"/>
  <c r="C8" i="6"/>
  <c r="D8" i="6" s="1"/>
  <c r="C6" i="6"/>
  <c r="D6" i="6" s="1"/>
  <c r="D5" i="6"/>
  <c r="B5" i="6"/>
  <c r="B4" i="6"/>
  <c r="D4" i="6"/>
  <c r="C13" i="6"/>
  <c r="B13" i="6"/>
  <c r="C14" i="6"/>
  <c r="B14" i="6" s="1"/>
  <c r="C17" i="6"/>
  <c r="B17" i="6" s="1"/>
  <c r="B26" i="6"/>
  <c r="B23" i="6"/>
  <c r="B24" i="6"/>
  <c r="D24" i="6"/>
  <c r="B25" i="6"/>
  <c r="C25" i="6"/>
  <c r="C18" i="6"/>
  <c r="B18" i="6"/>
  <c r="C24" i="6"/>
  <c r="C35" i="2"/>
  <c r="C30" i="2"/>
  <c r="C24" i="2"/>
  <c r="C28" i="2" s="1"/>
  <c r="C25" i="2"/>
  <c r="B25" i="2" s="1"/>
  <c r="B10" i="6" l="1"/>
  <c r="B30" i="6" s="1"/>
  <c r="C10" i="6"/>
  <c r="C30" i="6" s="1"/>
  <c r="C35" i="6" s="1"/>
  <c r="D24" i="2"/>
  <c r="B24" i="2"/>
  <c r="B23" i="2" l="1"/>
  <c r="B26" i="2"/>
  <c r="C20" i="2"/>
  <c r="D20" i="2"/>
  <c r="C17" i="2"/>
  <c r="B17" i="2" s="1"/>
  <c r="C18" i="2"/>
  <c r="B18" i="2" s="1"/>
  <c r="C16" i="2"/>
  <c r="B16" i="2" s="1"/>
  <c r="C14" i="2"/>
  <c r="B14" i="2" s="1"/>
  <c r="B4" i="2"/>
  <c r="B5" i="2"/>
  <c r="C3" i="2"/>
  <c r="B3" i="2" s="1"/>
  <c r="B10" i="2" s="1"/>
  <c r="C8" i="2"/>
  <c r="D8" i="2" s="1"/>
  <c r="C7" i="2"/>
  <c r="D7" i="2" s="1"/>
  <c r="C6" i="2"/>
  <c r="D6" i="2" s="1"/>
  <c r="C13" i="2"/>
  <c r="B13" i="2" s="1"/>
  <c r="D5" i="2"/>
  <c r="D4" i="2"/>
  <c r="D26" i="6"/>
  <c r="D26" i="2"/>
  <c r="D33" i="2"/>
  <c r="D33" i="6"/>
  <c r="D23" i="6"/>
  <c r="D23" i="2"/>
  <c r="F20" i="5"/>
  <c r="F19" i="5"/>
  <c r="C20" i="5"/>
  <c r="D20" i="5"/>
  <c r="E20" i="5"/>
  <c r="C19" i="5"/>
  <c r="D19" i="5"/>
  <c r="E19" i="5"/>
  <c r="C13" i="5"/>
  <c r="D13" i="5"/>
  <c r="E13" i="5"/>
  <c r="C14" i="5"/>
  <c r="D14" i="5"/>
  <c r="E14" i="5"/>
  <c r="B20" i="5"/>
  <c r="B14" i="5"/>
  <c r="B19" i="5"/>
  <c r="B13" i="5"/>
  <c r="B20" i="2" l="1"/>
  <c r="B28" i="2"/>
  <c r="D28" i="2"/>
  <c r="D10" i="2"/>
  <c r="C10" i="2"/>
</calcChain>
</file>

<file path=xl/sharedStrings.xml><?xml version="1.0" encoding="utf-8"?>
<sst xmlns="http://schemas.openxmlformats.org/spreadsheetml/2006/main" count="157" uniqueCount="85">
  <si>
    <t>Median Price</t>
  </si>
  <si>
    <t>Dec 2023 (estimated)</t>
  </si>
  <si>
    <t>2 Br Home</t>
  </si>
  <si>
    <t>2 Br Condo</t>
  </si>
  <si>
    <t>occupancy</t>
  </si>
  <si>
    <t>avg occupancy</t>
  </si>
  <si>
    <t>Mar</t>
  </si>
  <si>
    <t>June</t>
  </si>
  <si>
    <t>Sept</t>
  </si>
  <si>
    <t>Dec (estimated)</t>
  </si>
  <si>
    <t>2br Condo</t>
  </si>
  <si>
    <t>2br Home</t>
  </si>
  <si>
    <t>2 br condo</t>
  </si>
  <si>
    <t>2 br home</t>
  </si>
  <si>
    <t>days to rent</t>
  </si>
  <si>
    <t>total $</t>
  </si>
  <si>
    <t>subtotals</t>
  </si>
  <si>
    <t>Amount_Per_Yr</t>
  </si>
  <si>
    <t>Amount_Life_Of_Prop</t>
  </si>
  <si>
    <t>Amount_Per_Mo</t>
  </si>
  <si>
    <t>Expense_Name</t>
  </si>
  <si>
    <t>Landscaping</t>
  </si>
  <si>
    <t>Property_Age</t>
  </si>
  <si>
    <t>Property_Sq_Ft</t>
  </si>
  <si>
    <t>Pest_Control</t>
  </si>
  <si>
    <t>HVAC_Maintenance</t>
  </si>
  <si>
    <t>Plumbing_Repair</t>
  </si>
  <si>
    <t>Roof_Repair</t>
  </si>
  <si>
    <t>Appliances_Maintenance</t>
  </si>
  <si>
    <t>Total_Maintenance_Expenses</t>
  </si>
  <si>
    <t>Municipal_Short_Term_Rent_Fee</t>
  </si>
  <si>
    <t>Water</t>
  </si>
  <si>
    <t>Electric</t>
  </si>
  <si>
    <t>Gas</t>
  </si>
  <si>
    <t>Trash</t>
  </si>
  <si>
    <t>AirBnB_Commission</t>
  </si>
  <si>
    <t>Total_Utilities_Expenses</t>
  </si>
  <si>
    <t>Housekeeping</t>
  </si>
  <si>
    <t>Mortgage</t>
  </si>
  <si>
    <t>Internet</t>
  </si>
  <si>
    <t>Flood_Insurance</t>
  </si>
  <si>
    <t>Total_Other_Expenses</t>
  </si>
  <si>
    <t>Acres</t>
  </si>
  <si>
    <t>Notes_Research_Sources_Assumptions</t>
  </si>
  <si>
    <t>Property_Age, Property_Sq_Ft and Acres were manually entered by researching sold listings on Zillow and coming up with reasonable estimates</t>
  </si>
  <si>
    <t>= manully entered value</t>
  </si>
  <si>
    <t>4 visits per year. https://www.nativepestmanagement.com/blog/post/how-much-does-pest-control-cost-in-fort-lauderdale-fl#:~:text=Key%20Takeaways,%24100%20to%20%24300%20per%20visit.</t>
  </si>
  <si>
    <t>https://lawnlove.com/florida/fort-lauderdale-lawn-care</t>
  </si>
  <si>
    <t>https://www.angi.com/articles/ac-service-cost.htm</t>
  </si>
  <si>
    <t>https://www.thisoldhouse.com/near-me/florida/fort-lauderdale/plumbing</t>
  </si>
  <si>
    <t>$16 per sq foot. 1x replacement lifetime. https://www.kairosroofingllc.com/roofing-resources/roof-replacement-cost/#:~:text=In%20general%2C%20the%20average%20cost,roof%20replacement%20in%20South%20Florida.</t>
  </si>
  <si>
    <t>3 appliances lasting 15 years each. One replacement per appliance lifetime. https://www.synchrony.com/blog/electronics-appliances/how-much-dishwashers-cost.html#:~:text=How%20much%20is%20a%20dishwasher,such%20as%20delivery%20and%20installation.</t>
  </si>
  <si>
    <t>www.mortgagecalculator.org Mortgage includes property tax 1.52%, homeowners insurance $2,000/yr, HOA $430/mo, PMI 0.5%.</t>
  </si>
  <si>
    <t>https://www.energysage.com/local-data/electricity-cost/fl/broward-county/fort-lauderdale/#:~:text=On%20average%2C%20Fort%20Lauderdale%2C%20FL,average%20electric%20bill%20of%20%242%2C386.</t>
  </si>
  <si>
    <t>We found no listings in our search with gas heat. Minimal heating needed in this market so electric heat makes sense</t>
  </si>
  <si>
    <t>https://www.lauderdalebythesea-fl.gov/196/Monthly-Collection-Rates#:~:text=Single%2DFamily%20and%20Duplex%3A%20%2427.18,provided%20at%20no%20extra%20charge.</t>
  </si>
  <si>
    <t>= references another sheet</t>
  </si>
  <si>
    <t>youtube tv current monthly subscription as of March 2024</t>
  </si>
  <si>
    <t>Cable/Satellite/Streaming TV</t>
  </si>
  <si>
    <t>https://www.broadbandsearch.net/service/florida/lauderdale-by-the-sea</t>
  </si>
  <si>
    <t>https://awning.com/post/airbnb-statistics</t>
  </si>
  <si>
    <t>https://www.care.com/cost/house-cleaning/fort-lauderdale-fl</t>
  </si>
  <si>
    <t>$20/hr. 4.3 nights per stay on average. 3 different guests = 3 changeovers per month. 2 hours per changeover</t>
  </si>
  <si>
    <t>$20/hr. 4.3 nights per stay on average. 3 different guests = 4 changeovers per month. 2 hours per changeover</t>
  </si>
  <si>
    <t>https://www.nerdwallet.com/article/insurance/flood-insurance-florida</t>
  </si>
  <si>
    <t>https://lauderdalebythesea-fl.gov/DocumentCenter/View/885/Short-Term-Rental-Application?bidId=</t>
  </si>
  <si>
    <t>Nightly Rate ($)</t>
  </si>
  <si>
    <t>Occupancy Rate (%)</t>
  </si>
  <si>
    <t>total days to rent</t>
  </si>
  <si>
    <t>projected annual rev</t>
  </si>
  <si>
    <t>Subtotal_Expenses</t>
  </si>
  <si>
    <t>Grand_Totals</t>
  </si>
  <si>
    <t>Property_Price</t>
  </si>
  <si>
    <t>https://www.nolo.com/legal-encyclopedia/what-maintenance-repairs-i-need-pay-attention-new-condo-investment.html#:~:text=Most%20condo%20associations%20only%20manage,will%20also%20likely%20be%20covered.</t>
  </si>
  <si>
    <t>2 visits per year. https://www.nativepestmanagement.com/blog/post/how-much-does-pest-control-cost-in-fort-lauderdale-fl#:~:text=Key%20Takeaways,%24100%20to%20%24300%20per%20visit.</t>
  </si>
  <si>
    <t>lifetime: 1x new water heater, 2x leaking pipes, 3x toilet repair https://www.thisoldhouse.com/near-me/florida/fort-lauderdale/plumbing</t>
  </si>
  <si>
    <t>avg</t>
  </si>
  <si>
    <t>property_type</t>
  </si>
  <si>
    <t>avg_occupancy</t>
  </si>
  <si>
    <t>median_price</t>
  </si>
  <si>
    <t>date</t>
  </si>
  <si>
    <t>2_br_home</t>
  </si>
  <si>
    <t>2_br_condo</t>
  </si>
  <si>
    <t>avg of medians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</si>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</sst>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\-yy;@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2" borderId="0" xfId="0" applyNumberFormat="1" applyFill="1"/>
    <xf numFmtId="49" fontId="0" fillId="0" borderId="0" xfId="0" applyNumberFormat="1"/>
    <xf numFmtId="0" fontId="1" fillId="0" borderId="0" xfId="1" applyAlignment="1">
      <alignment vertical="center"/>
    </xf>
    <xf numFmtId="0" fontId="1" fillId="0" borderId="0" xfId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9" fontId="0" fillId="0" borderId="0" xfId="0" applyNumberFormat="1"/>
    <xf numFmtId="10" fontId="0" fillId="0" borderId="0" xfId="0" applyNumberFormat="1"/>
    <xf numFmtId="15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sage.com/local-data/electricity-cost/fl/broward-county/fort-lauderdale/" TargetMode="External"/><Relationship Id="rId2" Type="http://schemas.openxmlformats.org/officeDocument/2006/relationships/hyperlink" Target="https://lauderdalebythesea-fl.gov/DocumentCenter/View/885/Short-Term-Rental-Application?bidId=" TargetMode="External"/><Relationship Id="rId1" Type="http://schemas.openxmlformats.org/officeDocument/2006/relationships/hyperlink" Target="https://www.nerdwallet.com/article/insurance/flood-insurance-florid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auderdalebythesea-fl.gov/DocumentCenter/View/885/Short-Term-Rental-Application?bidId=" TargetMode="External"/><Relationship Id="rId2" Type="http://schemas.openxmlformats.org/officeDocument/2006/relationships/hyperlink" Target="https://www.nerdwallet.com/article/insurance/flood-insurance-florida" TargetMode="External"/><Relationship Id="rId1" Type="http://schemas.openxmlformats.org/officeDocument/2006/relationships/hyperlink" Target="https://lawnlove.com/florida/fort-lauderdale-lawn-care" TargetMode="External"/><Relationship Id="rId5" Type="http://schemas.openxmlformats.org/officeDocument/2006/relationships/hyperlink" Target="https://www.energysage.com/local-data/electricity-cost/fl/broward-county/fort-lauderdale/" TargetMode="External"/><Relationship Id="rId4" Type="http://schemas.openxmlformats.org/officeDocument/2006/relationships/hyperlink" Target="https://www.lauderdalebythesea-fl.gov/196/Monthly-Collection-R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FBA-F174-407D-8CC8-F7A6C59D114B}">
  <dimension ref="A1:J38"/>
  <sheetViews>
    <sheetView tabSelected="1" workbookViewId="0">
      <selection activeCell="E17" sqref="E17"/>
    </sheetView>
  </sheetViews>
  <sheetFormatPr defaultRowHeight="14.4" x14ac:dyDescent="0.3"/>
  <cols>
    <col min="1" max="1" width="27.33203125" bestFit="1" customWidth="1"/>
    <col min="2" max="2" width="18.33203125" bestFit="1" customWidth="1"/>
    <col min="3" max="3" width="13.33203125" bestFit="1" customWidth="1"/>
    <col min="4" max="4" width="14.109375" bestFit="1" customWidth="1"/>
    <col min="6" max="6" width="11.5546875" bestFit="1" customWidth="1"/>
    <col min="7" max="7" width="12.88671875" bestFit="1" customWidth="1"/>
    <col min="10" max="10" width="69.33203125" bestFit="1" customWidth="1"/>
  </cols>
  <sheetData>
    <row r="1" spans="1:10" x14ac:dyDescent="0.3">
      <c r="A1" t="s">
        <v>20</v>
      </c>
      <c r="B1" t="s">
        <v>18</v>
      </c>
      <c r="C1" t="s">
        <v>17</v>
      </c>
      <c r="D1" t="s">
        <v>19</v>
      </c>
      <c r="F1" t="s">
        <v>22</v>
      </c>
      <c r="G1" t="s">
        <v>23</v>
      </c>
      <c r="H1" t="s">
        <v>42</v>
      </c>
      <c r="J1" t="s">
        <v>43</v>
      </c>
    </row>
    <row r="2" spans="1:10" x14ac:dyDescent="0.3">
      <c r="B2" s="2"/>
      <c r="C2" s="2"/>
      <c r="D2" s="2"/>
      <c r="G2">
        <v>1200</v>
      </c>
      <c r="H2">
        <v>0</v>
      </c>
      <c r="J2" t="s">
        <v>44</v>
      </c>
    </row>
    <row r="3" spans="1:10" x14ac:dyDescent="0.3">
      <c r="A3" t="s">
        <v>21</v>
      </c>
      <c r="B3" s="4">
        <v>0</v>
      </c>
      <c r="C3" s="4">
        <v>0</v>
      </c>
      <c r="D3" s="4">
        <v>0</v>
      </c>
      <c r="J3" t="s">
        <v>73</v>
      </c>
    </row>
    <row r="4" spans="1:10" x14ac:dyDescent="0.3">
      <c r="A4" t="s">
        <v>24</v>
      </c>
      <c r="B4" s="2">
        <f>C4*30</f>
        <v>6000</v>
      </c>
      <c r="C4" s="4">
        <v>200</v>
      </c>
      <c r="D4" s="2">
        <f>C4/12</f>
        <v>16.666666666666668</v>
      </c>
      <c r="J4" t="s">
        <v>74</v>
      </c>
    </row>
    <row r="5" spans="1:10" x14ac:dyDescent="0.3">
      <c r="A5" t="s">
        <v>25</v>
      </c>
      <c r="B5" s="2">
        <f>C5*30</f>
        <v>6000</v>
      </c>
      <c r="C5" s="4">
        <v>200</v>
      </c>
      <c r="D5" s="2">
        <f>C5/12</f>
        <v>16.666666666666668</v>
      </c>
      <c r="J5" t="s">
        <v>48</v>
      </c>
    </row>
    <row r="6" spans="1:10" x14ac:dyDescent="0.3">
      <c r="A6" t="s">
        <v>26</v>
      </c>
      <c r="B6" s="4">
        <v>3852</v>
      </c>
      <c r="C6" s="2">
        <f>B6/30</f>
        <v>128.4</v>
      </c>
      <c r="D6" s="2">
        <f>C6/12</f>
        <v>10.700000000000001</v>
      </c>
      <c r="J6" t="s">
        <v>75</v>
      </c>
    </row>
    <row r="7" spans="1:10" x14ac:dyDescent="0.3">
      <c r="A7" t="s">
        <v>27</v>
      </c>
      <c r="B7" s="4">
        <v>0</v>
      </c>
      <c r="C7" s="4">
        <v>0</v>
      </c>
      <c r="D7" s="4">
        <v>0</v>
      </c>
      <c r="J7" t="s">
        <v>73</v>
      </c>
    </row>
    <row r="8" spans="1:10" x14ac:dyDescent="0.3">
      <c r="A8" t="s">
        <v>28</v>
      </c>
      <c r="B8" s="4">
        <v>2910</v>
      </c>
      <c r="C8" s="2">
        <f>B8/30</f>
        <v>97</v>
      </c>
      <c r="D8" s="2">
        <f>C8/12</f>
        <v>8.0833333333333339</v>
      </c>
      <c r="J8" t="s">
        <v>51</v>
      </c>
    </row>
    <row r="9" spans="1:10" x14ac:dyDescent="0.3">
      <c r="B9" s="2"/>
      <c r="C9" s="2"/>
      <c r="D9" s="2"/>
    </row>
    <row r="10" spans="1:10" x14ac:dyDescent="0.3">
      <c r="A10" t="s">
        <v>29</v>
      </c>
      <c r="B10" s="8">
        <f>SUM(B3:B8)</f>
        <v>18762</v>
      </c>
      <c r="C10" s="8">
        <f t="shared" ref="C10:D10" si="0">SUM(C3:C8)</f>
        <v>625.4</v>
      </c>
      <c r="D10" s="8">
        <f t="shared" si="0"/>
        <v>52.116666666666674</v>
      </c>
    </row>
    <row r="11" spans="1:10" x14ac:dyDescent="0.3">
      <c r="B11" s="2"/>
      <c r="C11" s="2"/>
      <c r="D11" s="2"/>
    </row>
    <row r="12" spans="1:10" x14ac:dyDescent="0.3">
      <c r="B12" s="2"/>
      <c r="C12" s="2"/>
      <c r="D12" s="2"/>
    </row>
    <row r="13" spans="1:10" x14ac:dyDescent="0.3">
      <c r="A13" t="s">
        <v>31</v>
      </c>
      <c r="B13" s="2">
        <f>C13*30</f>
        <v>22680</v>
      </c>
      <c r="C13" s="2">
        <f>D13*12</f>
        <v>756</v>
      </c>
      <c r="D13" s="4">
        <v>63</v>
      </c>
      <c r="J13" t="s">
        <v>49</v>
      </c>
    </row>
    <row r="14" spans="1:10" x14ac:dyDescent="0.3">
      <c r="A14" t="s">
        <v>32</v>
      </c>
      <c r="B14" s="2">
        <f>C14*30</f>
        <v>79560</v>
      </c>
      <c r="C14" s="2">
        <f>D14*12</f>
        <v>2652</v>
      </c>
      <c r="D14" s="4">
        <v>221</v>
      </c>
      <c r="J14" s="7" t="s">
        <v>53</v>
      </c>
    </row>
    <row r="15" spans="1:10" x14ac:dyDescent="0.3">
      <c r="A15" t="s">
        <v>33</v>
      </c>
      <c r="B15" s="4">
        <v>0</v>
      </c>
      <c r="C15" s="4">
        <v>0</v>
      </c>
      <c r="D15" s="4">
        <v>0</v>
      </c>
      <c r="J15" t="s">
        <v>54</v>
      </c>
    </row>
    <row r="16" spans="1:10" x14ac:dyDescent="0.3">
      <c r="A16" t="s">
        <v>34</v>
      </c>
      <c r="B16" s="4">
        <v>0</v>
      </c>
      <c r="C16" s="4">
        <v>0</v>
      </c>
      <c r="D16" s="4">
        <v>0</v>
      </c>
      <c r="J16" t="s">
        <v>73</v>
      </c>
    </row>
    <row r="17" spans="1:10" x14ac:dyDescent="0.3">
      <c r="A17" t="s">
        <v>39</v>
      </c>
      <c r="B17" s="2">
        <f>C17*30</f>
        <v>19800</v>
      </c>
      <c r="C17" s="2">
        <f>D17*12</f>
        <v>660</v>
      </c>
      <c r="D17" s="4">
        <v>55</v>
      </c>
      <c r="J17" t="s">
        <v>59</v>
      </c>
    </row>
    <row r="18" spans="1:10" x14ac:dyDescent="0.3">
      <c r="A18" t="s">
        <v>58</v>
      </c>
      <c r="B18" s="2">
        <f>C18*30</f>
        <v>26280</v>
      </c>
      <c r="C18" s="2">
        <f>D18*12</f>
        <v>876</v>
      </c>
      <c r="D18" s="4">
        <v>73</v>
      </c>
      <c r="J18" t="s">
        <v>57</v>
      </c>
    </row>
    <row r="19" spans="1:10" x14ac:dyDescent="0.3">
      <c r="B19" s="2"/>
      <c r="C19" s="2"/>
      <c r="D19" s="2"/>
    </row>
    <row r="20" spans="1:10" x14ac:dyDescent="0.3">
      <c r="A20" t="s">
        <v>36</v>
      </c>
      <c r="B20" s="8">
        <f>SUM(B13:B18)</f>
        <v>148320</v>
      </c>
      <c r="C20" s="8">
        <f t="shared" ref="C20:D20" si="1">SUM(C13:C18)</f>
        <v>4944</v>
      </c>
      <c r="D20" s="8">
        <f t="shared" si="1"/>
        <v>412</v>
      </c>
    </row>
    <row r="21" spans="1:10" x14ac:dyDescent="0.3">
      <c r="B21" s="2"/>
      <c r="C21" s="2"/>
      <c r="D21" s="2"/>
    </row>
    <row r="22" spans="1:10" x14ac:dyDescent="0.3">
      <c r="B22" s="2"/>
      <c r="C22" s="2"/>
      <c r="D22" s="2"/>
    </row>
    <row r="23" spans="1:10" x14ac:dyDescent="0.3">
      <c r="A23" t="s">
        <v>30</v>
      </c>
      <c r="B23" s="2">
        <f>C23*30</f>
        <v>15000</v>
      </c>
      <c r="C23" s="4">
        <v>500</v>
      </c>
      <c r="D23" s="2">
        <f>C23/12</f>
        <v>41.666666666666664</v>
      </c>
      <c r="J23" s="7" t="s">
        <v>65</v>
      </c>
    </row>
    <row r="24" spans="1:10" x14ac:dyDescent="0.3">
      <c r="A24" t="s">
        <v>35</v>
      </c>
      <c r="B24" s="2">
        <f>C24*30</f>
        <v>28734.695066040884</v>
      </c>
      <c r="C24" s="10">
        <f>revenue!E3*0.03</f>
        <v>957.82316886802948</v>
      </c>
      <c r="D24" s="2">
        <f>C24/12</f>
        <v>79.818597405669124</v>
      </c>
      <c r="J24" s="13">
        <v>0.03</v>
      </c>
    </row>
    <row r="25" spans="1:10" x14ac:dyDescent="0.3">
      <c r="A25" t="s">
        <v>37</v>
      </c>
      <c r="B25" s="2">
        <f>C25*30</f>
        <v>57600</v>
      </c>
      <c r="C25" s="2">
        <f>D25*12</f>
        <v>1920</v>
      </c>
      <c r="D25" s="12">
        <v>160</v>
      </c>
      <c r="J25" t="s">
        <v>63</v>
      </c>
    </row>
    <row r="26" spans="1:10" x14ac:dyDescent="0.3">
      <c r="A26" t="s">
        <v>40</v>
      </c>
      <c r="B26" s="2">
        <f>C26*30</f>
        <v>14040</v>
      </c>
      <c r="C26" s="4">
        <v>468</v>
      </c>
      <c r="D26" s="2">
        <f>C26/12</f>
        <v>39</v>
      </c>
      <c r="J26" s="7" t="s">
        <v>64</v>
      </c>
    </row>
    <row r="27" spans="1:10" x14ac:dyDescent="0.3">
      <c r="B27" s="2"/>
      <c r="C27" s="2"/>
      <c r="D27" s="2"/>
    </row>
    <row r="28" spans="1:10" x14ac:dyDescent="0.3">
      <c r="A28" t="s">
        <v>41</v>
      </c>
      <c r="B28" s="8">
        <f>SUM(B23:B26)</f>
        <v>115374.69506604088</v>
      </c>
      <c r="C28" s="8">
        <f t="shared" ref="C28:D28" si="2">SUM(C23:C26)</f>
        <v>3845.8231688680294</v>
      </c>
      <c r="D28" s="8">
        <f t="shared" si="2"/>
        <v>320.48526407233578</v>
      </c>
    </row>
    <row r="29" spans="1:10" x14ac:dyDescent="0.3">
      <c r="B29" s="2"/>
      <c r="C29" s="2"/>
      <c r="D29" s="2"/>
    </row>
    <row r="30" spans="1:10" x14ac:dyDescent="0.3">
      <c r="A30" t="s">
        <v>70</v>
      </c>
      <c r="B30" s="8">
        <f>SUM(B28,B20,B10)</f>
        <v>282456.69506604085</v>
      </c>
      <c r="C30" s="8">
        <f>SUM(C28,C20,C10)</f>
        <v>9415.2231688680295</v>
      </c>
      <c r="D30" s="8">
        <f>SUM(D28,D20,D10)</f>
        <v>784.60193073900246</v>
      </c>
    </row>
    <row r="31" spans="1:10" x14ac:dyDescent="0.3">
      <c r="B31" s="2"/>
      <c r="C31" s="2"/>
      <c r="D31" s="2"/>
    </row>
    <row r="32" spans="1:10" x14ac:dyDescent="0.3">
      <c r="A32" t="s">
        <v>72</v>
      </c>
      <c r="B32" s="4">
        <v>455000</v>
      </c>
      <c r="C32" s="2"/>
      <c r="D32" s="2"/>
    </row>
    <row r="33" spans="1:10" x14ac:dyDescent="0.3">
      <c r="A33" t="s">
        <v>38</v>
      </c>
      <c r="B33" s="4">
        <v>1483074.1</v>
      </c>
      <c r="C33" s="4">
        <v>48874.69</v>
      </c>
      <c r="D33" s="2">
        <f>C33/12</f>
        <v>4072.8908333333334</v>
      </c>
      <c r="J33" t="s">
        <v>52</v>
      </c>
    </row>
    <row r="34" spans="1:10" x14ac:dyDescent="0.3">
      <c r="A34" s="3"/>
    </row>
    <row r="35" spans="1:10" x14ac:dyDescent="0.3">
      <c r="A35" t="s">
        <v>71</v>
      </c>
      <c r="B35" s="9"/>
      <c r="C35" s="8">
        <f>SUM(C33,C30)</f>
        <v>58289.913168868035</v>
      </c>
      <c r="D35" s="8">
        <f>C35/12</f>
        <v>4857.4927640723363</v>
      </c>
    </row>
    <row r="37" spans="1:10" x14ac:dyDescent="0.3">
      <c r="B37" s="4"/>
      <c r="C37" s="5" t="s">
        <v>45</v>
      </c>
    </row>
    <row r="38" spans="1:10" x14ac:dyDescent="0.3">
      <c r="B38" s="11"/>
      <c r="C38" s="5" t="s">
        <v>56</v>
      </c>
    </row>
  </sheetData>
  <hyperlinks>
    <hyperlink ref="J26" r:id="rId1" xr:uid="{6CC5E993-07A8-4384-8E1B-D705612947A0}"/>
    <hyperlink ref="J23" r:id="rId2" xr:uid="{F54CD654-2FAC-40AC-85DF-3DDE297D73B3}"/>
    <hyperlink ref="J14" r:id="rId3" location=":~:text=On%20average%2C%20Fort%20Lauderdale%2C%20FL,average%20electric%20bill%20of%20%242%2C386." xr:uid="{6982918D-C24D-40E2-914C-FDA99F34C5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3EE6-395A-42F1-A806-29E2D0436052}">
  <dimension ref="A1:O38"/>
  <sheetViews>
    <sheetView workbookViewId="0">
      <selection activeCell="F15" sqref="F15"/>
    </sheetView>
  </sheetViews>
  <sheetFormatPr defaultRowHeight="14.4" x14ac:dyDescent="0.3"/>
  <cols>
    <col min="1" max="1" width="27.33203125" bestFit="1" customWidth="1"/>
    <col min="2" max="2" width="18.33203125" bestFit="1" customWidth="1"/>
    <col min="3" max="3" width="13.33203125" bestFit="1" customWidth="1"/>
    <col min="4" max="4" width="14.109375" bestFit="1" customWidth="1"/>
    <col min="5" max="5" width="7.44140625" customWidth="1"/>
    <col min="6" max="6" width="11.5546875" bestFit="1" customWidth="1"/>
    <col min="7" max="7" width="12.88671875" bestFit="1" customWidth="1"/>
    <col min="9" max="9" width="7.33203125" customWidth="1"/>
    <col min="10" max="10" width="69.33203125" bestFit="1" customWidth="1"/>
  </cols>
  <sheetData>
    <row r="1" spans="1:10" x14ac:dyDescent="0.3">
      <c r="A1" t="s">
        <v>20</v>
      </c>
      <c r="B1" t="s">
        <v>18</v>
      </c>
      <c r="C1" t="s">
        <v>17</v>
      </c>
      <c r="D1" t="s">
        <v>19</v>
      </c>
      <c r="F1" t="s">
        <v>22</v>
      </c>
      <c r="G1" t="s">
        <v>23</v>
      </c>
      <c r="H1" t="s">
        <v>42</v>
      </c>
      <c r="J1" t="s">
        <v>43</v>
      </c>
    </row>
    <row r="2" spans="1:10" x14ac:dyDescent="0.3">
      <c r="B2" s="2"/>
      <c r="C2" s="2"/>
      <c r="D2" s="2"/>
      <c r="G2">
        <v>1200</v>
      </c>
      <c r="H2">
        <v>0.15</v>
      </c>
      <c r="J2" t="s">
        <v>44</v>
      </c>
    </row>
    <row r="3" spans="1:10" x14ac:dyDescent="0.3">
      <c r="A3" t="s">
        <v>21</v>
      </c>
      <c r="B3" s="2">
        <f t="shared" ref="B3:B4" si="0">C3*30</f>
        <v>40320</v>
      </c>
      <c r="C3" s="2">
        <f>D3*12</f>
        <v>1344</v>
      </c>
      <c r="D3" s="4">
        <v>112</v>
      </c>
      <c r="J3" s="6" t="s">
        <v>47</v>
      </c>
    </row>
    <row r="4" spans="1:10" x14ac:dyDescent="0.3">
      <c r="A4" t="s">
        <v>24</v>
      </c>
      <c r="B4" s="2">
        <f t="shared" si="0"/>
        <v>12000</v>
      </c>
      <c r="C4" s="4">
        <v>400</v>
      </c>
      <c r="D4" s="2">
        <f>C4/12</f>
        <v>33.333333333333336</v>
      </c>
      <c r="J4" t="s">
        <v>46</v>
      </c>
    </row>
    <row r="5" spans="1:10" x14ac:dyDescent="0.3">
      <c r="A5" t="s">
        <v>25</v>
      </c>
      <c r="B5" s="2">
        <f>C5*30</f>
        <v>6000</v>
      </c>
      <c r="C5" s="4">
        <v>200</v>
      </c>
      <c r="D5" s="2">
        <f>C5/12</f>
        <v>16.666666666666668</v>
      </c>
      <c r="J5" t="s">
        <v>48</v>
      </c>
    </row>
    <row r="6" spans="1:10" x14ac:dyDescent="0.3">
      <c r="A6" t="s">
        <v>26</v>
      </c>
      <c r="B6" s="4">
        <v>3852</v>
      </c>
      <c r="C6" s="2">
        <f>B6/30</f>
        <v>128.4</v>
      </c>
      <c r="D6" s="2">
        <f>C6/12</f>
        <v>10.700000000000001</v>
      </c>
      <c r="J6" t="s">
        <v>75</v>
      </c>
    </row>
    <row r="7" spans="1:10" x14ac:dyDescent="0.3">
      <c r="A7" t="s">
        <v>27</v>
      </c>
      <c r="B7" s="4">
        <v>19200</v>
      </c>
      <c r="C7" s="2">
        <f>B7/30</f>
        <v>640</v>
      </c>
      <c r="D7" s="2">
        <f>C7/12</f>
        <v>53.333333333333336</v>
      </c>
      <c r="J7" t="s">
        <v>50</v>
      </c>
    </row>
    <row r="8" spans="1:10" x14ac:dyDescent="0.3">
      <c r="A8" t="s">
        <v>28</v>
      </c>
      <c r="B8" s="4">
        <v>2910</v>
      </c>
      <c r="C8" s="2">
        <f>B8/30</f>
        <v>97</v>
      </c>
      <c r="D8" s="2">
        <f>C8/12</f>
        <v>8.0833333333333339</v>
      </c>
      <c r="J8" t="s">
        <v>51</v>
      </c>
    </row>
    <row r="9" spans="1:10" x14ac:dyDescent="0.3">
      <c r="B9" s="2"/>
      <c r="C9" s="2"/>
      <c r="D9" s="2"/>
    </row>
    <row r="10" spans="1:10" x14ac:dyDescent="0.3">
      <c r="A10" t="s">
        <v>29</v>
      </c>
      <c r="B10" s="8">
        <f>SUM(B3:B8)</f>
        <v>84282</v>
      </c>
      <c r="C10" s="8">
        <f>SUM(C3:C8)</f>
        <v>2809.4</v>
      </c>
      <c r="D10" s="8">
        <f>SUM(D3:D8)</f>
        <v>234.11666666666667</v>
      </c>
    </row>
    <row r="11" spans="1:10" x14ac:dyDescent="0.3">
      <c r="B11" s="2"/>
      <c r="C11" s="2"/>
      <c r="D11" s="2"/>
    </row>
    <row r="12" spans="1:10" x14ac:dyDescent="0.3">
      <c r="B12" s="2"/>
      <c r="C12" s="2"/>
      <c r="D12" s="2"/>
    </row>
    <row r="13" spans="1:10" x14ac:dyDescent="0.3">
      <c r="A13" t="s">
        <v>31</v>
      </c>
      <c r="B13" s="2">
        <f>C13*30</f>
        <v>22680</v>
      </c>
      <c r="C13" s="2">
        <f>D13*12</f>
        <v>756</v>
      </c>
      <c r="D13" s="4">
        <v>63</v>
      </c>
      <c r="J13" t="s">
        <v>49</v>
      </c>
    </row>
    <row r="14" spans="1:10" x14ac:dyDescent="0.3">
      <c r="A14" t="s">
        <v>32</v>
      </c>
      <c r="B14" s="2">
        <f>C14*30</f>
        <v>79560</v>
      </c>
      <c r="C14" s="2">
        <f>D14*12</f>
        <v>2652</v>
      </c>
      <c r="D14" s="4">
        <v>221</v>
      </c>
      <c r="J14" s="7" t="s">
        <v>53</v>
      </c>
    </row>
    <row r="15" spans="1:10" x14ac:dyDescent="0.3">
      <c r="A15" t="s">
        <v>33</v>
      </c>
      <c r="B15" s="4">
        <v>0</v>
      </c>
      <c r="C15" s="4">
        <v>0</v>
      </c>
      <c r="D15" s="4">
        <v>0</v>
      </c>
      <c r="J15" t="s">
        <v>54</v>
      </c>
    </row>
    <row r="16" spans="1:10" x14ac:dyDescent="0.3">
      <c r="A16" t="s">
        <v>34</v>
      </c>
      <c r="B16" s="2">
        <f>C16*30</f>
        <v>9784.7999999999993</v>
      </c>
      <c r="C16" s="2">
        <f>D16*12</f>
        <v>326.15999999999997</v>
      </c>
      <c r="D16" s="4">
        <v>27.18</v>
      </c>
      <c r="J16" s="7" t="s">
        <v>55</v>
      </c>
    </row>
    <row r="17" spans="1:15" x14ac:dyDescent="0.3">
      <c r="A17" t="s">
        <v>39</v>
      </c>
      <c r="B17" s="2">
        <f>C17*30</f>
        <v>19800</v>
      </c>
      <c r="C17" s="2">
        <f>D17*12</f>
        <v>660</v>
      </c>
      <c r="D17" s="4">
        <v>55</v>
      </c>
      <c r="J17" t="s">
        <v>59</v>
      </c>
    </row>
    <row r="18" spans="1:15" x14ac:dyDescent="0.3">
      <c r="A18" t="s">
        <v>58</v>
      </c>
      <c r="B18" s="2">
        <f>C18*30</f>
        <v>26280</v>
      </c>
      <c r="C18" s="2">
        <f>D18*12</f>
        <v>876</v>
      </c>
      <c r="D18" s="4">
        <v>73</v>
      </c>
      <c r="J18" t="s">
        <v>57</v>
      </c>
    </row>
    <row r="19" spans="1:15" x14ac:dyDescent="0.3">
      <c r="B19" s="2"/>
      <c r="C19" s="2"/>
      <c r="D19" s="2"/>
    </row>
    <row r="20" spans="1:15" x14ac:dyDescent="0.3">
      <c r="A20" t="s">
        <v>36</v>
      </c>
      <c r="B20" s="8">
        <f t="shared" ref="B20:C20" si="1">SUM(B13:B18)</f>
        <v>158104.79999999999</v>
      </c>
      <c r="C20" s="8">
        <f t="shared" si="1"/>
        <v>5270.16</v>
      </c>
      <c r="D20" s="8">
        <f>SUM(D13:D18)</f>
        <v>439.18</v>
      </c>
    </row>
    <row r="21" spans="1:15" x14ac:dyDescent="0.3">
      <c r="B21" s="2"/>
      <c r="C21" s="2"/>
      <c r="D21" s="2"/>
    </row>
    <row r="22" spans="1:15" x14ac:dyDescent="0.3">
      <c r="B22" s="2"/>
      <c r="C22" s="2"/>
      <c r="D22" s="2"/>
    </row>
    <row r="23" spans="1:15" x14ac:dyDescent="0.3">
      <c r="A23" t="s">
        <v>30</v>
      </c>
      <c r="B23" s="2">
        <f>C23*30</f>
        <v>15000</v>
      </c>
      <c r="C23" s="4">
        <v>500</v>
      </c>
      <c r="D23" s="2">
        <f>C23/12</f>
        <v>41.666666666666664</v>
      </c>
      <c r="J23" s="7" t="s">
        <v>65</v>
      </c>
    </row>
    <row r="24" spans="1:15" x14ac:dyDescent="0.3">
      <c r="A24" t="s">
        <v>35</v>
      </c>
      <c r="B24" s="2">
        <f>C24*30</f>
        <v>37452.472439687874</v>
      </c>
      <c r="C24" s="10">
        <f>revenue!E2*0.03</f>
        <v>1248.4157479895957</v>
      </c>
      <c r="D24" s="2">
        <f>C24/12</f>
        <v>104.03464566579964</v>
      </c>
      <c r="J24" s="13">
        <v>0.03</v>
      </c>
    </row>
    <row r="25" spans="1:15" x14ac:dyDescent="0.3">
      <c r="A25" t="s">
        <v>37</v>
      </c>
      <c r="B25" s="2">
        <f>C25*30</f>
        <v>43200</v>
      </c>
      <c r="C25" s="2">
        <f>D25*12</f>
        <v>1440</v>
      </c>
      <c r="D25" s="12">
        <v>120</v>
      </c>
      <c r="J25" t="s">
        <v>62</v>
      </c>
      <c r="K25" t="s">
        <v>60</v>
      </c>
      <c r="O25" t="s">
        <v>61</v>
      </c>
    </row>
    <row r="26" spans="1:15" x14ac:dyDescent="0.3">
      <c r="A26" t="s">
        <v>40</v>
      </c>
      <c r="B26" s="2">
        <f>C26*30</f>
        <v>14040</v>
      </c>
      <c r="C26" s="4">
        <v>468</v>
      </c>
      <c r="D26" s="2">
        <f>C26/12</f>
        <v>39</v>
      </c>
      <c r="J26" s="7" t="s">
        <v>64</v>
      </c>
    </row>
    <row r="27" spans="1:15" x14ac:dyDescent="0.3">
      <c r="B27" s="2"/>
      <c r="C27" s="2"/>
      <c r="D27" s="2"/>
    </row>
    <row r="28" spans="1:15" x14ac:dyDescent="0.3">
      <c r="A28" t="s">
        <v>41</v>
      </c>
      <c r="B28" s="8">
        <f t="shared" ref="B28:C28" si="2">SUM(B23:B26)</f>
        <v>109692.47243968787</v>
      </c>
      <c r="C28" s="8">
        <f t="shared" si="2"/>
        <v>3656.4157479895957</v>
      </c>
      <c r="D28" s="8">
        <f>SUM(D23:D26)</f>
        <v>304.70131233246627</v>
      </c>
    </row>
    <row r="29" spans="1:15" x14ac:dyDescent="0.3">
      <c r="B29" s="2"/>
      <c r="C29" s="2"/>
      <c r="D29" s="2"/>
    </row>
    <row r="30" spans="1:15" x14ac:dyDescent="0.3">
      <c r="A30" t="s">
        <v>70</v>
      </c>
      <c r="B30" s="8">
        <f>SUM(B28,B20,B10)</f>
        <v>352079.27243968786</v>
      </c>
      <c r="C30" s="8">
        <f>SUM(C28,C20,,C10)</f>
        <v>11735.975747989594</v>
      </c>
      <c r="D30" s="8">
        <f>SUM(D28,D20,D10)</f>
        <v>977.9979789991329</v>
      </c>
    </row>
    <row r="31" spans="1:15" x14ac:dyDescent="0.3">
      <c r="B31" s="2"/>
      <c r="C31" s="2"/>
      <c r="D31" s="2"/>
    </row>
    <row r="32" spans="1:15" x14ac:dyDescent="0.3">
      <c r="A32" t="s">
        <v>72</v>
      </c>
      <c r="B32" s="4">
        <v>445500</v>
      </c>
      <c r="C32" s="2"/>
      <c r="D32" s="2"/>
    </row>
    <row r="33" spans="1:10" x14ac:dyDescent="0.3">
      <c r="A33" t="s">
        <v>38</v>
      </c>
      <c r="B33" s="4">
        <v>1453468.94</v>
      </c>
      <c r="C33" s="4">
        <v>47912.01</v>
      </c>
      <c r="D33" s="2">
        <f>C33/12</f>
        <v>3992.6675</v>
      </c>
      <c r="J33" t="s">
        <v>52</v>
      </c>
    </row>
    <row r="34" spans="1:10" x14ac:dyDescent="0.3">
      <c r="A34" s="3"/>
    </row>
    <row r="35" spans="1:10" x14ac:dyDescent="0.3">
      <c r="A35" t="s">
        <v>71</v>
      </c>
      <c r="B35" s="9"/>
      <c r="C35" s="8">
        <f>SUM(C33,C30)</f>
        <v>59647.985747989595</v>
      </c>
      <c r="D35" s="8">
        <f>C35/12</f>
        <v>4970.6654789991326</v>
      </c>
    </row>
    <row r="37" spans="1:10" x14ac:dyDescent="0.3">
      <c r="B37" s="4"/>
      <c r="C37" s="5" t="s">
        <v>45</v>
      </c>
    </row>
    <row r="38" spans="1:10" x14ac:dyDescent="0.3">
      <c r="B38" s="11"/>
      <c r="C38" s="5" t="s">
        <v>56</v>
      </c>
    </row>
  </sheetData>
  <hyperlinks>
    <hyperlink ref="J3" r:id="rId1" xr:uid="{BAD3A9CE-2AD3-491C-A42B-2DC6E883491D}"/>
    <hyperlink ref="J26" r:id="rId2" xr:uid="{9F0BB89D-97E7-44F6-A504-9BDE6660C313}"/>
    <hyperlink ref="J23" r:id="rId3" xr:uid="{9AC28BD7-0D53-4D86-8D6B-AD64304028C4}"/>
    <hyperlink ref="J16" r:id="rId4" location=":~:text=Single%2DFamily%20and%20Duplex%3A%20%2427.18,provided%20at%20no%20extra%20charge." xr:uid="{C0299C02-BE96-4F26-B1A8-AA522A8707E9}"/>
    <hyperlink ref="J14" r:id="rId5" location=":~:text=On%20average%2C%20Fort%20Lauderdale%2C%20FL,average%20electric%20bill%20of%20%242%2C386." xr:uid="{F2D9B0D5-83D0-4277-A5C1-903D1F7E4E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B9A6-6005-47E6-B4C4-2843FDFF6B36}">
  <dimension ref="A1:M21"/>
  <sheetViews>
    <sheetView workbookViewId="0">
      <selection activeCell="F12" sqref="F12"/>
    </sheetView>
  </sheetViews>
  <sheetFormatPr defaultRowHeight="14.4" x14ac:dyDescent="0.3"/>
  <cols>
    <col min="1" max="1" width="11.77734375" bestFit="1" customWidth="1"/>
    <col min="2" max="2" width="13.33203125" bestFit="1" customWidth="1"/>
    <col min="3" max="3" width="11.88671875" bestFit="1" customWidth="1"/>
    <col min="4" max="4" width="10.33203125" customWidth="1"/>
    <col min="5" max="5" width="14.21875" customWidth="1"/>
    <col min="7" max="7" width="7.6640625" customWidth="1"/>
    <col min="8" max="8" width="10.77734375" customWidth="1"/>
    <col min="9" max="11" width="9" bestFit="1" customWidth="1"/>
    <col min="12" max="12" width="9.33203125" bestFit="1" customWidth="1"/>
  </cols>
  <sheetData>
    <row r="1" spans="1:13" x14ac:dyDescent="0.3">
      <c r="A1" t="s">
        <v>77</v>
      </c>
      <c r="B1" t="s">
        <v>78</v>
      </c>
      <c r="C1" t="s">
        <v>79</v>
      </c>
      <c r="D1" t="s">
        <v>80</v>
      </c>
    </row>
    <row r="2" spans="1:13" x14ac:dyDescent="0.3">
      <c r="A2" t="s">
        <v>81</v>
      </c>
      <c r="B2" s="14">
        <v>0.49583333333333329</v>
      </c>
      <c r="C2" s="2">
        <v>337</v>
      </c>
      <c r="D2" s="15">
        <v>45008</v>
      </c>
    </row>
    <row r="3" spans="1:13" x14ac:dyDescent="0.3">
      <c r="A3" t="s">
        <v>81</v>
      </c>
      <c r="B3" s="14">
        <v>0.38333333333333341</v>
      </c>
      <c r="C3" s="2">
        <v>246</v>
      </c>
      <c r="D3" s="15">
        <v>45100</v>
      </c>
    </row>
    <row r="4" spans="1:13" x14ac:dyDescent="0.3">
      <c r="A4" t="s">
        <v>81</v>
      </c>
      <c r="B4" s="14">
        <v>0.1958333333333333</v>
      </c>
      <c r="C4" s="2">
        <v>200</v>
      </c>
      <c r="D4" s="15">
        <v>45192</v>
      </c>
    </row>
    <row r="5" spans="1:13" x14ac:dyDescent="0.3">
      <c r="A5" t="s">
        <v>81</v>
      </c>
      <c r="B5" s="14">
        <v>0.51819685485178257</v>
      </c>
      <c r="C5" s="2">
        <v>460.79626557857858</v>
      </c>
      <c r="D5" s="15">
        <v>45283</v>
      </c>
    </row>
    <row r="6" spans="1:13" x14ac:dyDescent="0.3">
      <c r="A6" t="s">
        <v>82</v>
      </c>
      <c r="B6" s="14">
        <v>0.70877192982456128</v>
      </c>
      <c r="C6" s="2">
        <v>169</v>
      </c>
      <c r="D6" s="15">
        <v>45008</v>
      </c>
    </row>
    <row r="7" spans="1:13" x14ac:dyDescent="0.3">
      <c r="A7" t="s">
        <v>82</v>
      </c>
      <c r="B7" s="14">
        <v>0.54074074074074074</v>
      </c>
      <c r="C7" s="2">
        <v>125.5</v>
      </c>
      <c r="D7" s="15">
        <v>45100</v>
      </c>
    </row>
    <row r="8" spans="1:13" x14ac:dyDescent="0.3">
      <c r="A8" t="s">
        <v>82</v>
      </c>
      <c r="B8" s="14">
        <v>0.49444444444444446</v>
      </c>
      <c r="C8" s="2">
        <v>122</v>
      </c>
      <c r="D8" s="15">
        <v>45192</v>
      </c>
    </row>
    <row r="9" spans="1:13" x14ac:dyDescent="0.3">
      <c r="A9" t="s">
        <v>82</v>
      </c>
      <c r="B9" s="14">
        <v>0.74131545068194316</v>
      </c>
      <c r="C9" s="2">
        <v>195.24547101449275</v>
      </c>
      <c r="D9" s="15">
        <v>45283</v>
      </c>
    </row>
    <row r="12" spans="1:13" x14ac:dyDescent="0.3">
      <c r="H12" t="s">
        <v>5</v>
      </c>
      <c r="I12" t="s">
        <v>6</v>
      </c>
      <c r="J12" t="s">
        <v>7</v>
      </c>
      <c r="K12" t="s">
        <v>8</v>
      </c>
      <c r="L12" t="s">
        <v>9</v>
      </c>
      <c r="M12" t="s">
        <v>76</v>
      </c>
    </row>
    <row r="13" spans="1:13" x14ac:dyDescent="0.3">
      <c r="H13" t="s">
        <v>10</v>
      </c>
      <c r="I13" s="14">
        <v>0.70877192982456128</v>
      </c>
      <c r="J13" s="14">
        <v>0.54074074074074074</v>
      </c>
      <c r="K13" s="14">
        <v>0.49444444444444446</v>
      </c>
      <c r="L13" s="14">
        <v>0.74131545068194316</v>
      </c>
      <c r="M13" s="14">
        <v>0.62131814142292241</v>
      </c>
    </row>
    <row r="14" spans="1:13" x14ac:dyDescent="0.3">
      <c r="H14" t="s">
        <v>11</v>
      </c>
      <c r="I14" s="14">
        <v>0.49583333333333329</v>
      </c>
      <c r="J14" s="14">
        <v>0.38333333333333341</v>
      </c>
      <c r="K14" s="14">
        <v>0.1958333333333333</v>
      </c>
      <c r="L14" s="14">
        <v>0.51819685485178257</v>
      </c>
      <c r="M14" s="14">
        <v>0.39829921371294563</v>
      </c>
    </row>
    <row r="17" spans="8:13" x14ac:dyDescent="0.3">
      <c r="H17" t="s">
        <v>0</v>
      </c>
    </row>
    <row r="18" spans="8:13" x14ac:dyDescent="0.3">
      <c r="I18" s="16">
        <v>44986</v>
      </c>
      <c r="J18" s="16">
        <v>45078</v>
      </c>
      <c r="K18" s="16">
        <v>45170</v>
      </c>
      <c r="L18" s="16" t="s">
        <v>1</v>
      </c>
      <c r="M18" t="s">
        <v>83</v>
      </c>
    </row>
    <row r="19" spans="8:13" x14ac:dyDescent="0.3">
      <c r="H19" t="s">
        <v>2</v>
      </c>
      <c r="I19" s="2">
        <v>337</v>
      </c>
      <c r="J19" s="2">
        <v>246</v>
      </c>
      <c r="K19" s="2">
        <v>200</v>
      </c>
      <c r="L19" s="2">
        <v>460.79626557857858</v>
      </c>
      <c r="M19" s="2">
        <v>310.94906639464466</v>
      </c>
    </row>
    <row r="20" spans="8:13" x14ac:dyDescent="0.3">
      <c r="H20" t="s">
        <v>3</v>
      </c>
      <c r="I20" s="2">
        <v>169</v>
      </c>
      <c r="J20" s="2">
        <v>125.5</v>
      </c>
      <c r="K20" s="2">
        <v>122</v>
      </c>
      <c r="L20" s="2">
        <v>195.24547101449275</v>
      </c>
      <c r="M20" s="2">
        <v>152.93636775362319</v>
      </c>
    </row>
    <row r="21" spans="8:13" x14ac:dyDescent="0.3">
      <c r="H21" t="s">
        <v>84</v>
      </c>
      <c r="I21" s="2">
        <v>168</v>
      </c>
      <c r="J21" s="2">
        <v>120.5</v>
      </c>
      <c r="K21" s="2">
        <v>78</v>
      </c>
      <c r="L21" s="2">
        <v>265.55079456408583</v>
      </c>
      <c r="M21" s="2">
        <v>158.01269864102147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41EB-6EDB-4688-B5C2-E9139F749E1A}">
  <dimension ref="A1:E3"/>
  <sheetViews>
    <sheetView workbookViewId="0">
      <selection activeCell="E12" sqref="E12"/>
    </sheetView>
  </sheetViews>
  <sheetFormatPr defaultRowHeight="14.4" x14ac:dyDescent="0.3"/>
  <cols>
    <col min="2" max="2" width="12.88671875" bestFit="1" customWidth="1"/>
    <col min="3" max="3" width="17.33203125" bestFit="1" customWidth="1"/>
    <col min="4" max="4" width="14.109375" bestFit="1" customWidth="1"/>
    <col min="5" max="5" width="17.44140625" bestFit="1" customWidth="1"/>
  </cols>
  <sheetData>
    <row r="1" spans="1:5" x14ac:dyDescent="0.3">
      <c r="B1" t="s">
        <v>66</v>
      </c>
      <c r="C1" t="s">
        <v>67</v>
      </c>
      <c r="D1" t="s">
        <v>68</v>
      </c>
      <c r="E1" t="s">
        <v>69</v>
      </c>
    </row>
    <row r="2" spans="1:5" x14ac:dyDescent="0.3">
      <c r="A2" t="s">
        <v>2</v>
      </c>
      <c r="B2" s="2">
        <v>310.94906639464466</v>
      </c>
      <c r="C2" s="14">
        <v>0.39829921371294563</v>
      </c>
      <c r="D2">
        <v>336</v>
      </c>
      <c r="E2" s="2">
        <v>41613.858266319861</v>
      </c>
    </row>
    <row r="3" spans="1:5" x14ac:dyDescent="0.3">
      <c r="A3" t="s">
        <v>3</v>
      </c>
      <c r="B3" s="2">
        <v>152.93636775362319</v>
      </c>
      <c r="C3" s="14">
        <v>0.62131814142292241</v>
      </c>
      <c r="D3">
        <v>336</v>
      </c>
      <c r="E3" s="2">
        <v>31927.43896226765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A822-04F4-4A38-9392-F756447A6308}">
  <dimension ref="A1:F20"/>
  <sheetViews>
    <sheetView workbookViewId="0">
      <selection activeCell="G9" sqref="G9"/>
    </sheetView>
  </sheetViews>
  <sheetFormatPr defaultRowHeight="14.4" x14ac:dyDescent="0.3"/>
  <cols>
    <col min="1" max="1" width="12.77734375" bestFit="1" customWidth="1"/>
    <col min="2" max="2" width="10.109375" bestFit="1" customWidth="1"/>
    <col min="5" max="5" width="18" customWidth="1"/>
    <col min="6" max="6" width="10.109375" bestFit="1" customWidth="1"/>
  </cols>
  <sheetData>
    <row r="1" spans="1:5" x14ac:dyDescent="0.3">
      <c r="A1" t="s">
        <v>0</v>
      </c>
    </row>
    <row r="2" spans="1:5" x14ac:dyDescent="0.3">
      <c r="B2" s="1">
        <v>44986</v>
      </c>
      <c r="C2" s="1">
        <v>45078</v>
      </c>
      <c r="D2" s="1">
        <v>45170</v>
      </c>
      <c r="E2" t="s">
        <v>1</v>
      </c>
    </row>
    <row r="3" spans="1:5" x14ac:dyDescent="0.3">
      <c r="A3" t="s">
        <v>2</v>
      </c>
      <c r="B3" s="2">
        <v>337</v>
      </c>
      <c r="C3" s="2">
        <v>246</v>
      </c>
      <c r="D3" s="2">
        <v>200</v>
      </c>
      <c r="E3" s="2">
        <v>460.79626557857858</v>
      </c>
    </row>
    <row r="4" spans="1:5" x14ac:dyDescent="0.3">
      <c r="A4" t="s">
        <v>3</v>
      </c>
      <c r="B4" s="2">
        <v>169</v>
      </c>
      <c r="C4" s="2">
        <v>125.5</v>
      </c>
      <c r="D4" s="2">
        <v>122</v>
      </c>
      <c r="E4" s="2">
        <v>195.24547101449275</v>
      </c>
    </row>
    <row r="6" spans="1:5" x14ac:dyDescent="0.3">
      <c r="A6" t="s">
        <v>4</v>
      </c>
    </row>
    <row r="7" spans="1:5" x14ac:dyDescent="0.3">
      <c r="A7" t="s">
        <v>5</v>
      </c>
      <c r="B7" t="s">
        <v>6</v>
      </c>
      <c r="C7" t="s">
        <v>7</v>
      </c>
      <c r="D7" t="s">
        <v>8</v>
      </c>
      <c r="E7" t="s">
        <v>9</v>
      </c>
    </row>
    <row r="8" spans="1:5" x14ac:dyDescent="0.3">
      <c r="A8" t="s">
        <v>10</v>
      </c>
      <c r="B8">
        <v>0.70877192982456128</v>
      </c>
      <c r="C8">
        <v>0.54074074074074074</v>
      </c>
      <c r="D8">
        <v>0.49444444444444446</v>
      </c>
      <c r="E8">
        <v>0.74131545068194316</v>
      </c>
    </row>
    <row r="9" spans="1:5" x14ac:dyDescent="0.3">
      <c r="A9" t="s">
        <v>11</v>
      </c>
      <c r="B9">
        <v>0.49583333333333329</v>
      </c>
      <c r="C9">
        <v>0.38333333333333341</v>
      </c>
      <c r="D9">
        <v>0.1958333333333333</v>
      </c>
      <c r="E9">
        <v>0.51819685485178257</v>
      </c>
    </row>
    <row r="12" spans="1:5" x14ac:dyDescent="0.3">
      <c r="A12" t="s">
        <v>16</v>
      </c>
      <c r="B12" t="s">
        <v>6</v>
      </c>
      <c r="C12" t="s">
        <v>7</v>
      </c>
      <c r="D12" t="s">
        <v>8</v>
      </c>
      <c r="E12" t="s">
        <v>9</v>
      </c>
    </row>
    <row r="13" spans="1:5" x14ac:dyDescent="0.3">
      <c r="A13" t="s">
        <v>12</v>
      </c>
      <c r="B13" s="2">
        <f>B8*B4</f>
        <v>119.78245614035086</v>
      </c>
      <c r="C13" s="2">
        <f t="shared" ref="C13:E13" si="0">C8*C4</f>
        <v>67.862962962962968</v>
      </c>
      <c r="D13" s="2">
        <f t="shared" si="0"/>
        <v>60.322222222222223</v>
      </c>
      <c r="E13" s="2">
        <f t="shared" si="0"/>
        <v>144.73848433871697</v>
      </c>
    </row>
    <row r="14" spans="1:5" x14ac:dyDescent="0.3">
      <c r="A14" t="s">
        <v>13</v>
      </c>
      <c r="B14" s="2">
        <f>B9*B3</f>
        <v>167.09583333333333</v>
      </c>
      <c r="C14" s="2">
        <f t="shared" ref="C14:E14" si="1">C9*C3</f>
        <v>94.300000000000026</v>
      </c>
      <c r="D14" s="2">
        <f t="shared" si="1"/>
        <v>39.166666666666657</v>
      </c>
      <c r="E14" s="2">
        <f t="shared" si="1"/>
        <v>238.78317555026615</v>
      </c>
    </row>
    <row r="16" spans="1:5" x14ac:dyDescent="0.3">
      <c r="A16" t="s">
        <v>14</v>
      </c>
      <c r="B16">
        <v>84</v>
      </c>
      <c r="C16">
        <v>84</v>
      </c>
      <c r="D16">
        <v>84</v>
      </c>
      <c r="E16">
        <v>84</v>
      </c>
    </row>
    <row r="18" spans="1:6" x14ac:dyDescent="0.3">
      <c r="A18" t="s">
        <v>15</v>
      </c>
    </row>
    <row r="19" spans="1:6" x14ac:dyDescent="0.3">
      <c r="A19" t="s">
        <v>12</v>
      </c>
      <c r="B19" s="2">
        <f>B13*B16</f>
        <v>10061.726315789472</v>
      </c>
      <c r="C19" s="2">
        <f t="shared" ref="C19:E19" si="2">C13*C16</f>
        <v>5700.4888888888891</v>
      </c>
      <c r="D19" s="2">
        <f t="shared" si="2"/>
        <v>5067.0666666666666</v>
      </c>
      <c r="E19" s="2">
        <f t="shared" si="2"/>
        <v>12158.032684452226</v>
      </c>
      <c r="F19" s="2">
        <f>SUM(B19:E19)</f>
        <v>32987.314555797253</v>
      </c>
    </row>
    <row r="20" spans="1:6" x14ac:dyDescent="0.3">
      <c r="A20" t="s">
        <v>13</v>
      </c>
      <c r="B20" s="2">
        <f>B14*B16</f>
        <v>14036.05</v>
      </c>
      <c r="C20" s="2">
        <f t="shared" ref="C20:E20" si="3">C14*C16</f>
        <v>7921.2000000000025</v>
      </c>
      <c r="D20" s="2">
        <f t="shared" si="3"/>
        <v>3289.9999999999991</v>
      </c>
      <c r="E20" s="2">
        <f t="shared" si="3"/>
        <v>20057.786746222358</v>
      </c>
      <c r="F20" s="2">
        <f>SUM(B20:E20)</f>
        <v>45305.036746222358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expenses_2br_condo_LBTS</vt:lpstr>
      <vt:lpstr>expenses_2br_home_LBTS</vt:lpstr>
      <vt:lpstr>occupancy_price</vt:lpstr>
      <vt:lpstr>revenue</vt:lpstr>
      <vt:lpstr>visit_one_wk_per_quarter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Best</dc:creator>
  <cp:lastModifiedBy>Tom Best</cp:lastModifiedBy>
  <dcterms:created xsi:type="dcterms:W3CDTF">2024-03-19T01:09:43Z</dcterms:created>
  <dcterms:modified xsi:type="dcterms:W3CDTF">2024-06-27T18:42:12Z</dcterms:modified>
</cp:coreProperties>
</file>