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IS UNI 2024 02\GE605U 2024 02\Semana 04\"/>
    </mc:Choice>
  </mc:AlternateContent>
  <xr:revisionPtr revIDLastSave="0" documentId="13_ncr:1_{A1F2C52C-781B-4100-B1E1-A6CE347A9CC8}" xr6:coauthVersionLast="47" xr6:coauthVersionMax="47" xr10:uidLastSave="{00000000-0000-0000-0000-000000000000}"/>
  <bookViews>
    <workbookView xWindow="-108" yWindow="-108" windowWidth="23256" windowHeight="12456" tabRatio="737" xr2:uid="{00000000-000D-0000-FFFF-FFFF00000000}"/>
  </bookViews>
  <sheets>
    <sheet name="Caso Integral" sheetId="25" r:id="rId1"/>
    <sheet name="Modelo Proceso Mant" sheetId="26" r:id="rId2"/>
    <sheet name="Modelo Costeo" sheetId="1" r:id="rId3"/>
    <sheet name="Maestros" sheetId="2" r:id="rId4"/>
    <sheet name="OM 90" sheetId="18" r:id="rId5"/>
    <sheet name="OM 91" sheetId="17" r:id="rId6"/>
    <sheet name="OM 92" sheetId="16" r:id="rId7"/>
    <sheet name="OM 93" sheetId="19" r:id="rId8"/>
    <sheet name="OM 94" sheetId="15" r:id="rId9"/>
    <sheet name="P1 Costo MD" sheetId="6" r:id="rId10"/>
    <sheet name="P2 Costo PD" sheetId="7" r:id="rId11"/>
    <sheet name="P3 Costo SD" sheetId="24" r:id="rId12"/>
    <sheet name="Hojas Costos OM" sheetId="23" r:id="rId13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3" l="1"/>
  <c r="G8" i="23"/>
  <c r="F8" i="23" l="1"/>
  <c r="H7" i="23"/>
  <c r="E7" i="23"/>
  <c r="D12" i="23"/>
  <c r="G13" i="23"/>
  <c r="E8" i="23"/>
  <c r="H11" i="23"/>
  <c r="F9" i="23"/>
  <c r="B10" i="24"/>
  <c r="B9" i="24"/>
  <c r="H10" i="24"/>
  <c r="H24" i="23" s="1"/>
  <c r="G10" i="24"/>
  <c r="G24" i="23" s="1"/>
  <c r="F10" i="24"/>
  <c r="F24" i="23" s="1"/>
  <c r="E10" i="24"/>
  <c r="E24" i="23" s="1"/>
  <c r="D10" i="24"/>
  <c r="D24" i="23" s="1"/>
  <c r="H9" i="24"/>
  <c r="G9" i="24"/>
  <c r="F9" i="24"/>
  <c r="E9" i="24"/>
  <c r="D9" i="24"/>
  <c r="H24" i="2"/>
  <c r="I24" i="2"/>
  <c r="H25" i="2"/>
  <c r="I25" i="2"/>
  <c r="H26" i="2"/>
  <c r="I26" i="2"/>
  <c r="H27" i="2"/>
  <c r="I27" i="2"/>
  <c r="H28" i="2"/>
  <c r="I28" i="2"/>
  <c r="G23" i="23" l="1"/>
  <c r="G25" i="23" s="1"/>
  <c r="F23" i="23"/>
  <c r="F25" i="23" s="1"/>
  <c r="D23" i="23"/>
  <c r="D25" i="23" s="1"/>
  <c r="E23" i="23"/>
  <c r="E25" i="23" s="1"/>
  <c r="H23" i="23"/>
  <c r="H25" i="23" s="1"/>
  <c r="G17" i="23"/>
  <c r="F17" i="23"/>
  <c r="C23" i="24"/>
  <c r="C22" i="24"/>
  <c r="H19" i="24"/>
  <c r="G19" i="24"/>
  <c r="F19" i="24"/>
  <c r="E19" i="24"/>
  <c r="D19" i="24"/>
  <c r="B23" i="24"/>
  <c r="B24" i="23" s="1"/>
  <c r="B22" i="24"/>
  <c r="B23" i="23" s="1"/>
  <c r="D18" i="23" l="1"/>
  <c r="D19" i="23"/>
  <c r="H16" i="23"/>
  <c r="H5" i="23"/>
  <c r="G5" i="23"/>
  <c r="F5" i="23"/>
  <c r="E5" i="23"/>
  <c r="D5" i="23"/>
  <c r="B7" i="23"/>
  <c r="B8" i="23"/>
  <c r="B9" i="23"/>
  <c r="B10" i="23"/>
  <c r="B11" i="23"/>
  <c r="B12" i="23"/>
  <c r="B13" i="23"/>
  <c r="E13" i="7" l="1"/>
  <c r="E20" i="23" s="1"/>
  <c r="H17" i="7"/>
  <c r="G17" i="7"/>
  <c r="F17" i="7"/>
  <c r="E17" i="7"/>
  <c r="D17" i="7"/>
  <c r="H19" i="6"/>
  <c r="G19" i="6"/>
  <c r="F19" i="6"/>
  <c r="E19" i="6"/>
  <c r="D19" i="6"/>
  <c r="H13" i="7" l="1"/>
  <c r="H20" i="23" s="1"/>
  <c r="H12" i="7"/>
  <c r="H19" i="23" s="1"/>
  <c r="H11" i="7"/>
  <c r="H18" i="23" s="1"/>
  <c r="H10" i="7"/>
  <c r="G13" i="7"/>
  <c r="G20" i="23" s="1"/>
  <c r="G12" i="7"/>
  <c r="G19" i="23" s="1"/>
  <c r="G11" i="7"/>
  <c r="G18" i="23" s="1"/>
  <c r="G9" i="7"/>
  <c r="F13" i="7"/>
  <c r="F20" i="23" s="1"/>
  <c r="F12" i="7"/>
  <c r="F19" i="23" s="1"/>
  <c r="F11" i="7"/>
  <c r="F18" i="23" s="1"/>
  <c r="F9" i="7"/>
  <c r="E12" i="7"/>
  <c r="E19" i="23" s="1"/>
  <c r="E11" i="7"/>
  <c r="E18" i="23" s="1"/>
  <c r="E10" i="7"/>
  <c r="E17" i="23" s="1"/>
  <c r="E9" i="7"/>
  <c r="D13" i="7"/>
  <c r="D20" i="23" s="1"/>
  <c r="D10" i="7"/>
  <c r="D17" i="23" s="1"/>
  <c r="D9" i="7"/>
  <c r="B13" i="7"/>
  <c r="B24" i="7" s="1"/>
  <c r="B20" i="23" s="1"/>
  <c r="B12" i="7"/>
  <c r="B11" i="7"/>
  <c r="B10" i="7"/>
  <c r="B9" i="7"/>
  <c r="A13" i="7"/>
  <c r="A24" i="7" s="1"/>
  <c r="A20" i="23" s="1"/>
  <c r="A12" i="7"/>
  <c r="A23" i="7" s="1"/>
  <c r="A19" i="23" s="1"/>
  <c r="A11" i="7"/>
  <c r="A22" i="7" s="1"/>
  <c r="A18" i="23" s="1"/>
  <c r="A10" i="7"/>
  <c r="A21" i="7" s="1"/>
  <c r="A17" i="23" s="1"/>
  <c r="A9" i="7"/>
  <c r="A20" i="7" s="1"/>
  <c r="A16" i="23" s="1"/>
  <c r="H15" i="6"/>
  <c r="H13" i="23" s="1"/>
  <c r="H14" i="6"/>
  <c r="H12" i="23" s="1"/>
  <c r="H12" i="6"/>
  <c r="H11" i="6"/>
  <c r="H9" i="23" s="1"/>
  <c r="H10" i="6"/>
  <c r="G14" i="6"/>
  <c r="G12" i="23" s="1"/>
  <c r="G13" i="6"/>
  <c r="G11" i="23" s="1"/>
  <c r="G12" i="6"/>
  <c r="G10" i="23" s="1"/>
  <c r="G11" i="6"/>
  <c r="G9" i="23" s="1"/>
  <c r="G9" i="6"/>
  <c r="F15" i="6"/>
  <c r="F13" i="23" s="1"/>
  <c r="F14" i="6"/>
  <c r="F12" i="23" s="1"/>
  <c r="F13" i="6"/>
  <c r="F11" i="23" s="1"/>
  <c r="F12" i="6"/>
  <c r="F10" i="23" s="1"/>
  <c r="F9" i="6"/>
  <c r="E15" i="6"/>
  <c r="E13" i="23" s="1"/>
  <c r="E14" i="6"/>
  <c r="E12" i="23" s="1"/>
  <c r="E13" i="6"/>
  <c r="E11" i="23" s="1"/>
  <c r="E12" i="6"/>
  <c r="E11" i="6"/>
  <c r="D15" i="6"/>
  <c r="D13" i="23" s="1"/>
  <c r="D13" i="6"/>
  <c r="D11" i="23" s="1"/>
  <c r="D11" i="6"/>
  <c r="D9" i="23" s="1"/>
  <c r="D10" i="6"/>
  <c r="D8" i="23" s="1"/>
  <c r="D9" i="6"/>
  <c r="B15" i="6"/>
  <c r="B14" i="6"/>
  <c r="B13" i="6"/>
  <c r="B12" i="6"/>
  <c r="B11" i="6"/>
  <c r="B10" i="6"/>
  <c r="B9" i="6"/>
  <c r="E16" i="6" l="1"/>
  <c r="E10" i="23"/>
  <c r="H16" i="6"/>
  <c r="H10" i="23"/>
  <c r="E14" i="7"/>
  <c r="G14" i="7"/>
  <c r="F14" i="7"/>
  <c r="D16" i="6"/>
  <c r="F16" i="23"/>
  <c r="F21" i="23" s="1"/>
  <c r="D16" i="23"/>
  <c r="D21" i="23" s="1"/>
  <c r="E9" i="23"/>
  <c r="E14" i="23" s="1"/>
  <c r="G16" i="6"/>
  <c r="F16" i="6"/>
  <c r="H14" i="7"/>
  <c r="H8" i="23"/>
  <c r="H14" i="23" s="1"/>
  <c r="D14" i="7"/>
  <c r="G16" i="23" l="1"/>
  <c r="G21" i="23" s="1"/>
  <c r="E16" i="23"/>
  <c r="E21" i="23" s="1"/>
  <c r="D7" i="23"/>
  <c r="D14" i="23" s="1"/>
  <c r="F7" i="23"/>
  <c r="F14" i="23" s="1"/>
  <c r="G7" i="23"/>
  <c r="G14" i="23" s="1"/>
  <c r="H17" i="23"/>
  <c r="H21" i="23" s="1"/>
  <c r="B23" i="7"/>
  <c r="B19" i="23" s="1"/>
  <c r="B22" i="7"/>
  <c r="B18" i="23" s="1"/>
  <c r="B21" i="7"/>
  <c r="B17" i="23" s="1"/>
  <c r="B20" i="7"/>
  <c r="B16" i="23" s="1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0" i="2" l="1"/>
  <c r="H37" i="23" l="1"/>
  <c r="H38" i="23" s="1"/>
  <c r="G37" i="23" l="1"/>
  <c r="G38" i="23" s="1"/>
  <c r="E37" i="23"/>
  <c r="E38" i="23" s="1"/>
  <c r="F37" i="23"/>
  <c r="F38" i="23" s="1"/>
  <c r="D37" i="23" l="1"/>
  <c r="D38" i="23" s="1"/>
</calcChain>
</file>

<file path=xl/sharedStrings.xml><?xml version="1.0" encoding="utf-8"?>
<sst xmlns="http://schemas.openxmlformats.org/spreadsheetml/2006/main" count="726" uniqueCount="240">
  <si>
    <t>DATA PARA CALCULO:</t>
  </si>
  <si>
    <t>Código</t>
  </si>
  <si>
    <t>Descripción</t>
  </si>
  <si>
    <t xml:space="preserve">PERIODO DE COSTEO: </t>
  </si>
  <si>
    <t>Costo S/.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</si>
  <si>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</si>
  <si>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</si>
  <si>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</si>
  <si>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</si>
  <si>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</si>
  <si>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</si>
  <si>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</si>
  <si>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</si>
  <si>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</si>
  <si>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</si>
  <si>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Mano Obra Indirecta</t>
  </si>
  <si>
    <t>Materiales indirectos</t>
  </si>
  <si>
    <t>Energía eléctrica</t>
  </si>
  <si>
    <t>Agua</t>
  </si>
  <si>
    <t>Teléfono</t>
  </si>
  <si>
    <t>Internet</t>
  </si>
  <si>
    <t>Mantenimiento</t>
  </si>
  <si>
    <t>Seguros</t>
  </si>
  <si>
    <t>Alquileres</t>
  </si>
  <si>
    <t>Impuestos prediales</t>
  </si>
  <si>
    <t>Total</t>
  </si>
  <si>
    <t>TABLA DE OBJETOS DE COSTOS</t>
  </si>
  <si>
    <t>Costo Total</t>
  </si>
  <si>
    <t>TABLA DE ELEMENTO DE COSTOS INDIRECTOS</t>
  </si>
  <si>
    <t>TABLA DE MATERIALES DIRECTOS</t>
  </si>
  <si>
    <t>Unid Med</t>
  </si>
  <si>
    <t>M1</t>
  </si>
  <si>
    <t>M2</t>
  </si>
  <si>
    <t>M3</t>
  </si>
  <si>
    <t>M4</t>
  </si>
  <si>
    <t>TABLA DE PERSONAL DIRECTO</t>
  </si>
  <si>
    <t>MO1</t>
  </si>
  <si>
    <t>MO2</t>
  </si>
  <si>
    <t>MO3</t>
  </si>
  <si>
    <t>MO4</t>
  </si>
  <si>
    <t>Apellidos Nombre</t>
  </si>
  <si>
    <t>Tasa Hora S/.</t>
  </si>
  <si>
    <t>M5</t>
  </si>
  <si>
    <t>M6</t>
  </si>
  <si>
    <t>Cantidad</t>
  </si>
  <si>
    <t>Material</t>
  </si>
  <si>
    <t>Estado</t>
  </si>
  <si>
    <t>Unidad Medida</t>
  </si>
  <si>
    <t>M7</t>
  </si>
  <si>
    <t>Personal</t>
  </si>
  <si>
    <t>Hrs Efect</t>
  </si>
  <si>
    <t>ELEMENTOS DE COSTOS - MANTENIMIENTO</t>
  </si>
  <si>
    <t>AREA DE MANTENIMIENTO</t>
  </si>
  <si>
    <t>CALCULO DEL COSTO DE LOS MATERIALES DIRECTOS POR ORDEN DE SERVICIO DE MANTENIMIENTO</t>
  </si>
  <si>
    <t>TABLA DE CONSUMO DE MATERIALES Y REPUESTOS DIRECTOS POR ORDEN DE SERVICIO DE MANTENIMIENTO</t>
  </si>
  <si>
    <t>CALCULO DE COSTO DE MATERIALES Y REPUESTOS DIRECTOS POR ORDEN DE SERVICIO DE MANTENIMIENTO</t>
  </si>
  <si>
    <t>CALCULO DEL COSTO DE LA MANO OBRA DIRECTA POR ORDEN DE SERVICIO DE MANTENIMIENTO</t>
  </si>
  <si>
    <t>Unid Medida</t>
  </si>
  <si>
    <t>CALCULO DE COSTO DE MANO DE OBRA DIRECTA POR ORDEN SERVICIO MANTENIMIENTO</t>
  </si>
  <si>
    <t>TABLA DE CONSUMO DE TIEMPOS DE MANO DE OBRA DIRECTA POR ORDEN SERVICIO DE MANTENIMIENTO</t>
  </si>
  <si>
    <t xml:space="preserve">EMPRESA: </t>
  </si>
  <si>
    <t>COSTOS MOD (MANO DE OBRA DIRECTA)</t>
  </si>
  <si>
    <t>MODELO</t>
  </si>
  <si>
    <t>Gear Spur</t>
  </si>
  <si>
    <t>Roller</t>
  </si>
  <si>
    <t>Filter</t>
  </si>
  <si>
    <t>Gear special</t>
  </si>
  <si>
    <t>Belt</t>
  </si>
  <si>
    <t>Support Shaft</t>
  </si>
  <si>
    <t>Sprocket</t>
  </si>
  <si>
    <t>Cto Unit US$ incluído IGV</t>
  </si>
  <si>
    <t>Cto Unit  S/. Sin IGV</t>
  </si>
  <si>
    <t>MO5</t>
  </si>
  <si>
    <t>Guillermo Tam</t>
  </si>
  <si>
    <t>Mario Meza</t>
  </si>
  <si>
    <t>Pedro López</t>
  </si>
  <si>
    <t>Javier Peña</t>
  </si>
  <si>
    <t>Enrique Atencio</t>
  </si>
  <si>
    <t>Control Prod.</t>
  </si>
  <si>
    <t>Planeamiento</t>
  </si>
  <si>
    <t>Programación</t>
  </si>
  <si>
    <t>Supervisión</t>
  </si>
  <si>
    <t>Administración</t>
  </si>
  <si>
    <t>Ventas</t>
  </si>
  <si>
    <t>Logística</t>
  </si>
  <si>
    <t xml:space="preserve"> NUMERO DE OT:</t>
  </si>
  <si>
    <t>I. DATOS DEL EQUIPO Y DE LA ACTIVIDAD</t>
  </si>
  <si>
    <t>CODIGO</t>
  </si>
  <si>
    <t>F750AQ-001</t>
  </si>
  <si>
    <t>TIPO DE OT</t>
  </si>
  <si>
    <t>NOMBRE</t>
  </si>
  <si>
    <t>TIPO DE MANT.</t>
  </si>
  <si>
    <t>Preventivo</t>
  </si>
  <si>
    <t>UBICACIÓN</t>
  </si>
  <si>
    <t>Laboratorio</t>
  </si>
  <si>
    <t>TIPO DE FALLA</t>
  </si>
  <si>
    <t>CENTRO DE COSTOS</t>
  </si>
  <si>
    <t>CRITICIDAD</t>
  </si>
  <si>
    <t>PONDERACION</t>
  </si>
  <si>
    <t>II. FECHAS Y TIEMPOS:</t>
  </si>
  <si>
    <t>FECHA DE EMISION</t>
  </si>
  <si>
    <t>HORA</t>
  </si>
  <si>
    <t>FECHA MAX. ENTREGA</t>
  </si>
  <si>
    <t>FECHA DE INICIO</t>
  </si>
  <si>
    <t>DURACION ESTIMADA</t>
  </si>
  <si>
    <t>8 horas</t>
  </si>
  <si>
    <t>FECHA DE TERMINO</t>
  </si>
  <si>
    <t>DURACION REAL</t>
  </si>
  <si>
    <t>III. RESPONSABLES:</t>
  </si>
  <si>
    <t>EMITIDO POR:</t>
  </si>
  <si>
    <t>SOLICITADO POR:</t>
  </si>
  <si>
    <t>AUTORIZADO POR:</t>
  </si>
  <si>
    <t>JAC</t>
  </si>
  <si>
    <t>IV. DESCRIPCION DEL TRABAJO:</t>
  </si>
  <si>
    <t>N°</t>
  </si>
  <si>
    <t>OPERACIÓN</t>
  </si>
  <si>
    <t>HERRAMIENTAS</t>
  </si>
  <si>
    <t>OBSERV.</t>
  </si>
  <si>
    <t>Trapos, brocha</t>
  </si>
  <si>
    <t>aceite</t>
  </si>
  <si>
    <t>llave francesa, destornillador, alicate</t>
  </si>
  <si>
    <t>V. SUMINISTROS:</t>
  </si>
  <si>
    <t>REPUESTOS</t>
  </si>
  <si>
    <t xml:space="preserve">          DESCRIPCION</t>
  </si>
  <si>
    <t xml:space="preserve">          CANTIDAD</t>
  </si>
  <si>
    <t xml:space="preserve">       CANTIDAD</t>
  </si>
  <si>
    <t>DEVOLUCION</t>
  </si>
  <si>
    <t xml:space="preserve">          ESTIMADA</t>
  </si>
  <si>
    <t xml:space="preserve">         REAL</t>
  </si>
  <si>
    <t>VI. PERSONAL REQUERIDO:</t>
  </si>
  <si>
    <t xml:space="preserve">          NOMBRE</t>
  </si>
  <si>
    <t>HRS.NORM</t>
  </si>
  <si>
    <t>HRS.EXT.</t>
  </si>
  <si>
    <t>HRS.ESP.</t>
  </si>
  <si>
    <t>COSTOS DE TERCEROS</t>
  </si>
  <si>
    <t>gtam</t>
  </si>
  <si>
    <t>mmeza</t>
  </si>
  <si>
    <t>eatencio</t>
  </si>
  <si>
    <t>VII. OBSERVACIONES</t>
  </si>
  <si>
    <t>F340AQ-001</t>
  </si>
  <si>
    <t>10 horas</t>
  </si>
  <si>
    <t>Gear Special</t>
  </si>
  <si>
    <t>jpena</t>
  </si>
  <si>
    <t>plopez</t>
  </si>
  <si>
    <t>F370CJ-001</t>
  </si>
  <si>
    <t>F550CU-001</t>
  </si>
  <si>
    <t>Sprocekt</t>
  </si>
  <si>
    <t>F330LM-001</t>
  </si>
  <si>
    <t>Hrs Totales</t>
  </si>
  <si>
    <t>Total repuestos</t>
  </si>
  <si>
    <t>Mantenimiento externo</t>
  </si>
  <si>
    <t>Pza</t>
  </si>
  <si>
    <t>OM 90</t>
  </si>
  <si>
    <t>OM 91</t>
  </si>
  <si>
    <t>OM 92</t>
  </si>
  <si>
    <t>OM 93</t>
  </si>
  <si>
    <t>OM 94</t>
  </si>
  <si>
    <t>Mantenimiento MB10</t>
  </si>
  <si>
    <t>T</t>
  </si>
  <si>
    <t>P</t>
  </si>
  <si>
    <t>ORDEN DE TRABAJO 90</t>
  </si>
  <si>
    <t>MX 05</t>
  </si>
  <si>
    <t>Mantenimiento MX 05</t>
  </si>
  <si>
    <t>Mantenimiento MT 09</t>
  </si>
  <si>
    <t>Mantenimiento MX 11</t>
  </si>
  <si>
    <t>Mantenimiento MA 08</t>
  </si>
  <si>
    <t>HRS.EF</t>
  </si>
  <si>
    <t>(AC 10) Reparar</t>
  </si>
  <si>
    <t>(AC 07) Limpiar</t>
  </si>
  <si>
    <t>(AC 08) Lubricar</t>
  </si>
  <si>
    <t>(AC 01) Inspeccionar</t>
  </si>
  <si>
    <t>(AC 09) Ajustar</t>
  </si>
  <si>
    <t>(AC 11) Cambiar</t>
  </si>
  <si>
    <t>ORDEN DE TRABAJO 91</t>
  </si>
  <si>
    <t>MT 09</t>
  </si>
  <si>
    <t>ORDEN DE TRABAJO 92</t>
  </si>
  <si>
    <t>MB 10</t>
  </si>
  <si>
    <t>ORDEN DE TRABAJO 93</t>
  </si>
  <si>
    <t>MX 11</t>
  </si>
  <si>
    <t>ORDEN DE TRABAJO 94</t>
  </si>
  <si>
    <t>MA 08</t>
  </si>
  <si>
    <t>TERMINADO</t>
  </si>
  <si>
    <t>COSTOS MD (MATERIALES DIRECTOS</t>
  </si>
  <si>
    <t>Produccion</t>
  </si>
  <si>
    <t>HOJAS DE COSTOS POR ORDEN DE MANTENIMIENTO</t>
  </si>
  <si>
    <t>En SOLES</t>
  </si>
  <si>
    <t>COSTO TOTAL TOTAL</t>
  </si>
  <si>
    <t>IMPRES. PROCES. DE FOTOS 1</t>
  </si>
  <si>
    <t>IMPRES. PROCES. DE FOTOS 2</t>
  </si>
  <si>
    <t>IMPRES. PROCES. DE FOTOS 3</t>
  </si>
  <si>
    <t>IMPRES. PROCES. DE FOTOS 4</t>
  </si>
  <si>
    <t>IMPRES. PROCES. DE FOTOS 5</t>
  </si>
  <si>
    <t>TABLA DE CONSUMO DE SERVICIOS DIRECTOS POR ORDEN DE SERVICIO DE MANTENIMIENTO</t>
  </si>
  <si>
    <t>CALCULO DE COSTO DE SERVICIOS DIRECTOS POR ORDEN DE SERVICIO DE MANTENIMIENTO</t>
  </si>
  <si>
    <t>CASO PREPARADO PARA REFORZAR EL PROCESO DE CALCULO</t>
  </si>
  <si>
    <t>SISTEMA DE COSTEO TRADICIONAL POR ORDENES DE TRABAJO DE MANTENIMIENTO</t>
  </si>
  <si>
    <t>METODOLOGIA DE COSTEO: MODELO CONCEPTUAL</t>
  </si>
  <si>
    <t>PROCESO 1: CALCULO DEL COSTO DE MATERIAL DIRECTO AL OBJETO DE COSTO</t>
  </si>
  <si>
    <t>PROCESO 2: CALCULO DEL COSTO DEL PERSONAL DIRECTO AL OBJETO DE COSTO</t>
  </si>
  <si>
    <t>PROCESO 3: CALCULO DEL COSTO DEL SERVICIO DIRECTO AL OBJETO DE COSTO</t>
  </si>
  <si>
    <t>PROCESO 4A: CALCULO DEL COSTO INDIRECTO A LOS CENTROS DE COSTOS</t>
  </si>
  <si>
    <t>MANTENIMIENTO SAC</t>
  </si>
  <si>
    <t>SISTEMA DE COSTEO TRADICIONAL POR ORDENES DE MANTENIMIENTO</t>
  </si>
  <si>
    <t>MES</t>
  </si>
  <si>
    <t>NO SE CONSIDERA INVENTARIOS EN PROCESO INICIAL</t>
  </si>
  <si>
    <t>T.C.V=</t>
  </si>
  <si>
    <t>HE MES</t>
  </si>
  <si>
    <t>Costo MES</t>
  </si>
  <si>
    <t>S1</t>
  </si>
  <si>
    <t>Lubricación especial</t>
  </si>
  <si>
    <t>Unid</t>
  </si>
  <si>
    <t>S2</t>
  </si>
  <si>
    <t>Prensado</t>
  </si>
  <si>
    <t>CALCULO DEL COSTO DE LOS SERVICIOS DIRECTOS POR ORDEN DE SERVICIO DE MANTENIMIENTO</t>
  </si>
  <si>
    <t>COSTOS SD (SERVICIOS DIRECTOS)</t>
  </si>
  <si>
    <t>Total servicios</t>
  </si>
  <si>
    <t>Servicio</t>
  </si>
  <si>
    <t>Servicios requeridos:</t>
  </si>
  <si>
    <t>TABLA DE CENTROS DE COSTOS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</si>
  <si>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</si>
  <si>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</si>
  <si>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</si>
  <si>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</si>
  <si>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</si>
  <si>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</si>
  <si>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</si>
  <si>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</si>
  <si>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</si>
  <si>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PROCESO 4B: CALCULO DEL COSTO INDIRECTO DE LOS ELEMENTOS DE COSTOS DEL CENTROS DE COSTO MANTENIMIENTO A LOS OBJETOS DE COSTOS</t>
  </si>
  <si>
    <t>MODELO CONCEPTUAL DEL PROCESO DE MANTENIMIENTO</t>
  </si>
  <si>
    <t xml:space="preserve">ESTADO </t>
  </si>
  <si>
    <t>Terminado</t>
  </si>
  <si>
    <t>Proceso</t>
  </si>
  <si>
    <t>TABLA DE SERVICIOS DIRECTOS</t>
  </si>
  <si>
    <t>Und</t>
  </si>
  <si>
    <t>Costo Indirecto</t>
  </si>
  <si>
    <t>PERIODO DE COSTEO</t>
  </si>
  <si>
    <t>MENSUAL</t>
  </si>
  <si>
    <t>OBJETO COSTO</t>
  </si>
  <si>
    <t>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</si>
</sst>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 * #,##0.00_ ;_ * \-#,##0.00_ ;_ * &quot;-&quot;??_ ;_ @_ "/>
    <numFmt numFmtId="165" formatCode="#,##0_ ;[Red]\-#,##0\ "/>
    <numFmt numFmtId="166" formatCode="#,##0.0_ ;[Red]\-#,##0.0\ "/>
    <numFmt numFmtId="167" formatCode="#,##0.0"/>
    <numFmt numFmtId="168" formatCode="0.00_ ;[Red]\-0.00\ "/>
    <numFmt numFmtId="169" formatCode="#,##0.00_ ;[Red]\-#,##0.00\ "/>
    <numFmt numFmtId="170" formatCode="_(* #,##0.00_);_(* \(#,##0.00\);_(* &quot;-&quot;??_);_(@_)"/>
    <numFmt numFmtId="171" formatCode="_(* #,##0_);_(* \(#,##0\);_(* &quot;-&quot;??_);_(@_)"/>
    <numFmt numFmtId="172" formatCode="_(&quot;S/.&quot;\ * #,##0.00_);_(&quot;S/.&quot;\ * \(#,##0.00\);_(&quot;S/.&quot;\ * &quot;-&quot;??_);_(@_)"/>
  </numFmts>
  <fonts count="2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4"/>
      <name val="Arial"/>
      <family val="2"/>
    </font>
    <font>
      <sz val="8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3" tint="-0.499984740745262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17" fillId="0" borderId="0"/>
    <xf numFmtId="0" fontId="21" fillId="0" borderId="0"/>
    <xf numFmtId="0" fontId="17" fillId="0" borderId="0"/>
    <xf numFmtId="0" fontId="22" fillId="0" borderId="0"/>
    <xf numFmtId="0" fontId="23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4" fillId="0" borderId="0"/>
    <xf numFmtId="0" fontId="17" fillId="0" borderId="0"/>
    <xf numFmtId="0" fontId="23" fillId="0" borderId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7" fontId="0" fillId="0" borderId="0" xfId="0" applyNumberFormat="1" applyAlignment="1">
      <alignment horizontal="center"/>
    </xf>
    <xf numFmtId="167" fontId="0" fillId="0" borderId="0" xfId="0" applyNumberFormat="1"/>
    <xf numFmtId="166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27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9" xfId="0" applyFont="1" applyBorder="1" applyAlignment="1">
      <alignment horizontal="centerContinuous"/>
    </xf>
    <xf numFmtId="0" fontId="4" fillId="0" borderId="25" xfId="0" applyFont="1" applyBorder="1" applyAlignment="1">
      <alignment horizontal="centerContinuous"/>
    </xf>
    <xf numFmtId="0" fontId="4" fillId="0" borderId="23" xfId="0" applyFont="1" applyBorder="1" applyAlignment="1">
      <alignment horizontal="centerContinuous"/>
    </xf>
    <xf numFmtId="0" fontId="5" fillId="5" borderId="9" xfId="0" applyFont="1" applyFill="1" applyBorder="1"/>
    <xf numFmtId="0" fontId="5" fillId="5" borderId="25" xfId="0" applyFont="1" applyFill="1" applyBorder="1"/>
    <xf numFmtId="0" fontId="6" fillId="5" borderId="25" xfId="0" applyFont="1" applyFill="1" applyBorder="1"/>
    <xf numFmtId="0" fontId="5" fillId="5" borderId="23" xfId="0" applyFont="1" applyFill="1" applyBorder="1"/>
    <xf numFmtId="0" fontId="7" fillId="0" borderId="2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5" borderId="25" xfId="0" applyFill="1" applyBorder="1"/>
    <xf numFmtId="0" fontId="0" fillId="5" borderId="23" xfId="0" applyFill="1" applyBorder="1"/>
    <xf numFmtId="0" fontId="0" fillId="0" borderId="32" xfId="0" applyBorder="1"/>
    <xf numFmtId="0" fontId="8" fillId="0" borderId="0" xfId="0" applyFont="1" applyAlignment="1">
      <alignment horizontal="right"/>
    </xf>
    <xf numFmtId="0" fontId="0" fillId="0" borderId="23" xfId="0" applyBorder="1"/>
    <xf numFmtId="0" fontId="0" fillId="0" borderId="9" xfId="0" applyBorder="1"/>
    <xf numFmtId="0" fontId="6" fillId="0" borderId="33" xfId="0" applyFont="1" applyBorder="1" applyAlignment="1">
      <alignment horizontal="left"/>
    </xf>
    <xf numFmtId="0" fontId="0" fillId="0" borderId="25" xfId="0" applyBorder="1"/>
    <xf numFmtId="0" fontId="10" fillId="0" borderId="9" xfId="0" applyFont="1" applyBorder="1"/>
    <xf numFmtId="0" fontId="0" fillId="0" borderId="33" xfId="0" applyBorder="1"/>
    <xf numFmtId="0" fontId="0" fillId="0" borderId="34" xfId="0" applyBorder="1"/>
    <xf numFmtId="0" fontId="8" fillId="0" borderId="34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8" fillId="5" borderId="25" xfId="0" applyFont="1" applyFill="1" applyBorder="1" applyAlignment="1">
      <alignment horizontal="right"/>
    </xf>
    <xf numFmtId="0" fontId="8" fillId="0" borderId="32" xfId="0" applyFont="1" applyBorder="1"/>
    <xf numFmtId="0" fontId="8" fillId="0" borderId="0" xfId="0" applyFont="1"/>
    <xf numFmtId="14" fontId="11" fillId="0" borderId="2" xfId="0" applyNumberFormat="1" applyFont="1" applyBorder="1"/>
    <xf numFmtId="20" fontId="10" fillId="0" borderId="2" xfId="0" applyNumberFormat="1" applyFont="1" applyBorder="1"/>
    <xf numFmtId="0" fontId="8" fillId="0" borderId="0" xfId="0" applyFont="1" applyAlignment="1">
      <alignment horizontal="left"/>
    </xf>
    <xf numFmtId="0" fontId="0" fillId="0" borderId="9" xfId="0" applyBorder="1" applyAlignment="1">
      <alignment horizontal="left"/>
    </xf>
    <xf numFmtId="14" fontId="12" fillId="0" borderId="2" xfId="0" applyNumberFormat="1" applyFont="1" applyBorder="1"/>
    <xf numFmtId="0" fontId="10" fillId="0" borderId="9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0" fillId="0" borderId="34" xfId="0" applyBorder="1" applyAlignment="1">
      <alignment horizontal="right"/>
    </xf>
    <xf numFmtId="0" fontId="8" fillId="0" borderId="37" xfId="0" applyFont="1" applyBorder="1"/>
    <xf numFmtId="0" fontId="8" fillId="0" borderId="21" xfId="0" applyFont="1" applyBorder="1"/>
    <xf numFmtId="0" fontId="0" fillId="0" borderId="21" xfId="0" applyBorder="1"/>
    <xf numFmtId="0" fontId="0" fillId="0" borderId="26" xfId="0" applyBorder="1"/>
    <xf numFmtId="0" fontId="0" fillId="0" borderId="38" xfId="0" applyBorder="1"/>
    <xf numFmtId="0" fontId="5" fillId="5" borderId="21" xfId="0" applyFont="1" applyFill="1" applyBorder="1"/>
    <xf numFmtId="0" fontId="0" fillId="0" borderId="9" xfId="0" applyBorder="1" applyAlignment="1">
      <alignment horizontal="center"/>
    </xf>
    <xf numFmtId="0" fontId="8" fillId="0" borderId="9" xfId="0" applyFont="1" applyBorder="1" applyAlignment="1">
      <alignment horizontal="centerContinuous"/>
    </xf>
    <xf numFmtId="0" fontId="8" fillId="0" borderId="25" xfId="0" applyFont="1" applyBorder="1" applyAlignment="1">
      <alignment horizontal="centerContinuous"/>
    </xf>
    <xf numFmtId="0" fontId="8" fillId="0" borderId="23" xfId="0" applyFont="1" applyBorder="1" applyAlignment="1">
      <alignment horizontal="centerContinuous"/>
    </xf>
    <xf numFmtId="0" fontId="8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10" xfId="0" applyFont="1" applyBorder="1"/>
    <xf numFmtId="0" fontId="0" fillId="0" borderId="39" xfId="0" applyBorder="1"/>
    <xf numFmtId="0" fontId="0" fillId="0" borderId="40" xfId="0" applyBorder="1"/>
    <xf numFmtId="0" fontId="0" fillId="0" borderId="5" xfId="0" applyBorder="1"/>
    <xf numFmtId="0" fontId="0" fillId="0" borderId="14" xfId="0" applyBorder="1" applyAlignment="1">
      <alignment horizontal="center"/>
    </xf>
    <xf numFmtId="0" fontId="10" fillId="0" borderId="11" xfId="0" applyFont="1" applyBorder="1"/>
    <xf numFmtId="0" fontId="0" fillId="0" borderId="29" xfId="0" applyBorder="1"/>
    <xf numFmtId="0" fontId="0" fillId="0" borderId="16" xfId="0" applyBorder="1"/>
    <xf numFmtId="0" fontId="0" fillId="0" borderId="6" xfId="0" applyBorder="1"/>
    <xf numFmtId="0" fontId="0" fillId="0" borderId="15" xfId="0" applyBorder="1" applyAlignment="1">
      <alignment horizontal="center"/>
    </xf>
    <xf numFmtId="0" fontId="0" fillId="0" borderId="28" xfId="0" applyBorder="1"/>
    <xf numFmtId="0" fontId="0" fillId="0" borderId="17" xfId="0" applyBorder="1"/>
    <xf numFmtId="0" fontId="0" fillId="0" borderId="7" xfId="0" applyBorder="1"/>
    <xf numFmtId="0" fontId="0" fillId="0" borderId="41" xfId="0" applyBorder="1" applyAlignment="1">
      <alignment horizontal="center"/>
    </xf>
    <xf numFmtId="0" fontId="0" fillId="0" borderId="4" xfId="0" applyBorder="1"/>
    <xf numFmtId="0" fontId="8" fillId="0" borderId="26" xfId="0" applyFont="1" applyBorder="1"/>
    <xf numFmtId="0" fontId="8" fillId="0" borderId="18" xfId="0" applyFont="1" applyBorder="1"/>
    <xf numFmtId="0" fontId="8" fillId="0" borderId="33" xfId="0" applyFont="1" applyBorder="1"/>
    <xf numFmtId="0" fontId="8" fillId="0" borderId="36" xfId="0" applyFont="1" applyBorder="1"/>
    <xf numFmtId="0" fontId="8" fillId="0" borderId="34" xfId="0" applyFont="1" applyBorder="1"/>
    <xf numFmtId="0" fontId="8" fillId="0" borderId="42" xfId="0" applyFont="1" applyBorder="1"/>
    <xf numFmtId="0" fontId="10" fillId="0" borderId="16" xfId="0" applyFont="1" applyBorder="1"/>
    <xf numFmtId="0" fontId="10" fillId="0" borderId="40" xfId="0" applyFont="1" applyBorder="1"/>
    <xf numFmtId="0" fontId="10" fillId="0" borderId="33" xfId="0" applyFont="1" applyBorder="1"/>
    <xf numFmtId="0" fontId="10" fillId="0" borderId="36" xfId="0" applyFont="1" applyBorder="1"/>
    <xf numFmtId="0" fontId="10" fillId="0" borderId="17" xfId="0" applyFont="1" applyBorder="1"/>
    <xf numFmtId="0" fontId="10" fillId="0" borderId="12" xfId="0" applyFont="1" applyBorder="1"/>
    <xf numFmtId="0" fontId="8" fillId="0" borderId="9" xfId="0" applyFont="1" applyBorder="1"/>
    <xf numFmtId="0" fontId="8" fillId="0" borderId="23" xfId="0" applyFont="1" applyBorder="1"/>
    <xf numFmtId="0" fontId="8" fillId="0" borderId="8" xfId="0" applyFont="1" applyBorder="1" applyAlignment="1">
      <alignment horizontal="center"/>
    </xf>
    <xf numFmtId="0" fontId="8" fillId="0" borderId="2" xfId="0" applyFont="1" applyBorder="1"/>
    <xf numFmtId="0" fontId="10" fillId="0" borderId="14" xfId="0" applyFont="1" applyBorder="1"/>
    <xf numFmtId="0" fontId="10" fillId="0" borderId="13" xfId="0" applyFont="1" applyBorder="1"/>
    <xf numFmtId="0" fontId="0" fillId="0" borderId="13" xfId="0" applyBorder="1"/>
    <xf numFmtId="0" fontId="0" fillId="0" borderId="42" xfId="0" applyBorder="1"/>
    <xf numFmtId="0" fontId="0" fillId="0" borderId="31" xfId="0" applyBorder="1"/>
    <xf numFmtId="0" fontId="0" fillId="0" borderId="24" xfId="0" applyBorder="1"/>
    <xf numFmtId="0" fontId="0" fillId="0" borderId="43" xfId="0" applyBorder="1"/>
    <xf numFmtId="0" fontId="0" fillId="0" borderId="44" xfId="0" applyBorder="1"/>
    <xf numFmtId="0" fontId="13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3" fillId="4" borderId="1" xfId="0" applyFont="1" applyFill="1" applyBorder="1"/>
    <xf numFmtId="166" fontId="13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3" fillId="0" borderId="1" xfId="0" applyFont="1" applyBorder="1"/>
    <xf numFmtId="0" fontId="0" fillId="0" borderId="1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4" fillId="2" borderId="0" xfId="0" applyFont="1" applyFill="1"/>
    <xf numFmtId="0" fontId="0" fillId="2" borderId="0" xfId="0" applyFill="1"/>
    <xf numFmtId="16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169" fontId="0" fillId="0" borderId="27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9" fontId="1" fillId="2" borderId="2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/>
    <xf numFmtId="0" fontId="0" fillId="3" borderId="20" xfId="0" applyFill="1" applyBorder="1"/>
    <xf numFmtId="0" fontId="0" fillId="0" borderId="3" xfId="0" applyBorder="1" applyAlignment="1">
      <alignment horizontal="center"/>
    </xf>
    <xf numFmtId="0" fontId="15" fillId="0" borderId="0" xfId="0" applyFont="1"/>
    <xf numFmtId="0" fontId="10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6" fillId="0" borderId="0" xfId="0" applyFont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17" fillId="5" borderId="9" xfId="0" applyFont="1" applyFill="1" applyBorder="1"/>
    <xf numFmtId="0" fontId="17" fillId="5" borderId="25" xfId="0" applyFont="1" applyFill="1" applyBorder="1"/>
    <xf numFmtId="0" fontId="10" fillId="5" borderId="25" xfId="0" applyFont="1" applyFill="1" applyBorder="1"/>
    <xf numFmtId="0" fontId="17" fillId="5" borderId="23" xfId="0" applyFont="1" applyFill="1" applyBorder="1"/>
    <xf numFmtId="0" fontId="10" fillId="0" borderId="33" xfId="0" applyFont="1" applyBorder="1" applyAlignment="1">
      <alignment horizontal="left"/>
    </xf>
    <xf numFmtId="0" fontId="17" fillId="5" borderId="21" xfId="0" applyFont="1" applyFill="1" applyBorder="1"/>
    <xf numFmtId="0" fontId="0" fillId="0" borderId="30" xfId="0" applyBorder="1"/>
    <xf numFmtId="169" fontId="1" fillId="2" borderId="1" xfId="0" applyNumberFormat="1" applyFont="1" applyFill="1" applyBorder="1" applyAlignment="1">
      <alignment horizontal="center"/>
    </xf>
    <xf numFmtId="0" fontId="13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/>
    <xf numFmtId="169" fontId="13" fillId="7" borderId="1" xfId="0" applyNumberFormat="1" applyFont="1" applyFill="1" applyBorder="1" applyAlignment="1">
      <alignment horizontal="center"/>
    </xf>
    <xf numFmtId="169" fontId="0" fillId="0" borderId="1" xfId="0" applyNumberFormat="1" applyBorder="1"/>
    <xf numFmtId="0" fontId="18" fillId="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vertical="center" wrapText="1"/>
    </xf>
    <xf numFmtId="168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0" fillId="0" borderId="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6" borderId="3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</cellXfs>
  <cellStyles count="28">
    <cellStyle name="Millares 2" xfId="1" xr:uid="{00000000-0005-0000-0000-000000000000}"/>
    <cellStyle name="Millares 3" xfId="2" xr:uid="{00000000-0005-0000-0000-000001000000}"/>
    <cellStyle name="Millares 3 2" xfId="3" xr:uid="{00000000-0005-0000-0000-000002000000}"/>
    <cellStyle name="Moneda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3" xfId="8" xr:uid="{00000000-0005-0000-0000-000008000000}"/>
    <cellStyle name="Normal 2 4" xfId="9" xr:uid="{00000000-0005-0000-0000-000009000000}"/>
    <cellStyle name="Normal 3" xfId="10" xr:uid="{00000000-0005-0000-0000-00000A000000}"/>
    <cellStyle name="Normal 3 2" xfId="11" xr:uid="{00000000-0005-0000-0000-00000B000000}"/>
    <cellStyle name="Normal 3 2 2" xfId="12" xr:uid="{00000000-0005-0000-0000-00000C000000}"/>
    <cellStyle name="Normal 3 3" xfId="13" xr:uid="{00000000-0005-0000-0000-00000D000000}"/>
    <cellStyle name="Normal 4" xfId="14" xr:uid="{00000000-0005-0000-0000-00000E000000}"/>
    <cellStyle name="Normal 4 2" xfId="15" xr:uid="{00000000-0005-0000-0000-00000F000000}"/>
    <cellStyle name="Normal 5" xfId="16" xr:uid="{00000000-0005-0000-0000-000010000000}"/>
    <cellStyle name="Normal 5 2" xfId="17" xr:uid="{00000000-0005-0000-0000-000011000000}"/>
    <cellStyle name="Normal 6" xfId="18" xr:uid="{00000000-0005-0000-0000-000012000000}"/>
    <cellStyle name="Porcentaje 2" xfId="19" xr:uid="{00000000-0005-0000-0000-000013000000}"/>
    <cellStyle name="Porcentaje 2 2" xfId="20" xr:uid="{00000000-0005-0000-0000-000014000000}"/>
    <cellStyle name="Porcentaje 3" xfId="21" xr:uid="{00000000-0005-0000-0000-000015000000}"/>
    <cellStyle name="Porcentaje 4" xfId="22" xr:uid="{00000000-0005-0000-0000-000016000000}"/>
    <cellStyle name="Porcentual 2" xfId="23" xr:uid="{00000000-0005-0000-0000-000017000000}"/>
    <cellStyle name="Porcentual 2 2" xfId="24" xr:uid="{00000000-0005-0000-0000-000018000000}"/>
    <cellStyle name="Porcentual 3" xfId="25" xr:uid="{00000000-0005-0000-0000-000019000000}"/>
    <cellStyle name="Porcentual 3 2" xfId="26" xr:uid="{00000000-0005-0000-0000-00001A000000}"/>
    <cellStyle name="Porcentual 4" xfId="27" xr:uid="{00000000-0005-0000-0000-00001B000000}"/>
  </cellStyles>
  <dxfs count="0"/>
  <tableStyles count="1" defaultTableStyle="TableStyleMedium2" defaultPivotStyle="PivotStyleLight16">
    <tableStyle name="Invisible" pivot="0" table="0" count="0" xr9:uid="{EEDFC38D-B380-4A73-9337-5702F2849F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5</xdr:row>
      <xdr:rowOff>19050</xdr:rowOff>
    </xdr:from>
    <xdr:to>
      <xdr:col>6</xdr:col>
      <xdr:colOff>828675</xdr:colOff>
      <xdr:row>15</xdr:row>
      <xdr:rowOff>38100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76275" y="923925"/>
          <a:ext cx="5181600" cy="1828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3600" b="1">
              <a:latin typeface="Arial" panose="020B0604020202020204" pitchFamily="34" charset="0"/>
              <a:cs typeface="Arial" panose="020B0604020202020204" pitchFamily="34" charset="0"/>
            </a:rPr>
            <a:t>CASO COSTO DE MANTENIMIENTO</a:t>
          </a:r>
          <a:endParaRPr lang="es-ES" sz="3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38102</xdr:colOff>
      <xdr:row>1</xdr:row>
      <xdr:rowOff>19053</xdr:rowOff>
    </xdr:from>
    <xdr:to>
      <xdr:col>8</xdr:col>
      <xdr:colOff>219076</xdr:colOff>
      <xdr:row>26</xdr:row>
      <xdr:rowOff>40768</xdr:rowOff>
    </xdr:to>
    <xdr:pic>
      <xdr:nvPicPr>
        <xdr:cNvPr id="24" name="23 Imagen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2" y="209553"/>
          <a:ext cx="6886574" cy="4546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19049</xdr:rowOff>
    </xdr:from>
    <xdr:to>
      <xdr:col>9</xdr:col>
      <xdr:colOff>809625</xdr:colOff>
      <xdr:row>25</xdr:row>
      <xdr:rowOff>21981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" y="1285874"/>
          <a:ext cx="8334375" cy="326048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114300</xdr:colOff>
      <xdr:row>14</xdr:row>
      <xdr:rowOff>94528</xdr:rowOff>
    </xdr:from>
    <xdr:ext cx="1809750" cy="80021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4300" y="2131413"/>
          <a:ext cx="1809750" cy="80021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ELEMENTO DE COSTO (CI)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(EC)</a:t>
          </a:r>
        </a:p>
      </xdr:txBody>
    </xdr:sp>
    <xdr:clientData/>
  </xdr:oneCellAnchor>
  <xdr:oneCellAnchor>
    <xdr:from>
      <xdr:col>3</xdr:col>
      <xdr:colOff>47625</xdr:colOff>
      <xdr:row>14</xdr:row>
      <xdr:rowOff>108448</xdr:rowOff>
    </xdr:from>
    <xdr:ext cx="1533525" cy="8002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553433" y="2145333"/>
          <a:ext cx="1533525" cy="80021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CENTRO DE </a:t>
          </a:r>
          <a:r>
            <a:rPr lang="es-419" sz="1600" b="1">
              <a:latin typeface="Arial" pitchFamily="34" charset="0"/>
              <a:cs typeface="Arial" pitchFamily="34" charset="0"/>
            </a:rPr>
            <a:t>COSTOS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(A</a:t>
          </a:r>
          <a:r>
            <a:rPr lang="es-419" sz="1600" b="1">
              <a:latin typeface="Arial" pitchFamily="34" charset="0"/>
              <a:cs typeface="Arial" pitchFamily="34" charset="0"/>
            </a:rPr>
            <a:t>,V,P</a:t>
          </a:r>
          <a:r>
            <a:rPr lang="es-PE" sz="1600" b="1">
              <a:latin typeface="Arial" pitchFamily="34" charset="0"/>
              <a:cs typeface="Arial" pitchFamily="34" charset="0"/>
            </a:rPr>
            <a:t>)</a:t>
          </a:r>
        </a:p>
      </xdr:txBody>
    </xdr:sp>
    <xdr:clientData/>
  </xdr:oneCellAnchor>
  <xdr:oneCellAnchor>
    <xdr:from>
      <xdr:col>5</xdr:col>
      <xdr:colOff>539990</xdr:colOff>
      <xdr:row>14</xdr:row>
      <xdr:rowOff>69615</xdr:rowOff>
    </xdr:from>
    <xdr:ext cx="1809750" cy="80021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730990" y="2603265"/>
          <a:ext cx="1809750" cy="80021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OBJETO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COSTO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(OTM)</a:t>
          </a:r>
        </a:p>
      </xdr:txBody>
    </xdr:sp>
    <xdr:clientData/>
  </xdr:oneCellAnchor>
  <xdr:twoCellAnchor>
    <xdr:from>
      <xdr:col>2</xdr:col>
      <xdr:colOff>323850</xdr:colOff>
      <xdr:row>14</xdr:row>
      <xdr:rowOff>117973</xdr:rowOff>
    </xdr:from>
    <xdr:to>
      <xdr:col>2</xdr:col>
      <xdr:colOff>819150</xdr:colOff>
      <xdr:row>17</xdr:row>
      <xdr:rowOff>59680</xdr:rowOff>
    </xdr:to>
    <xdr:sp macro="" textlink="">
      <xdr:nvSpPr>
        <xdr:cNvPr id="6" name="5 Flecha derecha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994388" y="2154858"/>
          <a:ext cx="495300" cy="4912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795704</xdr:colOff>
      <xdr:row>14</xdr:row>
      <xdr:rowOff>89398</xdr:rowOff>
    </xdr:from>
    <xdr:to>
      <xdr:col>5</xdr:col>
      <xdr:colOff>452804</xdr:colOff>
      <xdr:row>17</xdr:row>
      <xdr:rowOff>28907</xdr:rowOff>
    </xdr:to>
    <xdr:sp macro="" textlink="">
      <xdr:nvSpPr>
        <xdr:cNvPr id="7" name="6 Flecha derecha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136781" y="2126283"/>
          <a:ext cx="492369" cy="4890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</xdr:col>
      <xdr:colOff>781050</xdr:colOff>
      <xdr:row>19</xdr:row>
      <xdr:rowOff>107718</xdr:rowOff>
    </xdr:from>
    <xdr:ext cx="1180580" cy="416781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619250" y="3546243"/>
          <a:ext cx="1180580" cy="41678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419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</a:t>
          </a:r>
        </a:p>
        <a:p>
          <a:pPr algn="ctr"/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EC-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8</xdr:col>
      <xdr:colOff>533400</xdr:colOff>
      <xdr:row>7</xdr:row>
      <xdr:rowOff>13198</xdr:rowOff>
    </xdr:from>
    <xdr:to>
      <xdr:col>8</xdr:col>
      <xdr:colOff>819150</xdr:colOff>
      <xdr:row>9</xdr:row>
      <xdr:rowOff>22722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7239000" y="1280023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9</xdr:col>
      <xdr:colOff>76200</xdr:colOff>
      <xdr:row>8</xdr:row>
      <xdr:rowOff>137023</xdr:rowOff>
    </xdr:from>
    <xdr:to>
      <xdr:col>9</xdr:col>
      <xdr:colOff>361950</xdr:colOff>
      <xdr:row>10</xdr:row>
      <xdr:rowOff>146547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620000" y="1584823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twoCellAnchor>
  <xdr:twoCellAnchor>
    <xdr:from>
      <xdr:col>9</xdr:col>
      <xdr:colOff>424961</xdr:colOff>
      <xdr:row>11</xdr:row>
      <xdr:rowOff>10</xdr:rowOff>
    </xdr:from>
    <xdr:to>
      <xdr:col>9</xdr:col>
      <xdr:colOff>710711</xdr:colOff>
      <xdr:row>13</xdr:row>
      <xdr:rowOff>9534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968761" y="1990735"/>
          <a:ext cx="285750" cy="371474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0</xdr:col>
      <xdr:colOff>231531</xdr:colOff>
      <xdr:row>7</xdr:row>
      <xdr:rowOff>126756</xdr:rowOff>
    </xdr:from>
    <xdr:to>
      <xdr:col>2</xdr:col>
      <xdr:colOff>527538</xdr:colOff>
      <xdr:row>9</xdr:row>
      <xdr:rowOff>26377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31531" y="1393581"/>
          <a:ext cx="1972407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COSTO INDIRECTO</a:t>
          </a:r>
        </a:p>
      </xdr:txBody>
    </xdr:sp>
    <xdr:clientData/>
  </xdr:twoCellAnchor>
  <xdr:twoCellAnchor>
    <xdr:from>
      <xdr:col>1</xdr:col>
      <xdr:colOff>180975</xdr:colOff>
      <xdr:row>9</xdr:row>
      <xdr:rowOff>106241</xdr:rowOff>
    </xdr:from>
    <xdr:to>
      <xdr:col>1</xdr:col>
      <xdr:colOff>180976</xdr:colOff>
      <xdr:row>13</xdr:row>
      <xdr:rowOff>128221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1019175" y="1735016"/>
          <a:ext cx="1" cy="74588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795705</xdr:colOff>
      <xdr:row>7</xdr:row>
      <xdr:rowOff>86457</xdr:rowOff>
    </xdr:from>
    <xdr:to>
      <xdr:col>8</xdr:col>
      <xdr:colOff>464527</xdr:colOff>
      <xdr:row>8</xdr:row>
      <xdr:rowOff>167053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4986705" y="1353282"/>
          <a:ext cx="2183422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MATERIAL DIRECTO</a:t>
          </a:r>
        </a:p>
      </xdr:txBody>
    </xdr:sp>
    <xdr:clientData/>
  </xdr:twoCellAnchor>
  <xdr:twoCellAnchor>
    <xdr:from>
      <xdr:col>6</xdr:col>
      <xdr:colOff>379535</xdr:colOff>
      <xdr:row>9</xdr:row>
      <xdr:rowOff>66676</xdr:rowOff>
    </xdr:from>
    <xdr:to>
      <xdr:col>9</xdr:col>
      <xdr:colOff>32237</xdr:colOff>
      <xdr:row>10</xdr:row>
      <xdr:rowOff>147272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5408735" y="1695451"/>
          <a:ext cx="2167302" cy="26157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400">
              <a:latin typeface="Arial" pitchFamily="34" charset="0"/>
              <a:cs typeface="Arial" pitchFamily="34" charset="0"/>
            </a:rPr>
            <a:t>PERSONAL</a:t>
          </a:r>
          <a:r>
            <a:rPr lang="es-PE" sz="1400">
              <a:latin typeface="Arial" pitchFamily="34" charset="0"/>
              <a:cs typeface="Arial" pitchFamily="34" charset="0"/>
            </a:rPr>
            <a:t> DIRECT</a:t>
          </a:r>
          <a:r>
            <a:rPr lang="es-419" sz="1400">
              <a:latin typeface="Arial" pitchFamily="34" charset="0"/>
              <a:cs typeface="Arial" pitchFamily="34" charset="0"/>
            </a:rPr>
            <a:t>O</a:t>
          </a:r>
          <a:endParaRPr lang="es-PE" sz="14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711443</xdr:colOff>
      <xdr:row>11</xdr:row>
      <xdr:rowOff>20518</xdr:rowOff>
    </xdr:from>
    <xdr:to>
      <xdr:col>9</xdr:col>
      <xdr:colOff>364145</xdr:colOff>
      <xdr:row>12</xdr:row>
      <xdr:rowOff>98916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5740643" y="2011243"/>
          <a:ext cx="2167302" cy="25937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SERVICIO DIRECTO</a:t>
          </a:r>
        </a:p>
      </xdr:txBody>
    </xdr:sp>
    <xdr:clientData/>
  </xdr:twoCellAnchor>
  <xdr:twoCellAnchor>
    <xdr:from>
      <xdr:col>7</xdr:col>
      <xdr:colOff>457200</xdr:colOff>
      <xdr:row>12</xdr:row>
      <xdr:rowOff>101844</xdr:rowOff>
    </xdr:from>
    <xdr:to>
      <xdr:col>7</xdr:col>
      <xdr:colOff>461596</xdr:colOff>
      <xdr:row>13</xdr:row>
      <xdr:rowOff>171450</xdr:rowOff>
    </xdr:to>
    <xdr:cxnSp macro="">
      <xdr:nvCxnSpPr>
        <xdr:cNvPr id="40" name="39 Conector recto de flecha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>
          <a:off x="6324600" y="2273544"/>
          <a:ext cx="4396" cy="25058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10</xdr:row>
      <xdr:rowOff>161925</xdr:rowOff>
    </xdr:from>
    <xdr:to>
      <xdr:col>6</xdr:col>
      <xdr:colOff>552450</xdr:colOff>
      <xdr:row>13</xdr:row>
      <xdr:rowOff>133350</xdr:rowOff>
    </xdr:to>
    <xdr:cxnSp macro="">
      <xdr:nvCxnSpPr>
        <xdr:cNvPr id="42" name="41 Conector recto de flecha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>
          <a:off x="5572125" y="1971675"/>
          <a:ext cx="9525" cy="514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9</xdr:row>
      <xdr:rowOff>9525</xdr:rowOff>
    </xdr:from>
    <xdr:to>
      <xdr:col>6</xdr:col>
      <xdr:colOff>76200</xdr:colOff>
      <xdr:row>13</xdr:row>
      <xdr:rowOff>131152</xdr:rowOff>
    </xdr:to>
    <xdr:cxnSp macro="">
      <xdr:nvCxnSpPr>
        <xdr:cNvPr id="44" name="43 Conector recto de flecha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5095875" y="1638300"/>
          <a:ext cx="9525" cy="84552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405909</xdr:colOff>
      <xdr:row>11</xdr:row>
      <xdr:rowOff>123835</xdr:rowOff>
    </xdr:from>
    <xdr:to>
      <xdr:col>3</xdr:col>
      <xdr:colOff>200024</xdr:colOff>
      <xdr:row>14</xdr:row>
      <xdr:rowOff>57150</xdr:rowOff>
    </xdr:to>
    <xdr:sp macro="" textlink="">
      <xdr:nvSpPr>
        <xdr:cNvPr id="32" name="31 Elips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082309" y="2114560"/>
          <a:ext cx="632315" cy="47624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4A</a:t>
          </a:r>
          <a:endParaRPr lang="es-PE" sz="12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oneCellAnchor>
    <xdr:from>
      <xdr:col>4</xdr:col>
      <xdr:colOff>581025</xdr:colOff>
      <xdr:row>19</xdr:row>
      <xdr:rowOff>117243</xdr:rowOff>
    </xdr:from>
    <xdr:ext cx="1180580" cy="416781"/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3933825" y="3555768"/>
          <a:ext cx="1180580" cy="41678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419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</a:t>
          </a:r>
        </a:p>
        <a:p>
          <a:pPr algn="ctr"/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EC-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</a:t>
          </a:r>
          <a:r>
            <a:rPr lang="es-419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-OC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</xdr:col>
      <xdr:colOff>682134</xdr:colOff>
      <xdr:row>11</xdr:row>
      <xdr:rowOff>142885</xdr:rowOff>
    </xdr:from>
    <xdr:to>
      <xdr:col>5</xdr:col>
      <xdr:colOff>476249</xdr:colOff>
      <xdr:row>14</xdr:row>
      <xdr:rowOff>76200</xdr:rowOff>
    </xdr:to>
    <xdr:sp macro="" textlink="">
      <xdr:nvSpPr>
        <xdr:cNvPr id="34" name="33 Elips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034934" y="2133610"/>
          <a:ext cx="632315" cy="47624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4B</a:t>
          </a:r>
          <a:endParaRPr lang="es-PE" sz="12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B19"/>
  <sheetViews>
    <sheetView tabSelected="1" workbookViewId="0">
      <selection activeCell="E24" sqref="E24"/>
    </sheetView>
  </sheetViews>
  <sheetFormatPr baseColWidth="10" defaultColWidth="11" defaultRowHeight="13.8" x14ac:dyDescent="0.25"/>
  <cols>
    <col min="1" max="16384" width="11" style="170"/>
  </cols>
  <sheetData>
    <row r="18" spans="2:2" x14ac:dyDescent="0.25">
      <c r="B18" s="171" t="s">
        <v>204</v>
      </c>
    </row>
    <row r="19" spans="2:2" x14ac:dyDescent="0.25">
      <c r="B19" s="171" t="s">
        <v>194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zoomScaleNormal="100" workbookViewId="0">
      <selection activeCell="L18" sqref="L18"/>
    </sheetView>
  </sheetViews>
  <sheetFormatPr baseColWidth="10" defaultColWidth="11" defaultRowHeight="13.8" x14ac:dyDescent="0.25"/>
  <cols>
    <col min="1" max="16384" width="11" style="170"/>
  </cols>
  <sheetData>
    <row r="1" spans="1:12" x14ac:dyDescent="0.25">
      <c r="A1" s="171" t="s">
        <v>229</v>
      </c>
    </row>
    <row r="2" spans="1:12" x14ac:dyDescent="0.25">
      <c r="J2" s="170" t="s">
        <v>236</v>
      </c>
      <c r="L2" s="170" t="s">
        <v>237</v>
      </c>
    </row>
    <row r="3" spans="1:12" x14ac:dyDescent="0.25">
      <c r="J3" s="170" t="s">
        <v>238</v>
      </c>
      <c r="L3" s="170" t="s">
        <v>239</v>
      </c>
    </row>
  </sheetData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&amp;L&amp;F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zoomScaleNormal="100" workbookViewId="0">
      <selection activeCell="K26" sqref="K26"/>
    </sheetView>
  </sheetViews>
  <sheetFormatPr baseColWidth="10" defaultRowHeight="13.8" x14ac:dyDescent="0.25"/>
  <sheetData>
    <row r="1" spans="1:1" x14ac:dyDescent="0.25">
      <c r="A1" s="1" t="s">
        <v>62</v>
      </c>
    </row>
    <row r="3" spans="1:1" x14ac:dyDescent="0.25">
      <c r="A3" s="1" t="s">
        <v>195</v>
      </c>
    </row>
    <row r="4" spans="1:1" x14ac:dyDescent="0.25">
      <c r="A4" s="17"/>
    </row>
    <row r="5" spans="1:1" x14ac:dyDescent="0.25">
      <c r="A5" s="1" t="s">
        <v>51</v>
      </c>
    </row>
    <row r="6" spans="1:1" ht="6" customHeight="1" x14ac:dyDescent="0.25"/>
    <row r="7" spans="1:1" ht="21" x14ac:dyDescent="0.4">
      <c r="A7" s="10" t="s">
        <v>196</v>
      </c>
    </row>
    <row r="26" spans="1:1" ht="10.5" customHeight="1" x14ac:dyDescent="0.25"/>
    <row r="27" spans="1:1" x14ac:dyDescent="0.25">
      <c r="A27" s="1" t="s">
        <v>197</v>
      </c>
    </row>
    <row r="28" spans="1:1" x14ac:dyDescent="0.25">
      <c r="A28" s="1" t="s">
        <v>198</v>
      </c>
    </row>
    <row r="29" spans="1:1" x14ac:dyDescent="0.25">
      <c r="A29" s="1" t="s">
        <v>199</v>
      </c>
    </row>
    <row r="30" spans="1:1" x14ac:dyDescent="0.25">
      <c r="A30" s="1" t="s">
        <v>200</v>
      </c>
    </row>
    <row r="31" spans="1:1" x14ac:dyDescent="0.25">
      <c r="A31" s="1" t="s">
        <v>228</v>
      </c>
    </row>
  </sheetData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&amp;L&amp;F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"/>
  <sheetViews>
    <sheetView topLeftCell="A15" zoomScale="130" zoomScaleNormal="130" workbookViewId="0">
      <selection activeCell="H19" sqref="H19"/>
    </sheetView>
  </sheetViews>
  <sheetFormatPr baseColWidth="10" defaultRowHeight="13.8" x14ac:dyDescent="0.25"/>
  <cols>
    <col min="2" max="2" width="23" customWidth="1"/>
    <col min="6" max="6" width="14.3984375" customWidth="1"/>
    <col min="7" max="7" width="11" customWidth="1"/>
    <col min="8" max="8" width="12.8984375" customWidth="1"/>
    <col min="9" max="9" width="11.3984375" bestFit="1" customWidth="1"/>
    <col min="10" max="10" width="12.69921875" bestFit="1" customWidth="1"/>
    <col min="15" max="15" width="12.69921875" bestFit="1" customWidth="1"/>
  </cols>
  <sheetData>
    <row r="1" spans="1:9" x14ac:dyDescent="0.25">
      <c r="A1" s="121" t="s">
        <v>0</v>
      </c>
      <c r="B1" s="122"/>
    </row>
    <row r="2" spans="1:9" x14ac:dyDescent="0.25">
      <c r="A2" s="1"/>
    </row>
    <row r="3" spans="1:9" x14ac:dyDescent="0.25">
      <c r="A3" s="1" t="s">
        <v>60</v>
      </c>
      <c r="B3" s="1" t="s">
        <v>201</v>
      </c>
    </row>
    <row r="4" spans="1:9" x14ac:dyDescent="0.25">
      <c r="A4" s="1" t="s">
        <v>202</v>
      </c>
    </row>
    <row r="5" spans="1:9" x14ac:dyDescent="0.25">
      <c r="A5" s="1" t="s">
        <v>52</v>
      </c>
    </row>
    <row r="6" spans="1:9" x14ac:dyDescent="0.25">
      <c r="A6" s="1" t="s">
        <v>3</v>
      </c>
      <c r="D6" s="1" t="s">
        <v>203</v>
      </c>
      <c r="E6" s="1"/>
    </row>
    <row r="8" spans="1:9" x14ac:dyDescent="0.25">
      <c r="A8" s="141" t="s">
        <v>28</v>
      </c>
      <c r="E8" s="141" t="s">
        <v>29</v>
      </c>
    </row>
    <row r="9" spans="1:9" ht="27.6" x14ac:dyDescent="0.25">
      <c r="A9" s="130" t="s">
        <v>1</v>
      </c>
      <c r="B9" s="130" t="s">
        <v>2</v>
      </c>
      <c r="C9" s="130" t="s">
        <v>4</v>
      </c>
      <c r="E9" s="130" t="s">
        <v>1</v>
      </c>
      <c r="F9" s="130" t="s">
        <v>2</v>
      </c>
      <c r="G9" s="130" t="s">
        <v>30</v>
      </c>
      <c r="H9" s="131" t="s">
        <v>70</v>
      </c>
      <c r="I9" s="132" t="s">
        <v>71</v>
      </c>
    </row>
    <row r="10" spans="1:9" x14ac:dyDescent="0.25">
      <c r="A10" s="23" t="s">
        <v>5</v>
      </c>
      <c r="B10" s="23" t="s">
        <v>15</v>
      </c>
      <c r="C10" s="25">
        <v>15200</v>
      </c>
      <c r="E10" s="9" t="s">
        <v>31</v>
      </c>
      <c r="F10" s="23" t="s">
        <v>63</v>
      </c>
      <c r="G10" s="9" t="s">
        <v>151</v>
      </c>
      <c r="H10" s="9">
        <v>16.399999999999999</v>
      </c>
      <c r="I10" s="169"/>
    </row>
    <row r="11" spans="1:9" x14ac:dyDescent="0.25">
      <c r="A11" s="23" t="s">
        <v>6</v>
      </c>
      <c r="B11" s="23" t="s">
        <v>16</v>
      </c>
      <c r="C11" s="25">
        <v>6200</v>
      </c>
      <c r="E11" s="9" t="s">
        <v>32</v>
      </c>
      <c r="F11" s="23" t="s">
        <v>64</v>
      </c>
      <c r="G11" s="9" t="s">
        <v>151</v>
      </c>
      <c r="H11" s="9">
        <v>37.200000000000003</v>
      </c>
      <c r="I11" s="169"/>
    </row>
    <row r="12" spans="1:9" x14ac:dyDescent="0.25">
      <c r="A12" s="23" t="s">
        <v>7</v>
      </c>
      <c r="B12" s="23" t="s">
        <v>17</v>
      </c>
      <c r="C12" s="25">
        <v>6540</v>
      </c>
      <c r="E12" s="9" t="s">
        <v>33</v>
      </c>
      <c r="F12" s="23" t="s">
        <v>65</v>
      </c>
      <c r="G12" s="9" t="s">
        <v>151</v>
      </c>
      <c r="H12" s="9">
        <v>15.9</v>
      </c>
      <c r="I12" s="169"/>
    </row>
    <row r="13" spans="1:9" x14ac:dyDescent="0.25">
      <c r="A13" s="23" t="s">
        <v>8</v>
      </c>
      <c r="B13" s="23" t="s">
        <v>18</v>
      </c>
      <c r="C13" s="25">
        <v>1260</v>
      </c>
      <c r="E13" s="9" t="s">
        <v>34</v>
      </c>
      <c r="F13" s="23" t="s">
        <v>66</v>
      </c>
      <c r="G13" s="9" t="s">
        <v>151</v>
      </c>
      <c r="H13" s="9">
        <v>6.3</v>
      </c>
      <c r="I13" s="169"/>
    </row>
    <row r="14" spans="1:9" x14ac:dyDescent="0.25">
      <c r="A14" s="23" t="s">
        <v>9</v>
      </c>
      <c r="B14" s="23" t="s">
        <v>19</v>
      </c>
      <c r="C14" s="25">
        <v>2354</v>
      </c>
      <c r="E14" s="9" t="s">
        <v>42</v>
      </c>
      <c r="F14" s="23" t="s">
        <v>67</v>
      </c>
      <c r="G14" s="9" t="s">
        <v>151</v>
      </c>
      <c r="H14" s="9">
        <v>13.4</v>
      </c>
      <c r="I14" s="169"/>
    </row>
    <row r="15" spans="1:9" x14ac:dyDescent="0.25">
      <c r="A15" s="23" t="s">
        <v>10</v>
      </c>
      <c r="B15" s="23" t="s">
        <v>20</v>
      </c>
      <c r="C15" s="25">
        <v>1236</v>
      </c>
      <c r="E15" s="9" t="s">
        <v>43</v>
      </c>
      <c r="F15" s="23" t="s">
        <v>68</v>
      </c>
      <c r="G15" s="9" t="s">
        <v>151</v>
      </c>
      <c r="H15" s="9">
        <v>9.8000000000000007</v>
      </c>
      <c r="I15" s="169"/>
    </row>
    <row r="16" spans="1:9" x14ac:dyDescent="0.25">
      <c r="A16" s="23" t="s">
        <v>11</v>
      </c>
      <c r="B16" s="23" t="s">
        <v>150</v>
      </c>
      <c r="C16" s="25">
        <v>1235</v>
      </c>
      <c r="E16" s="9" t="s">
        <v>48</v>
      </c>
      <c r="F16" s="23" t="s">
        <v>69</v>
      </c>
      <c r="G16" s="9" t="s">
        <v>151</v>
      </c>
      <c r="H16" s="9">
        <v>11.1</v>
      </c>
      <c r="I16" s="169"/>
    </row>
    <row r="17" spans="1:10" x14ac:dyDescent="0.25">
      <c r="A17" s="23" t="s">
        <v>12</v>
      </c>
      <c r="B17" s="23" t="s">
        <v>22</v>
      </c>
      <c r="C17" s="25">
        <v>1546</v>
      </c>
    </row>
    <row r="18" spans="1:10" x14ac:dyDescent="0.25">
      <c r="A18" s="23" t="s">
        <v>13</v>
      </c>
      <c r="B18" s="23" t="s">
        <v>23</v>
      </c>
      <c r="C18" s="25">
        <v>2800</v>
      </c>
      <c r="G18" s="24" t="s">
        <v>205</v>
      </c>
      <c r="H18" s="24">
        <v>3.726</v>
      </c>
    </row>
    <row r="19" spans="1:10" x14ac:dyDescent="0.25">
      <c r="A19" s="23" t="s">
        <v>14</v>
      </c>
      <c r="B19" s="23" t="s">
        <v>24</v>
      </c>
      <c r="C19" s="25">
        <v>1250</v>
      </c>
    </row>
    <row r="20" spans="1:10" x14ac:dyDescent="0.25">
      <c r="B20" s="18" t="s">
        <v>25</v>
      </c>
      <c r="C20" s="26">
        <f>SUM(C10:C19)</f>
        <v>39621</v>
      </c>
    </row>
    <row r="22" spans="1:10" x14ac:dyDescent="0.25">
      <c r="A22" s="141" t="s">
        <v>218</v>
      </c>
      <c r="E22" s="141" t="s">
        <v>35</v>
      </c>
    </row>
    <row r="23" spans="1:10" x14ac:dyDescent="0.25">
      <c r="A23" s="137" t="s">
        <v>1</v>
      </c>
      <c r="B23" s="13" t="s">
        <v>2</v>
      </c>
      <c r="E23" s="130" t="s">
        <v>1</v>
      </c>
      <c r="F23" s="133" t="s">
        <v>40</v>
      </c>
      <c r="G23" s="134"/>
      <c r="H23" s="135" t="s">
        <v>207</v>
      </c>
      <c r="I23" s="137" t="s">
        <v>206</v>
      </c>
      <c r="J23" s="136" t="s">
        <v>41</v>
      </c>
    </row>
    <row r="24" spans="1:10" x14ac:dyDescent="0.25">
      <c r="A24" s="119" t="s">
        <v>219</v>
      </c>
      <c r="B24" s="2" t="s">
        <v>78</v>
      </c>
      <c r="E24" s="124" t="s">
        <v>36</v>
      </c>
      <c r="F24" s="172" t="s">
        <v>73</v>
      </c>
      <c r="G24" s="173"/>
      <c r="H24" s="125">
        <f>1600*1.32</f>
        <v>2112</v>
      </c>
      <c r="I24" s="128">
        <f>7.1*6*4*3</f>
        <v>511.19999999999993</v>
      </c>
      <c r="J24" s="129"/>
    </row>
    <row r="25" spans="1:10" x14ac:dyDescent="0.25">
      <c r="A25" s="119" t="s">
        <v>220</v>
      </c>
      <c r="B25" s="2" t="s">
        <v>79</v>
      </c>
      <c r="E25" s="124" t="s">
        <v>37</v>
      </c>
      <c r="F25" s="172" t="s">
        <v>74</v>
      </c>
      <c r="G25" s="173"/>
      <c r="H25" s="126">
        <f>2000*1.25</f>
        <v>2500</v>
      </c>
      <c r="I25" s="128">
        <f>8.7*6*4*3</f>
        <v>626.4</v>
      </c>
      <c r="J25" s="129"/>
    </row>
    <row r="26" spans="1:10" x14ac:dyDescent="0.25">
      <c r="A26" s="119" t="s">
        <v>221</v>
      </c>
      <c r="B26" s="2" t="s">
        <v>80</v>
      </c>
      <c r="E26" s="124" t="s">
        <v>38</v>
      </c>
      <c r="F26" s="172" t="s">
        <v>75</v>
      </c>
      <c r="G26" s="173"/>
      <c r="H26" s="126">
        <f>1800*1.28</f>
        <v>2304</v>
      </c>
      <c r="I26" s="128">
        <f>7.9*6*4*3</f>
        <v>568.80000000000007</v>
      </c>
      <c r="J26" s="129"/>
    </row>
    <row r="27" spans="1:10" x14ac:dyDescent="0.25">
      <c r="A27" s="119" t="s">
        <v>222</v>
      </c>
      <c r="B27" s="2" t="s">
        <v>183</v>
      </c>
      <c r="E27" s="124" t="s">
        <v>39</v>
      </c>
      <c r="F27" s="172" t="s">
        <v>76</v>
      </c>
      <c r="G27" s="173"/>
      <c r="H27" s="127">
        <f>1600*1.35</f>
        <v>2160</v>
      </c>
      <c r="I27" s="128">
        <f>7.8*6*4*3</f>
        <v>561.59999999999991</v>
      </c>
      <c r="J27" s="129"/>
    </row>
    <row r="28" spans="1:10" x14ac:dyDescent="0.25">
      <c r="A28" s="119" t="s">
        <v>223</v>
      </c>
      <c r="B28" s="2" t="s">
        <v>81</v>
      </c>
      <c r="E28" s="9" t="s">
        <v>72</v>
      </c>
      <c r="F28" s="172" t="s">
        <v>77</v>
      </c>
      <c r="G28" s="173"/>
      <c r="H28" s="123">
        <f>1500*1.19</f>
        <v>1785</v>
      </c>
      <c r="I28" s="128">
        <f>7.2*6*4*3</f>
        <v>518.40000000000009</v>
      </c>
      <c r="J28" s="129"/>
    </row>
    <row r="29" spans="1:10" x14ac:dyDescent="0.25">
      <c r="A29" s="119" t="s">
        <v>224</v>
      </c>
      <c r="B29" s="2" t="s">
        <v>82</v>
      </c>
    </row>
    <row r="30" spans="1:10" x14ac:dyDescent="0.25">
      <c r="A30" s="119" t="s">
        <v>225</v>
      </c>
      <c r="B30" s="2" t="s">
        <v>83</v>
      </c>
    </row>
    <row r="31" spans="1:10" x14ac:dyDescent="0.25">
      <c r="A31" s="119" t="s">
        <v>226</v>
      </c>
      <c r="B31" s="2" t="s">
        <v>84</v>
      </c>
    </row>
    <row r="32" spans="1:10" x14ac:dyDescent="0.25">
      <c r="A32" s="12" t="s">
        <v>227</v>
      </c>
      <c r="B32" s="153" t="s">
        <v>21</v>
      </c>
    </row>
    <row r="34" spans="1:9" x14ac:dyDescent="0.25">
      <c r="A34" s="141" t="s">
        <v>26</v>
      </c>
    </row>
    <row r="35" spans="1:9" x14ac:dyDescent="0.25">
      <c r="A35" s="137" t="s">
        <v>1</v>
      </c>
      <c r="B35" s="137" t="s">
        <v>44</v>
      </c>
      <c r="C35" s="138" t="s">
        <v>2</v>
      </c>
      <c r="D35" s="139"/>
      <c r="E35" s="137" t="s">
        <v>46</v>
      </c>
    </row>
    <row r="36" spans="1:9" x14ac:dyDescent="0.25">
      <c r="A36" s="119" t="s">
        <v>152</v>
      </c>
      <c r="B36" s="140">
        <v>1</v>
      </c>
      <c r="C36" s="19" t="s">
        <v>162</v>
      </c>
      <c r="D36" s="22"/>
      <c r="E36" s="119" t="s">
        <v>158</v>
      </c>
    </row>
    <row r="37" spans="1:9" x14ac:dyDescent="0.25">
      <c r="A37" s="119" t="s">
        <v>153</v>
      </c>
      <c r="B37" s="140">
        <v>1</v>
      </c>
      <c r="C37" s="19" t="s">
        <v>163</v>
      </c>
      <c r="D37" s="20"/>
      <c r="E37" s="119" t="s">
        <v>159</v>
      </c>
    </row>
    <row r="38" spans="1:9" x14ac:dyDescent="0.25">
      <c r="A38" s="119" t="s">
        <v>154</v>
      </c>
      <c r="B38" s="140">
        <v>1</v>
      </c>
      <c r="C38" s="19" t="s">
        <v>157</v>
      </c>
      <c r="D38" s="22"/>
      <c r="E38" s="119" t="s">
        <v>159</v>
      </c>
    </row>
    <row r="39" spans="1:9" x14ac:dyDescent="0.25">
      <c r="A39" s="119" t="s">
        <v>155</v>
      </c>
      <c r="B39" s="140">
        <v>1</v>
      </c>
      <c r="C39" s="19" t="s">
        <v>164</v>
      </c>
      <c r="D39" s="21"/>
      <c r="E39" s="119" t="s">
        <v>158</v>
      </c>
    </row>
    <row r="40" spans="1:9" x14ac:dyDescent="0.25">
      <c r="A40" s="119" t="s">
        <v>156</v>
      </c>
      <c r="B40" s="140">
        <v>1</v>
      </c>
      <c r="C40" s="19" t="s">
        <v>165</v>
      </c>
      <c r="D40" s="22"/>
      <c r="E40" s="119" t="s">
        <v>158</v>
      </c>
    </row>
    <row r="43" spans="1:9" x14ac:dyDescent="0.25">
      <c r="E43" s="141" t="s">
        <v>233</v>
      </c>
    </row>
    <row r="44" spans="1:9" ht="27.6" x14ac:dyDescent="0.25">
      <c r="E44" s="130" t="s">
        <v>1</v>
      </c>
      <c r="F44" s="130" t="s">
        <v>2</v>
      </c>
      <c r="G44" s="130" t="s">
        <v>30</v>
      </c>
      <c r="H44" s="131" t="s">
        <v>70</v>
      </c>
      <c r="I44" s="132" t="s">
        <v>71</v>
      </c>
    </row>
    <row r="45" spans="1:9" x14ac:dyDescent="0.25">
      <c r="E45" s="9" t="s">
        <v>208</v>
      </c>
      <c r="F45" s="23" t="s">
        <v>209</v>
      </c>
      <c r="G45" s="9" t="s">
        <v>210</v>
      </c>
      <c r="H45" s="9">
        <v>126.48</v>
      </c>
      <c r="I45" s="169"/>
    </row>
    <row r="46" spans="1:9" x14ac:dyDescent="0.25">
      <c r="E46" s="9" t="s">
        <v>211</v>
      </c>
      <c r="F46" s="23" t="s">
        <v>212</v>
      </c>
      <c r="G46" s="9" t="s">
        <v>210</v>
      </c>
      <c r="H46" s="9">
        <v>64.290000000000006</v>
      </c>
      <c r="I46" s="169"/>
    </row>
    <row r="48" spans="1:9" x14ac:dyDescent="0.25">
      <c r="G48" s="24" t="s">
        <v>205</v>
      </c>
      <c r="H48" s="24">
        <v>3.827</v>
      </c>
    </row>
  </sheetData>
  <mergeCells count="5">
    <mergeCell ref="F24:G24"/>
    <mergeCell ref="F25:G25"/>
    <mergeCell ref="F26:G26"/>
    <mergeCell ref="F27:G27"/>
    <mergeCell ref="F28:G28"/>
  </mergeCells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Header>&amp;C&amp;F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8"/>
  <sheetViews>
    <sheetView zoomScale="90" zoomScaleNormal="90" workbookViewId="0">
      <selection activeCell="C47" sqref="C47"/>
    </sheetView>
  </sheetViews>
  <sheetFormatPr baseColWidth="10" defaultRowHeight="13.8" x14ac:dyDescent="0.25"/>
  <cols>
    <col min="1" max="1" width="2.5" customWidth="1"/>
    <col min="2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9" max="256" width="11"/>
    <col min="257" max="258" width="5" customWidth="1"/>
    <col min="259" max="259" width="9.3984375" customWidth="1"/>
    <col min="260" max="260" width="7.5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265" max="512" width="11"/>
    <col min="513" max="514" width="5" customWidth="1"/>
    <col min="515" max="515" width="9.3984375" customWidth="1"/>
    <col min="516" max="516" width="7.5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521" max="768" width="11"/>
    <col min="769" max="770" width="5" customWidth="1"/>
    <col min="771" max="771" width="9.3984375" customWidth="1"/>
    <col min="772" max="772" width="7.5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777" max="1024" width="11"/>
    <col min="1025" max="1026" width="5" customWidth="1"/>
    <col min="1027" max="1027" width="9.3984375" customWidth="1"/>
    <col min="1028" max="1028" width="7.5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033" max="1280" width="11"/>
    <col min="1281" max="1282" width="5" customWidth="1"/>
    <col min="1283" max="1283" width="9.3984375" customWidth="1"/>
    <col min="1284" max="1284" width="7.5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289" max="1536" width="11"/>
    <col min="1537" max="1538" width="5" customWidth="1"/>
    <col min="1539" max="1539" width="9.3984375" customWidth="1"/>
    <col min="1540" max="1540" width="7.5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545" max="1792" width="11"/>
    <col min="1793" max="1794" width="5" customWidth="1"/>
    <col min="1795" max="1795" width="9.3984375" customWidth="1"/>
    <col min="1796" max="1796" width="7.5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1801" max="2048" width="11"/>
    <col min="2049" max="2050" width="5" customWidth="1"/>
    <col min="2051" max="2051" width="9.3984375" customWidth="1"/>
    <col min="2052" max="2052" width="7.5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057" max="2304" width="11"/>
    <col min="2305" max="2306" width="5" customWidth="1"/>
    <col min="2307" max="2307" width="9.3984375" customWidth="1"/>
    <col min="2308" max="2308" width="7.5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313" max="2560" width="11"/>
    <col min="2561" max="2562" width="5" customWidth="1"/>
    <col min="2563" max="2563" width="9.3984375" customWidth="1"/>
    <col min="2564" max="2564" width="7.5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569" max="2816" width="11"/>
    <col min="2817" max="2818" width="5" customWidth="1"/>
    <col min="2819" max="2819" width="9.3984375" customWidth="1"/>
    <col min="2820" max="2820" width="7.5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2825" max="3072" width="11"/>
    <col min="3073" max="3074" width="5" customWidth="1"/>
    <col min="3075" max="3075" width="9.3984375" customWidth="1"/>
    <col min="3076" max="3076" width="7.5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081" max="3328" width="11"/>
    <col min="3329" max="3330" width="5" customWidth="1"/>
    <col min="3331" max="3331" width="9.3984375" customWidth="1"/>
    <col min="3332" max="3332" width="7.5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337" max="3584" width="11"/>
    <col min="3585" max="3586" width="5" customWidth="1"/>
    <col min="3587" max="3587" width="9.3984375" customWidth="1"/>
    <col min="3588" max="3588" width="7.5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593" max="3840" width="11"/>
    <col min="3841" max="3842" width="5" customWidth="1"/>
    <col min="3843" max="3843" width="9.3984375" customWidth="1"/>
    <col min="3844" max="3844" width="7.5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3849" max="4096" width="11"/>
    <col min="4097" max="4098" width="5" customWidth="1"/>
    <col min="4099" max="4099" width="9.3984375" customWidth="1"/>
    <col min="4100" max="4100" width="7.5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105" max="4352" width="11"/>
    <col min="4353" max="4354" width="5" customWidth="1"/>
    <col min="4355" max="4355" width="9.3984375" customWidth="1"/>
    <col min="4356" max="4356" width="7.5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361" max="4608" width="11"/>
    <col min="4609" max="4610" width="5" customWidth="1"/>
    <col min="4611" max="4611" width="9.3984375" customWidth="1"/>
    <col min="4612" max="4612" width="7.5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617" max="4864" width="11"/>
    <col min="4865" max="4866" width="5" customWidth="1"/>
    <col min="4867" max="4867" width="9.3984375" customWidth="1"/>
    <col min="4868" max="4868" width="7.5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4873" max="5120" width="11"/>
    <col min="5121" max="5122" width="5" customWidth="1"/>
    <col min="5123" max="5123" width="9.3984375" customWidth="1"/>
    <col min="5124" max="5124" width="7.5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129" max="5376" width="11"/>
    <col min="5377" max="5378" width="5" customWidth="1"/>
    <col min="5379" max="5379" width="9.3984375" customWidth="1"/>
    <col min="5380" max="5380" width="7.5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385" max="5632" width="11"/>
    <col min="5633" max="5634" width="5" customWidth="1"/>
    <col min="5635" max="5635" width="9.3984375" customWidth="1"/>
    <col min="5636" max="5636" width="7.5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641" max="5888" width="11"/>
    <col min="5889" max="5890" width="5" customWidth="1"/>
    <col min="5891" max="5891" width="9.3984375" customWidth="1"/>
    <col min="5892" max="5892" width="7.5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5897" max="6144" width="11"/>
    <col min="6145" max="6146" width="5" customWidth="1"/>
    <col min="6147" max="6147" width="9.3984375" customWidth="1"/>
    <col min="6148" max="6148" width="7.5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153" max="6400" width="11"/>
    <col min="6401" max="6402" width="5" customWidth="1"/>
    <col min="6403" max="6403" width="9.3984375" customWidth="1"/>
    <col min="6404" max="6404" width="7.5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409" max="6656" width="11"/>
    <col min="6657" max="6658" width="5" customWidth="1"/>
    <col min="6659" max="6659" width="9.3984375" customWidth="1"/>
    <col min="6660" max="6660" width="7.5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665" max="6912" width="11"/>
    <col min="6913" max="6914" width="5" customWidth="1"/>
    <col min="6915" max="6915" width="9.3984375" customWidth="1"/>
    <col min="6916" max="6916" width="7.5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6921" max="7168" width="11"/>
    <col min="7169" max="7170" width="5" customWidth="1"/>
    <col min="7171" max="7171" width="9.3984375" customWidth="1"/>
    <col min="7172" max="7172" width="7.5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177" max="7424" width="11"/>
    <col min="7425" max="7426" width="5" customWidth="1"/>
    <col min="7427" max="7427" width="9.3984375" customWidth="1"/>
    <col min="7428" max="7428" width="7.5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433" max="7680" width="11"/>
    <col min="7681" max="7682" width="5" customWidth="1"/>
    <col min="7683" max="7683" width="9.3984375" customWidth="1"/>
    <col min="7684" max="7684" width="7.5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689" max="7936" width="11"/>
    <col min="7937" max="7938" width="5" customWidth="1"/>
    <col min="7939" max="7939" width="9.3984375" customWidth="1"/>
    <col min="7940" max="7940" width="7.5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7945" max="8192" width="11"/>
    <col min="8193" max="8194" width="5" customWidth="1"/>
    <col min="8195" max="8195" width="9.3984375" customWidth="1"/>
    <col min="8196" max="8196" width="7.5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201" max="8448" width="11"/>
    <col min="8449" max="8450" width="5" customWidth="1"/>
    <col min="8451" max="8451" width="9.3984375" customWidth="1"/>
    <col min="8452" max="8452" width="7.5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457" max="8704" width="11"/>
    <col min="8705" max="8706" width="5" customWidth="1"/>
    <col min="8707" max="8707" width="9.3984375" customWidth="1"/>
    <col min="8708" max="8708" width="7.5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713" max="8960" width="11"/>
    <col min="8961" max="8962" width="5" customWidth="1"/>
    <col min="8963" max="8963" width="9.3984375" customWidth="1"/>
    <col min="8964" max="8964" width="7.5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8969" max="9216" width="11"/>
    <col min="9217" max="9218" width="5" customWidth="1"/>
    <col min="9219" max="9219" width="9.3984375" customWidth="1"/>
    <col min="9220" max="9220" width="7.5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225" max="9472" width="11"/>
    <col min="9473" max="9474" width="5" customWidth="1"/>
    <col min="9475" max="9475" width="9.3984375" customWidth="1"/>
    <col min="9476" max="9476" width="7.5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481" max="9728" width="11"/>
    <col min="9729" max="9730" width="5" customWidth="1"/>
    <col min="9731" max="9731" width="9.3984375" customWidth="1"/>
    <col min="9732" max="9732" width="7.5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737" max="9984" width="11"/>
    <col min="9985" max="9986" width="5" customWidth="1"/>
    <col min="9987" max="9987" width="9.3984375" customWidth="1"/>
    <col min="9988" max="9988" width="7.5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9993" max="10240" width="11"/>
    <col min="10241" max="10242" width="5" customWidth="1"/>
    <col min="10243" max="10243" width="9.3984375" customWidth="1"/>
    <col min="10244" max="10244" width="7.5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249" max="10496" width="11"/>
    <col min="10497" max="10498" width="5" customWidth="1"/>
    <col min="10499" max="10499" width="9.3984375" customWidth="1"/>
    <col min="10500" max="10500" width="7.5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505" max="10752" width="11"/>
    <col min="10753" max="10754" width="5" customWidth="1"/>
    <col min="10755" max="10755" width="9.3984375" customWidth="1"/>
    <col min="10756" max="10756" width="7.5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0761" max="11008" width="11"/>
    <col min="11009" max="11010" width="5" customWidth="1"/>
    <col min="11011" max="11011" width="9.3984375" customWidth="1"/>
    <col min="11012" max="11012" width="7.5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017" max="11264" width="11"/>
    <col min="11265" max="11266" width="5" customWidth="1"/>
    <col min="11267" max="11267" width="9.3984375" customWidth="1"/>
    <col min="11268" max="11268" width="7.5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273" max="11520" width="11"/>
    <col min="11521" max="11522" width="5" customWidth="1"/>
    <col min="11523" max="11523" width="9.3984375" customWidth="1"/>
    <col min="11524" max="11524" width="7.5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529" max="11776" width="11"/>
    <col min="11777" max="11778" width="5" customWidth="1"/>
    <col min="11779" max="11779" width="9.3984375" customWidth="1"/>
    <col min="11780" max="11780" width="7.5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1785" max="12032" width="11"/>
    <col min="12033" max="12034" width="5" customWidth="1"/>
    <col min="12035" max="12035" width="9.3984375" customWidth="1"/>
    <col min="12036" max="12036" width="7.5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041" max="12288" width="11"/>
    <col min="12289" max="12290" width="5" customWidth="1"/>
    <col min="12291" max="12291" width="9.3984375" customWidth="1"/>
    <col min="12292" max="12292" width="7.5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297" max="12544" width="11"/>
    <col min="12545" max="12546" width="5" customWidth="1"/>
    <col min="12547" max="12547" width="9.3984375" customWidth="1"/>
    <col min="12548" max="12548" width="7.5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553" max="12800" width="11"/>
    <col min="12801" max="12802" width="5" customWidth="1"/>
    <col min="12803" max="12803" width="9.3984375" customWidth="1"/>
    <col min="12804" max="12804" width="7.5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2809" max="13056" width="11"/>
    <col min="13057" max="13058" width="5" customWidth="1"/>
    <col min="13059" max="13059" width="9.3984375" customWidth="1"/>
    <col min="13060" max="13060" width="7.5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065" max="13312" width="11"/>
    <col min="13313" max="13314" width="5" customWidth="1"/>
    <col min="13315" max="13315" width="9.3984375" customWidth="1"/>
    <col min="13316" max="13316" width="7.5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321" max="13568" width="11"/>
    <col min="13569" max="13570" width="5" customWidth="1"/>
    <col min="13571" max="13571" width="9.3984375" customWidth="1"/>
    <col min="13572" max="13572" width="7.5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577" max="13824" width="11"/>
    <col min="13825" max="13826" width="5" customWidth="1"/>
    <col min="13827" max="13827" width="9.3984375" customWidth="1"/>
    <col min="13828" max="13828" width="7.5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3833" max="14080" width="11"/>
    <col min="14081" max="14082" width="5" customWidth="1"/>
    <col min="14083" max="14083" width="9.3984375" customWidth="1"/>
    <col min="14084" max="14084" width="7.5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089" max="14336" width="11"/>
    <col min="14337" max="14338" width="5" customWidth="1"/>
    <col min="14339" max="14339" width="9.3984375" customWidth="1"/>
    <col min="14340" max="14340" width="7.5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345" max="14592" width="11"/>
    <col min="14593" max="14594" width="5" customWidth="1"/>
    <col min="14595" max="14595" width="9.3984375" customWidth="1"/>
    <col min="14596" max="14596" width="7.5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601" max="14848" width="11"/>
    <col min="14849" max="14850" width="5" customWidth="1"/>
    <col min="14851" max="14851" width="9.3984375" customWidth="1"/>
    <col min="14852" max="14852" width="7.5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4857" max="15104" width="11"/>
    <col min="15105" max="15106" width="5" customWidth="1"/>
    <col min="15107" max="15107" width="9.3984375" customWidth="1"/>
    <col min="15108" max="15108" width="7.5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113" max="15360" width="11"/>
    <col min="15361" max="15362" width="5" customWidth="1"/>
    <col min="15363" max="15363" width="9.3984375" customWidth="1"/>
    <col min="15364" max="15364" width="7.5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369" max="15616" width="11"/>
    <col min="15617" max="15618" width="5" customWidth="1"/>
    <col min="15619" max="15619" width="9.3984375" customWidth="1"/>
    <col min="15620" max="15620" width="7.5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625" max="15872" width="11"/>
    <col min="15873" max="15874" width="5" customWidth="1"/>
    <col min="15875" max="15875" width="9.3984375" customWidth="1"/>
    <col min="15876" max="15876" width="7.5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5881" max="16128" width="11"/>
    <col min="16129" max="16130" width="5" customWidth="1"/>
    <col min="16131" max="16131" width="9.3984375" customWidth="1"/>
    <col min="16132" max="16132" width="7.5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  <col min="16137" max="16384" width="11"/>
  </cols>
  <sheetData>
    <row r="1" spans="2:10" s="27" customFormat="1" ht="14.4" thickBot="1" x14ac:dyDescent="0.3">
      <c r="B1" s="28" t="s">
        <v>160</v>
      </c>
      <c r="C1" s="29"/>
      <c r="D1" s="29"/>
      <c r="E1" s="29"/>
      <c r="F1" s="29"/>
      <c r="G1" s="29"/>
      <c r="H1" s="29"/>
      <c r="I1" s="29" t="s">
        <v>161</v>
      </c>
      <c r="J1" s="30"/>
    </row>
    <row r="2" spans="2:10" ht="18" thickBot="1" x14ac:dyDescent="0.35">
      <c r="B2" s="154" t="s">
        <v>85</v>
      </c>
      <c r="C2" s="155"/>
      <c r="D2" s="156">
        <v>90</v>
      </c>
      <c r="E2" s="157"/>
      <c r="F2" s="35"/>
      <c r="G2" s="35"/>
      <c r="H2" s="35"/>
      <c r="I2" s="148" t="s">
        <v>181</v>
      </c>
      <c r="J2" s="36"/>
    </row>
    <row r="3" spans="2:10" ht="14.4" thickBot="1" x14ac:dyDescent="0.3">
      <c r="B3" s="154" t="s">
        <v>86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87</v>
      </c>
      <c r="D4" s="183" t="s">
        <v>88</v>
      </c>
      <c r="E4" s="184"/>
      <c r="F4" s="41"/>
      <c r="H4" s="40" t="s">
        <v>89</v>
      </c>
      <c r="I4" s="42"/>
      <c r="J4" s="41"/>
    </row>
    <row r="5" spans="2:10" ht="14.4" thickBot="1" x14ac:dyDescent="0.3">
      <c r="B5" s="39"/>
      <c r="C5" s="40" t="s">
        <v>90</v>
      </c>
      <c r="D5" s="158" t="s">
        <v>187</v>
      </c>
      <c r="E5" s="44"/>
      <c r="F5" s="41"/>
      <c r="H5" s="40" t="s">
        <v>91</v>
      </c>
      <c r="I5" s="45" t="s">
        <v>92</v>
      </c>
      <c r="J5" s="41"/>
    </row>
    <row r="6" spans="2:10" ht="14.4" thickBot="1" x14ac:dyDescent="0.3">
      <c r="B6" s="39"/>
      <c r="C6" s="40" t="s">
        <v>93</v>
      </c>
      <c r="D6" s="45" t="s">
        <v>94</v>
      </c>
      <c r="E6" s="44"/>
      <c r="F6" s="41"/>
      <c r="H6" s="40" t="s">
        <v>95</v>
      </c>
      <c r="I6" s="42"/>
      <c r="J6" s="41"/>
    </row>
    <row r="7" spans="2:10" ht="14.4" thickBot="1" x14ac:dyDescent="0.3">
      <c r="B7" s="39"/>
      <c r="C7" s="40" t="s">
        <v>96</v>
      </c>
      <c r="D7" s="45" t="s">
        <v>21</v>
      </c>
      <c r="E7" s="44"/>
      <c r="F7" s="41"/>
      <c r="H7" s="40" t="s">
        <v>97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98</v>
      </c>
      <c r="I8" s="49"/>
      <c r="J8" s="50"/>
    </row>
    <row r="9" spans="2:10" ht="14.4" thickBot="1" x14ac:dyDescent="0.3">
      <c r="B9" s="154" t="s">
        <v>99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100</v>
      </c>
      <c r="C10" s="53"/>
      <c r="D10" s="145">
        <v>40918</v>
      </c>
      <c r="E10" s="40" t="s">
        <v>101</v>
      </c>
      <c r="F10" s="147">
        <v>0.625</v>
      </c>
      <c r="G10" s="56" t="s">
        <v>102</v>
      </c>
      <c r="H10" s="56"/>
      <c r="I10" s="57"/>
      <c r="J10" s="41"/>
    </row>
    <row r="11" spans="2:10" ht="14.4" thickBot="1" x14ac:dyDescent="0.3">
      <c r="B11" s="52" t="s">
        <v>103</v>
      </c>
      <c r="C11" s="53"/>
      <c r="D11" s="146">
        <v>40923</v>
      </c>
      <c r="E11" s="40" t="s">
        <v>101</v>
      </c>
      <c r="F11" s="147">
        <v>0.33333333333333331</v>
      </c>
      <c r="G11" s="56" t="s">
        <v>104</v>
      </c>
      <c r="H11" s="56"/>
      <c r="I11" s="59" t="s">
        <v>105</v>
      </c>
      <c r="J11" s="41"/>
    </row>
    <row r="12" spans="2:10" ht="14.4" thickBot="1" x14ac:dyDescent="0.3">
      <c r="B12" s="52" t="s">
        <v>106</v>
      </c>
      <c r="C12" s="53"/>
      <c r="D12" s="146">
        <v>40923</v>
      </c>
      <c r="E12" s="40" t="s">
        <v>101</v>
      </c>
      <c r="F12" s="147">
        <v>0.70833333333333337</v>
      </c>
      <c r="G12" s="56" t="s">
        <v>107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108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109</v>
      </c>
      <c r="C15" s="63"/>
      <c r="D15" s="64"/>
      <c r="E15" s="63" t="s">
        <v>110</v>
      </c>
      <c r="F15" s="63"/>
      <c r="G15" s="64"/>
      <c r="H15" s="63" t="s">
        <v>111</v>
      </c>
      <c r="I15" s="63"/>
      <c r="J15" s="65"/>
    </row>
    <row r="16" spans="2:10" ht="14.4" thickBot="1" x14ac:dyDescent="0.3">
      <c r="B16" s="45" t="s">
        <v>112</v>
      </c>
      <c r="C16" s="41"/>
      <c r="E16" s="42"/>
      <c r="F16" s="41"/>
      <c r="H16" s="45" t="s">
        <v>112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113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114</v>
      </c>
      <c r="C19" s="69" t="s">
        <v>115</v>
      </c>
      <c r="D19" s="70"/>
      <c r="E19" s="71"/>
      <c r="F19" s="69" t="s">
        <v>116</v>
      </c>
      <c r="G19" s="71"/>
      <c r="H19" s="69"/>
      <c r="I19" s="71"/>
      <c r="J19" s="72" t="s">
        <v>117</v>
      </c>
    </row>
    <row r="20" spans="2:10" x14ac:dyDescent="0.25">
      <c r="B20" s="73">
        <v>1</v>
      </c>
      <c r="C20" s="74" t="s">
        <v>168</v>
      </c>
      <c r="D20" s="75"/>
      <c r="E20" s="76"/>
      <c r="F20" s="185" t="s">
        <v>118</v>
      </c>
      <c r="G20" s="186"/>
      <c r="H20" s="186"/>
      <c r="I20" s="187"/>
      <c r="J20" s="77"/>
    </row>
    <row r="21" spans="2:10" x14ac:dyDescent="0.25">
      <c r="B21" s="78">
        <v>2</v>
      </c>
      <c r="C21" s="79" t="s">
        <v>169</v>
      </c>
      <c r="D21" s="80"/>
      <c r="E21" s="81"/>
      <c r="F21" s="188" t="s">
        <v>119</v>
      </c>
      <c r="G21" s="189"/>
      <c r="H21" s="189"/>
      <c r="I21" s="190"/>
      <c r="J21" s="82"/>
    </row>
    <row r="22" spans="2:10" x14ac:dyDescent="0.25">
      <c r="B22" s="78">
        <v>3</v>
      </c>
      <c r="C22" s="79" t="s">
        <v>170</v>
      </c>
      <c r="D22" s="80"/>
      <c r="E22" s="81"/>
      <c r="F22" s="188"/>
      <c r="G22" s="189"/>
      <c r="H22" s="189"/>
      <c r="I22" s="190"/>
      <c r="J22" s="82"/>
    </row>
    <row r="23" spans="2:10" x14ac:dyDescent="0.25">
      <c r="B23" s="78">
        <v>4</v>
      </c>
      <c r="C23" s="79" t="s">
        <v>171</v>
      </c>
      <c r="D23" s="80"/>
      <c r="E23" s="81"/>
      <c r="F23" s="188" t="s">
        <v>120</v>
      </c>
      <c r="G23" s="189"/>
      <c r="H23" s="189"/>
      <c r="I23" s="190"/>
      <c r="J23" s="82"/>
    </row>
    <row r="24" spans="2:10" x14ac:dyDescent="0.25">
      <c r="B24" s="78">
        <v>5</v>
      </c>
      <c r="C24" s="79" t="s">
        <v>167</v>
      </c>
      <c r="D24" s="80"/>
      <c r="E24" s="81"/>
      <c r="F24" s="188"/>
      <c r="G24" s="189"/>
      <c r="H24" s="189"/>
      <c r="I24" s="190"/>
      <c r="J24" s="82"/>
    </row>
    <row r="25" spans="2:10" x14ac:dyDescent="0.25">
      <c r="B25" s="78">
        <v>6</v>
      </c>
      <c r="C25" s="79" t="s">
        <v>172</v>
      </c>
      <c r="D25" s="80"/>
      <c r="E25" s="81"/>
      <c r="F25" s="174"/>
      <c r="G25" s="175"/>
      <c r="H25" s="175"/>
      <c r="I25" s="176"/>
      <c r="J25" s="82"/>
    </row>
    <row r="26" spans="2:10" ht="14.4" thickBot="1" x14ac:dyDescent="0.3">
      <c r="B26" s="83">
        <v>7</v>
      </c>
      <c r="C26" s="7"/>
      <c r="D26" s="84"/>
      <c r="E26" s="85"/>
      <c r="F26" s="177"/>
      <c r="G26" s="178"/>
      <c r="H26" s="178"/>
      <c r="I26" s="179"/>
      <c r="J26" s="86"/>
    </row>
    <row r="27" spans="2:10" ht="14.4" thickBot="1" x14ac:dyDescent="0.3">
      <c r="B27" s="87">
        <v>8</v>
      </c>
      <c r="C27" s="39"/>
      <c r="E27" s="66"/>
      <c r="F27" s="180"/>
      <c r="G27" s="181"/>
      <c r="H27" s="181"/>
      <c r="I27" s="182"/>
      <c r="J27" s="88"/>
    </row>
    <row r="28" spans="2:10" ht="14.4" thickBot="1" x14ac:dyDescent="0.3">
      <c r="B28" s="154" t="s">
        <v>121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122</v>
      </c>
      <c r="C29" s="89"/>
      <c r="D29" s="62" t="s">
        <v>123</v>
      </c>
      <c r="E29" s="63"/>
      <c r="F29" s="62" t="s">
        <v>124</v>
      </c>
      <c r="G29" s="89"/>
      <c r="H29" s="63" t="s">
        <v>125</v>
      </c>
      <c r="I29" s="89"/>
      <c r="J29" s="90" t="s">
        <v>126</v>
      </c>
    </row>
    <row r="30" spans="2:10" ht="14.4" thickBot="1" x14ac:dyDescent="0.3">
      <c r="B30" s="91"/>
      <c r="C30" s="92"/>
      <c r="D30" s="91"/>
      <c r="E30" s="93"/>
      <c r="F30" s="91" t="s">
        <v>127</v>
      </c>
      <c r="G30" s="92"/>
      <c r="H30" s="93" t="s">
        <v>128</v>
      </c>
      <c r="I30" s="92"/>
      <c r="J30" s="94"/>
    </row>
    <row r="31" spans="2:10" x14ac:dyDescent="0.25">
      <c r="B31" s="79" t="s">
        <v>31</v>
      </c>
      <c r="C31" s="95"/>
      <c r="D31" s="79" t="s">
        <v>63</v>
      </c>
      <c r="E31" s="95"/>
      <c r="F31" s="149">
        <v>6</v>
      </c>
      <c r="G31" s="96"/>
      <c r="H31" s="6"/>
      <c r="I31" s="81"/>
      <c r="J31" s="3"/>
    </row>
    <row r="32" spans="2:10" x14ac:dyDescent="0.25">
      <c r="B32" s="79" t="s">
        <v>32</v>
      </c>
      <c r="C32" s="95"/>
      <c r="D32" s="79" t="s">
        <v>64</v>
      </c>
      <c r="E32" s="95"/>
      <c r="F32" s="120">
        <v>8</v>
      </c>
      <c r="G32" s="95"/>
      <c r="H32" s="6"/>
      <c r="I32" s="81"/>
      <c r="J32" s="3"/>
    </row>
    <row r="33" spans="2:10" x14ac:dyDescent="0.25">
      <c r="B33" s="79" t="s">
        <v>33</v>
      </c>
      <c r="C33" s="95"/>
      <c r="D33" s="79" t="s">
        <v>65</v>
      </c>
      <c r="E33" s="95"/>
      <c r="F33" s="120">
        <v>10</v>
      </c>
      <c r="G33" s="95"/>
      <c r="H33" s="6"/>
      <c r="I33" s="81"/>
      <c r="J33" s="3"/>
    </row>
    <row r="34" spans="2:10" x14ac:dyDescent="0.25">
      <c r="B34" s="79" t="s">
        <v>42</v>
      </c>
      <c r="C34" s="95"/>
      <c r="D34" s="79" t="s">
        <v>67</v>
      </c>
      <c r="E34" s="95"/>
      <c r="F34" s="120">
        <v>8</v>
      </c>
      <c r="G34" s="95"/>
      <c r="H34" s="6"/>
      <c r="I34" s="81"/>
      <c r="J34" s="3"/>
    </row>
    <row r="35" spans="2:10" ht="14.4" thickBot="1" x14ac:dyDescent="0.3">
      <c r="B35" s="97" t="s">
        <v>48</v>
      </c>
      <c r="C35" s="98"/>
      <c r="D35" s="97" t="s">
        <v>69</v>
      </c>
      <c r="E35" s="99"/>
      <c r="F35" s="150">
        <v>10</v>
      </c>
      <c r="G35" s="85"/>
      <c r="H35" s="7"/>
      <c r="I35" s="85"/>
      <c r="J35" s="4"/>
    </row>
    <row r="36" spans="2:10" ht="14.4" thickBot="1" x14ac:dyDescent="0.3">
      <c r="B36" s="154" t="s">
        <v>129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130</v>
      </c>
      <c r="C37" s="102"/>
      <c r="D37" s="103" t="s">
        <v>87</v>
      </c>
      <c r="E37" s="144" t="s">
        <v>166</v>
      </c>
      <c r="F37" s="104" t="s">
        <v>132</v>
      </c>
      <c r="G37" s="69" t="s">
        <v>133</v>
      </c>
      <c r="H37" s="71"/>
      <c r="I37" s="69" t="s">
        <v>134</v>
      </c>
      <c r="J37" s="71"/>
    </row>
    <row r="38" spans="2:10" x14ac:dyDescent="0.25">
      <c r="B38" s="79" t="s">
        <v>73</v>
      </c>
      <c r="C38" s="95"/>
      <c r="D38" s="105" t="s">
        <v>135</v>
      </c>
      <c r="E38" s="142">
        <v>5.2</v>
      </c>
      <c r="F38" s="3"/>
      <c r="G38" s="6"/>
      <c r="H38" s="81"/>
      <c r="I38" s="6"/>
      <c r="J38" s="81"/>
    </row>
    <row r="39" spans="2:10" x14ac:dyDescent="0.25">
      <c r="B39" s="79" t="s">
        <v>74</v>
      </c>
      <c r="C39" s="95"/>
      <c r="D39" s="105" t="s">
        <v>136</v>
      </c>
      <c r="E39" s="142">
        <v>8.1</v>
      </c>
      <c r="F39" s="3"/>
      <c r="G39" s="6"/>
      <c r="H39" s="81"/>
      <c r="I39" s="6"/>
      <c r="J39" s="81"/>
    </row>
    <row r="40" spans="2:10" x14ac:dyDescent="0.25">
      <c r="B40" s="79" t="s">
        <v>77</v>
      </c>
      <c r="C40" s="95"/>
      <c r="D40" s="105" t="s">
        <v>137</v>
      </c>
      <c r="E40" s="143">
        <v>8.6</v>
      </c>
      <c r="F40" s="107"/>
      <c r="G40" s="5"/>
      <c r="H40" s="76"/>
      <c r="I40" s="6"/>
      <c r="J40" s="81"/>
    </row>
    <row r="41" spans="2:10" x14ac:dyDescent="0.25">
      <c r="B41" s="6"/>
      <c r="C41" s="81"/>
      <c r="D41" s="3"/>
      <c r="E41" s="3"/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138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217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208</v>
      </c>
      <c r="C45" s="80">
        <v>2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211</v>
      </c>
      <c r="C46" s="111">
        <v>0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48"/>
  <sheetViews>
    <sheetView zoomScale="75" zoomScaleNormal="75" workbookViewId="0">
      <selection activeCell="C46" sqref="C46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9" max="256" width="11"/>
    <col min="257" max="258" width="5" customWidth="1"/>
    <col min="259" max="259" width="9.3984375" customWidth="1"/>
    <col min="260" max="260" width="7.5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265" max="512" width="11"/>
    <col min="513" max="514" width="5" customWidth="1"/>
    <col min="515" max="515" width="9.3984375" customWidth="1"/>
    <col min="516" max="516" width="7.5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521" max="768" width="11"/>
    <col min="769" max="770" width="5" customWidth="1"/>
    <col min="771" max="771" width="9.3984375" customWidth="1"/>
    <col min="772" max="772" width="7.5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777" max="1024" width="11"/>
    <col min="1025" max="1026" width="5" customWidth="1"/>
    <col min="1027" max="1027" width="9.3984375" customWidth="1"/>
    <col min="1028" max="1028" width="7.5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033" max="1280" width="11"/>
    <col min="1281" max="1282" width="5" customWidth="1"/>
    <col min="1283" max="1283" width="9.3984375" customWidth="1"/>
    <col min="1284" max="1284" width="7.5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289" max="1536" width="11"/>
    <col min="1537" max="1538" width="5" customWidth="1"/>
    <col min="1539" max="1539" width="9.3984375" customWidth="1"/>
    <col min="1540" max="1540" width="7.5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545" max="1792" width="11"/>
    <col min="1793" max="1794" width="5" customWidth="1"/>
    <col min="1795" max="1795" width="9.3984375" customWidth="1"/>
    <col min="1796" max="1796" width="7.5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1801" max="2048" width="11"/>
    <col min="2049" max="2050" width="5" customWidth="1"/>
    <col min="2051" max="2051" width="9.3984375" customWidth="1"/>
    <col min="2052" max="2052" width="7.5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057" max="2304" width="11"/>
    <col min="2305" max="2306" width="5" customWidth="1"/>
    <col min="2307" max="2307" width="9.3984375" customWidth="1"/>
    <col min="2308" max="2308" width="7.5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313" max="2560" width="11"/>
    <col min="2561" max="2562" width="5" customWidth="1"/>
    <col min="2563" max="2563" width="9.3984375" customWidth="1"/>
    <col min="2564" max="2564" width="7.5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569" max="2816" width="11"/>
    <col min="2817" max="2818" width="5" customWidth="1"/>
    <col min="2819" max="2819" width="9.3984375" customWidth="1"/>
    <col min="2820" max="2820" width="7.5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2825" max="3072" width="11"/>
    <col min="3073" max="3074" width="5" customWidth="1"/>
    <col min="3075" max="3075" width="9.3984375" customWidth="1"/>
    <col min="3076" max="3076" width="7.5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081" max="3328" width="11"/>
    <col min="3329" max="3330" width="5" customWidth="1"/>
    <col min="3331" max="3331" width="9.3984375" customWidth="1"/>
    <col min="3332" max="3332" width="7.5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337" max="3584" width="11"/>
    <col min="3585" max="3586" width="5" customWidth="1"/>
    <col min="3587" max="3587" width="9.3984375" customWidth="1"/>
    <col min="3588" max="3588" width="7.5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593" max="3840" width="11"/>
    <col min="3841" max="3842" width="5" customWidth="1"/>
    <col min="3843" max="3843" width="9.3984375" customWidth="1"/>
    <col min="3844" max="3844" width="7.5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3849" max="4096" width="11"/>
    <col min="4097" max="4098" width="5" customWidth="1"/>
    <col min="4099" max="4099" width="9.3984375" customWidth="1"/>
    <col min="4100" max="4100" width="7.5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105" max="4352" width="11"/>
    <col min="4353" max="4354" width="5" customWidth="1"/>
    <col min="4355" max="4355" width="9.3984375" customWidth="1"/>
    <col min="4356" max="4356" width="7.5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361" max="4608" width="11"/>
    <col min="4609" max="4610" width="5" customWidth="1"/>
    <col min="4611" max="4611" width="9.3984375" customWidth="1"/>
    <col min="4612" max="4612" width="7.5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617" max="4864" width="11"/>
    <col min="4865" max="4866" width="5" customWidth="1"/>
    <col min="4867" max="4867" width="9.3984375" customWidth="1"/>
    <col min="4868" max="4868" width="7.5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4873" max="5120" width="11"/>
    <col min="5121" max="5122" width="5" customWidth="1"/>
    <col min="5123" max="5123" width="9.3984375" customWidth="1"/>
    <col min="5124" max="5124" width="7.5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129" max="5376" width="11"/>
    <col min="5377" max="5378" width="5" customWidth="1"/>
    <col min="5379" max="5379" width="9.3984375" customWidth="1"/>
    <col min="5380" max="5380" width="7.5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385" max="5632" width="11"/>
    <col min="5633" max="5634" width="5" customWidth="1"/>
    <col min="5635" max="5635" width="9.3984375" customWidth="1"/>
    <col min="5636" max="5636" width="7.5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641" max="5888" width="11"/>
    <col min="5889" max="5890" width="5" customWidth="1"/>
    <col min="5891" max="5891" width="9.3984375" customWidth="1"/>
    <col min="5892" max="5892" width="7.5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5897" max="6144" width="11"/>
    <col min="6145" max="6146" width="5" customWidth="1"/>
    <col min="6147" max="6147" width="9.3984375" customWidth="1"/>
    <col min="6148" max="6148" width="7.5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153" max="6400" width="11"/>
    <col min="6401" max="6402" width="5" customWidth="1"/>
    <col min="6403" max="6403" width="9.3984375" customWidth="1"/>
    <col min="6404" max="6404" width="7.5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409" max="6656" width="11"/>
    <col min="6657" max="6658" width="5" customWidth="1"/>
    <col min="6659" max="6659" width="9.3984375" customWidth="1"/>
    <col min="6660" max="6660" width="7.5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665" max="6912" width="11"/>
    <col min="6913" max="6914" width="5" customWidth="1"/>
    <col min="6915" max="6915" width="9.3984375" customWidth="1"/>
    <col min="6916" max="6916" width="7.5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6921" max="7168" width="11"/>
    <col min="7169" max="7170" width="5" customWidth="1"/>
    <col min="7171" max="7171" width="9.3984375" customWidth="1"/>
    <col min="7172" max="7172" width="7.5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177" max="7424" width="11"/>
    <col min="7425" max="7426" width="5" customWidth="1"/>
    <col min="7427" max="7427" width="9.3984375" customWidth="1"/>
    <col min="7428" max="7428" width="7.5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433" max="7680" width="11"/>
    <col min="7681" max="7682" width="5" customWidth="1"/>
    <col min="7683" max="7683" width="9.3984375" customWidth="1"/>
    <col min="7684" max="7684" width="7.5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689" max="7936" width="11"/>
    <col min="7937" max="7938" width="5" customWidth="1"/>
    <col min="7939" max="7939" width="9.3984375" customWidth="1"/>
    <col min="7940" max="7940" width="7.5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7945" max="8192" width="11"/>
    <col min="8193" max="8194" width="5" customWidth="1"/>
    <col min="8195" max="8195" width="9.3984375" customWidth="1"/>
    <col min="8196" max="8196" width="7.5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201" max="8448" width="11"/>
    <col min="8449" max="8450" width="5" customWidth="1"/>
    <col min="8451" max="8451" width="9.3984375" customWidth="1"/>
    <col min="8452" max="8452" width="7.5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457" max="8704" width="11"/>
    <col min="8705" max="8706" width="5" customWidth="1"/>
    <col min="8707" max="8707" width="9.3984375" customWidth="1"/>
    <col min="8708" max="8708" width="7.5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713" max="8960" width="11"/>
    <col min="8961" max="8962" width="5" customWidth="1"/>
    <col min="8963" max="8963" width="9.3984375" customWidth="1"/>
    <col min="8964" max="8964" width="7.5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8969" max="9216" width="11"/>
    <col min="9217" max="9218" width="5" customWidth="1"/>
    <col min="9219" max="9219" width="9.3984375" customWidth="1"/>
    <col min="9220" max="9220" width="7.5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225" max="9472" width="11"/>
    <col min="9473" max="9474" width="5" customWidth="1"/>
    <col min="9475" max="9475" width="9.3984375" customWidth="1"/>
    <col min="9476" max="9476" width="7.5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481" max="9728" width="11"/>
    <col min="9729" max="9730" width="5" customWidth="1"/>
    <col min="9731" max="9731" width="9.3984375" customWidth="1"/>
    <col min="9732" max="9732" width="7.5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737" max="9984" width="11"/>
    <col min="9985" max="9986" width="5" customWidth="1"/>
    <col min="9987" max="9987" width="9.3984375" customWidth="1"/>
    <col min="9988" max="9988" width="7.5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9993" max="10240" width="11"/>
    <col min="10241" max="10242" width="5" customWidth="1"/>
    <col min="10243" max="10243" width="9.3984375" customWidth="1"/>
    <col min="10244" max="10244" width="7.5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249" max="10496" width="11"/>
    <col min="10497" max="10498" width="5" customWidth="1"/>
    <col min="10499" max="10499" width="9.3984375" customWidth="1"/>
    <col min="10500" max="10500" width="7.5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505" max="10752" width="11"/>
    <col min="10753" max="10754" width="5" customWidth="1"/>
    <col min="10755" max="10755" width="9.3984375" customWidth="1"/>
    <col min="10756" max="10756" width="7.5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0761" max="11008" width="11"/>
    <col min="11009" max="11010" width="5" customWidth="1"/>
    <col min="11011" max="11011" width="9.3984375" customWidth="1"/>
    <col min="11012" max="11012" width="7.5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017" max="11264" width="11"/>
    <col min="11265" max="11266" width="5" customWidth="1"/>
    <col min="11267" max="11267" width="9.3984375" customWidth="1"/>
    <col min="11268" max="11268" width="7.5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273" max="11520" width="11"/>
    <col min="11521" max="11522" width="5" customWidth="1"/>
    <col min="11523" max="11523" width="9.3984375" customWidth="1"/>
    <col min="11524" max="11524" width="7.5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529" max="11776" width="11"/>
    <col min="11777" max="11778" width="5" customWidth="1"/>
    <col min="11779" max="11779" width="9.3984375" customWidth="1"/>
    <col min="11780" max="11780" width="7.5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1785" max="12032" width="11"/>
    <col min="12033" max="12034" width="5" customWidth="1"/>
    <col min="12035" max="12035" width="9.3984375" customWidth="1"/>
    <col min="12036" max="12036" width="7.5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041" max="12288" width="11"/>
    <col min="12289" max="12290" width="5" customWidth="1"/>
    <col min="12291" max="12291" width="9.3984375" customWidth="1"/>
    <col min="12292" max="12292" width="7.5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297" max="12544" width="11"/>
    <col min="12545" max="12546" width="5" customWidth="1"/>
    <col min="12547" max="12547" width="9.3984375" customWidth="1"/>
    <col min="12548" max="12548" width="7.5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553" max="12800" width="11"/>
    <col min="12801" max="12802" width="5" customWidth="1"/>
    <col min="12803" max="12803" width="9.3984375" customWidth="1"/>
    <col min="12804" max="12804" width="7.5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2809" max="13056" width="11"/>
    <col min="13057" max="13058" width="5" customWidth="1"/>
    <col min="13059" max="13059" width="9.3984375" customWidth="1"/>
    <col min="13060" max="13060" width="7.5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065" max="13312" width="11"/>
    <col min="13313" max="13314" width="5" customWidth="1"/>
    <col min="13315" max="13315" width="9.3984375" customWidth="1"/>
    <col min="13316" max="13316" width="7.5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321" max="13568" width="11"/>
    <col min="13569" max="13570" width="5" customWidth="1"/>
    <col min="13571" max="13571" width="9.3984375" customWidth="1"/>
    <col min="13572" max="13572" width="7.5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577" max="13824" width="11"/>
    <col min="13825" max="13826" width="5" customWidth="1"/>
    <col min="13827" max="13827" width="9.3984375" customWidth="1"/>
    <col min="13828" max="13828" width="7.5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3833" max="14080" width="11"/>
    <col min="14081" max="14082" width="5" customWidth="1"/>
    <col min="14083" max="14083" width="9.3984375" customWidth="1"/>
    <col min="14084" max="14084" width="7.5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089" max="14336" width="11"/>
    <col min="14337" max="14338" width="5" customWidth="1"/>
    <col min="14339" max="14339" width="9.3984375" customWidth="1"/>
    <col min="14340" max="14340" width="7.5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345" max="14592" width="11"/>
    <col min="14593" max="14594" width="5" customWidth="1"/>
    <col min="14595" max="14595" width="9.3984375" customWidth="1"/>
    <col min="14596" max="14596" width="7.5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601" max="14848" width="11"/>
    <col min="14849" max="14850" width="5" customWidth="1"/>
    <col min="14851" max="14851" width="9.3984375" customWidth="1"/>
    <col min="14852" max="14852" width="7.5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4857" max="15104" width="11"/>
    <col min="15105" max="15106" width="5" customWidth="1"/>
    <col min="15107" max="15107" width="9.3984375" customWidth="1"/>
    <col min="15108" max="15108" width="7.5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113" max="15360" width="11"/>
    <col min="15361" max="15362" width="5" customWidth="1"/>
    <col min="15363" max="15363" width="9.3984375" customWidth="1"/>
    <col min="15364" max="15364" width="7.5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369" max="15616" width="11"/>
    <col min="15617" max="15618" width="5" customWidth="1"/>
    <col min="15619" max="15619" width="9.3984375" customWidth="1"/>
    <col min="15620" max="15620" width="7.5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625" max="15872" width="11"/>
    <col min="15873" max="15874" width="5" customWidth="1"/>
    <col min="15875" max="15875" width="9.3984375" customWidth="1"/>
    <col min="15876" max="15876" width="7.5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5881" max="16128" width="11"/>
    <col min="16129" max="16130" width="5" customWidth="1"/>
    <col min="16131" max="16131" width="9.3984375" customWidth="1"/>
    <col min="16132" max="16132" width="7.5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  <col min="16137" max="16384" width="11"/>
  </cols>
  <sheetData>
    <row r="1" spans="2:10" s="27" customFormat="1" ht="14.4" thickBot="1" x14ac:dyDescent="0.3">
      <c r="B1" s="28" t="s">
        <v>173</v>
      </c>
      <c r="C1" s="29"/>
      <c r="D1" s="29"/>
      <c r="E1" s="29"/>
      <c r="F1" s="29"/>
      <c r="G1" s="29"/>
      <c r="H1" s="29"/>
      <c r="I1" s="29" t="s">
        <v>174</v>
      </c>
      <c r="J1" s="30"/>
    </row>
    <row r="2" spans="2:10" ht="18" thickBot="1" x14ac:dyDescent="0.35">
      <c r="B2" s="154" t="s">
        <v>85</v>
      </c>
      <c r="C2" s="155"/>
      <c r="D2" s="156">
        <v>91</v>
      </c>
      <c r="E2" s="157"/>
      <c r="F2" s="35"/>
      <c r="G2" s="35"/>
      <c r="H2" s="35"/>
      <c r="I2" s="148" t="s">
        <v>181</v>
      </c>
      <c r="J2" s="36"/>
    </row>
    <row r="3" spans="2:10" ht="14.4" thickBot="1" x14ac:dyDescent="0.3">
      <c r="B3" s="154" t="s">
        <v>86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87</v>
      </c>
      <c r="D4" s="183" t="s">
        <v>139</v>
      </c>
      <c r="E4" s="184"/>
      <c r="F4" s="41"/>
      <c r="H4" s="40" t="s">
        <v>89</v>
      </c>
      <c r="I4" s="42"/>
      <c r="J4" s="41"/>
    </row>
    <row r="5" spans="2:10" ht="14.4" thickBot="1" x14ac:dyDescent="0.3">
      <c r="B5" s="39"/>
      <c r="C5" s="40" t="s">
        <v>90</v>
      </c>
      <c r="D5" s="158" t="s">
        <v>188</v>
      </c>
      <c r="E5" s="44"/>
      <c r="F5" s="41"/>
      <c r="H5" s="40" t="s">
        <v>91</v>
      </c>
      <c r="I5" s="45" t="s">
        <v>92</v>
      </c>
      <c r="J5" s="41"/>
    </row>
    <row r="6" spans="2:10" ht="14.4" thickBot="1" x14ac:dyDescent="0.3">
      <c r="B6" s="39"/>
      <c r="C6" s="40" t="s">
        <v>93</v>
      </c>
      <c r="D6" s="45" t="s">
        <v>94</v>
      </c>
      <c r="E6" s="44"/>
      <c r="F6" s="41"/>
      <c r="H6" s="40" t="s">
        <v>95</v>
      </c>
      <c r="I6" s="42"/>
      <c r="J6" s="41"/>
    </row>
    <row r="7" spans="2:10" ht="14.4" thickBot="1" x14ac:dyDescent="0.3">
      <c r="B7" s="39"/>
      <c r="C7" s="40" t="s">
        <v>96</v>
      </c>
      <c r="D7" s="45" t="s">
        <v>21</v>
      </c>
      <c r="E7" s="44"/>
      <c r="F7" s="41"/>
      <c r="H7" s="40" t="s">
        <v>97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98</v>
      </c>
      <c r="I8" s="49"/>
      <c r="J8" s="50"/>
    </row>
    <row r="9" spans="2:10" ht="14.4" thickBot="1" x14ac:dyDescent="0.3">
      <c r="B9" s="154" t="s">
        <v>99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100</v>
      </c>
      <c r="C10" s="53"/>
      <c r="D10" s="54">
        <v>40925</v>
      </c>
      <c r="E10" s="40" t="s">
        <v>101</v>
      </c>
      <c r="F10" s="55">
        <v>0.58333333333333337</v>
      </c>
      <c r="G10" s="56" t="s">
        <v>102</v>
      </c>
      <c r="H10" s="56"/>
      <c r="I10" s="57"/>
      <c r="J10" s="41"/>
    </row>
    <row r="11" spans="2:10" ht="14.4" thickBot="1" x14ac:dyDescent="0.3">
      <c r="B11" s="52" t="s">
        <v>103</v>
      </c>
      <c r="C11" s="53"/>
      <c r="D11" s="58">
        <v>40927</v>
      </c>
      <c r="E11" s="40" t="s">
        <v>101</v>
      </c>
      <c r="F11" s="55">
        <v>0.33333333333333331</v>
      </c>
      <c r="G11" s="56" t="s">
        <v>104</v>
      </c>
      <c r="H11" s="56"/>
      <c r="I11" s="59" t="s">
        <v>140</v>
      </c>
      <c r="J11" s="41"/>
    </row>
    <row r="12" spans="2:10" ht="14.4" thickBot="1" x14ac:dyDescent="0.3">
      <c r="B12" s="52" t="s">
        <v>106</v>
      </c>
      <c r="C12" s="53"/>
      <c r="D12" s="58">
        <v>40927</v>
      </c>
      <c r="E12" s="40" t="s">
        <v>101</v>
      </c>
      <c r="F12" s="55">
        <v>0.79166666666666663</v>
      </c>
      <c r="G12" s="56" t="s">
        <v>107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108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109</v>
      </c>
      <c r="C15" s="63"/>
      <c r="D15" s="64"/>
      <c r="E15" s="63" t="s">
        <v>110</v>
      </c>
      <c r="F15" s="63"/>
      <c r="G15" s="64"/>
      <c r="H15" s="63" t="s">
        <v>111</v>
      </c>
      <c r="I15" s="63"/>
      <c r="J15" s="65"/>
    </row>
    <row r="16" spans="2:10" ht="14.4" thickBot="1" x14ac:dyDescent="0.3">
      <c r="B16" s="45" t="s">
        <v>112</v>
      </c>
      <c r="C16" s="41"/>
      <c r="E16" s="42"/>
      <c r="F16" s="41"/>
      <c r="H16" s="45" t="s">
        <v>112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113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114</v>
      </c>
      <c r="C19" s="69" t="s">
        <v>115</v>
      </c>
      <c r="D19" s="70"/>
      <c r="E19" s="71"/>
      <c r="F19" s="69" t="s">
        <v>116</v>
      </c>
      <c r="G19" s="71"/>
      <c r="H19" s="69"/>
      <c r="I19" s="71"/>
      <c r="J19" s="72" t="s">
        <v>117</v>
      </c>
    </row>
    <row r="20" spans="2:10" x14ac:dyDescent="0.25">
      <c r="B20" s="73">
        <v>1</v>
      </c>
      <c r="C20" s="74" t="s">
        <v>168</v>
      </c>
      <c r="D20" s="75"/>
      <c r="E20" s="76"/>
      <c r="F20" s="185" t="s">
        <v>118</v>
      </c>
      <c r="G20" s="186"/>
      <c r="H20" s="186"/>
      <c r="I20" s="187"/>
      <c r="J20" s="77"/>
    </row>
    <row r="21" spans="2:10" x14ac:dyDescent="0.25">
      <c r="B21" s="78">
        <v>2</v>
      </c>
      <c r="C21" s="79" t="s">
        <v>169</v>
      </c>
      <c r="D21" s="80"/>
      <c r="E21" s="81"/>
      <c r="F21" s="188" t="s">
        <v>119</v>
      </c>
      <c r="G21" s="189"/>
      <c r="H21" s="189"/>
      <c r="I21" s="190"/>
      <c r="J21" s="82"/>
    </row>
    <row r="22" spans="2:10" x14ac:dyDescent="0.25">
      <c r="B22" s="78">
        <v>3</v>
      </c>
      <c r="C22" s="79" t="s">
        <v>170</v>
      </c>
      <c r="D22" s="80"/>
      <c r="E22" s="81"/>
      <c r="F22" s="188"/>
      <c r="G22" s="189"/>
      <c r="H22" s="189"/>
      <c r="I22" s="190"/>
      <c r="J22" s="82"/>
    </row>
    <row r="23" spans="2:10" x14ac:dyDescent="0.25">
      <c r="B23" s="78">
        <v>4</v>
      </c>
      <c r="C23" s="79" t="s">
        <v>171</v>
      </c>
      <c r="D23" s="80"/>
      <c r="E23" s="81"/>
      <c r="F23" s="188" t="s">
        <v>120</v>
      </c>
      <c r="G23" s="189"/>
      <c r="H23" s="189"/>
      <c r="I23" s="190"/>
      <c r="J23" s="82"/>
    </row>
    <row r="24" spans="2:10" x14ac:dyDescent="0.25">
      <c r="B24" s="78">
        <v>5</v>
      </c>
      <c r="C24" s="79" t="s">
        <v>167</v>
      </c>
      <c r="D24" s="80"/>
      <c r="E24" s="81"/>
      <c r="F24" s="188"/>
      <c r="G24" s="189"/>
      <c r="H24" s="189"/>
      <c r="I24" s="190"/>
      <c r="J24" s="82"/>
    </row>
    <row r="25" spans="2:10" x14ac:dyDescent="0.25">
      <c r="B25" s="78">
        <v>6</v>
      </c>
      <c r="C25" s="79" t="s">
        <v>172</v>
      </c>
      <c r="D25" s="80"/>
      <c r="E25" s="81"/>
      <c r="F25" s="174"/>
      <c r="G25" s="175"/>
      <c r="H25" s="175"/>
      <c r="I25" s="176"/>
      <c r="J25" s="82"/>
    </row>
    <row r="26" spans="2:10" ht="14.4" thickBot="1" x14ac:dyDescent="0.3">
      <c r="B26" s="83">
        <v>7</v>
      </c>
      <c r="C26" s="7"/>
      <c r="D26" s="84"/>
      <c r="E26" s="85"/>
      <c r="F26" s="177"/>
      <c r="G26" s="178"/>
      <c r="H26" s="178"/>
      <c r="I26" s="179"/>
      <c r="J26" s="86"/>
    </row>
    <row r="27" spans="2:10" ht="14.4" thickBot="1" x14ac:dyDescent="0.3">
      <c r="B27" s="87">
        <v>8</v>
      </c>
      <c r="C27" s="39"/>
      <c r="E27" s="66"/>
      <c r="F27" s="180"/>
      <c r="G27" s="181"/>
      <c r="H27" s="181"/>
      <c r="I27" s="182"/>
      <c r="J27" s="88"/>
    </row>
    <row r="28" spans="2:10" ht="14.4" thickBot="1" x14ac:dyDescent="0.3">
      <c r="B28" s="154" t="s">
        <v>121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122</v>
      </c>
      <c r="C29" s="89"/>
      <c r="D29" s="62" t="s">
        <v>123</v>
      </c>
      <c r="E29" s="63"/>
      <c r="F29" s="62" t="s">
        <v>124</v>
      </c>
      <c r="G29" s="89"/>
      <c r="H29" s="63" t="s">
        <v>125</v>
      </c>
      <c r="I29" s="89"/>
      <c r="J29" s="90" t="s">
        <v>126</v>
      </c>
    </row>
    <row r="30" spans="2:10" ht="14.4" thickBot="1" x14ac:dyDescent="0.3">
      <c r="B30" s="91"/>
      <c r="C30" s="92"/>
      <c r="D30" s="91"/>
      <c r="E30" s="93"/>
      <c r="F30" s="91" t="s">
        <v>127</v>
      </c>
      <c r="G30" s="92"/>
      <c r="H30" s="93" t="s">
        <v>128</v>
      </c>
      <c r="I30" s="92"/>
      <c r="J30" s="94"/>
    </row>
    <row r="31" spans="2:10" x14ac:dyDescent="0.25">
      <c r="B31" s="79" t="s">
        <v>33</v>
      </c>
      <c r="C31" s="95"/>
      <c r="D31" s="79" t="s">
        <v>65</v>
      </c>
      <c r="E31" s="95"/>
      <c r="F31" s="74">
        <v>6</v>
      </c>
      <c r="G31" s="96"/>
      <c r="H31" s="6"/>
      <c r="I31" s="81"/>
      <c r="J31" s="3"/>
    </row>
    <row r="32" spans="2:10" x14ac:dyDescent="0.25">
      <c r="B32" s="79" t="s">
        <v>34</v>
      </c>
      <c r="C32" s="95"/>
      <c r="D32" s="79" t="s">
        <v>141</v>
      </c>
      <c r="E32" s="95"/>
      <c r="F32" s="79">
        <v>8</v>
      </c>
      <c r="G32" s="95"/>
      <c r="H32" s="6"/>
      <c r="I32" s="81"/>
      <c r="J32" s="3"/>
    </row>
    <row r="33" spans="2:10" x14ac:dyDescent="0.25">
      <c r="B33" s="79" t="s">
        <v>42</v>
      </c>
      <c r="C33" s="95"/>
      <c r="D33" s="79" t="s">
        <v>67</v>
      </c>
      <c r="E33" s="95"/>
      <c r="F33" s="79">
        <v>10</v>
      </c>
      <c r="G33" s="95"/>
      <c r="H33" s="6"/>
      <c r="I33" s="81"/>
      <c r="J33" s="3"/>
    </row>
    <row r="34" spans="2:10" x14ac:dyDescent="0.25">
      <c r="B34" s="79" t="s">
        <v>43</v>
      </c>
      <c r="C34" s="95"/>
      <c r="D34" s="79" t="s">
        <v>68</v>
      </c>
      <c r="E34" s="95"/>
      <c r="F34" s="79">
        <v>9</v>
      </c>
      <c r="G34" s="95"/>
      <c r="H34" s="6"/>
      <c r="I34" s="81"/>
      <c r="J34" s="3"/>
    </row>
    <row r="35" spans="2:10" ht="14.4" thickBot="1" x14ac:dyDescent="0.3">
      <c r="B35" s="97" t="s">
        <v>48</v>
      </c>
      <c r="C35" s="50"/>
      <c r="D35" s="97" t="s">
        <v>69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154" t="s">
        <v>129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130</v>
      </c>
      <c r="C37" s="102"/>
      <c r="D37" s="103" t="s">
        <v>87</v>
      </c>
      <c r="E37" s="104" t="s">
        <v>131</v>
      </c>
      <c r="F37" s="104" t="s">
        <v>132</v>
      </c>
      <c r="G37" s="69" t="s">
        <v>133</v>
      </c>
      <c r="H37" s="71"/>
      <c r="I37" s="69" t="s">
        <v>134</v>
      </c>
      <c r="J37" s="71"/>
    </row>
    <row r="38" spans="2:10" x14ac:dyDescent="0.25">
      <c r="B38" s="79" t="s">
        <v>73</v>
      </c>
      <c r="C38" s="81"/>
      <c r="D38" s="105" t="s">
        <v>135</v>
      </c>
      <c r="E38" s="105">
        <v>5</v>
      </c>
      <c r="F38" s="3"/>
      <c r="G38" s="6"/>
      <c r="H38" s="81"/>
      <c r="I38" s="6"/>
      <c r="J38" s="81"/>
    </row>
    <row r="39" spans="2:10" x14ac:dyDescent="0.25">
      <c r="B39" s="79" t="s">
        <v>74</v>
      </c>
      <c r="C39" s="95"/>
      <c r="D39" s="105" t="s">
        <v>136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75</v>
      </c>
      <c r="C40" s="95"/>
      <c r="D40" s="105" t="s">
        <v>143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76</v>
      </c>
      <c r="C41" s="95"/>
      <c r="D41" s="105" t="s">
        <v>142</v>
      </c>
      <c r="E41" s="105">
        <v>6</v>
      </c>
      <c r="F41" s="3"/>
      <c r="G41" s="6"/>
      <c r="H41" s="81"/>
      <c r="I41" s="6"/>
      <c r="J41" s="81"/>
    </row>
    <row r="42" spans="2:10" ht="14.4" thickBot="1" x14ac:dyDescent="0.3">
      <c r="B42" s="79"/>
      <c r="C42" s="95"/>
      <c r="D42" s="105"/>
      <c r="E42" s="105"/>
      <c r="F42" s="108"/>
      <c r="G42" s="46"/>
      <c r="H42" s="50"/>
      <c r="I42" s="7"/>
      <c r="J42" s="85"/>
    </row>
    <row r="43" spans="2:10" ht="14.4" thickBot="1" x14ac:dyDescent="0.3">
      <c r="B43" s="154" t="s">
        <v>138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217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208</v>
      </c>
      <c r="C45" s="80">
        <v>0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211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8"/>
  <sheetViews>
    <sheetView zoomScale="75" zoomScaleNormal="75" workbookViewId="0">
      <selection activeCell="B44" sqref="B44:C46"/>
    </sheetView>
  </sheetViews>
  <sheetFormatPr baseColWidth="10" defaultRowHeight="13.8" x14ac:dyDescent="0.25"/>
  <cols>
    <col min="1" max="2" width="5" customWidth="1"/>
    <col min="3" max="3" width="9.3984375" customWidth="1"/>
    <col min="4" max="4" width="8.59765625" customWidth="1"/>
    <col min="5" max="5" width="7.19921875" customWidth="1"/>
    <col min="6" max="6" width="8.59765625" customWidth="1"/>
    <col min="7" max="7" width="8.3984375" customWidth="1"/>
    <col min="8" max="8" width="8.5" customWidth="1"/>
    <col min="257" max="258" width="5" customWidth="1"/>
    <col min="259" max="259" width="9.3984375" customWidth="1"/>
    <col min="260" max="260" width="8.0976562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513" max="514" width="5" customWidth="1"/>
    <col min="515" max="515" width="9.3984375" customWidth="1"/>
    <col min="516" max="516" width="8.0976562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769" max="770" width="5" customWidth="1"/>
    <col min="771" max="771" width="9.3984375" customWidth="1"/>
    <col min="772" max="772" width="8.0976562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1025" max="1026" width="5" customWidth="1"/>
    <col min="1027" max="1027" width="9.3984375" customWidth="1"/>
    <col min="1028" max="1028" width="8.0976562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281" max="1282" width="5" customWidth="1"/>
    <col min="1283" max="1283" width="9.3984375" customWidth="1"/>
    <col min="1284" max="1284" width="8.0976562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537" max="1538" width="5" customWidth="1"/>
    <col min="1539" max="1539" width="9.3984375" customWidth="1"/>
    <col min="1540" max="1540" width="8.0976562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793" max="1794" width="5" customWidth="1"/>
    <col min="1795" max="1795" width="9.3984375" customWidth="1"/>
    <col min="1796" max="1796" width="8.0976562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2049" max="2050" width="5" customWidth="1"/>
    <col min="2051" max="2051" width="9.3984375" customWidth="1"/>
    <col min="2052" max="2052" width="8.0976562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305" max="2306" width="5" customWidth="1"/>
    <col min="2307" max="2307" width="9.3984375" customWidth="1"/>
    <col min="2308" max="2308" width="8.0976562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561" max="2562" width="5" customWidth="1"/>
    <col min="2563" max="2563" width="9.3984375" customWidth="1"/>
    <col min="2564" max="2564" width="8.0976562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817" max="2818" width="5" customWidth="1"/>
    <col min="2819" max="2819" width="9.3984375" customWidth="1"/>
    <col min="2820" max="2820" width="8.0976562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3073" max="3074" width="5" customWidth="1"/>
    <col min="3075" max="3075" width="9.3984375" customWidth="1"/>
    <col min="3076" max="3076" width="8.0976562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329" max="3330" width="5" customWidth="1"/>
    <col min="3331" max="3331" width="9.3984375" customWidth="1"/>
    <col min="3332" max="3332" width="8.0976562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585" max="3586" width="5" customWidth="1"/>
    <col min="3587" max="3587" width="9.3984375" customWidth="1"/>
    <col min="3588" max="3588" width="8.0976562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841" max="3842" width="5" customWidth="1"/>
    <col min="3843" max="3843" width="9.3984375" customWidth="1"/>
    <col min="3844" max="3844" width="8.0976562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4097" max="4098" width="5" customWidth="1"/>
    <col min="4099" max="4099" width="9.3984375" customWidth="1"/>
    <col min="4100" max="4100" width="8.0976562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353" max="4354" width="5" customWidth="1"/>
    <col min="4355" max="4355" width="9.3984375" customWidth="1"/>
    <col min="4356" max="4356" width="8.0976562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609" max="4610" width="5" customWidth="1"/>
    <col min="4611" max="4611" width="9.3984375" customWidth="1"/>
    <col min="4612" max="4612" width="8.0976562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865" max="4866" width="5" customWidth="1"/>
    <col min="4867" max="4867" width="9.3984375" customWidth="1"/>
    <col min="4868" max="4868" width="8.0976562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5121" max="5122" width="5" customWidth="1"/>
    <col min="5123" max="5123" width="9.3984375" customWidth="1"/>
    <col min="5124" max="5124" width="8.0976562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377" max="5378" width="5" customWidth="1"/>
    <col min="5379" max="5379" width="9.3984375" customWidth="1"/>
    <col min="5380" max="5380" width="8.0976562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633" max="5634" width="5" customWidth="1"/>
    <col min="5635" max="5635" width="9.3984375" customWidth="1"/>
    <col min="5636" max="5636" width="8.0976562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889" max="5890" width="5" customWidth="1"/>
    <col min="5891" max="5891" width="9.3984375" customWidth="1"/>
    <col min="5892" max="5892" width="8.0976562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6145" max="6146" width="5" customWidth="1"/>
    <col min="6147" max="6147" width="9.3984375" customWidth="1"/>
    <col min="6148" max="6148" width="8.0976562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401" max="6402" width="5" customWidth="1"/>
    <col min="6403" max="6403" width="9.3984375" customWidth="1"/>
    <col min="6404" max="6404" width="8.0976562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657" max="6658" width="5" customWidth="1"/>
    <col min="6659" max="6659" width="9.3984375" customWidth="1"/>
    <col min="6660" max="6660" width="8.0976562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913" max="6914" width="5" customWidth="1"/>
    <col min="6915" max="6915" width="9.3984375" customWidth="1"/>
    <col min="6916" max="6916" width="8.0976562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7169" max="7170" width="5" customWidth="1"/>
    <col min="7171" max="7171" width="9.3984375" customWidth="1"/>
    <col min="7172" max="7172" width="8.0976562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425" max="7426" width="5" customWidth="1"/>
    <col min="7427" max="7427" width="9.3984375" customWidth="1"/>
    <col min="7428" max="7428" width="8.0976562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681" max="7682" width="5" customWidth="1"/>
    <col min="7683" max="7683" width="9.3984375" customWidth="1"/>
    <col min="7684" max="7684" width="8.0976562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937" max="7938" width="5" customWidth="1"/>
    <col min="7939" max="7939" width="9.3984375" customWidth="1"/>
    <col min="7940" max="7940" width="8.0976562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8193" max="8194" width="5" customWidth="1"/>
    <col min="8195" max="8195" width="9.3984375" customWidth="1"/>
    <col min="8196" max="8196" width="8.0976562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449" max="8450" width="5" customWidth="1"/>
    <col min="8451" max="8451" width="9.3984375" customWidth="1"/>
    <col min="8452" max="8452" width="8.0976562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705" max="8706" width="5" customWidth="1"/>
    <col min="8707" max="8707" width="9.3984375" customWidth="1"/>
    <col min="8708" max="8708" width="8.0976562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961" max="8962" width="5" customWidth="1"/>
    <col min="8963" max="8963" width="9.3984375" customWidth="1"/>
    <col min="8964" max="8964" width="8.0976562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9217" max="9218" width="5" customWidth="1"/>
    <col min="9219" max="9219" width="9.3984375" customWidth="1"/>
    <col min="9220" max="9220" width="8.0976562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473" max="9474" width="5" customWidth="1"/>
    <col min="9475" max="9475" width="9.3984375" customWidth="1"/>
    <col min="9476" max="9476" width="8.0976562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729" max="9730" width="5" customWidth="1"/>
    <col min="9731" max="9731" width="9.3984375" customWidth="1"/>
    <col min="9732" max="9732" width="8.0976562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985" max="9986" width="5" customWidth="1"/>
    <col min="9987" max="9987" width="9.3984375" customWidth="1"/>
    <col min="9988" max="9988" width="8.0976562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10241" max="10242" width="5" customWidth="1"/>
    <col min="10243" max="10243" width="9.3984375" customWidth="1"/>
    <col min="10244" max="10244" width="8.0976562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497" max="10498" width="5" customWidth="1"/>
    <col min="10499" max="10499" width="9.3984375" customWidth="1"/>
    <col min="10500" max="10500" width="8.0976562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753" max="10754" width="5" customWidth="1"/>
    <col min="10755" max="10755" width="9.3984375" customWidth="1"/>
    <col min="10756" max="10756" width="8.0976562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1009" max="11010" width="5" customWidth="1"/>
    <col min="11011" max="11011" width="9.3984375" customWidth="1"/>
    <col min="11012" max="11012" width="8.0976562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265" max="11266" width="5" customWidth="1"/>
    <col min="11267" max="11267" width="9.3984375" customWidth="1"/>
    <col min="11268" max="11268" width="8.0976562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521" max="11522" width="5" customWidth="1"/>
    <col min="11523" max="11523" width="9.3984375" customWidth="1"/>
    <col min="11524" max="11524" width="8.0976562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777" max="11778" width="5" customWidth="1"/>
    <col min="11779" max="11779" width="9.3984375" customWidth="1"/>
    <col min="11780" max="11780" width="8.0976562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2033" max="12034" width="5" customWidth="1"/>
    <col min="12035" max="12035" width="9.3984375" customWidth="1"/>
    <col min="12036" max="12036" width="8.0976562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289" max="12290" width="5" customWidth="1"/>
    <col min="12291" max="12291" width="9.3984375" customWidth="1"/>
    <col min="12292" max="12292" width="8.0976562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545" max="12546" width="5" customWidth="1"/>
    <col min="12547" max="12547" width="9.3984375" customWidth="1"/>
    <col min="12548" max="12548" width="8.0976562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801" max="12802" width="5" customWidth="1"/>
    <col min="12803" max="12803" width="9.3984375" customWidth="1"/>
    <col min="12804" max="12804" width="8.0976562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3057" max="13058" width="5" customWidth="1"/>
    <col min="13059" max="13059" width="9.3984375" customWidth="1"/>
    <col min="13060" max="13060" width="8.0976562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313" max="13314" width="5" customWidth="1"/>
    <col min="13315" max="13315" width="9.3984375" customWidth="1"/>
    <col min="13316" max="13316" width="8.0976562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569" max="13570" width="5" customWidth="1"/>
    <col min="13571" max="13571" width="9.3984375" customWidth="1"/>
    <col min="13572" max="13572" width="8.0976562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825" max="13826" width="5" customWidth="1"/>
    <col min="13827" max="13827" width="9.3984375" customWidth="1"/>
    <col min="13828" max="13828" width="8.0976562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4081" max="14082" width="5" customWidth="1"/>
    <col min="14083" max="14083" width="9.3984375" customWidth="1"/>
    <col min="14084" max="14084" width="8.0976562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337" max="14338" width="5" customWidth="1"/>
    <col min="14339" max="14339" width="9.3984375" customWidth="1"/>
    <col min="14340" max="14340" width="8.0976562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593" max="14594" width="5" customWidth="1"/>
    <col min="14595" max="14595" width="9.3984375" customWidth="1"/>
    <col min="14596" max="14596" width="8.0976562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849" max="14850" width="5" customWidth="1"/>
    <col min="14851" max="14851" width="9.3984375" customWidth="1"/>
    <col min="14852" max="14852" width="8.0976562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5105" max="15106" width="5" customWidth="1"/>
    <col min="15107" max="15107" width="9.3984375" customWidth="1"/>
    <col min="15108" max="15108" width="8.0976562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361" max="15362" width="5" customWidth="1"/>
    <col min="15363" max="15363" width="9.3984375" customWidth="1"/>
    <col min="15364" max="15364" width="8.0976562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617" max="15618" width="5" customWidth="1"/>
    <col min="15619" max="15619" width="9.3984375" customWidth="1"/>
    <col min="15620" max="15620" width="8.0976562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873" max="15874" width="5" customWidth="1"/>
    <col min="15875" max="15875" width="9.3984375" customWidth="1"/>
    <col min="15876" max="15876" width="8.0976562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6129" max="16130" width="5" customWidth="1"/>
    <col min="16131" max="16131" width="9.3984375" customWidth="1"/>
    <col min="16132" max="16132" width="8.0976562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</cols>
  <sheetData>
    <row r="1" spans="2:10" s="27" customFormat="1" ht="14.4" thickBot="1" x14ac:dyDescent="0.3">
      <c r="B1" s="28" t="s">
        <v>175</v>
      </c>
      <c r="C1" s="29"/>
      <c r="D1" s="29"/>
      <c r="E1" s="29"/>
      <c r="F1" s="29"/>
      <c r="G1" s="29"/>
      <c r="H1" s="29"/>
      <c r="I1" s="29" t="s">
        <v>176</v>
      </c>
      <c r="J1" s="30"/>
    </row>
    <row r="2" spans="2:10" ht="18" thickBot="1" x14ac:dyDescent="0.35">
      <c r="B2" s="31" t="s">
        <v>85</v>
      </c>
      <c r="C2" s="32"/>
      <c r="D2" s="33">
        <v>92</v>
      </c>
      <c r="E2" s="34"/>
      <c r="F2" s="35"/>
      <c r="G2" s="35"/>
      <c r="H2" s="35"/>
      <c r="I2" s="148" t="s">
        <v>181</v>
      </c>
      <c r="J2" s="36"/>
    </row>
    <row r="3" spans="2:10" ht="14.4" thickBot="1" x14ac:dyDescent="0.3">
      <c r="B3" s="31" t="s">
        <v>86</v>
      </c>
      <c r="C3" s="32"/>
      <c r="D3" s="32"/>
      <c r="E3" s="32"/>
      <c r="F3" s="32"/>
      <c r="G3" s="32"/>
      <c r="H3" s="32"/>
      <c r="I3" s="37"/>
      <c r="J3" s="38"/>
    </row>
    <row r="4" spans="2:10" ht="14.4" thickBot="1" x14ac:dyDescent="0.3">
      <c r="B4" s="39"/>
      <c r="C4" s="40" t="s">
        <v>87</v>
      </c>
      <c r="D4" s="191" t="s">
        <v>144</v>
      </c>
      <c r="E4" s="192"/>
      <c r="F4" s="41"/>
      <c r="H4" s="40" t="s">
        <v>89</v>
      </c>
      <c r="I4" s="42"/>
      <c r="J4" s="41"/>
    </row>
    <row r="5" spans="2:10" ht="14.4" thickBot="1" x14ac:dyDescent="0.3">
      <c r="B5" s="39"/>
      <c r="C5" s="40" t="s">
        <v>90</v>
      </c>
      <c r="D5" s="43" t="s">
        <v>189</v>
      </c>
      <c r="E5" s="44"/>
      <c r="F5" s="41"/>
      <c r="H5" s="40" t="s">
        <v>91</v>
      </c>
      <c r="I5" s="45" t="s">
        <v>92</v>
      </c>
      <c r="J5" s="41"/>
    </row>
    <row r="6" spans="2:10" ht="14.4" thickBot="1" x14ac:dyDescent="0.3">
      <c r="B6" s="39"/>
      <c r="C6" s="40" t="s">
        <v>93</v>
      </c>
      <c r="D6" s="45" t="s">
        <v>94</v>
      </c>
      <c r="E6" s="44"/>
      <c r="F6" s="41"/>
      <c r="H6" s="40" t="s">
        <v>95</v>
      </c>
      <c r="I6" s="42"/>
      <c r="J6" s="41"/>
    </row>
    <row r="7" spans="2:10" ht="14.4" thickBot="1" x14ac:dyDescent="0.3">
      <c r="B7" s="39"/>
      <c r="C7" s="40" t="s">
        <v>96</v>
      </c>
      <c r="D7" s="45" t="s">
        <v>21</v>
      </c>
      <c r="E7" s="44"/>
      <c r="F7" s="41"/>
      <c r="H7" s="40" t="s">
        <v>97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98</v>
      </c>
      <c r="I8" s="49"/>
      <c r="J8" s="50"/>
    </row>
    <row r="9" spans="2:10" ht="14.4" thickBot="1" x14ac:dyDescent="0.3">
      <c r="B9" s="31" t="s">
        <v>99</v>
      </c>
      <c r="C9" s="32"/>
      <c r="D9" s="32"/>
      <c r="E9" s="32"/>
      <c r="F9" s="37"/>
      <c r="G9" s="37"/>
      <c r="H9" s="51"/>
      <c r="I9" s="37"/>
      <c r="J9" s="38"/>
    </row>
    <row r="10" spans="2:10" ht="14.4" thickBot="1" x14ac:dyDescent="0.3">
      <c r="B10" s="52" t="s">
        <v>100</v>
      </c>
      <c r="C10" s="53"/>
      <c r="D10" s="54">
        <v>40931</v>
      </c>
      <c r="E10" s="40" t="s">
        <v>101</v>
      </c>
      <c r="F10" s="55">
        <v>0.58333333333333337</v>
      </c>
      <c r="G10" s="56" t="s">
        <v>102</v>
      </c>
      <c r="H10" s="56"/>
      <c r="I10" s="57"/>
      <c r="J10" s="41"/>
    </row>
    <row r="11" spans="2:10" ht="14.4" thickBot="1" x14ac:dyDescent="0.3">
      <c r="B11" s="52" t="s">
        <v>103</v>
      </c>
      <c r="C11" s="53"/>
      <c r="D11" s="58">
        <v>40934</v>
      </c>
      <c r="E11" s="40" t="s">
        <v>101</v>
      </c>
      <c r="F11" s="55">
        <v>0.33333333333333331</v>
      </c>
      <c r="G11" s="56" t="s">
        <v>104</v>
      </c>
      <c r="H11" s="56"/>
      <c r="I11" s="59" t="s">
        <v>140</v>
      </c>
      <c r="J11" s="41"/>
    </row>
    <row r="12" spans="2:10" ht="14.4" thickBot="1" x14ac:dyDescent="0.3">
      <c r="B12" s="52" t="s">
        <v>106</v>
      </c>
      <c r="C12" s="53"/>
      <c r="D12" s="58">
        <v>40934</v>
      </c>
      <c r="E12" s="40" t="s">
        <v>101</v>
      </c>
      <c r="F12" s="55">
        <v>0.79166666666666663</v>
      </c>
      <c r="G12" s="56" t="s">
        <v>107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31" t="s">
        <v>108</v>
      </c>
      <c r="C14" s="32"/>
      <c r="D14" s="32"/>
      <c r="E14" s="32"/>
      <c r="F14" s="32"/>
      <c r="G14" s="32"/>
      <c r="H14" s="32"/>
      <c r="I14" s="32"/>
      <c r="J14" s="34"/>
    </row>
    <row r="15" spans="2:10" ht="14.4" thickBot="1" x14ac:dyDescent="0.3">
      <c r="B15" s="62" t="s">
        <v>109</v>
      </c>
      <c r="C15" s="63"/>
      <c r="D15" s="64"/>
      <c r="E15" s="63" t="s">
        <v>110</v>
      </c>
      <c r="F15" s="63"/>
      <c r="G15" s="64"/>
      <c r="H15" s="63" t="s">
        <v>111</v>
      </c>
      <c r="I15" s="63"/>
      <c r="J15" s="65"/>
    </row>
    <row r="16" spans="2:10" ht="14.4" thickBot="1" x14ac:dyDescent="0.3">
      <c r="B16" s="45" t="s">
        <v>112</v>
      </c>
      <c r="C16" s="41"/>
      <c r="E16" s="42"/>
      <c r="F16" s="41"/>
      <c r="H16" s="45" t="s">
        <v>112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31" t="s">
        <v>113</v>
      </c>
      <c r="C18" s="67"/>
      <c r="D18" s="67"/>
      <c r="E18" s="67"/>
      <c r="F18" s="67"/>
      <c r="G18" s="67"/>
      <c r="H18" s="67"/>
      <c r="I18" s="67"/>
      <c r="J18" s="34"/>
    </row>
    <row r="19" spans="2:10" ht="14.4" thickBot="1" x14ac:dyDescent="0.3">
      <c r="B19" s="68" t="s">
        <v>114</v>
      </c>
      <c r="C19" s="69" t="s">
        <v>115</v>
      </c>
      <c r="D19" s="70"/>
      <c r="E19" s="71"/>
      <c r="F19" s="69" t="s">
        <v>116</v>
      </c>
      <c r="G19" s="71"/>
      <c r="H19" s="69"/>
      <c r="I19" s="71"/>
      <c r="J19" s="72" t="s">
        <v>117</v>
      </c>
    </row>
    <row r="20" spans="2:10" x14ac:dyDescent="0.25">
      <c r="B20" s="73">
        <v>1</v>
      </c>
      <c r="C20" s="74" t="s">
        <v>168</v>
      </c>
      <c r="D20" s="75"/>
      <c r="E20" s="76"/>
      <c r="F20" s="185" t="s">
        <v>118</v>
      </c>
      <c r="G20" s="186"/>
      <c r="H20" s="186"/>
      <c r="I20" s="187"/>
      <c r="J20" s="77"/>
    </row>
    <row r="21" spans="2:10" x14ac:dyDescent="0.25">
      <c r="B21" s="78">
        <v>2</v>
      </c>
      <c r="C21" s="79" t="s">
        <v>169</v>
      </c>
      <c r="D21" s="80"/>
      <c r="E21" s="81"/>
      <c r="F21" s="188" t="s">
        <v>119</v>
      </c>
      <c r="G21" s="189"/>
      <c r="H21" s="189"/>
      <c r="I21" s="190"/>
      <c r="J21" s="82"/>
    </row>
    <row r="22" spans="2:10" x14ac:dyDescent="0.25">
      <c r="B22" s="78">
        <v>3</v>
      </c>
      <c r="C22" s="79" t="s">
        <v>170</v>
      </c>
      <c r="D22" s="80"/>
      <c r="E22" s="81"/>
      <c r="F22" s="188"/>
      <c r="G22" s="189"/>
      <c r="H22" s="189"/>
      <c r="I22" s="190"/>
      <c r="J22" s="82"/>
    </row>
    <row r="23" spans="2:10" x14ac:dyDescent="0.25">
      <c r="B23" s="78">
        <v>4</v>
      </c>
      <c r="C23" s="79" t="s">
        <v>171</v>
      </c>
      <c r="D23" s="80"/>
      <c r="E23" s="81"/>
      <c r="F23" s="188" t="s">
        <v>120</v>
      </c>
      <c r="G23" s="189"/>
      <c r="H23" s="189"/>
      <c r="I23" s="190"/>
      <c r="J23" s="82"/>
    </row>
    <row r="24" spans="2:10" x14ac:dyDescent="0.25">
      <c r="B24" s="78">
        <v>5</v>
      </c>
      <c r="C24" s="79" t="s">
        <v>167</v>
      </c>
      <c r="D24" s="80"/>
      <c r="E24" s="81"/>
      <c r="F24" s="188"/>
      <c r="G24" s="189"/>
      <c r="H24" s="189"/>
      <c r="I24" s="190"/>
      <c r="J24" s="82"/>
    </row>
    <row r="25" spans="2:10" x14ac:dyDescent="0.25">
      <c r="B25" s="78">
        <v>6</v>
      </c>
      <c r="C25" s="79" t="s">
        <v>172</v>
      </c>
      <c r="D25" s="80"/>
      <c r="E25" s="81"/>
      <c r="F25" s="174"/>
      <c r="G25" s="175"/>
      <c r="H25" s="175"/>
      <c r="I25" s="176"/>
      <c r="J25" s="82"/>
    </row>
    <row r="26" spans="2:10" ht="14.4" thickBot="1" x14ac:dyDescent="0.3">
      <c r="B26" s="83">
        <v>7</v>
      </c>
      <c r="C26" s="7"/>
      <c r="D26" s="84"/>
      <c r="E26" s="85"/>
      <c r="F26" s="177"/>
      <c r="G26" s="178"/>
      <c r="H26" s="178"/>
      <c r="I26" s="179"/>
      <c r="J26" s="86"/>
    </row>
    <row r="27" spans="2:10" ht="14.4" thickBot="1" x14ac:dyDescent="0.3">
      <c r="B27" s="87">
        <v>8</v>
      </c>
      <c r="C27" s="39"/>
      <c r="E27" s="66"/>
      <c r="F27" s="180"/>
      <c r="G27" s="181"/>
      <c r="H27" s="181"/>
      <c r="I27" s="182"/>
      <c r="J27" s="88"/>
    </row>
    <row r="28" spans="2:10" ht="14.4" thickBot="1" x14ac:dyDescent="0.3">
      <c r="B28" s="31" t="s">
        <v>121</v>
      </c>
      <c r="C28" s="32"/>
      <c r="D28" s="32"/>
      <c r="E28" s="32"/>
      <c r="F28" s="67"/>
      <c r="G28" s="67"/>
      <c r="H28" s="32"/>
      <c r="I28" s="32"/>
      <c r="J28" s="34"/>
    </row>
    <row r="29" spans="2:10" x14ac:dyDescent="0.25">
      <c r="B29" s="62" t="s">
        <v>122</v>
      </c>
      <c r="C29" s="89"/>
      <c r="D29" s="62" t="s">
        <v>123</v>
      </c>
      <c r="E29" s="63"/>
      <c r="F29" s="62" t="s">
        <v>124</v>
      </c>
      <c r="G29" s="89"/>
      <c r="H29" s="63" t="s">
        <v>125</v>
      </c>
      <c r="I29" s="89"/>
      <c r="J29" s="90" t="s">
        <v>126</v>
      </c>
    </row>
    <row r="30" spans="2:10" ht="14.4" thickBot="1" x14ac:dyDescent="0.3">
      <c r="B30" s="91"/>
      <c r="C30" s="92"/>
      <c r="D30" s="91"/>
      <c r="E30" s="93"/>
      <c r="F30" s="91" t="s">
        <v>127</v>
      </c>
      <c r="G30" s="92"/>
      <c r="H30" s="93" t="s">
        <v>128</v>
      </c>
      <c r="I30" s="92"/>
      <c r="J30" s="94"/>
    </row>
    <row r="31" spans="2:10" x14ac:dyDescent="0.25">
      <c r="B31" s="79" t="s">
        <v>31</v>
      </c>
      <c r="C31" s="95"/>
      <c r="D31" s="79" t="s">
        <v>63</v>
      </c>
      <c r="E31" s="95"/>
      <c r="F31" s="74">
        <v>8</v>
      </c>
      <c r="G31" s="96"/>
      <c r="H31" s="6"/>
      <c r="I31" s="81"/>
      <c r="J31" s="3"/>
    </row>
    <row r="32" spans="2:10" x14ac:dyDescent="0.25">
      <c r="B32" s="79" t="s">
        <v>34</v>
      </c>
      <c r="C32" s="95"/>
      <c r="D32" s="79" t="s">
        <v>141</v>
      </c>
      <c r="E32" s="95"/>
      <c r="F32" s="79">
        <v>7</v>
      </c>
      <c r="G32" s="95"/>
      <c r="H32" s="6"/>
      <c r="I32" s="81"/>
      <c r="J32" s="3"/>
    </row>
    <row r="33" spans="2:10" x14ac:dyDescent="0.25">
      <c r="B33" s="79" t="s">
        <v>42</v>
      </c>
      <c r="C33" s="95"/>
      <c r="D33" s="79" t="s">
        <v>67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43</v>
      </c>
      <c r="C34" s="95"/>
      <c r="D34" s="79" t="s">
        <v>68</v>
      </c>
      <c r="E34" s="95"/>
      <c r="F34" s="79">
        <v>5</v>
      </c>
      <c r="G34" s="95"/>
      <c r="H34" s="6"/>
      <c r="I34" s="81"/>
      <c r="J34" s="3"/>
    </row>
    <row r="35" spans="2:10" ht="14.4" thickBot="1" x14ac:dyDescent="0.3">
      <c r="B35" s="97" t="s">
        <v>48</v>
      </c>
      <c r="C35" s="50"/>
      <c r="D35" s="97" t="s">
        <v>69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31" t="s">
        <v>129</v>
      </c>
      <c r="C36" s="32"/>
      <c r="D36" s="32"/>
      <c r="E36" s="32"/>
      <c r="F36" s="32"/>
      <c r="G36" s="32"/>
      <c r="H36" s="32"/>
      <c r="I36" s="32"/>
      <c r="J36" s="34"/>
    </row>
    <row r="37" spans="2:10" ht="14.4" thickBot="1" x14ac:dyDescent="0.3">
      <c r="B37" s="101" t="s">
        <v>130</v>
      </c>
      <c r="C37" s="102"/>
      <c r="D37" s="103" t="s">
        <v>87</v>
      </c>
      <c r="E37" s="104" t="s">
        <v>131</v>
      </c>
      <c r="F37" s="104" t="s">
        <v>132</v>
      </c>
      <c r="G37" s="69" t="s">
        <v>133</v>
      </c>
      <c r="H37" s="71"/>
      <c r="I37" s="69" t="s">
        <v>134</v>
      </c>
      <c r="J37" s="71"/>
    </row>
    <row r="38" spans="2:10" x14ac:dyDescent="0.25">
      <c r="B38" s="79" t="s">
        <v>73</v>
      </c>
      <c r="C38" s="81"/>
      <c r="D38" s="105" t="s">
        <v>135</v>
      </c>
      <c r="E38" s="105">
        <v>6</v>
      </c>
      <c r="F38" s="3"/>
      <c r="G38" s="6"/>
      <c r="H38" s="81"/>
      <c r="I38" s="6"/>
      <c r="J38" s="81"/>
    </row>
    <row r="39" spans="2:10" x14ac:dyDescent="0.25">
      <c r="B39" s="79" t="s">
        <v>75</v>
      </c>
      <c r="C39" s="95"/>
      <c r="D39" s="105" t="s">
        <v>143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76</v>
      </c>
      <c r="C40" s="95"/>
      <c r="D40" s="105" t="s">
        <v>142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77</v>
      </c>
      <c r="C41" s="95"/>
      <c r="D41" s="105" t="s">
        <v>137</v>
      </c>
      <c r="E41" s="105">
        <v>7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31" t="s">
        <v>138</v>
      </c>
      <c r="C43" s="32"/>
      <c r="D43" s="32"/>
      <c r="E43" s="37"/>
      <c r="F43" s="37"/>
      <c r="G43" s="37"/>
      <c r="H43" s="37"/>
      <c r="I43" s="37"/>
      <c r="J43" s="38"/>
    </row>
    <row r="44" spans="2:10" x14ac:dyDescent="0.25">
      <c r="B44" s="160" t="s">
        <v>217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208</v>
      </c>
      <c r="C45" s="80">
        <v>1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211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48"/>
  <sheetViews>
    <sheetView zoomScale="75" zoomScaleNormal="75" workbookViewId="0">
      <selection activeCell="C45" sqref="C45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9" max="256" width="11"/>
    <col min="257" max="258" width="5" customWidth="1"/>
    <col min="259" max="259" width="9.3984375" customWidth="1"/>
    <col min="260" max="260" width="8.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265" max="512" width="11"/>
    <col min="513" max="514" width="5" customWidth="1"/>
    <col min="515" max="515" width="9.3984375" customWidth="1"/>
    <col min="516" max="516" width="8.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521" max="768" width="11"/>
    <col min="769" max="770" width="5" customWidth="1"/>
    <col min="771" max="771" width="9.3984375" customWidth="1"/>
    <col min="772" max="772" width="8.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777" max="1024" width="11"/>
    <col min="1025" max="1026" width="5" customWidth="1"/>
    <col min="1027" max="1027" width="9.3984375" customWidth="1"/>
    <col min="1028" max="1028" width="8.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033" max="1280" width="11"/>
    <col min="1281" max="1282" width="5" customWidth="1"/>
    <col min="1283" max="1283" width="9.3984375" customWidth="1"/>
    <col min="1284" max="1284" width="8.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289" max="1536" width="11"/>
    <col min="1537" max="1538" width="5" customWidth="1"/>
    <col min="1539" max="1539" width="9.3984375" customWidth="1"/>
    <col min="1540" max="1540" width="8.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545" max="1792" width="11"/>
    <col min="1793" max="1794" width="5" customWidth="1"/>
    <col min="1795" max="1795" width="9.3984375" customWidth="1"/>
    <col min="1796" max="1796" width="8.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1801" max="2048" width="11"/>
    <col min="2049" max="2050" width="5" customWidth="1"/>
    <col min="2051" max="2051" width="9.3984375" customWidth="1"/>
    <col min="2052" max="2052" width="8.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057" max="2304" width="11"/>
    <col min="2305" max="2306" width="5" customWidth="1"/>
    <col min="2307" max="2307" width="9.3984375" customWidth="1"/>
    <col min="2308" max="2308" width="8.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313" max="2560" width="11"/>
    <col min="2561" max="2562" width="5" customWidth="1"/>
    <col min="2563" max="2563" width="9.3984375" customWidth="1"/>
    <col min="2564" max="2564" width="8.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569" max="2816" width="11"/>
    <col min="2817" max="2818" width="5" customWidth="1"/>
    <col min="2819" max="2819" width="9.3984375" customWidth="1"/>
    <col min="2820" max="2820" width="8.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2825" max="3072" width="11"/>
    <col min="3073" max="3074" width="5" customWidth="1"/>
    <col min="3075" max="3075" width="9.3984375" customWidth="1"/>
    <col min="3076" max="3076" width="8.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081" max="3328" width="11"/>
    <col min="3329" max="3330" width="5" customWidth="1"/>
    <col min="3331" max="3331" width="9.3984375" customWidth="1"/>
    <col min="3332" max="3332" width="8.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337" max="3584" width="11"/>
    <col min="3585" max="3586" width="5" customWidth="1"/>
    <col min="3587" max="3587" width="9.3984375" customWidth="1"/>
    <col min="3588" max="3588" width="8.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593" max="3840" width="11"/>
    <col min="3841" max="3842" width="5" customWidth="1"/>
    <col min="3843" max="3843" width="9.3984375" customWidth="1"/>
    <col min="3844" max="3844" width="8.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3849" max="4096" width="11"/>
    <col min="4097" max="4098" width="5" customWidth="1"/>
    <col min="4099" max="4099" width="9.3984375" customWidth="1"/>
    <col min="4100" max="4100" width="8.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105" max="4352" width="11"/>
    <col min="4353" max="4354" width="5" customWidth="1"/>
    <col min="4355" max="4355" width="9.3984375" customWidth="1"/>
    <col min="4356" max="4356" width="8.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361" max="4608" width="11"/>
    <col min="4609" max="4610" width="5" customWidth="1"/>
    <col min="4611" max="4611" width="9.3984375" customWidth="1"/>
    <col min="4612" max="4612" width="8.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617" max="4864" width="11"/>
    <col min="4865" max="4866" width="5" customWidth="1"/>
    <col min="4867" max="4867" width="9.3984375" customWidth="1"/>
    <col min="4868" max="4868" width="8.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4873" max="5120" width="11"/>
    <col min="5121" max="5122" width="5" customWidth="1"/>
    <col min="5123" max="5123" width="9.3984375" customWidth="1"/>
    <col min="5124" max="5124" width="8.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129" max="5376" width="11"/>
    <col min="5377" max="5378" width="5" customWidth="1"/>
    <col min="5379" max="5379" width="9.3984375" customWidth="1"/>
    <col min="5380" max="5380" width="8.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385" max="5632" width="11"/>
    <col min="5633" max="5634" width="5" customWidth="1"/>
    <col min="5635" max="5635" width="9.3984375" customWidth="1"/>
    <col min="5636" max="5636" width="8.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641" max="5888" width="11"/>
    <col min="5889" max="5890" width="5" customWidth="1"/>
    <col min="5891" max="5891" width="9.3984375" customWidth="1"/>
    <col min="5892" max="5892" width="8.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5897" max="6144" width="11"/>
    <col min="6145" max="6146" width="5" customWidth="1"/>
    <col min="6147" max="6147" width="9.3984375" customWidth="1"/>
    <col min="6148" max="6148" width="8.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153" max="6400" width="11"/>
    <col min="6401" max="6402" width="5" customWidth="1"/>
    <col min="6403" max="6403" width="9.3984375" customWidth="1"/>
    <col min="6404" max="6404" width="8.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409" max="6656" width="11"/>
    <col min="6657" max="6658" width="5" customWidth="1"/>
    <col min="6659" max="6659" width="9.3984375" customWidth="1"/>
    <col min="6660" max="6660" width="8.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665" max="6912" width="11"/>
    <col min="6913" max="6914" width="5" customWidth="1"/>
    <col min="6915" max="6915" width="9.3984375" customWidth="1"/>
    <col min="6916" max="6916" width="8.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6921" max="7168" width="11"/>
    <col min="7169" max="7170" width="5" customWidth="1"/>
    <col min="7171" max="7171" width="9.3984375" customWidth="1"/>
    <col min="7172" max="7172" width="8.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177" max="7424" width="11"/>
    <col min="7425" max="7426" width="5" customWidth="1"/>
    <col min="7427" max="7427" width="9.3984375" customWidth="1"/>
    <col min="7428" max="7428" width="8.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433" max="7680" width="11"/>
    <col min="7681" max="7682" width="5" customWidth="1"/>
    <col min="7683" max="7683" width="9.3984375" customWidth="1"/>
    <col min="7684" max="7684" width="8.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689" max="7936" width="11"/>
    <col min="7937" max="7938" width="5" customWidth="1"/>
    <col min="7939" max="7939" width="9.3984375" customWidth="1"/>
    <col min="7940" max="7940" width="8.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7945" max="8192" width="11"/>
    <col min="8193" max="8194" width="5" customWidth="1"/>
    <col min="8195" max="8195" width="9.3984375" customWidth="1"/>
    <col min="8196" max="8196" width="8.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201" max="8448" width="11"/>
    <col min="8449" max="8450" width="5" customWidth="1"/>
    <col min="8451" max="8451" width="9.3984375" customWidth="1"/>
    <col min="8452" max="8452" width="8.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457" max="8704" width="11"/>
    <col min="8705" max="8706" width="5" customWidth="1"/>
    <col min="8707" max="8707" width="9.3984375" customWidth="1"/>
    <col min="8708" max="8708" width="8.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713" max="8960" width="11"/>
    <col min="8961" max="8962" width="5" customWidth="1"/>
    <col min="8963" max="8963" width="9.3984375" customWidth="1"/>
    <col min="8964" max="8964" width="8.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8969" max="9216" width="11"/>
    <col min="9217" max="9218" width="5" customWidth="1"/>
    <col min="9219" max="9219" width="9.3984375" customWidth="1"/>
    <col min="9220" max="9220" width="8.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225" max="9472" width="11"/>
    <col min="9473" max="9474" width="5" customWidth="1"/>
    <col min="9475" max="9475" width="9.3984375" customWidth="1"/>
    <col min="9476" max="9476" width="8.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481" max="9728" width="11"/>
    <col min="9729" max="9730" width="5" customWidth="1"/>
    <col min="9731" max="9731" width="9.3984375" customWidth="1"/>
    <col min="9732" max="9732" width="8.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737" max="9984" width="11"/>
    <col min="9985" max="9986" width="5" customWidth="1"/>
    <col min="9987" max="9987" width="9.3984375" customWidth="1"/>
    <col min="9988" max="9988" width="8.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9993" max="10240" width="11"/>
    <col min="10241" max="10242" width="5" customWidth="1"/>
    <col min="10243" max="10243" width="9.3984375" customWidth="1"/>
    <col min="10244" max="10244" width="8.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249" max="10496" width="11"/>
    <col min="10497" max="10498" width="5" customWidth="1"/>
    <col min="10499" max="10499" width="9.3984375" customWidth="1"/>
    <col min="10500" max="10500" width="8.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505" max="10752" width="11"/>
    <col min="10753" max="10754" width="5" customWidth="1"/>
    <col min="10755" max="10755" width="9.3984375" customWidth="1"/>
    <col min="10756" max="10756" width="8.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0761" max="11008" width="11"/>
    <col min="11009" max="11010" width="5" customWidth="1"/>
    <col min="11011" max="11011" width="9.3984375" customWidth="1"/>
    <col min="11012" max="11012" width="8.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017" max="11264" width="11"/>
    <col min="11265" max="11266" width="5" customWidth="1"/>
    <col min="11267" max="11267" width="9.3984375" customWidth="1"/>
    <col min="11268" max="11268" width="8.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273" max="11520" width="11"/>
    <col min="11521" max="11522" width="5" customWidth="1"/>
    <col min="11523" max="11523" width="9.3984375" customWidth="1"/>
    <col min="11524" max="11524" width="8.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529" max="11776" width="11"/>
    <col min="11777" max="11778" width="5" customWidth="1"/>
    <col min="11779" max="11779" width="9.3984375" customWidth="1"/>
    <col min="11780" max="11780" width="8.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1785" max="12032" width="11"/>
    <col min="12033" max="12034" width="5" customWidth="1"/>
    <col min="12035" max="12035" width="9.3984375" customWidth="1"/>
    <col min="12036" max="12036" width="8.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041" max="12288" width="11"/>
    <col min="12289" max="12290" width="5" customWidth="1"/>
    <col min="12291" max="12291" width="9.3984375" customWidth="1"/>
    <col min="12292" max="12292" width="8.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297" max="12544" width="11"/>
    <col min="12545" max="12546" width="5" customWidth="1"/>
    <col min="12547" max="12547" width="9.3984375" customWidth="1"/>
    <col min="12548" max="12548" width="8.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553" max="12800" width="11"/>
    <col min="12801" max="12802" width="5" customWidth="1"/>
    <col min="12803" max="12803" width="9.3984375" customWidth="1"/>
    <col min="12804" max="12804" width="8.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2809" max="13056" width="11"/>
    <col min="13057" max="13058" width="5" customWidth="1"/>
    <col min="13059" max="13059" width="9.3984375" customWidth="1"/>
    <col min="13060" max="13060" width="8.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065" max="13312" width="11"/>
    <col min="13313" max="13314" width="5" customWidth="1"/>
    <col min="13315" max="13315" width="9.3984375" customWidth="1"/>
    <col min="13316" max="13316" width="8.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321" max="13568" width="11"/>
    <col min="13569" max="13570" width="5" customWidth="1"/>
    <col min="13571" max="13571" width="9.3984375" customWidth="1"/>
    <col min="13572" max="13572" width="8.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577" max="13824" width="11"/>
    <col min="13825" max="13826" width="5" customWidth="1"/>
    <col min="13827" max="13827" width="9.3984375" customWidth="1"/>
    <col min="13828" max="13828" width="8.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3833" max="14080" width="11"/>
    <col min="14081" max="14082" width="5" customWidth="1"/>
    <col min="14083" max="14083" width="9.3984375" customWidth="1"/>
    <col min="14084" max="14084" width="8.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089" max="14336" width="11"/>
    <col min="14337" max="14338" width="5" customWidth="1"/>
    <col min="14339" max="14339" width="9.3984375" customWidth="1"/>
    <col min="14340" max="14340" width="8.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345" max="14592" width="11"/>
    <col min="14593" max="14594" width="5" customWidth="1"/>
    <col min="14595" max="14595" width="9.3984375" customWidth="1"/>
    <col min="14596" max="14596" width="8.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601" max="14848" width="11"/>
    <col min="14849" max="14850" width="5" customWidth="1"/>
    <col min="14851" max="14851" width="9.3984375" customWidth="1"/>
    <col min="14852" max="14852" width="8.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4857" max="15104" width="11"/>
    <col min="15105" max="15106" width="5" customWidth="1"/>
    <col min="15107" max="15107" width="9.3984375" customWidth="1"/>
    <col min="15108" max="15108" width="8.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113" max="15360" width="11"/>
    <col min="15361" max="15362" width="5" customWidth="1"/>
    <col min="15363" max="15363" width="9.3984375" customWidth="1"/>
    <col min="15364" max="15364" width="8.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369" max="15616" width="11"/>
    <col min="15617" max="15618" width="5" customWidth="1"/>
    <col min="15619" max="15619" width="9.3984375" customWidth="1"/>
    <col min="15620" max="15620" width="8.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625" max="15872" width="11"/>
    <col min="15873" max="15874" width="5" customWidth="1"/>
    <col min="15875" max="15875" width="9.3984375" customWidth="1"/>
    <col min="15876" max="15876" width="8.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5881" max="16128" width="11"/>
    <col min="16129" max="16130" width="5" customWidth="1"/>
    <col min="16131" max="16131" width="9.3984375" customWidth="1"/>
    <col min="16132" max="16132" width="8.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  <col min="16137" max="16384" width="11"/>
  </cols>
  <sheetData>
    <row r="1" spans="2:10" s="27" customFormat="1" ht="14.4" thickBot="1" x14ac:dyDescent="0.3">
      <c r="B1" s="28" t="s">
        <v>177</v>
      </c>
      <c r="C1" s="29"/>
      <c r="D1" s="29"/>
      <c r="E1" s="29"/>
      <c r="F1" s="29"/>
      <c r="G1" s="29"/>
      <c r="H1" s="29"/>
      <c r="I1" s="29" t="s">
        <v>178</v>
      </c>
      <c r="J1" s="30"/>
    </row>
    <row r="2" spans="2:10" ht="18" thickBot="1" x14ac:dyDescent="0.35">
      <c r="B2" s="154" t="s">
        <v>85</v>
      </c>
      <c r="C2" s="155"/>
      <c r="D2" s="156">
        <v>93</v>
      </c>
      <c r="E2" s="157"/>
      <c r="F2" s="35"/>
      <c r="G2" s="35"/>
      <c r="H2" s="35"/>
      <c r="I2" s="148" t="s">
        <v>181</v>
      </c>
      <c r="J2" s="36"/>
    </row>
    <row r="3" spans="2:10" ht="14.4" thickBot="1" x14ac:dyDescent="0.3">
      <c r="B3" s="154" t="s">
        <v>86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87</v>
      </c>
      <c r="D4" s="183" t="s">
        <v>145</v>
      </c>
      <c r="E4" s="184"/>
      <c r="F4" s="41"/>
      <c r="H4" s="40" t="s">
        <v>89</v>
      </c>
      <c r="I4" s="42"/>
      <c r="J4" s="41"/>
    </row>
    <row r="5" spans="2:10" ht="14.4" thickBot="1" x14ac:dyDescent="0.3">
      <c r="B5" s="39"/>
      <c r="C5" s="40" t="s">
        <v>90</v>
      </c>
      <c r="D5" s="158" t="s">
        <v>190</v>
      </c>
      <c r="E5" s="44"/>
      <c r="F5" s="41"/>
      <c r="H5" s="40" t="s">
        <v>91</v>
      </c>
      <c r="I5" s="45" t="s">
        <v>92</v>
      </c>
      <c r="J5" s="41"/>
    </row>
    <row r="6" spans="2:10" ht="14.4" thickBot="1" x14ac:dyDescent="0.3">
      <c r="B6" s="39"/>
      <c r="C6" s="40" t="s">
        <v>93</v>
      </c>
      <c r="D6" s="45" t="s">
        <v>94</v>
      </c>
      <c r="E6" s="44"/>
      <c r="F6" s="41"/>
      <c r="H6" s="40" t="s">
        <v>95</v>
      </c>
      <c r="I6" s="42"/>
      <c r="J6" s="41"/>
    </row>
    <row r="7" spans="2:10" ht="14.4" thickBot="1" x14ac:dyDescent="0.3">
      <c r="B7" s="39"/>
      <c r="C7" s="40" t="s">
        <v>96</v>
      </c>
      <c r="D7" s="45" t="s">
        <v>21</v>
      </c>
      <c r="E7" s="44"/>
      <c r="F7" s="41"/>
      <c r="H7" s="40" t="s">
        <v>97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98</v>
      </c>
      <c r="I8" s="49"/>
      <c r="J8" s="50"/>
    </row>
    <row r="9" spans="2:10" ht="14.4" thickBot="1" x14ac:dyDescent="0.3">
      <c r="B9" s="154" t="s">
        <v>99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100</v>
      </c>
      <c r="C10" s="53"/>
      <c r="D10" s="54">
        <v>40940</v>
      </c>
      <c r="E10" s="40" t="s">
        <v>101</v>
      </c>
      <c r="F10" s="55">
        <v>0.66666666666666663</v>
      </c>
      <c r="G10" s="56" t="s">
        <v>102</v>
      </c>
      <c r="H10" s="56"/>
      <c r="I10" s="57"/>
      <c r="J10" s="41"/>
    </row>
    <row r="11" spans="2:10" ht="14.4" thickBot="1" x14ac:dyDescent="0.3">
      <c r="B11" s="52" t="s">
        <v>103</v>
      </c>
      <c r="C11" s="53"/>
      <c r="D11" s="58">
        <v>40944</v>
      </c>
      <c r="E11" s="40" t="s">
        <v>101</v>
      </c>
      <c r="F11" s="55">
        <v>0.33333333333333331</v>
      </c>
      <c r="G11" s="56" t="s">
        <v>104</v>
      </c>
      <c r="H11" s="56"/>
      <c r="I11" s="59" t="s">
        <v>140</v>
      </c>
      <c r="J11" s="41"/>
    </row>
    <row r="12" spans="2:10" ht="14.4" thickBot="1" x14ac:dyDescent="0.3">
      <c r="B12" s="52" t="s">
        <v>106</v>
      </c>
      <c r="C12" s="53"/>
      <c r="D12" s="58">
        <v>40944</v>
      </c>
      <c r="E12" s="40" t="s">
        <v>101</v>
      </c>
      <c r="F12" s="55">
        <v>0.79166666666666663</v>
      </c>
      <c r="G12" s="56" t="s">
        <v>107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108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109</v>
      </c>
      <c r="C15" s="63"/>
      <c r="D15" s="64"/>
      <c r="E15" s="63" t="s">
        <v>110</v>
      </c>
      <c r="F15" s="63"/>
      <c r="G15" s="64"/>
      <c r="H15" s="63" t="s">
        <v>111</v>
      </c>
      <c r="I15" s="63"/>
      <c r="J15" s="65"/>
    </row>
    <row r="16" spans="2:10" ht="14.4" thickBot="1" x14ac:dyDescent="0.3">
      <c r="B16" s="45" t="s">
        <v>112</v>
      </c>
      <c r="C16" s="41"/>
      <c r="E16" s="42"/>
      <c r="F16" s="41"/>
      <c r="H16" s="45" t="s">
        <v>112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113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114</v>
      </c>
      <c r="C19" s="69" t="s">
        <v>115</v>
      </c>
      <c r="D19" s="70"/>
      <c r="E19" s="71"/>
      <c r="F19" s="69" t="s">
        <v>116</v>
      </c>
      <c r="G19" s="71"/>
      <c r="H19" s="69"/>
      <c r="I19" s="71"/>
      <c r="J19" s="72" t="s">
        <v>117</v>
      </c>
    </row>
    <row r="20" spans="2:10" x14ac:dyDescent="0.25">
      <c r="B20" s="73">
        <v>1</v>
      </c>
      <c r="C20" s="74" t="s">
        <v>168</v>
      </c>
      <c r="D20" s="75"/>
      <c r="E20" s="76"/>
      <c r="F20" s="185" t="s">
        <v>118</v>
      </c>
      <c r="G20" s="186"/>
      <c r="H20" s="186"/>
      <c r="I20" s="187"/>
      <c r="J20" s="77"/>
    </row>
    <row r="21" spans="2:10" x14ac:dyDescent="0.25">
      <c r="B21" s="78">
        <v>2</v>
      </c>
      <c r="C21" s="79" t="s">
        <v>169</v>
      </c>
      <c r="D21" s="80"/>
      <c r="E21" s="81"/>
      <c r="F21" s="188" t="s">
        <v>119</v>
      </c>
      <c r="G21" s="189"/>
      <c r="H21" s="189"/>
      <c r="I21" s="190"/>
      <c r="J21" s="82"/>
    </row>
    <row r="22" spans="2:10" x14ac:dyDescent="0.25">
      <c r="B22" s="78">
        <v>3</v>
      </c>
      <c r="C22" s="79" t="s">
        <v>170</v>
      </c>
      <c r="D22" s="80"/>
      <c r="E22" s="81"/>
      <c r="F22" s="188"/>
      <c r="G22" s="189"/>
      <c r="H22" s="189"/>
      <c r="I22" s="190"/>
      <c r="J22" s="82"/>
    </row>
    <row r="23" spans="2:10" x14ac:dyDescent="0.25">
      <c r="B23" s="78">
        <v>4</v>
      </c>
      <c r="C23" s="79" t="s">
        <v>171</v>
      </c>
      <c r="D23" s="80"/>
      <c r="E23" s="81"/>
      <c r="F23" s="188" t="s">
        <v>120</v>
      </c>
      <c r="G23" s="189"/>
      <c r="H23" s="189"/>
      <c r="I23" s="190"/>
      <c r="J23" s="82"/>
    </row>
    <row r="24" spans="2:10" x14ac:dyDescent="0.25">
      <c r="B24" s="78">
        <v>5</v>
      </c>
      <c r="C24" s="79" t="s">
        <v>167</v>
      </c>
      <c r="D24" s="80"/>
      <c r="E24" s="81"/>
      <c r="F24" s="188"/>
      <c r="G24" s="189"/>
      <c r="H24" s="189"/>
      <c r="I24" s="190"/>
      <c r="J24" s="82"/>
    </row>
    <row r="25" spans="2:10" x14ac:dyDescent="0.25">
      <c r="B25" s="78">
        <v>6</v>
      </c>
      <c r="C25" s="79" t="s">
        <v>172</v>
      </c>
      <c r="D25" s="80"/>
      <c r="E25" s="81"/>
      <c r="F25" s="174"/>
      <c r="G25" s="175"/>
      <c r="H25" s="175"/>
      <c r="I25" s="176"/>
      <c r="J25" s="82"/>
    </row>
    <row r="26" spans="2:10" ht="14.4" thickBot="1" x14ac:dyDescent="0.3">
      <c r="B26" s="83">
        <v>7</v>
      </c>
      <c r="C26" s="7"/>
      <c r="D26" s="84"/>
      <c r="E26" s="85"/>
      <c r="F26" s="177"/>
      <c r="G26" s="178"/>
      <c r="H26" s="178"/>
      <c r="I26" s="179"/>
      <c r="J26" s="86"/>
    </row>
    <row r="27" spans="2:10" ht="14.4" thickBot="1" x14ac:dyDescent="0.3">
      <c r="B27" s="87">
        <v>8</v>
      </c>
      <c r="C27" s="39"/>
      <c r="E27" s="66"/>
      <c r="F27" s="180"/>
      <c r="G27" s="181"/>
      <c r="H27" s="181"/>
      <c r="I27" s="182"/>
      <c r="J27" s="88"/>
    </row>
    <row r="28" spans="2:10" ht="14.4" thickBot="1" x14ac:dyDescent="0.3">
      <c r="B28" s="154" t="s">
        <v>121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122</v>
      </c>
      <c r="C29" s="89"/>
      <c r="D29" s="62" t="s">
        <v>123</v>
      </c>
      <c r="E29" s="63"/>
      <c r="F29" s="62" t="s">
        <v>124</v>
      </c>
      <c r="G29" s="89"/>
      <c r="H29" s="63" t="s">
        <v>125</v>
      </c>
      <c r="I29" s="89"/>
      <c r="J29" s="90" t="s">
        <v>126</v>
      </c>
    </row>
    <row r="30" spans="2:10" ht="14.4" thickBot="1" x14ac:dyDescent="0.3">
      <c r="B30" s="91"/>
      <c r="C30" s="92"/>
      <c r="D30" s="91"/>
      <c r="E30" s="93"/>
      <c r="F30" s="91" t="s">
        <v>127</v>
      </c>
      <c r="G30" s="92"/>
      <c r="H30" s="93" t="s">
        <v>128</v>
      </c>
      <c r="I30" s="92"/>
      <c r="J30" s="94"/>
    </row>
    <row r="31" spans="2:10" x14ac:dyDescent="0.25">
      <c r="B31" s="79" t="s">
        <v>31</v>
      </c>
      <c r="C31" s="95"/>
      <c r="D31" s="79" t="s">
        <v>63</v>
      </c>
      <c r="E31" s="95"/>
      <c r="F31" s="74">
        <v>10</v>
      </c>
      <c r="G31" s="96"/>
      <c r="H31" s="6"/>
      <c r="I31" s="81"/>
      <c r="J31" s="3"/>
    </row>
    <row r="32" spans="2:10" x14ac:dyDescent="0.25">
      <c r="B32" s="79" t="s">
        <v>33</v>
      </c>
      <c r="C32" s="95"/>
      <c r="D32" s="79" t="s">
        <v>65</v>
      </c>
      <c r="E32" s="95"/>
      <c r="F32" s="79">
        <v>5</v>
      </c>
      <c r="G32" s="95"/>
      <c r="H32" s="6"/>
      <c r="I32" s="81"/>
      <c r="J32" s="3"/>
    </row>
    <row r="33" spans="2:10" x14ac:dyDescent="0.25">
      <c r="B33" s="79" t="s">
        <v>34</v>
      </c>
      <c r="C33" s="95"/>
      <c r="D33" s="79" t="s">
        <v>141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42</v>
      </c>
      <c r="C34" s="95"/>
      <c r="D34" s="79" t="s">
        <v>67</v>
      </c>
      <c r="E34" s="95"/>
      <c r="F34" s="79">
        <v>6</v>
      </c>
      <c r="G34" s="95"/>
      <c r="H34" s="6"/>
      <c r="I34" s="81"/>
      <c r="J34" s="3"/>
    </row>
    <row r="35" spans="2:10" ht="14.4" thickBot="1" x14ac:dyDescent="0.3">
      <c r="B35" s="97" t="s">
        <v>43</v>
      </c>
      <c r="C35" s="50"/>
      <c r="D35" s="97" t="s">
        <v>68</v>
      </c>
      <c r="E35" s="85"/>
      <c r="F35" s="100">
        <v>8</v>
      </c>
      <c r="G35" s="85"/>
      <c r="H35" s="7"/>
      <c r="I35" s="85"/>
      <c r="J35" s="4"/>
    </row>
    <row r="36" spans="2:10" ht="14.4" thickBot="1" x14ac:dyDescent="0.3">
      <c r="B36" s="154" t="s">
        <v>129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130</v>
      </c>
      <c r="C37" s="102"/>
      <c r="D37" s="103" t="s">
        <v>87</v>
      </c>
      <c r="E37" s="104" t="s">
        <v>131</v>
      </c>
      <c r="F37" s="104" t="s">
        <v>132</v>
      </c>
      <c r="G37" s="69" t="s">
        <v>133</v>
      </c>
      <c r="H37" s="71"/>
      <c r="I37" s="69" t="s">
        <v>134</v>
      </c>
      <c r="J37" s="71"/>
    </row>
    <row r="38" spans="2:10" x14ac:dyDescent="0.25">
      <c r="B38" s="79" t="s">
        <v>73</v>
      </c>
      <c r="C38" s="95"/>
      <c r="D38" s="105" t="s">
        <v>135</v>
      </c>
      <c r="E38" s="105">
        <v>7</v>
      </c>
      <c r="F38" s="3"/>
      <c r="G38" s="6"/>
      <c r="H38" s="81"/>
      <c r="I38" s="6"/>
      <c r="J38" s="81"/>
    </row>
    <row r="39" spans="2:10" x14ac:dyDescent="0.25">
      <c r="B39" s="79" t="s">
        <v>75</v>
      </c>
      <c r="C39" s="95"/>
      <c r="D39" s="105" t="s">
        <v>143</v>
      </c>
      <c r="E39" s="105">
        <v>8</v>
      </c>
      <c r="F39" s="3"/>
      <c r="G39" s="6"/>
      <c r="H39" s="81"/>
      <c r="I39" s="6"/>
      <c r="J39" s="81"/>
    </row>
    <row r="40" spans="2:10" x14ac:dyDescent="0.25">
      <c r="B40" s="79" t="s">
        <v>76</v>
      </c>
      <c r="C40" s="95"/>
      <c r="D40" s="105" t="s">
        <v>142</v>
      </c>
      <c r="E40" s="106">
        <v>8</v>
      </c>
      <c r="F40" s="107"/>
      <c r="G40" s="5"/>
      <c r="H40" s="76"/>
      <c r="I40" s="6"/>
      <c r="J40" s="81"/>
    </row>
    <row r="41" spans="2:10" x14ac:dyDescent="0.25">
      <c r="B41" s="79" t="s">
        <v>77</v>
      </c>
      <c r="C41" s="81"/>
      <c r="D41" s="105" t="s">
        <v>137</v>
      </c>
      <c r="E41" s="105">
        <v>10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138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217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208</v>
      </c>
      <c r="C45" s="80">
        <v>0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211</v>
      </c>
      <c r="C46" s="80">
        <v>0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48"/>
  <sheetViews>
    <sheetView zoomScale="75" zoomScaleNormal="75" workbookViewId="0">
      <selection activeCell="N45" sqref="N45"/>
    </sheetView>
  </sheetViews>
  <sheetFormatPr baseColWidth="10" defaultRowHeight="13.8" x14ac:dyDescent="0.25"/>
  <cols>
    <col min="1" max="2" width="5" customWidth="1"/>
    <col min="3" max="3" width="9.3984375" customWidth="1"/>
    <col min="4" max="4" width="8.5" customWidth="1"/>
    <col min="5" max="5" width="7.19921875" customWidth="1"/>
    <col min="6" max="6" width="8.59765625" customWidth="1"/>
    <col min="7" max="7" width="8.3984375" customWidth="1"/>
    <col min="8" max="8" width="8.5" customWidth="1"/>
    <col min="9" max="256" width="11"/>
    <col min="257" max="258" width="5" customWidth="1"/>
    <col min="259" max="259" width="9.3984375" customWidth="1"/>
    <col min="260" max="260" width="8.5" customWidth="1"/>
    <col min="261" max="261" width="7.19921875" customWidth="1"/>
    <col min="262" max="262" width="8.59765625" customWidth="1"/>
    <col min="263" max="263" width="8.3984375" customWidth="1"/>
    <col min="264" max="264" width="8.5" customWidth="1"/>
    <col min="265" max="512" width="11"/>
    <col min="513" max="514" width="5" customWidth="1"/>
    <col min="515" max="515" width="9.3984375" customWidth="1"/>
    <col min="516" max="516" width="8.5" customWidth="1"/>
    <col min="517" max="517" width="7.19921875" customWidth="1"/>
    <col min="518" max="518" width="8.59765625" customWidth="1"/>
    <col min="519" max="519" width="8.3984375" customWidth="1"/>
    <col min="520" max="520" width="8.5" customWidth="1"/>
    <col min="521" max="768" width="11"/>
    <col min="769" max="770" width="5" customWidth="1"/>
    <col min="771" max="771" width="9.3984375" customWidth="1"/>
    <col min="772" max="772" width="8.5" customWidth="1"/>
    <col min="773" max="773" width="7.19921875" customWidth="1"/>
    <col min="774" max="774" width="8.59765625" customWidth="1"/>
    <col min="775" max="775" width="8.3984375" customWidth="1"/>
    <col min="776" max="776" width="8.5" customWidth="1"/>
    <col min="777" max="1024" width="11"/>
    <col min="1025" max="1026" width="5" customWidth="1"/>
    <col min="1027" max="1027" width="9.3984375" customWidth="1"/>
    <col min="1028" max="1028" width="8.5" customWidth="1"/>
    <col min="1029" max="1029" width="7.19921875" customWidth="1"/>
    <col min="1030" max="1030" width="8.59765625" customWidth="1"/>
    <col min="1031" max="1031" width="8.3984375" customWidth="1"/>
    <col min="1032" max="1032" width="8.5" customWidth="1"/>
    <col min="1033" max="1280" width="11"/>
    <col min="1281" max="1282" width="5" customWidth="1"/>
    <col min="1283" max="1283" width="9.3984375" customWidth="1"/>
    <col min="1284" max="1284" width="8.5" customWidth="1"/>
    <col min="1285" max="1285" width="7.19921875" customWidth="1"/>
    <col min="1286" max="1286" width="8.59765625" customWidth="1"/>
    <col min="1287" max="1287" width="8.3984375" customWidth="1"/>
    <col min="1288" max="1288" width="8.5" customWidth="1"/>
    <col min="1289" max="1536" width="11"/>
    <col min="1537" max="1538" width="5" customWidth="1"/>
    <col min="1539" max="1539" width="9.3984375" customWidth="1"/>
    <col min="1540" max="1540" width="8.5" customWidth="1"/>
    <col min="1541" max="1541" width="7.19921875" customWidth="1"/>
    <col min="1542" max="1542" width="8.59765625" customWidth="1"/>
    <col min="1543" max="1543" width="8.3984375" customWidth="1"/>
    <col min="1544" max="1544" width="8.5" customWidth="1"/>
    <col min="1545" max="1792" width="11"/>
    <col min="1793" max="1794" width="5" customWidth="1"/>
    <col min="1795" max="1795" width="9.3984375" customWidth="1"/>
    <col min="1796" max="1796" width="8.5" customWidth="1"/>
    <col min="1797" max="1797" width="7.19921875" customWidth="1"/>
    <col min="1798" max="1798" width="8.59765625" customWidth="1"/>
    <col min="1799" max="1799" width="8.3984375" customWidth="1"/>
    <col min="1800" max="1800" width="8.5" customWidth="1"/>
    <col min="1801" max="2048" width="11"/>
    <col min="2049" max="2050" width="5" customWidth="1"/>
    <col min="2051" max="2051" width="9.3984375" customWidth="1"/>
    <col min="2052" max="2052" width="8.5" customWidth="1"/>
    <col min="2053" max="2053" width="7.19921875" customWidth="1"/>
    <col min="2054" max="2054" width="8.59765625" customWidth="1"/>
    <col min="2055" max="2055" width="8.3984375" customWidth="1"/>
    <col min="2056" max="2056" width="8.5" customWidth="1"/>
    <col min="2057" max="2304" width="11"/>
    <col min="2305" max="2306" width="5" customWidth="1"/>
    <col min="2307" max="2307" width="9.3984375" customWidth="1"/>
    <col min="2308" max="2308" width="8.5" customWidth="1"/>
    <col min="2309" max="2309" width="7.19921875" customWidth="1"/>
    <col min="2310" max="2310" width="8.59765625" customWidth="1"/>
    <col min="2311" max="2311" width="8.3984375" customWidth="1"/>
    <col min="2312" max="2312" width="8.5" customWidth="1"/>
    <col min="2313" max="2560" width="11"/>
    <col min="2561" max="2562" width="5" customWidth="1"/>
    <col min="2563" max="2563" width="9.3984375" customWidth="1"/>
    <col min="2564" max="2564" width="8.5" customWidth="1"/>
    <col min="2565" max="2565" width="7.19921875" customWidth="1"/>
    <col min="2566" max="2566" width="8.59765625" customWidth="1"/>
    <col min="2567" max="2567" width="8.3984375" customWidth="1"/>
    <col min="2568" max="2568" width="8.5" customWidth="1"/>
    <col min="2569" max="2816" width="11"/>
    <col min="2817" max="2818" width="5" customWidth="1"/>
    <col min="2819" max="2819" width="9.3984375" customWidth="1"/>
    <col min="2820" max="2820" width="8.5" customWidth="1"/>
    <col min="2821" max="2821" width="7.19921875" customWidth="1"/>
    <col min="2822" max="2822" width="8.59765625" customWidth="1"/>
    <col min="2823" max="2823" width="8.3984375" customWidth="1"/>
    <col min="2824" max="2824" width="8.5" customWidth="1"/>
    <col min="2825" max="3072" width="11"/>
    <col min="3073" max="3074" width="5" customWidth="1"/>
    <col min="3075" max="3075" width="9.3984375" customWidth="1"/>
    <col min="3076" max="3076" width="8.5" customWidth="1"/>
    <col min="3077" max="3077" width="7.19921875" customWidth="1"/>
    <col min="3078" max="3078" width="8.59765625" customWidth="1"/>
    <col min="3079" max="3079" width="8.3984375" customWidth="1"/>
    <col min="3080" max="3080" width="8.5" customWidth="1"/>
    <col min="3081" max="3328" width="11"/>
    <col min="3329" max="3330" width="5" customWidth="1"/>
    <col min="3331" max="3331" width="9.3984375" customWidth="1"/>
    <col min="3332" max="3332" width="8.5" customWidth="1"/>
    <col min="3333" max="3333" width="7.19921875" customWidth="1"/>
    <col min="3334" max="3334" width="8.59765625" customWidth="1"/>
    <col min="3335" max="3335" width="8.3984375" customWidth="1"/>
    <col min="3336" max="3336" width="8.5" customWidth="1"/>
    <col min="3337" max="3584" width="11"/>
    <col min="3585" max="3586" width="5" customWidth="1"/>
    <col min="3587" max="3587" width="9.3984375" customWidth="1"/>
    <col min="3588" max="3588" width="8.5" customWidth="1"/>
    <col min="3589" max="3589" width="7.19921875" customWidth="1"/>
    <col min="3590" max="3590" width="8.59765625" customWidth="1"/>
    <col min="3591" max="3591" width="8.3984375" customWidth="1"/>
    <col min="3592" max="3592" width="8.5" customWidth="1"/>
    <col min="3593" max="3840" width="11"/>
    <col min="3841" max="3842" width="5" customWidth="1"/>
    <col min="3843" max="3843" width="9.3984375" customWidth="1"/>
    <col min="3844" max="3844" width="8.5" customWidth="1"/>
    <col min="3845" max="3845" width="7.19921875" customWidth="1"/>
    <col min="3846" max="3846" width="8.59765625" customWidth="1"/>
    <col min="3847" max="3847" width="8.3984375" customWidth="1"/>
    <col min="3848" max="3848" width="8.5" customWidth="1"/>
    <col min="3849" max="4096" width="11"/>
    <col min="4097" max="4098" width="5" customWidth="1"/>
    <col min="4099" max="4099" width="9.3984375" customWidth="1"/>
    <col min="4100" max="4100" width="8.5" customWidth="1"/>
    <col min="4101" max="4101" width="7.19921875" customWidth="1"/>
    <col min="4102" max="4102" width="8.59765625" customWidth="1"/>
    <col min="4103" max="4103" width="8.3984375" customWidth="1"/>
    <col min="4104" max="4104" width="8.5" customWidth="1"/>
    <col min="4105" max="4352" width="11"/>
    <col min="4353" max="4354" width="5" customWidth="1"/>
    <col min="4355" max="4355" width="9.3984375" customWidth="1"/>
    <col min="4356" max="4356" width="8.5" customWidth="1"/>
    <col min="4357" max="4357" width="7.19921875" customWidth="1"/>
    <col min="4358" max="4358" width="8.59765625" customWidth="1"/>
    <col min="4359" max="4359" width="8.3984375" customWidth="1"/>
    <col min="4360" max="4360" width="8.5" customWidth="1"/>
    <col min="4361" max="4608" width="11"/>
    <col min="4609" max="4610" width="5" customWidth="1"/>
    <col min="4611" max="4611" width="9.3984375" customWidth="1"/>
    <col min="4612" max="4612" width="8.5" customWidth="1"/>
    <col min="4613" max="4613" width="7.19921875" customWidth="1"/>
    <col min="4614" max="4614" width="8.59765625" customWidth="1"/>
    <col min="4615" max="4615" width="8.3984375" customWidth="1"/>
    <col min="4616" max="4616" width="8.5" customWidth="1"/>
    <col min="4617" max="4864" width="11"/>
    <col min="4865" max="4866" width="5" customWidth="1"/>
    <col min="4867" max="4867" width="9.3984375" customWidth="1"/>
    <col min="4868" max="4868" width="8.5" customWidth="1"/>
    <col min="4869" max="4869" width="7.19921875" customWidth="1"/>
    <col min="4870" max="4870" width="8.59765625" customWidth="1"/>
    <col min="4871" max="4871" width="8.3984375" customWidth="1"/>
    <col min="4872" max="4872" width="8.5" customWidth="1"/>
    <col min="4873" max="5120" width="11"/>
    <col min="5121" max="5122" width="5" customWidth="1"/>
    <col min="5123" max="5123" width="9.3984375" customWidth="1"/>
    <col min="5124" max="5124" width="8.5" customWidth="1"/>
    <col min="5125" max="5125" width="7.19921875" customWidth="1"/>
    <col min="5126" max="5126" width="8.59765625" customWidth="1"/>
    <col min="5127" max="5127" width="8.3984375" customWidth="1"/>
    <col min="5128" max="5128" width="8.5" customWidth="1"/>
    <col min="5129" max="5376" width="11"/>
    <col min="5377" max="5378" width="5" customWidth="1"/>
    <col min="5379" max="5379" width="9.3984375" customWidth="1"/>
    <col min="5380" max="5380" width="8.5" customWidth="1"/>
    <col min="5381" max="5381" width="7.19921875" customWidth="1"/>
    <col min="5382" max="5382" width="8.59765625" customWidth="1"/>
    <col min="5383" max="5383" width="8.3984375" customWidth="1"/>
    <col min="5384" max="5384" width="8.5" customWidth="1"/>
    <col min="5385" max="5632" width="11"/>
    <col min="5633" max="5634" width="5" customWidth="1"/>
    <col min="5635" max="5635" width="9.3984375" customWidth="1"/>
    <col min="5636" max="5636" width="8.5" customWidth="1"/>
    <col min="5637" max="5637" width="7.19921875" customWidth="1"/>
    <col min="5638" max="5638" width="8.59765625" customWidth="1"/>
    <col min="5639" max="5639" width="8.3984375" customWidth="1"/>
    <col min="5640" max="5640" width="8.5" customWidth="1"/>
    <col min="5641" max="5888" width="11"/>
    <col min="5889" max="5890" width="5" customWidth="1"/>
    <col min="5891" max="5891" width="9.3984375" customWidth="1"/>
    <col min="5892" max="5892" width="8.5" customWidth="1"/>
    <col min="5893" max="5893" width="7.19921875" customWidth="1"/>
    <col min="5894" max="5894" width="8.59765625" customWidth="1"/>
    <col min="5895" max="5895" width="8.3984375" customWidth="1"/>
    <col min="5896" max="5896" width="8.5" customWidth="1"/>
    <col min="5897" max="6144" width="11"/>
    <col min="6145" max="6146" width="5" customWidth="1"/>
    <col min="6147" max="6147" width="9.3984375" customWidth="1"/>
    <col min="6148" max="6148" width="8.5" customWidth="1"/>
    <col min="6149" max="6149" width="7.19921875" customWidth="1"/>
    <col min="6150" max="6150" width="8.59765625" customWidth="1"/>
    <col min="6151" max="6151" width="8.3984375" customWidth="1"/>
    <col min="6152" max="6152" width="8.5" customWidth="1"/>
    <col min="6153" max="6400" width="11"/>
    <col min="6401" max="6402" width="5" customWidth="1"/>
    <col min="6403" max="6403" width="9.3984375" customWidth="1"/>
    <col min="6404" max="6404" width="8.5" customWidth="1"/>
    <col min="6405" max="6405" width="7.19921875" customWidth="1"/>
    <col min="6406" max="6406" width="8.59765625" customWidth="1"/>
    <col min="6407" max="6407" width="8.3984375" customWidth="1"/>
    <col min="6408" max="6408" width="8.5" customWidth="1"/>
    <col min="6409" max="6656" width="11"/>
    <col min="6657" max="6658" width="5" customWidth="1"/>
    <col min="6659" max="6659" width="9.3984375" customWidth="1"/>
    <col min="6660" max="6660" width="8.5" customWidth="1"/>
    <col min="6661" max="6661" width="7.19921875" customWidth="1"/>
    <col min="6662" max="6662" width="8.59765625" customWidth="1"/>
    <col min="6663" max="6663" width="8.3984375" customWidth="1"/>
    <col min="6664" max="6664" width="8.5" customWidth="1"/>
    <col min="6665" max="6912" width="11"/>
    <col min="6913" max="6914" width="5" customWidth="1"/>
    <col min="6915" max="6915" width="9.3984375" customWidth="1"/>
    <col min="6916" max="6916" width="8.5" customWidth="1"/>
    <col min="6917" max="6917" width="7.19921875" customWidth="1"/>
    <col min="6918" max="6918" width="8.59765625" customWidth="1"/>
    <col min="6919" max="6919" width="8.3984375" customWidth="1"/>
    <col min="6920" max="6920" width="8.5" customWidth="1"/>
    <col min="6921" max="7168" width="11"/>
    <col min="7169" max="7170" width="5" customWidth="1"/>
    <col min="7171" max="7171" width="9.3984375" customWidth="1"/>
    <col min="7172" max="7172" width="8.5" customWidth="1"/>
    <col min="7173" max="7173" width="7.19921875" customWidth="1"/>
    <col min="7174" max="7174" width="8.59765625" customWidth="1"/>
    <col min="7175" max="7175" width="8.3984375" customWidth="1"/>
    <col min="7176" max="7176" width="8.5" customWidth="1"/>
    <col min="7177" max="7424" width="11"/>
    <col min="7425" max="7426" width="5" customWidth="1"/>
    <col min="7427" max="7427" width="9.3984375" customWidth="1"/>
    <col min="7428" max="7428" width="8.5" customWidth="1"/>
    <col min="7429" max="7429" width="7.19921875" customWidth="1"/>
    <col min="7430" max="7430" width="8.59765625" customWidth="1"/>
    <col min="7431" max="7431" width="8.3984375" customWidth="1"/>
    <col min="7432" max="7432" width="8.5" customWidth="1"/>
    <col min="7433" max="7680" width="11"/>
    <col min="7681" max="7682" width="5" customWidth="1"/>
    <col min="7683" max="7683" width="9.3984375" customWidth="1"/>
    <col min="7684" max="7684" width="8.5" customWidth="1"/>
    <col min="7685" max="7685" width="7.19921875" customWidth="1"/>
    <col min="7686" max="7686" width="8.59765625" customWidth="1"/>
    <col min="7687" max="7687" width="8.3984375" customWidth="1"/>
    <col min="7688" max="7688" width="8.5" customWidth="1"/>
    <col min="7689" max="7936" width="11"/>
    <col min="7937" max="7938" width="5" customWidth="1"/>
    <col min="7939" max="7939" width="9.3984375" customWidth="1"/>
    <col min="7940" max="7940" width="8.5" customWidth="1"/>
    <col min="7941" max="7941" width="7.19921875" customWidth="1"/>
    <col min="7942" max="7942" width="8.59765625" customWidth="1"/>
    <col min="7943" max="7943" width="8.3984375" customWidth="1"/>
    <col min="7944" max="7944" width="8.5" customWidth="1"/>
    <col min="7945" max="8192" width="11"/>
    <col min="8193" max="8194" width="5" customWidth="1"/>
    <col min="8195" max="8195" width="9.3984375" customWidth="1"/>
    <col min="8196" max="8196" width="8.5" customWidth="1"/>
    <col min="8197" max="8197" width="7.19921875" customWidth="1"/>
    <col min="8198" max="8198" width="8.59765625" customWidth="1"/>
    <col min="8199" max="8199" width="8.3984375" customWidth="1"/>
    <col min="8200" max="8200" width="8.5" customWidth="1"/>
    <col min="8201" max="8448" width="11"/>
    <col min="8449" max="8450" width="5" customWidth="1"/>
    <col min="8451" max="8451" width="9.3984375" customWidth="1"/>
    <col min="8452" max="8452" width="8.5" customWidth="1"/>
    <col min="8453" max="8453" width="7.19921875" customWidth="1"/>
    <col min="8454" max="8454" width="8.59765625" customWidth="1"/>
    <col min="8455" max="8455" width="8.3984375" customWidth="1"/>
    <col min="8456" max="8456" width="8.5" customWidth="1"/>
    <col min="8457" max="8704" width="11"/>
    <col min="8705" max="8706" width="5" customWidth="1"/>
    <col min="8707" max="8707" width="9.3984375" customWidth="1"/>
    <col min="8708" max="8708" width="8.5" customWidth="1"/>
    <col min="8709" max="8709" width="7.19921875" customWidth="1"/>
    <col min="8710" max="8710" width="8.59765625" customWidth="1"/>
    <col min="8711" max="8711" width="8.3984375" customWidth="1"/>
    <col min="8712" max="8712" width="8.5" customWidth="1"/>
    <col min="8713" max="8960" width="11"/>
    <col min="8961" max="8962" width="5" customWidth="1"/>
    <col min="8963" max="8963" width="9.3984375" customWidth="1"/>
    <col min="8964" max="8964" width="8.5" customWidth="1"/>
    <col min="8965" max="8965" width="7.19921875" customWidth="1"/>
    <col min="8966" max="8966" width="8.59765625" customWidth="1"/>
    <col min="8967" max="8967" width="8.3984375" customWidth="1"/>
    <col min="8968" max="8968" width="8.5" customWidth="1"/>
    <col min="8969" max="9216" width="11"/>
    <col min="9217" max="9218" width="5" customWidth="1"/>
    <col min="9219" max="9219" width="9.3984375" customWidth="1"/>
    <col min="9220" max="9220" width="8.5" customWidth="1"/>
    <col min="9221" max="9221" width="7.19921875" customWidth="1"/>
    <col min="9222" max="9222" width="8.59765625" customWidth="1"/>
    <col min="9223" max="9223" width="8.3984375" customWidth="1"/>
    <col min="9224" max="9224" width="8.5" customWidth="1"/>
    <col min="9225" max="9472" width="11"/>
    <col min="9473" max="9474" width="5" customWidth="1"/>
    <col min="9475" max="9475" width="9.3984375" customWidth="1"/>
    <col min="9476" max="9476" width="8.5" customWidth="1"/>
    <col min="9477" max="9477" width="7.19921875" customWidth="1"/>
    <col min="9478" max="9478" width="8.59765625" customWidth="1"/>
    <col min="9479" max="9479" width="8.3984375" customWidth="1"/>
    <col min="9480" max="9480" width="8.5" customWidth="1"/>
    <col min="9481" max="9728" width="11"/>
    <col min="9729" max="9730" width="5" customWidth="1"/>
    <col min="9731" max="9731" width="9.3984375" customWidth="1"/>
    <col min="9732" max="9732" width="8.5" customWidth="1"/>
    <col min="9733" max="9733" width="7.19921875" customWidth="1"/>
    <col min="9734" max="9734" width="8.59765625" customWidth="1"/>
    <col min="9735" max="9735" width="8.3984375" customWidth="1"/>
    <col min="9736" max="9736" width="8.5" customWidth="1"/>
    <col min="9737" max="9984" width="11"/>
    <col min="9985" max="9986" width="5" customWidth="1"/>
    <col min="9987" max="9987" width="9.3984375" customWidth="1"/>
    <col min="9988" max="9988" width="8.5" customWidth="1"/>
    <col min="9989" max="9989" width="7.19921875" customWidth="1"/>
    <col min="9990" max="9990" width="8.59765625" customWidth="1"/>
    <col min="9991" max="9991" width="8.3984375" customWidth="1"/>
    <col min="9992" max="9992" width="8.5" customWidth="1"/>
    <col min="9993" max="10240" width="11"/>
    <col min="10241" max="10242" width="5" customWidth="1"/>
    <col min="10243" max="10243" width="9.3984375" customWidth="1"/>
    <col min="10244" max="10244" width="8.5" customWidth="1"/>
    <col min="10245" max="10245" width="7.19921875" customWidth="1"/>
    <col min="10246" max="10246" width="8.59765625" customWidth="1"/>
    <col min="10247" max="10247" width="8.3984375" customWidth="1"/>
    <col min="10248" max="10248" width="8.5" customWidth="1"/>
    <col min="10249" max="10496" width="11"/>
    <col min="10497" max="10498" width="5" customWidth="1"/>
    <col min="10499" max="10499" width="9.3984375" customWidth="1"/>
    <col min="10500" max="10500" width="8.5" customWidth="1"/>
    <col min="10501" max="10501" width="7.19921875" customWidth="1"/>
    <col min="10502" max="10502" width="8.59765625" customWidth="1"/>
    <col min="10503" max="10503" width="8.3984375" customWidth="1"/>
    <col min="10504" max="10504" width="8.5" customWidth="1"/>
    <col min="10505" max="10752" width="11"/>
    <col min="10753" max="10754" width="5" customWidth="1"/>
    <col min="10755" max="10755" width="9.3984375" customWidth="1"/>
    <col min="10756" max="10756" width="8.5" customWidth="1"/>
    <col min="10757" max="10757" width="7.19921875" customWidth="1"/>
    <col min="10758" max="10758" width="8.59765625" customWidth="1"/>
    <col min="10759" max="10759" width="8.3984375" customWidth="1"/>
    <col min="10760" max="10760" width="8.5" customWidth="1"/>
    <col min="10761" max="11008" width="11"/>
    <col min="11009" max="11010" width="5" customWidth="1"/>
    <col min="11011" max="11011" width="9.3984375" customWidth="1"/>
    <col min="11012" max="11012" width="8.5" customWidth="1"/>
    <col min="11013" max="11013" width="7.19921875" customWidth="1"/>
    <col min="11014" max="11014" width="8.59765625" customWidth="1"/>
    <col min="11015" max="11015" width="8.3984375" customWidth="1"/>
    <col min="11016" max="11016" width="8.5" customWidth="1"/>
    <col min="11017" max="11264" width="11"/>
    <col min="11265" max="11266" width="5" customWidth="1"/>
    <col min="11267" max="11267" width="9.3984375" customWidth="1"/>
    <col min="11268" max="11268" width="8.5" customWidth="1"/>
    <col min="11269" max="11269" width="7.19921875" customWidth="1"/>
    <col min="11270" max="11270" width="8.59765625" customWidth="1"/>
    <col min="11271" max="11271" width="8.3984375" customWidth="1"/>
    <col min="11272" max="11272" width="8.5" customWidth="1"/>
    <col min="11273" max="11520" width="11"/>
    <col min="11521" max="11522" width="5" customWidth="1"/>
    <col min="11523" max="11523" width="9.3984375" customWidth="1"/>
    <col min="11524" max="11524" width="8.5" customWidth="1"/>
    <col min="11525" max="11525" width="7.19921875" customWidth="1"/>
    <col min="11526" max="11526" width="8.59765625" customWidth="1"/>
    <col min="11527" max="11527" width="8.3984375" customWidth="1"/>
    <col min="11528" max="11528" width="8.5" customWidth="1"/>
    <col min="11529" max="11776" width="11"/>
    <col min="11777" max="11778" width="5" customWidth="1"/>
    <col min="11779" max="11779" width="9.3984375" customWidth="1"/>
    <col min="11780" max="11780" width="8.5" customWidth="1"/>
    <col min="11781" max="11781" width="7.19921875" customWidth="1"/>
    <col min="11782" max="11782" width="8.59765625" customWidth="1"/>
    <col min="11783" max="11783" width="8.3984375" customWidth="1"/>
    <col min="11784" max="11784" width="8.5" customWidth="1"/>
    <col min="11785" max="12032" width="11"/>
    <col min="12033" max="12034" width="5" customWidth="1"/>
    <col min="12035" max="12035" width="9.3984375" customWidth="1"/>
    <col min="12036" max="12036" width="8.5" customWidth="1"/>
    <col min="12037" max="12037" width="7.19921875" customWidth="1"/>
    <col min="12038" max="12038" width="8.59765625" customWidth="1"/>
    <col min="12039" max="12039" width="8.3984375" customWidth="1"/>
    <col min="12040" max="12040" width="8.5" customWidth="1"/>
    <col min="12041" max="12288" width="11"/>
    <col min="12289" max="12290" width="5" customWidth="1"/>
    <col min="12291" max="12291" width="9.3984375" customWidth="1"/>
    <col min="12292" max="12292" width="8.5" customWidth="1"/>
    <col min="12293" max="12293" width="7.19921875" customWidth="1"/>
    <col min="12294" max="12294" width="8.59765625" customWidth="1"/>
    <col min="12295" max="12295" width="8.3984375" customWidth="1"/>
    <col min="12296" max="12296" width="8.5" customWidth="1"/>
    <col min="12297" max="12544" width="11"/>
    <col min="12545" max="12546" width="5" customWidth="1"/>
    <col min="12547" max="12547" width="9.3984375" customWidth="1"/>
    <col min="12548" max="12548" width="8.5" customWidth="1"/>
    <col min="12549" max="12549" width="7.19921875" customWidth="1"/>
    <col min="12550" max="12550" width="8.59765625" customWidth="1"/>
    <col min="12551" max="12551" width="8.3984375" customWidth="1"/>
    <col min="12552" max="12552" width="8.5" customWidth="1"/>
    <col min="12553" max="12800" width="11"/>
    <col min="12801" max="12802" width="5" customWidth="1"/>
    <col min="12803" max="12803" width="9.3984375" customWidth="1"/>
    <col min="12804" max="12804" width="8.5" customWidth="1"/>
    <col min="12805" max="12805" width="7.19921875" customWidth="1"/>
    <col min="12806" max="12806" width="8.59765625" customWidth="1"/>
    <col min="12807" max="12807" width="8.3984375" customWidth="1"/>
    <col min="12808" max="12808" width="8.5" customWidth="1"/>
    <col min="12809" max="13056" width="11"/>
    <col min="13057" max="13058" width="5" customWidth="1"/>
    <col min="13059" max="13059" width="9.3984375" customWidth="1"/>
    <col min="13060" max="13060" width="8.5" customWidth="1"/>
    <col min="13061" max="13061" width="7.19921875" customWidth="1"/>
    <col min="13062" max="13062" width="8.59765625" customWidth="1"/>
    <col min="13063" max="13063" width="8.3984375" customWidth="1"/>
    <col min="13064" max="13064" width="8.5" customWidth="1"/>
    <col min="13065" max="13312" width="11"/>
    <col min="13313" max="13314" width="5" customWidth="1"/>
    <col min="13315" max="13315" width="9.3984375" customWidth="1"/>
    <col min="13316" max="13316" width="8.5" customWidth="1"/>
    <col min="13317" max="13317" width="7.19921875" customWidth="1"/>
    <col min="13318" max="13318" width="8.59765625" customWidth="1"/>
    <col min="13319" max="13319" width="8.3984375" customWidth="1"/>
    <col min="13320" max="13320" width="8.5" customWidth="1"/>
    <col min="13321" max="13568" width="11"/>
    <col min="13569" max="13570" width="5" customWidth="1"/>
    <col min="13571" max="13571" width="9.3984375" customWidth="1"/>
    <col min="13572" max="13572" width="8.5" customWidth="1"/>
    <col min="13573" max="13573" width="7.19921875" customWidth="1"/>
    <col min="13574" max="13574" width="8.59765625" customWidth="1"/>
    <col min="13575" max="13575" width="8.3984375" customWidth="1"/>
    <col min="13576" max="13576" width="8.5" customWidth="1"/>
    <col min="13577" max="13824" width="11"/>
    <col min="13825" max="13826" width="5" customWidth="1"/>
    <col min="13827" max="13827" width="9.3984375" customWidth="1"/>
    <col min="13828" max="13828" width="8.5" customWidth="1"/>
    <col min="13829" max="13829" width="7.19921875" customWidth="1"/>
    <col min="13830" max="13830" width="8.59765625" customWidth="1"/>
    <col min="13831" max="13831" width="8.3984375" customWidth="1"/>
    <col min="13832" max="13832" width="8.5" customWidth="1"/>
    <col min="13833" max="14080" width="11"/>
    <col min="14081" max="14082" width="5" customWidth="1"/>
    <col min="14083" max="14083" width="9.3984375" customWidth="1"/>
    <col min="14084" max="14084" width="8.5" customWidth="1"/>
    <col min="14085" max="14085" width="7.19921875" customWidth="1"/>
    <col min="14086" max="14086" width="8.59765625" customWidth="1"/>
    <col min="14087" max="14087" width="8.3984375" customWidth="1"/>
    <col min="14088" max="14088" width="8.5" customWidth="1"/>
    <col min="14089" max="14336" width="11"/>
    <col min="14337" max="14338" width="5" customWidth="1"/>
    <col min="14339" max="14339" width="9.3984375" customWidth="1"/>
    <col min="14340" max="14340" width="8.5" customWidth="1"/>
    <col min="14341" max="14341" width="7.19921875" customWidth="1"/>
    <col min="14342" max="14342" width="8.59765625" customWidth="1"/>
    <col min="14343" max="14343" width="8.3984375" customWidth="1"/>
    <col min="14344" max="14344" width="8.5" customWidth="1"/>
    <col min="14345" max="14592" width="11"/>
    <col min="14593" max="14594" width="5" customWidth="1"/>
    <col min="14595" max="14595" width="9.3984375" customWidth="1"/>
    <col min="14596" max="14596" width="8.5" customWidth="1"/>
    <col min="14597" max="14597" width="7.19921875" customWidth="1"/>
    <col min="14598" max="14598" width="8.59765625" customWidth="1"/>
    <col min="14599" max="14599" width="8.3984375" customWidth="1"/>
    <col min="14600" max="14600" width="8.5" customWidth="1"/>
    <col min="14601" max="14848" width="11"/>
    <col min="14849" max="14850" width="5" customWidth="1"/>
    <col min="14851" max="14851" width="9.3984375" customWidth="1"/>
    <col min="14852" max="14852" width="8.5" customWidth="1"/>
    <col min="14853" max="14853" width="7.19921875" customWidth="1"/>
    <col min="14854" max="14854" width="8.59765625" customWidth="1"/>
    <col min="14855" max="14855" width="8.3984375" customWidth="1"/>
    <col min="14856" max="14856" width="8.5" customWidth="1"/>
    <col min="14857" max="15104" width="11"/>
    <col min="15105" max="15106" width="5" customWidth="1"/>
    <col min="15107" max="15107" width="9.3984375" customWidth="1"/>
    <col min="15108" max="15108" width="8.5" customWidth="1"/>
    <col min="15109" max="15109" width="7.19921875" customWidth="1"/>
    <col min="15110" max="15110" width="8.59765625" customWidth="1"/>
    <col min="15111" max="15111" width="8.3984375" customWidth="1"/>
    <col min="15112" max="15112" width="8.5" customWidth="1"/>
    <col min="15113" max="15360" width="11"/>
    <col min="15361" max="15362" width="5" customWidth="1"/>
    <col min="15363" max="15363" width="9.3984375" customWidth="1"/>
    <col min="15364" max="15364" width="8.5" customWidth="1"/>
    <col min="15365" max="15365" width="7.19921875" customWidth="1"/>
    <col min="15366" max="15366" width="8.59765625" customWidth="1"/>
    <col min="15367" max="15367" width="8.3984375" customWidth="1"/>
    <col min="15368" max="15368" width="8.5" customWidth="1"/>
    <col min="15369" max="15616" width="11"/>
    <col min="15617" max="15618" width="5" customWidth="1"/>
    <col min="15619" max="15619" width="9.3984375" customWidth="1"/>
    <col min="15620" max="15620" width="8.5" customWidth="1"/>
    <col min="15621" max="15621" width="7.19921875" customWidth="1"/>
    <col min="15622" max="15622" width="8.59765625" customWidth="1"/>
    <col min="15623" max="15623" width="8.3984375" customWidth="1"/>
    <col min="15624" max="15624" width="8.5" customWidth="1"/>
    <col min="15625" max="15872" width="11"/>
    <col min="15873" max="15874" width="5" customWidth="1"/>
    <col min="15875" max="15875" width="9.3984375" customWidth="1"/>
    <col min="15876" max="15876" width="8.5" customWidth="1"/>
    <col min="15877" max="15877" width="7.19921875" customWidth="1"/>
    <col min="15878" max="15878" width="8.59765625" customWidth="1"/>
    <col min="15879" max="15879" width="8.3984375" customWidth="1"/>
    <col min="15880" max="15880" width="8.5" customWidth="1"/>
    <col min="15881" max="16128" width="11"/>
    <col min="16129" max="16130" width="5" customWidth="1"/>
    <col min="16131" max="16131" width="9.3984375" customWidth="1"/>
    <col min="16132" max="16132" width="8.5" customWidth="1"/>
    <col min="16133" max="16133" width="7.19921875" customWidth="1"/>
    <col min="16134" max="16134" width="8.59765625" customWidth="1"/>
    <col min="16135" max="16135" width="8.3984375" customWidth="1"/>
    <col min="16136" max="16136" width="8.5" customWidth="1"/>
    <col min="16137" max="16384" width="11"/>
  </cols>
  <sheetData>
    <row r="1" spans="2:10" s="27" customFormat="1" ht="14.4" thickBot="1" x14ac:dyDescent="0.3">
      <c r="B1" s="28" t="s">
        <v>179</v>
      </c>
      <c r="C1" s="29"/>
      <c r="D1" s="29"/>
      <c r="E1" s="29"/>
      <c r="F1" s="29"/>
      <c r="G1" s="29"/>
      <c r="H1" s="29"/>
      <c r="I1" s="29" t="s">
        <v>180</v>
      </c>
      <c r="J1" s="30"/>
    </row>
    <row r="2" spans="2:10" ht="18" thickBot="1" x14ac:dyDescent="0.35">
      <c r="B2" s="154" t="s">
        <v>85</v>
      </c>
      <c r="C2" s="155"/>
      <c r="D2" s="156">
        <v>94</v>
      </c>
      <c r="E2" s="157"/>
      <c r="F2" s="35"/>
      <c r="G2" s="35"/>
      <c r="H2" s="35"/>
      <c r="I2" s="148" t="s">
        <v>181</v>
      </c>
      <c r="J2" s="36"/>
    </row>
    <row r="3" spans="2:10" ht="14.4" thickBot="1" x14ac:dyDescent="0.3">
      <c r="B3" s="154" t="s">
        <v>86</v>
      </c>
      <c r="C3" s="155"/>
      <c r="D3" s="155"/>
      <c r="E3" s="155"/>
      <c r="F3" s="155"/>
      <c r="G3" s="155"/>
      <c r="H3" s="155"/>
      <c r="I3" s="37"/>
      <c r="J3" s="38"/>
    </row>
    <row r="4" spans="2:10" ht="14.4" thickBot="1" x14ac:dyDescent="0.3">
      <c r="B4" s="39"/>
      <c r="C4" s="40" t="s">
        <v>87</v>
      </c>
      <c r="D4" s="183" t="s">
        <v>147</v>
      </c>
      <c r="E4" s="184"/>
      <c r="F4" s="41"/>
      <c r="H4" s="40" t="s">
        <v>89</v>
      </c>
      <c r="I4" s="42"/>
      <c r="J4" s="41"/>
    </row>
    <row r="5" spans="2:10" ht="14.4" thickBot="1" x14ac:dyDescent="0.3">
      <c r="B5" s="39"/>
      <c r="C5" s="40" t="s">
        <v>90</v>
      </c>
      <c r="D5" s="158" t="s">
        <v>191</v>
      </c>
      <c r="E5" s="44"/>
      <c r="F5" s="41"/>
      <c r="H5" s="40" t="s">
        <v>91</v>
      </c>
      <c r="I5" s="45" t="s">
        <v>92</v>
      </c>
      <c r="J5" s="41"/>
    </row>
    <row r="6" spans="2:10" ht="14.4" thickBot="1" x14ac:dyDescent="0.3">
      <c r="B6" s="39"/>
      <c r="C6" s="40" t="s">
        <v>93</v>
      </c>
      <c r="D6" s="45" t="s">
        <v>94</v>
      </c>
      <c r="E6" s="44"/>
      <c r="F6" s="41"/>
      <c r="H6" s="40" t="s">
        <v>95</v>
      </c>
      <c r="I6" s="42"/>
      <c r="J6" s="41"/>
    </row>
    <row r="7" spans="2:10" ht="14.4" thickBot="1" x14ac:dyDescent="0.3">
      <c r="B7" s="39"/>
      <c r="C7" s="40" t="s">
        <v>96</v>
      </c>
      <c r="D7" s="45" t="s">
        <v>21</v>
      </c>
      <c r="E7" s="44"/>
      <c r="F7" s="41"/>
      <c r="H7" s="40" t="s">
        <v>97</v>
      </c>
      <c r="I7" s="42"/>
      <c r="J7" s="41"/>
    </row>
    <row r="8" spans="2:10" ht="14.4" thickBot="1" x14ac:dyDescent="0.3">
      <c r="B8" s="46"/>
      <c r="C8" s="47"/>
      <c r="D8" s="47"/>
      <c r="E8" s="47"/>
      <c r="F8" s="47"/>
      <c r="G8" s="47"/>
      <c r="H8" s="48" t="s">
        <v>98</v>
      </c>
      <c r="I8" s="49"/>
      <c r="J8" s="50"/>
    </row>
    <row r="9" spans="2:10" ht="14.4" thickBot="1" x14ac:dyDescent="0.3">
      <c r="B9" s="154" t="s">
        <v>99</v>
      </c>
      <c r="C9" s="155"/>
      <c r="D9" s="155"/>
      <c r="E9" s="155"/>
      <c r="F9" s="37"/>
      <c r="G9" s="37"/>
      <c r="H9" s="51"/>
      <c r="I9" s="37"/>
      <c r="J9" s="38"/>
    </row>
    <row r="10" spans="2:10" ht="14.4" thickBot="1" x14ac:dyDescent="0.3">
      <c r="B10" s="52" t="s">
        <v>100</v>
      </c>
      <c r="C10" s="53"/>
      <c r="D10" s="54">
        <v>40947</v>
      </c>
      <c r="E10" s="40" t="s">
        <v>101</v>
      </c>
      <c r="F10" s="55">
        <v>0.66666666666666663</v>
      </c>
      <c r="G10" s="56" t="s">
        <v>102</v>
      </c>
      <c r="H10" s="56"/>
      <c r="I10" s="57"/>
      <c r="J10" s="41"/>
    </row>
    <row r="11" spans="2:10" ht="14.4" thickBot="1" x14ac:dyDescent="0.3">
      <c r="B11" s="52" t="s">
        <v>103</v>
      </c>
      <c r="C11" s="53"/>
      <c r="D11" s="58">
        <v>40952</v>
      </c>
      <c r="E11" s="40" t="s">
        <v>101</v>
      </c>
      <c r="F11" s="55">
        <v>0.33333333333333331</v>
      </c>
      <c r="G11" s="56" t="s">
        <v>104</v>
      </c>
      <c r="H11" s="56"/>
      <c r="I11" s="59" t="s">
        <v>140</v>
      </c>
      <c r="J11" s="41"/>
    </row>
    <row r="12" spans="2:10" ht="14.4" thickBot="1" x14ac:dyDescent="0.3">
      <c r="B12" s="52" t="s">
        <v>106</v>
      </c>
      <c r="C12" s="53"/>
      <c r="D12" s="58">
        <v>40952</v>
      </c>
      <c r="E12" s="40" t="s">
        <v>101</v>
      </c>
      <c r="F12" s="55">
        <v>0.79166666666666663</v>
      </c>
      <c r="G12" s="56" t="s">
        <v>107</v>
      </c>
      <c r="H12" s="56"/>
      <c r="I12" s="60"/>
      <c r="J12" s="50"/>
    </row>
    <row r="13" spans="2:10" ht="14.4" thickBot="1" x14ac:dyDescent="0.3">
      <c r="B13" s="46"/>
      <c r="C13" s="47"/>
      <c r="D13" s="47"/>
      <c r="E13" s="47"/>
      <c r="F13" s="47"/>
      <c r="G13" s="47"/>
      <c r="H13" s="61"/>
      <c r="I13" s="47"/>
      <c r="J13" s="50"/>
    </row>
    <row r="14" spans="2:10" ht="14.4" thickBot="1" x14ac:dyDescent="0.3">
      <c r="B14" s="154" t="s">
        <v>108</v>
      </c>
      <c r="C14" s="155"/>
      <c r="D14" s="155"/>
      <c r="E14" s="155"/>
      <c r="F14" s="155"/>
      <c r="G14" s="155"/>
      <c r="H14" s="155"/>
      <c r="I14" s="155"/>
      <c r="J14" s="157"/>
    </row>
    <row r="15" spans="2:10" ht="14.4" thickBot="1" x14ac:dyDescent="0.3">
      <c r="B15" s="62" t="s">
        <v>109</v>
      </c>
      <c r="C15" s="63"/>
      <c r="D15" s="64"/>
      <c r="E15" s="63" t="s">
        <v>110</v>
      </c>
      <c r="F15" s="63"/>
      <c r="G15" s="64"/>
      <c r="H15" s="63" t="s">
        <v>111</v>
      </c>
      <c r="I15" s="63"/>
      <c r="J15" s="65"/>
    </row>
    <row r="16" spans="2:10" ht="14.4" thickBot="1" x14ac:dyDescent="0.3">
      <c r="B16" s="45" t="s">
        <v>112</v>
      </c>
      <c r="C16" s="41"/>
      <c r="E16" s="42"/>
      <c r="F16" s="41"/>
      <c r="H16" s="45" t="s">
        <v>112</v>
      </c>
      <c r="I16" s="41"/>
      <c r="J16" s="66"/>
    </row>
    <row r="17" spans="2:10" ht="14.4" thickBot="1" x14ac:dyDescent="0.3">
      <c r="B17" s="46"/>
      <c r="C17" s="47"/>
      <c r="D17" s="47"/>
      <c r="E17" s="47"/>
      <c r="F17" s="47"/>
      <c r="G17" s="47"/>
      <c r="H17" s="47"/>
      <c r="I17" s="47"/>
      <c r="J17" s="50"/>
    </row>
    <row r="18" spans="2:10" ht="14.4" thickBot="1" x14ac:dyDescent="0.3">
      <c r="B18" s="154" t="s">
        <v>113</v>
      </c>
      <c r="C18" s="159"/>
      <c r="D18" s="159"/>
      <c r="E18" s="159"/>
      <c r="F18" s="159"/>
      <c r="G18" s="159"/>
      <c r="H18" s="159"/>
      <c r="I18" s="159"/>
      <c r="J18" s="157"/>
    </row>
    <row r="19" spans="2:10" ht="14.4" thickBot="1" x14ac:dyDescent="0.3">
      <c r="B19" s="68" t="s">
        <v>114</v>
      </c>
      <c r="C19" s="69" t="s">
        <v>115</v>
      </c>
      <c r="D19" s="70"/>
      <c r="E19" s="71"/>
      <c r="F19" s="69" t="s">
        <v>116</v>
      </c>
      <c r="G19" s="71"/>
      <c r="H19" s="69"/>
      <c r="I19" s="71"/>
      <c r="J19" s="72" t="s">
        <v>117</v>
      </c>
    </row>
    <row r="20" spans="2:10" x14ac:dyDescent="0.25">
      <c r="B20" s="73">
        <v>1</v>
      </c>
      <c r="C20" s="74" t="s">
        <v>168</v>
      </c>
      <c r="D20" s="75"/>
      <c r="E20" s="76"/>
      <c r="F20" s="185" t="s">
        <v>118</v>
      </c>
      <c r="G20" s="186"/>
      <c r="H20" s="186"/>
      <c r="I20" s="187"/>
      <c r="J20" s="77"/>
    </row>
    <row r="21" spans="2:10" x14ac:dyDescent="0.25">
      <c r="B21" s="78">
        <v>2</v>
      </c>
      <c r="C21" s="79" t="s">
        <v>169</v>
      </c>
      <c r="D21" s="80"/>
      <c r="E21" s="81"/>
      <c r="F21" s="188" t="s">
        <v>119</v>
      </c>
      <c r="G21" s="189"/>
      <c r="H21" s="189"/>
      <c r="I21" s="190"/>
      <c r="J21" s="82"/>
    </row>
    <row r="22" spans="2:10" x14ac:dyDescent="0.25">
      <c r="B22" s="78">
        <v>3</v>
      </c>
      <c r="C22" s="79" t="s">
        <v>170</v>
      </c>
      <c r="D22" s="80"/>
      <c r="E22" s="81"/>
      <c r="F22" s="188"/>
      <c r="G22" s="189"/>
      <c r="H22" s="189"/>
      <c r="I22" s="190"/>
      <c r="J22" s="82"/>
    </row>
    <row r="23" spans="2:10" x14ac:dyDescent="0.25">
      <c r="B23" s="78">
        <v>4</v>
      </c>
      <c r="C23" s="79" t="s">
        <v>171</v>
      </c>
      <c r="D23" s="80"/>
      <c r="E23" s="81"/>
      <c r="F23" s="188" t="s">
        <v>120</v>
      </c>
      <c r="G23" s="189"/>
      <c r="H23" s="189"/>
      <c r="I23" s="190"/>
      <c r="J23" s="82"/>
    </row>
    <row r="24" spans="2:10" x14ac:dyDescent="0.25">
      <c r="B24" s="78">
        <v>5</v>
      </c>
      <c r="C24" s="79" t="s">
        <v>167</v>
      </c>
      <c r="D24" s="80"/>
      <c r="E24" s="81"/>
      <c r="F24" s="188"/>
      <c r="G24" s="189"/>
      <c r="H24" s="189"/>
      <c r="I24" s="190"/>
      <c r="J24" s="82"/>
    </row>
    <row r="25" spans="2:10" x14ac:dyDescent="0.25">
      <c r="B25" s="78">
        <v>6</v>
      </c>
      <c r="C25" s="79" t="s">
        <v>172</v>
      </c>
      <c r="D25" s="80"/>
      <c r="E25" s="81"/>
      <c r="F25" s="174"/>
      <c r="G25" s="175"/>
      <c r="H25" s="175"/>
      <c r="I25" s="176"/>
      <c r="J25" s="82"/>
    </row>
    <row r="26" spans="2:10" ht="14.4" thickBot="1" x14ac:dyDescent="0.3">
      <c r="B26" s="83">
        <v>7</v>
      </c>
      <c r="C26" s="7"/>
      <c r="D26" s="84"/>
      <c r="E26" s="85"/>
      <c r="F26" s="177"/>
      <c r="G26" s="178"/>
      <c r="H26" s="178"/>
      <c r="I26" s="179"/>
      <c r="J26" s="86"/>
    </row>
    <row r="27" spans="2:10" ht="14.4" thickBot="1" x14ac:dyDescent="0.3">
      <c r="B27" s="87">
        <v>8</v>
      </c>
      <c r="C27" s="39"/>
      <c r="E27" s="66"/>
      <c r="F27" s="180"/>
      <c r="G27" s="181"/>
      <c r="H27" s="181"/>
      <c r="I27" s="182"/>
      <c r="J27" s="88"/>
    </row>
    <row r="28" spans="2:10" ht="14.4" thickBot="1" x14ac:dyDescent="0.3">
      <c r="B28" s="154" t="s">
        <v>121</v>
      </c>
      <c r="C28" s="155"/>
      <c r="D28" s="155"/>
      <c r="E28" s="155"/>
      <c r="F28" s="159"/>
      <c r="G28" s="159"/>
      <c r="H28" s="155"/>
      <c r="I28" s="155"/>
      <c r="J28" s="157"/>
    </row>
    <row r="29" spans="2:10" x14ac:dyDescent="0.25">
      <c r="B29" s="62" t="s">
        <v>122</v>
      </c>
      <c r="C29" s="89"/>
      <c r="D29" s="62" t="s">
        <v>123</v>
      </c>
      <c r="E29" s="63"/>
      <c r="F29" s="62" t="s">
        <v>124</v>
      </c>
      <c r="G29" s="89"/>
      <c r="H29" s="63" t="s">
        <v>125</v>
      </c>
      <c r="I29" s="89"/>
      <c r="J29" s="90" t="s">
        <v>126</v>
      </c>
    </row>
    <row r="30" spans="2:10" ht="14.4" thickBot="1" x14ac:dyDescent="0.3">
      <c r="B30" s="91"/>
      <c r="C30" s="92"/>
      <c r="D30" s="91"/>
      <c r="E30" s="93"/>
      <c r="F30" s="91" t="s">
        <v>127</v>
      </c>
      <c r="G30" s="92"/>
      <c r="H30" s="93" t="s">
        <v>128</v>
      </c>
      <c r="I30" s="92"/>
      <c r="J30" s="94"/>
    </row>
    <row r="31" spans="2:10" x14ac:dyDescent="0.25">
      <c r="B31" s="79" t="s">
        <v>32</v>
      </c>
      <c r="C31" s="95"/>
      <c r="D31" s="79" t="s">
        <v>64</v>
      </c>
      <c r="E31" s="95"/>
      <c r="F31" s="74">
        <v>10</v>
      </c>
      <c r="G31" s="96"/>
      <c r="H31" s="6"/>
      <c r="I31" s="81"/>
      <c r="J31" s="3"/>
    </row>
    <row r="32" spans="2:10" x14ac:dyDescent="0.25">
      <c r="B32" s="79" t="s">
        <v>33</v>
      </c>
      <c r="C32" s="95"/>
      <c r="D32" s="79" t="s">
        <v>65</v>
      </c>
      <c r="E32" s="95"/>
      <c r="F32" s="79">
        <v>7</v>
      </c>
      <c r="G32" s="95"/>
      <c r="H32" s="6"/>
      <c r="I32" s="81"/>
      <c r="J32" s="3"/>
    </row>
    <row r="33" spans="2:10" x14ac:dyDescent="0.25">
      <c r="B33" s="79" t="s">
        <v>34</v>
      </c>
      <c r="C33" s="95"/>
      <c r="D33" s="79" t="s">
        <v>141</v>
      </c>
      <c r="E33" s="95"/>
      <c r="F33" s="79">
        <v>8</v>
      </c>
      <c r="G33" s="95"/>
      <c r="H33" s="6"/>
      <c r="I33" s="81"/>
      <c r="J33" s="3"/>
    </row>
    <row r="34" spans="2:10" x14ac:dyDescent="0.25">
      <c r="B34" s="79" t="s">
        <v>43</v>
      </c>
      <c r="C34" s="95"/>
      <c r="D34" s="79" t="s">
        <v>68</v>
      </c>
      <c r="E34" s="95"/>
      <c r="F34" s="79">
        <v>10</v>
      </c>
      <c r="G34" s="95"/>
      <c r="H34" s="6"/>
      <c r="I34" s="81"/>
      <c r="J34" s="3"/>
    </row>
    <row r="35" spans="2:10" ht="14.4" thickBot="1" x14ac:dyDescent="0.3">
      <c r="B35" s="97" t="s">
        <v>48</v>
      </c>
      <c r="C35" s="50"/>
      <c r="D35" s="97" t="s">
        <v>146</v>
      </c>
      <c r="E35" s="85"/>
      <c r="F35" s="100">
        <v>10</v>
      </c>
      <c r="G35" s="85"/>
      <c r="H35" s="7"/>
      <c r="I35" s="85"/>
      <c r="J35" s="4"/>
    </row>
    <row r="36" spans="2:10" ht="14.4" thickBot="1" x14ac:dyDescent="0.3">
      <c r="B36" s="154" t="s">
        <v>129</v>
      </c>
      <c r="C36" s="155"/>
      <c r="D36" s="155"/>
      <c r="E36" s="155"/>
      <c r="F36" s="155"/>
      <c r="G36" s="155"/>
      <c r="H36" s="155"/>
      <c r="I36" s="155"/>
      <c r="J36" s="157"/>
    </row>
    <row r="37" spans="2:10" ht="14.4" thickBot="1" x14ac:dyDescent="0.3">
      <c r="B37" s="101" t="s">
        <v>130</v>
      </c>
      <c r="C37" s="102"/>
      <c r="D37" s="103" t="s">
        <v>87</v>
      </c>
      <c r="E37" s="104" t="s">
        <v>131</v>
      </c>
      <c r="F37" s="104" t="s">
        <v>132</v>
      </c>
      <c r="G37" s="69" t="s">
        <v>133</v>
      </c>
      <c r="H37" s="71"/>
      <c r="I37" s="69" t="s">
        <v>134</v>
      </c>
      <c r="J37" s="71"/>
    </row>
    <row r="38" spans="2:10" x14ac:dyDescent="0.25">
      <c r="B38" s="79" t="s">
        <v>74</v>
      </c>
      <c r="C38" s="95"/>
      <c r="D38" s="105" t="s">
        <v>136</v>
      </c>
      <c r="E38" s="105">
        <v>10</v>
      </c>
      <c r="F38" s="3"/>
      <c r="G38" s="6"/>
      <c r="H38" s="81"/>
      <c r="I38" s="6"/>
      <c r="J38" s="81"/>
    </row>
    <row r="39" spans="2:10" x14ac:dyDescent="0.25">
      <c r="B39" s="79" t="s">
        <v>75</v>
      </c>
      <c r="C39" s="95"/>
      <c r="D39" s="105" t="s">
        <v>143</v>
      </c>
      <c r="E39" s="105">
        <v>10</v>
      </c>
      <c r="F39" s="3"/>
      <c r="G39" s="6"/>
      <c r="H39" s="81"/>
      <c r="I39" s="6"/>
      <c r="J39" s="81"/>
    </row>
    <row r="40" spans="2:10" x14ac:dyDescent="0.25">
      <c r="B40" s="79" t="s">
        <v>76</v>
      </c>
      <c r="C40" s="95"/>
      <c r="D40" s="105" t="s">
        <v>142</v>
      </c>
      <c r="E40" s="106">
        <v>7</v>
      </c>
      <c r="F40" s="107"/>
      <c r="G40" s="5"/>
      <c r="H40" s="76"/>
      <c r="I40" s="6"/>
      <c r="J40" s="81"/>
    </row>
    <row r="41" spans="2:10" x14ac:dyDescent="0.25">
      <c r="B41" s="79" t="s">
        <v>77</v>
      </c>
      <c r="C41" s="81"/>
      <c r="D41" s="105" t="s">
        <v>137</v>
      </c>
      <c r="E41" s="105">
        <v>8</v>
      </c>
      <c r="F41" s="3"/>
      <c r="G41" s="6"/>
      <c r="H41" s="81"/>
      <c r="I41" s="6"/>
      <c r="J41" s="81"/>
    </row>
    <row r="42" spans="2:10" ht="14.4" thickBot="1" x14ac:dyDescent="0.3">
      <c r="B42" s="7"/>
      <c r="C42" s="85"/>
      <c r="D42" s="4"/>
      <c r="E42" s="108"/>
      <c r="F42" s="108"/>
      <c r="G42" s="46"/>
      <c r="H42" s="50"/>
      <c r="I42" s="7"/>
      <c r="J42" s="85"/>
    </row>
    <row r="43" spans="2:10" ht="14.4" thickBot="1" x14ac:dyDescent="0.3">
      <c r="B43" s="154" t="s">
        <v>138</v>
      </c>
      <c r="C43" s="155"/>
      <c r="D43" s="155"/>
      <c r="E43" s="37"/>
      <c r="F43" s="37"/>
      <c r="G43" s="37"/>
      <c r="H43" s="37"/>
      <c r="I43" s="37"/>
      <c r="J43" s="38"/>
    </row>
    <row r="44" spans="2:10" x14ac:dyDescent="0.25">
      <c r="B44" s="160" t="s">
        <v>217</v>
      </c>
      <c r="C44" s="109"/>
      <c r="D44" s="109"/>
      <c r="E44" s="109"/>
      <c r="F44" s="109"/>
      <c r="G44" s="109"/>
      <c r="H44" s="109"/>
      <c r="I44" s="109"/>
      <c r="J44" s="110"/>
    </row>
    <row r="45" spans="2:10" x14ac:dyDescent="0.25">
      <c r="B45" s="6" t="s">
        <v>208</v>
      </c>
      <c r="C45" s="80">
        <v>1</v>
      </c>
      <c r="D45" s="80"/>
      <c r="E45" s="80"/>
      <c r="F45" s="80"/>
      <c r="G45" s="80"/>
      <c r="H45" s="80"/>
      <c r="I45" s="80"/>
      <c r="J45" s="81"/>
    </row>
    <row r="46" spans="2:10" x14ac:dyDescent="0.25">
      <c r="B46" s="6" t="s">
        <v>211</v>
      </c>
      <c r="C46" s="80">
        <v>1</v>
      </c>
      <c r="D46" s="111"/>
      <c r="E46" s="111"/>
      <c r="F46" s="111"/>
      <c r="G46" s="111"/>
      <c r="H46" s="111"/>
      <c r="I46" s="111"/>
      <c r="J46" s="112"/>
    </row>
    <row r="47" spans="2:10" x14ac:dyDescent="0.25">
      <c r="B47" s="6"/>
      <c r="C47" s="80"/>
      <c r="D47" s="80"/>
      <c r="E47" s="80"/>
      <c r="F47" s="80"/>
      <c r="G47" s="80"/>
      <c r="H47" s="80"/>
      <c r="I47" s="80"/>
      <c r="J47" s="81"/>
    </row>
    <row r="48" spans="2:10" ht="14.4" thickBot="1" x14ac:dyDescent="0.3">
      <c r="B48" s="7"/>
      <c r="C48" s="84"/>
      <c r="D48" s="84"/>
      <c r="E48" s="84"/>
      <c r="F48" s="84"/>
      <c r="G48" s="84"/>
      <c r="H48" s="84"/>
      <c r="I48" s="84"/>
      <c r="J48" s="85"/>
    </row>
  </sheetData>
  <mergeCells count="9">
    <mergeCell ref="F25:I25"/>
    <mergeCell ref="F26:I26"/>
    <mergeCell ref="F27:I27"/>
    <mergeCell ref="D4:E4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&amp;C&amp;F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topLeftCell="A10" zoomScale="110" zoomScaleNormal="110" workbookViewId="0">
      <selection activeCell="F29" sqref="F29"/>
    </sheetView>
  </sheetViews>
  <sheetFormatPr baseColWidth="10" defaultRowHeight="13.8" x14ac:dyDescent="0.25"/>
  <cols>
    <col min="2" max="2" width="12.19921875" customWidth="1"/>
    <col min="3" max="3" width="14" customWidth="1"/>
    <col min="8" max="8" width="12.19921875" customWidth="1"/>
  </cols>
  <sheetData>
    <row r="1" spans="1:8" ht="17.399999999999999" x14ac:dyDescent="0.3">
      <c r="A1" s="151" t="s">
        <v>182</v>
      </c>
    </row>
    <row r="3" spans="1:8" x14ac:dyDescent="0.25">
      <c r="A3" s="1" t="s">
        <v>53</v>
      </c>
    </row>
    <row r="5" spans="1:8" x14ac:dyDescent="0.25">
      <c r="A5" s="1" t="s">
        <v>54</v>
      </c>
    </row>
    <row r="6" spans="1:8" x14ac:dyDescent="0.25"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156</v>
      </c>
    </row>
    <row r="7" spans="1:8" x14ac:dyDescent="0.25">
      <c r="A7" s="13" t="s">
        <v>45</v>
      </c>
      <c r="B7" s="13" t="s">
        <v>2</v>
      </c>
      <c r="C7" s="13" t="s">
        <v>47</v>
      </c>
      <c r="D7" s="12"/>
      <c r="E7" s="12"/>
      <c r="F7" s="12"/>
      <c r="G7" s="12"/>
      <c r="H7" s="12"/>
    </row>
    <row r="8" spans="1:8" x14ac:dyDescent="0.25">
      <c r="A8" s="13"/>
      <c r="B8" s="13"/>
      <c r="C8" s="13" t="s">
        <v>44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8" x14ac:dyDescent="0.25">
      <c r="A9" s="2" t="s">
        <v>31</v>
      </c>
      <c r="B9" s="23" t="str">
        <f>Maestros!F10</f>
        <v>Gear Spur</v>
      </c>
      <c r="C9" s="119" t="s">
        <v>151</v>
      </c>
      <c r="D9" s="8">
        <f>'OM 90'!F31</f>
        <v>6</v>
      </c>
      <c r="E9" s="8">
        <v>0</v>
      </c>
      <c r="F9" s="8">
        <f>'OM 92'!F31</f>
        <v>8</v>
      </c>
      <c r="G9" s="8">
        <f>'OM 93'!F31</f>
        <v>10</v>
      </c>
      <c r="H9" s="8">
        <v>0</v>
      </c>
    </row>
    <row r="10" spans="1:8" x14ac:dyDescent="0.25">
      <c r="A10" s="2" t="s">
        <v>32</v>
      </c>
      <c r="B10" s="23" t="str">
        <f>Maestros!F11</f>
        <v>Roller</v>
      </c>
      <c r="C10" s="119" t="s">
        <v>151</v>
      </c>
      <c r="D10" s="8">
        <f>'OM 90'!F32</f>
        <v>8</v>
      </c>
      <c r="E10" s="8">
        <v>0</v>
      </c>
      <c r="F10" s="8">
        <v>0</v>
      </c>
      <c r="G10" s="8">
        <v>0</v>
      </c>
      <c r="H10" s="8">
        <f>'OM 94'!F31</f>
        <v>10</v>
      </c>
    </row>
    <row r="11" spans="1:8" x14ac:dyDescent="0.25">
      <c r="A11" s="2" t="s">
        <v>33</v>
      </c>
      <c r="B11" s="23" t="str">
        <f>Maestros!F12</f>
        <v>Filter</v>
      </c>
      <c r="C11" s="119" t="s">
        <v>151</v>
      </c>
      <c r="D11" s="8">
        <f>'OM 90'!F33</f>
        <v>10</v>
      </c>
      <c r="E11" s="8">
        <f>'OM 91'!F31</f>
        <v>6</v>
      </c>
      <c r="F11" s="8">
        <v>0</v>
      </c>
      <c r="G11" s="8">
        <f>'OM 93'!F32</f>
        <v>5</v>
      </c>
      <c r="H11" s="8">
        <f>'OM 94'!F32</f>
        <v>7</v>
      </c>
    </row>
    <row r="12" spans="1:8" x14ac:dyDescent="0.25">
      <c r="A12" s="2" t="s">
        <v>34</v>
      </c>
      <c r="B12" s="23" t="str">
        <f>Maestros!F13</f>
        <v>Gear special</v>
      </c>
      <c r="C12" s="119" t="s">
        <v>151</v>
      </c>
      <c r="D12" s="8">
        <v>0</v>
      </c>
      <c r="E12" s="8">
        <f>'OM 91'!F32</f>
        <v>8</v>
      </c>
      <c r="F12" s="8">
        <f>'OM 92'!F32</f>
        <v>7</v>
      </c>
      <c r="G12" s="8">
        <f>'OM 93'!F33</f>
        <v>8</v>
      </c>
      <c r="H12" s="8">
        <f>'OM 94'!F33</f>
        <v>8</v>
      </c>
    </row>
    <row r="13" spans="1:8" x14ac:dyDescent="0.25">
      <c r="A13" s="2" t="s">
        <v>42</v>
      </c>
      <c r="B13" s="23" t="str">
        <f>Maestros!F14</f>
        <v>Belt</v>
      </c>
      <c r="C13" s="119" t="s">
        <v>151</v>
      </c>
      <c r="D13" s="8">
        <f>'OM 90'!F34</f>
        <v>8</v>
      </c>
      <c r="E13" s="8">
        <f>'OM 91'!F33</f>
        <v>10</v>
      </c>
      <c r="F13" s="8">
        <f>'OM 92'!F33</f>
        <v>8</v>
      </c>
      <c r="G13" s="8">
        <f>'OM 93'!F34</f>
        <v>6</v>
      </c>
      <c r="H13" s="8">
        <v>0</v>
      </c>
    </row>
    <row r="14" spans="1:8" x14ac:dyDescent="0.25">
      <c r="A14" s="2" t="s">
        <v>43</v>
      </c>
      <c r="B14" s="23" t="str">
        <f>Maestros!F15</f>
        <v>Support Shaft</v>
      </c>
      <c r="C14" s="119" t="s">
        <v>151</v>
      </c>
      <c r="D14" s="8">
        <v>0</v>
      </c>
      <c r="E14" s="8">
        <f>'OM 91'!F34</f>
        <v>9</v>
      </c>
      <c r="F14" s="8">
        <f>'OM 92'!F34</f>
        <v>5</v>
      </c>
      <c r="G14" s="8">
        <f>'OM 93'!F35</f>
        <v>8</v>
      </c>
      <c r="H14" s="8">
        <f>'OM 94'!F34</f>
        <v>10</v>
      </c>
    </row>
    <row r="15" spans="1:8" x14ac:dyDescent="0.25">
      <c r="A15" s="2" t="s">
        <v>48</v>
      </c>
      <c r="B15" s="23" t="str">
        <f>Maestros!F16</f>
        <v>Sprocket</v>
      </c>
      <c r="C15" s="119" t="s">
        <v>151</v>
      </c>
      <c r="D15" s="8">
        <f>'OM 90'!F35</f>
        <v>10</v>
      </c>
      <c r="E15" s="8">
        <f>'OM 91'!F35</f>
        <v>10</v>
      </c>
      <c r="F15" s="8">
        <f>'OM 92'!F35</f>
        <v>10</v>
      </c>
      <c r="G15" s="8">
        <v>0</v>
      </c>
      <c r="H15" s="8">
        <f>'OM 94'!F35</f>
        <v>10</v>
      </c>
    </row>
    <row r="16" spans="1:8" x14ac:dyDescent="0.25">
      <c r="B16" s="117"/>
      <c r="C16" s="118" t="s">
        <v>149</v>
      </c>
      <c r="D16" s="114">
        <f>D9+D10+D11+D12+D13+D14+D15</f>
        <v>42</v>
      </c>
      <c r="E16" s="114">
        <f t="shared" ref="E16:H16" si="0">E9+E10+E11+E12+E13+E14+E15</f>
        <v>43</v>
      </c>
      <c r="F16" s="114">
        <f t="shared" si="0"/>
        <v>38</v>
      </c>
      <c r="G16" s="114">
        <f t="shared" si="0"/>
        <v>37</v>
      </c>
      <c r="H16" s="114">
        <f t="shared" si="0"/>
        <v>45</v>
      </c>
    </row>
    <row r="18" spans="1:8" x14ac:dyDescent="0.25">
      <c r="A18" s="1" t="s">
        <v>55</v>
      </c>
    </row>
    <row r="19" spans="1:8" x14ac:dyDescent="0.25">
      <c r="D19" s="12" t="str">
        <f>D6</f>
        <v>OM 90</v>
      </c>
      <c r="E19" s="12" t="str">
        <f t="shared" ref="E19:H19" si="1">E6</f>
        <v>OM 91</v>
      </c>
      <c r="F19" s="12" t="str">
        <f t="shared" si="1"/>
        <v>OM 92</v>
      </c>
      <c r="G19" s="12" t="str">
        <f t="shared" si="1"/>
        <v>OM 93</v>
      </c>
      <c r="H19" s="12" t="str">
        <f t="shared" si="1"/>
        <v>OM 94</v>
      </c>
    </row>
    <row r="20" spans="1:8" x14ac:dyDescent="0.25">
      <c r="A20" s="13" t="s">
        <v>45</v>
      </c>
      <c r="B20" s="13" t="s">
        <v>2</v>
      </c>
      <c r="C20" s="13" t="s">
        <v>47</v>
      </c>
      <c r="D20" s="12"/>
      <c r="E20" s="12"/>
      <c r="F20" s="12"/>
      <c r="G20" s="12"/>
      <c r="H20" s="12"/>
    </row>
    <row r="21" spans="1:8" x14ac:dyDescent="0.25">
      <c r="A21" s="13"/>
      <c r="B21" s="13"/>
      <c r="C21" s="13" t="s">
        <v>44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</row>
    <row r="22" spans="1:8" x14ac:dyDescent="0.25">
      <c r="A22" s="2" t="s">
        <v>31</v>
      </c>
      <c r="B22" s="2" t="str">
        <f>B9</f>
        <v>Gear Spur</v>
      </c>
      <c r="C22" s="2" t="str">
        <f>C9</f>
        <v>Pza</v>
      </c>
      <c r="D22" s="8"/>
      <c r="E22" s="8"/>
      <c r="F22" s="8"/>
      <c r="G22" s="8"/>
      <c r="H22" s="8"/>
    </row>
    <row r="23" spans="1:8" x14ac:dyDescent="0.25">
      <c r="A23" s="2" t="s">
        <v>32</v>
      </c>
      <c r="B23" s="2" t="str">
        <f t="shared" ref="B23:C23" si="2">B10</f>
        <v>Roller</v>
      </c>
      <c r="C23" s="2" t="str">
        <f t="shared" si="2"/>
        <v>Pza</v>
      </c>
      <c r="D23" s="8"/>
      <c r="E23" s="8"/>
      <c r="F23" s="8"/>
      <c r="G23" s="8"/>
      <c r="H23" s="8"/>
    </row>
    <row r="24" spans="1:8" x14ac:dyDescent="0.25">
      <c r="A24" s="2" t="s">
        <v>33</v>
      </c>
      <c r="B24" s="2" t="str">
        <f t="shared" ref="B24:C24" si="3">B11</f>
        <v>Filter</v>
      </c>
      <c r="C24" s="2" t="str">
        <f t="shared" si="3"/>
        <v>Pza</v>
      </c>
      <c r="D24" s="8"/>
      <c r="E24" s="8"/>
      <c r="F24" s="8"/>
      <c r="G24" s="8"/>
      <c r="H24" s="8"/>
    </row>
    <row r="25" spans="1:8" x14ac:dyDescent="0.25">
      <c r="A25" s="2" t="s">
        <v>34</v>
      </c>
      <c r="B25" s="2" t="str">
        <f t="shared" ref="B25:C25" si="4">B12</f>
        <v>Gear special</v>
      </c>
      <c r="C25" s="2" t="str">
        <f t="shared" si="4"/>
        <v>Pza</v>
      </c>
      <c r="D25" s="8"/>
      <c r="E25" s="8"/>
      <c r="F25" s="8"/>
      <c r="G25" s="8"/>
      <c r="H25" s="8"/>
    </row>
    <row r="26" spans="1:8" x14ac:dyDescent="0.25">
      <c r="A26" s="2" t="s">
        <v>42</v>
      </c>
      <c r="B26" s="2" t="str">
        <f t="shared" ref="B26:C26" si="5">B13</f>
        <v>Belt</v>
      </c>
      <c r="C26" s="2" t="str">
        <f t="shared" si="5"/>
        <v>Pza</v>
      </c>
      <c r="D26" s="8"/>
      <c r="E26" s="8"/>
      <c r="F26" s="8"/>
      <c r="G26" s="8"/>
      <c r="H26" s="8"/>
    </row>
    <row r="27" spans="1:8" x14ac:dyDescent="0.25">
      <c r="A27" s="2" t="s">
        <v>43</v>
      </c>
      <c r="B27" s="2" t="str">
        <f t="shared" ref="B27:C27" si="6">B14</f>
        <v>Support Shaft</v>
      </c>
      <c r="C27" s="2" t="str">
        <f t="shared" si="6"/>
        <v>Pza</v>
      </c>
      <c r="D27" s="8"/>
      <c r="E27" s="8"/>
      <c r="F27" s="8"/>
      <c r="G27" s="8"/>
      <c r="H27" s="8"/>
    </row>
    <row r="28" spans="1:8" x14ac:dyDescent="0.25">
      <c r="A28" s="2" t="s">
        <v>48</v>
      </c>
      <c r="B28" s="2" t="str">
        <f t="shared" ref="B28:C28" si="7">B15</f>
        <v>Sprocket</v>
      </c>
      <c r="C28" s="2" t="str">
        <f t="shared" si="7"/>
        <v>Pza</v>
      </c>
      <c r="D28" s="8"/>
      <c r="E28" s="8"/>
      <c r="F28" s="8"/>
      <c r="G28" s="8"/>
      <c r="H28" s="8"/>
    </row>
    <row r="29" spans="1:8" x14ac:dyDescent="0.25">
      <c r="C29" s="115" t="s">
        <v>27</v>
      </c>
      <c r="D29" s="116"/>
      <c r="E29" s="116"/>
      <c r="F29" s="116"/>
      <c r="G29" s="116"/>
      <c r="H29" s="116"/>
    </row>
    <row r="31" spans="1:8" x14ac:dyDescent="0.25">
      <c r="D31" s="14"/>
      <c r="E31" s="14"/>
      <c r="F31" s="14"/>
      <c r="G31" s="14"/>
      <c r="H31" s="14"/>
    </row>
    <row r="33" spans="3:7" x14ac:dyDescent="0.25">
      <c r="C33" s="1"/>
      <c r="G33" s="15"/>
    </row>
    <row r="34" spans="3:7" x14ac:dyDescent="0.25">
      <c r="C34" s="1"/>
      <c r="G34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topLeftCell="A7" zoomScale="120" zoomScaleNormal="120" workbookViewId="0">
      <selection activeCell="H27" sqref="H27"/>
    </sheetView>
  </sheetViews>
  <sheetFormatPr baseColWidth="10" defaultRowHeight="13.8" x14ac:dyDescent="0.25"/>
  <cols>
    <col min="2" max="2" width="15.3984375" customWidth="1"/>
    <col min="3" max="3" width="12.69921875" customWidth="1"/>
  </cols>
  <sheetData>
    <row r="1" spans="1:10" x14ac:dyDescent="0.25">
      <c r="A1" s="1" t="s">
        <v>61</v>
      </c>
    </row>
    <row r="3" spans="1:10" x14ac:dyDescent="0.25">
      <c r="A3" s="1" t="s">
        <v>56</v>
      </c>
    </row>
    <row r="5" spans="1:10" x14ac:dyDescent="0.25">
      <c r="A5" s="1" t="s">
        <v>59</v>
      </c>
    </row>
    <row r="6" spans="1:10" x14ac:dyDescent="0.25"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156</v>
      </c>
    </row>
    <row r="7" spans="1:10" x14ac:dyDescent="0.25">
      <c r="A7" s="13" t="s">
        <v>49</v>
      </c>
      <c r="B7" s="13" t="s">
        <v>2</v>
      </c>
      <c r="C7" s="13" t="s">
        <v>57</v>
      </c>
      <c r="D7" s="12"/>
      <c r="E7" s="12"/>
      <c r="F7" s="12"/>
      <c r="G7" s="12"/>
      <c r="H7" s="12"/>
    </row>
    <row r="8" spans="1:10" x14ac:dyDescent="0.25">
      <c r="A8" s="13"/>
      <c r="B8" s="13"/>
      <c r="C8" s="13" t="s">
        <v>44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10" x14ac:dyDescent="0.25">
      <c r="A9" s="2" t="str">
        <f>Maestros!E24</f>
        <v>MO1</v>
      </c>
      <c r="B9" s="2" t="str">
        <f>Maestros!F24</f>
        <v>Guillermo Tam</v>
      </c>
      <c r="C9" s="2" t="s">
        <v>50</v>
      </c>
      <c r="D9" s="8">
        <f>'OM 90'!E38</f>
        <v>5.2</v>
      </c>
      <c r="E9" s="8">
        <f>'OM 91'!E38</f>
        <v>5</v>
      </c>
      <c r="F9" s="8">
        <f>'OM 92'!E38</f>
        <v>6</v>
      </c>
      <c r="G9" s="8">
        <f>'OM 93'!E38</f>
        <v>7</v>
      </c>
      <c r="H9" s="8">
        <v>0</v>
      </c>
      <c r="J9" s="11"/>
    </row>
    <row r="10" spans="1:10" x14ac:dyDescent="0.25">
      <c r="A10" s="2" t="str">
        <f>Maestros!E25</f>
        <v>MO2</v>
      </c>
      <c r="B10" s="2" t="str">
        <f>Maestros!F25</f>
        <v>Mario Meza</v>
      </c>
      <c r="C10" s="2" t="s">
        <v>50</v>
      </c>
      <c r="D10" s="8">
        <f>'OM 90'!E39</f>
        <v>8.1</v>
      </c>
      <c r="E10" s="8">
        <f>'OM 91'!E39</f>
        <v>10</v>
      </c>
      <c r="F10" s="8">
        <v>0</v>
      </c>
      <c r="G10" s="8">
        <v>0</v>
      </c>
      <c r="H10" s="8">
        <f>'OM 94'!E38</f>
        <v>10</v>
      </c>
    </row>
    <row r="11" spans="1:10" x14ac:dyDescent="0.25">
      <c r="A11" s="2" t="str">
        <f>Maestros!E26</f>
        <v>MO3</v>
      </c>
      <c r="B11" s="2" t="str">
        <f>Maestros!F26</f>
        <v>Pedro López</v>
      </c>
      <c r="C11" s="2" t="s">
        <v>50</v>
      </c>
      <c r="D11" s="8">
        <v>0</v>
      </c>
      <c r="E11" s="8">
        <f>'OM 91'!E40</f>
        <v>8</v>
      </c>
      <c r="F11" s="8">
        <f>'OM 92'!E39</f>
        <v>10</v>
      </c>
      <c r="G11" s="8">
        <f>'OM 93'!E39</f>
        <v>8</v>
      </c>
      <c r="H11" s="8">
        <f>'OM 94'!E39</f>
        <v>10</v>
      </c>
    </row>
    <row r="12" spans="1:10" x14ac:dyDescent="0.25">
      <c r="A12" s="2" t="str">
        <f>Maestros!E27</f>
        <v>MO4</v>
      </c>
      <c r="B12" s="2" t="str">
        <f>Maestros!F27</f>
        <v>Javier Peña</v>
      </c>
      <c r="C12" s="2" t="s">
        <v>50</v>
      </c>
      <c r="D12" s="8">
        <v>0</v>
      </c>
      <c r="E12" s="8">
        <f>'OM 91'!E41</f>
        <v>6</v>
      </c>
      <c r="F12" s="8">
        <f>'OM 92'!E40</f>
        <v>8</v>
      </c>
      <c r="G12" s="8">
        <f>'OM 93'!E40</f>
        <v>8</v>
      </c>
      <c r="H12" s="8">
        <f>'OM 94'!E40</f>
        <v>7</v>
      </c>
    </row>
    <row r="13" spans="1:10" x14ac:dyDescent="0.25">
      <c r="A13" s="2" t="str">
        <f>Maestros!E28</f>
        <v>MO5</v>
      </c>
      <c r="B13" s="2" t="str">
        <f>Maestros!F28</f>
        <v>Enrique Atencio</v>
      </c>
      <c r="C13" s="2" t="s">
        <v>50</v>
      </c>
      <c r="D13" s="8">
        <f>'OM 90'!E40</f>
        <v>8.6</v>
      </c>
      <c r="E13" s="8">
        <f>'OM 91'!E42</f>
        <v>0</v>
      </c>
      <c r="F13" s="8">
        <f>'OM 92'!E41</f>
        <v>7</v>
      </c>
      <c r="G13" s="8">
        <f>'OM 93'!E41</f>
        <v>10</v>
      </c>
      <c r="H13" s="8">
        <f>'OM 94'!E41</f>
        <v>8</v>
      </c>
    </row>
    <row r="14" spans="1:10" x14ac:dyDescent="0.25">
      <c r="C14" s="113" t="s">
        <v>148</v>
      </c>
      <c r="D14" s="114">
        <f>D9+D10+D11+D12+D13</f>
        <v>21.9</v>
      </c>
      <c r="E14" s="114">
        <f t="shared" ref="E14:H14" si="0">E9+E10+E11+E12+E13</f>
        <v>29</v>
      </c>
      <c r="F14" s="114">
        <f t="shared" si="0"/>
        <v>31</v>
      </c>
      <c r="G14" s="114">
        <f t="shared" si="0"/>
        <v>33</v>
      </c>
      <c r="H14" s="114">
        <f t="shared" si="0"/>
        <v>35</v>
      </c>
    </row>
    <row r="16" spans="1:10" x14ac:dyDescent="0.25">
      <c r="A16" s="1" t="s">
        <v>58</v>
      </c>
    </row>
    <row r="17" spans="1:8" x14ac:dyDescent="0.25">
      <c r="D17" s="12" t="str">
        <f>D6</f>
        <v>OM 90</v>
      </c>
      <c r="E17" s="12" t="str">
        <f t="shared" ref="E17:H17" si="1">E6</f>
        <v>OM 91</v>
      </c>
      <c r="F17" s="12" t="str">
        <f t="shared" si="1"/>
        <v>OM 92</v>
      </c>
      <c r="G17" s="12" t="str">
        <f t="shared" si="1"/>
        <v>OM 93</v>
      </c>
      <c r="H17" s="12" t="str">
        <f t="shared" si="1"/>
        <v>OM 94</v>
      </c>
    </row>
    <row r="18" spans="1:8" x14ac:dyDescent="0.25">
      <c r="A18" s="13" t="s">
        <v>49</v>
      </c>
      <c r="B18" s="13" t="s">
        <v>2</v>
      </c>
      <c r="C18" s="13" t="s">
        <v>57</v>
      </c>
      <c r="D18" s="12"/>
      <c r="E18" s="12"/>
      <c r="F18" s="12"/>
      <c r="G18" s="12"/>
      <c r="H18" s="12"/>
    </row>
    <row r="19" spans="1:8" x14ac:dyDescent="0.25">
      <c r="A19" s="13"/>
      <c r="B19" s="13"/>
      <c r="C19" s="13" t="s">
        <v>44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</row>
    <row r="20" spans="1:8" x14ac:dyDescent="0.25">
      <c r="A20" s="2" t="str">
        <f t="shared" ref="A20:B24" si="2">A9</f>
        <v>MO1</v>
      </c>
      <c r="B20" s="2" t="str">
        <f t="shared" si="2"/>
        <v>Guillermo Tam</v>
      </c>
      <c r="C20" s="2" t="s">
        <v>50</v>
      </c>
      <c r="D20" s="8"/>
      <c r="E20" s="8"/>
      <c r="F20" s="8"/>
      <c r="G20" s="8"/>
      <c r="H20" s="8"/>
    </row>
    <row r="21" spans="1:8" x14ac:dyDescent="0.25">
      <c r="A21" s="2" t="str">
        <f t="shared" si="2"/>
        <v>MO2</v>
      </c>
      <c r="B21" s="2" t="str">
        <f t="shared" si="2"/>
        <v>Mario Meza</v>
      </c>
      <c r="C21" s="2" t="s">
        <v>50</v>
      </c>
      <c r="D21" s="8"/>
      <c r="E21" s="8"/>
      <c r="F21" s="8"/>
      <c r="G21" s="8"/>
      <c r="H21" s="8"/>
    </row>
    <row r="22" spans="1:8" x14ac:dyDescent="0.25">
      <c r="A22" s="2" t="str">
        <f t="shared" si="2"/>
        <v>MO3</v>
      </c>
      <c r="B22" s="2" t="str">
        <f t="shared" si="2"/>
        <v>Pedro López</v>
      </c>
      <c r="C22" s="2" t="s">
        <v>50</v>
      </c>
      <c r="D22" s="8"/>
      <c r="E22" s="8"/>
      <c r="F22" s="8"/>
      <c r="G22" s="8"/>
      <c r="H22" s="8"/>
    </row>
    <row r="23" spans="1:8" x14ac:dyDescent="0.25">
      <c r="A23" s="2" t="str">
        <f t="shared" si="2"/>
        <v>MO4</v>
      </c>
      <c r="B23" s="2" t="str">
        <f t="shared" si="2"/>
        <v>Javier Peña</v>
      </c>
      <c r="C23" s="2" t="s">
        <v>50</v>
      </c>
      <c r="D23" s="8"/>
      <c r="E23" s="8"/>
      <c r="F23" s="8"/>
      <c r="G23" s="8"/>
      <c r="H23" s="8"/>
    </row>
    <row r="24" spans="1:8" x14ac:dyDescent="0.25">
      <c r="A24" s="2" t="str">
        <f t="shared" si="2"/>
        <v>MO5</v>
      </c>
      <c r="B24" s="2" t="str">
        <f t="shared" si="2"/>
        <v>Enrique Atencio</v>
      </c>
      <c r="C24" s="2" t="s">
        <v>50</v>
      </c>
      <c r="D24" s="8"/>
      <c r="E24" s="8"/>
      <c r="F24" s="8"/>
      <c r="G24" s="8"/>
      <c r="H24" s="8"/>
    </row>
    <row r="25" spans="1:8" x14ac:dyDescent="0.25">
      <c r="C25" s="115" t="s">
        <v>27</v>
      </c>
      <c r="D25" s="116"/>
      <c r="E25" s="116"/>
      <c r="F25" s="116"/>
      <c r="G25" s="116"/>
      <c r="H25" s="116"/>
    </row>
    <row r="27" spans="1:8" x14ac:dyDescent="0.25">
      <c r="D27" s="14"/>
      <c r="E27" s="14"/>
      <c r="F27" s="14"/>
      <c r="G27" s="14"/>
      <c r="H27" s="14"/>
    </row>
    <row r="29" spans="1:8" x14ac:dyDescent="0.25">
      <c r="C29" s="1"/>
      <c r="H29" s="16"/>
    </row>
    <row r="30" spans="1:8" x14ac:dyDescent="0.25">
      <c r="C30" s="1"/>
      <c r="H30" s="16"/>
    </row>
  </sheetData>
  <pageMargins left="0.70866141732283472" right="0.70866141732283472" top="0.74803149606299213" bottom="0.74803149606299213" header="0.31496062992125984" footer="0.31496062992125984"/>
  <pageSetup paperSize="9" scale="110" orientation="landscape" r:id="rId1"/>
  <headerFooter>
    <oddHeader>&amp;C&amp;F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topLeftCell="A10" zoomScale="110" zoomScaleNormal="110" workbookViewId="0">
      <selection activeCell="J32" sqref="J32"/>
    </sheetView>
  </sheetViews>
  <sheetFormatPr baseColWidth="10" defaultRowHeight="13.8" x14ac:dyDescent="0.25"/>
  <cols>
    <col min="2" max="2" width="12.19921875" customWidth="1"/>
    <col min="3" max="3" width="14" customWidth="1"/>
    <col min="8" max="8" width="12.19921875" customWidth="1"/>
  </cols>
  <sheetData>
    <row r="1" spans="1:8" ht="17.399999999999999" x14ac:dyDescent="0.3">
      <c r="A1" s="151" t="s">
        <v>214</v>
      </c>
    </row>
    <row r="3" spans="1:8" x14ac:dyDescent="0.25">
      <c r="A3" s="1" t="s">
        <v>213</v>
      </c>
    </row>
    <row r="5" spans="1:8" x14ac:dyDescent="0.25">
      <c r="A5" s="1" t="s">
        <v>192</v>
      </c>
    </row>
    <row r="6" spans="1:8" x14ac:dyDescent="0.25"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156</v>
      </c>
    </row>
    <row r="7" spans="1:8" x14ac:dyDescent="0.25">
      <c r="A7" s="13" t="s">
        <v>216</v>
      </c>
      <c r="B7" s="13" t="s">
        <v>2</v>
      </c>
      <c r="C7" s="13" t="s">
        <v>47</v>
      </c>
      <c r="D7" s="12"/>
      <c r="E7" s="12"/>
      <c r="F7" s="12"/>
      <c r="G7" s="12"/>
      <c r="H7" s="12"/>
    </row>
    <row r="8" spans="1:8" x14ac:dyDescent="0.25">
      <c r="A8" s="13"/>
      <c r="B8" s="13"/>
      <c r="C8" s="13" t="s">
        <v>44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</row>
    <row r="9" spans="1:8" x14ac:dyDescent="0.25">
      <c r="A9" s="2" t="s">
        <v>208</v>
      </c>
      <c r="B9" s="23" t="str">
        <f>Maestros!F45</f>
        <v>Lubricación especial</v>
      </c>
      <c r="C9" s="119" t="s">
        <v>210</v>
      </c>
      <c r="D9" s="8">
        <f>'OM 90'!C45</f>
        <v>2</v>
      </c>
      <c r="E9" s="8">
        <f>'OM 91'!C45</f>
        <v>0</v>
      </c>
      <c r="F9" s="8">
        <f>'OM 92'!C45</f>
        <v>1</v>
      </c>
      <c r="G9" s="8">
        <f>'OM 93'!C45</f>
        <v>0</v>
      </c>
      <c r="H9" s="8">
        <f>'OM 94'!C45</f>
        <v>1</v>
      </c>
    </row>
    <row r="10" spans="1:8" x14ac:dyDescent="0.25">
      <c r="A10" s="2" t="s">
        <v>211</v>
      </c>
      <c r="B10" s="23" t="str">
        <f>Maestros!F46</f>
        <v>Prensado</v>
      </c>
      <c r="C10" s="119" t="s">
        <v>210</v>
      </c>
      <c r="D10" s="8">
        <f>'OM 90'!C46</f>
        <v>0</v>
      </c>
      <c r="E10" s="8">
        <f>'OM 91'!C46</f>
        <v>1</v>
      </c>
      <c r="F10" s="8">
        <f>'OM 92'!C46</f>
        <v>1</v>
      </c>
      <c r="G10" s="8">
        <f>'OM 93'!C46</f>
        <v>0</v>
      </c>
      <c r="H10" s="8">
        <f>'OM 94'!C46</f>
        <v>1</v>
      </c>
    </row>
    <row r="11" spans="1:8" x14ac:dyDescent="0.25">
      <c r="A11" s="2"/>
      <c r="B11" s="23"/>
      <c r="C11" s="119"/>
      <c r="D11" s="8"/>
      <c r="E11" s="8"/>
      <c r="F11" s="8"/>
      <c r="G11" s="8"/>
      <c r="H11" s="8"/>
    </row>
    <row r="12" spans="1:8" x14ac:dyDescent="0.25">
      <c r="A12" s="2"/>
      <c r="B12" s="23"/>
      <c r="C12" s="119"/>
      <c r="D12" s="8"/>
      <c r="E12" s="8"/>
      <c r="F12" s="8"/>
      <c r="G12" s="8"/>
      <c r="H12" s="8"/>
    </row>
    <row r="13" spans="1:8" x14ac:dyDescent="0.25">
      <c r="A13" s="2"/>
      <c r="B13" s="23"/>
      <c r="C13" s="119"/>
      <c r="D13" s="8"/>
      <c r="E13" s="8"/>
      <c r="F13" s="8"/>
      <c r="G13" s="8"/>
      <c r="H13" s="8"/>
    </row>
    <row r="14" spans="1:8" x14ac:dyDescent="0.25">
      <c r="A14" s="2"/>
      <c r="B14" s="23"/>
      <c r="C14" s="119"/>
      <c r="D14" s="8"/>
      <c r="E14" s="8"/>
      <c r="F14" s="8"/>
      <c r="G14" s="8"/>
      <c r="H14" s="8"/>
    </row>
    <row r="15" spans="1:8" x14ac:dyDescent="0.25">
      <c r="A15" s="2"/>
      <c r="B15" s="23"/>
      <c r="C15" s="119"/>
      <c r="D15" s="8"/>
      <c r="E15" s="8"/>
      <c r="F15" s="8"/>
      <c r="G15" s="8"/>
      <c r="H15" s="8"/>
    </row>
    <row r="16" spans="1:8" x14ac:dyDescent="0.25">
      <c r="B16" s="117"/>
      <c r="C16" s="118" t="s">
        <v>215</v>
      </c>
      <c r="D16" s="114"/>
      <c r="E16" s="114"/>
      <c r="F16" s="114"/>
      <c r="G16" s="114"/>
      <c r="H16" s="114"/>
    </row>
    <row r="18" spans="1:8" x14ac:dyDescent="0.25">
      <c r="A18" s="1" t="s">
        <v>193</v>
      </c>
    </row>
    <row r="19" spans="1:8" x14ac:dyDescent="0.25">
      <c r="D19" s="12" t="str">
        <f>D6</f>
        <v>OM 90</v>
      </c>
      <c r="E19" s="12" t="str">
        <f t="shared" ref="E19:H19" si="0">E6</f>
        <v>OM 91</v>
      </c>
      <c r="F19" s="12" t="str">
        <f t="shared" si="0"/>
        <v>OM 92</v>
      </c>
      <c r="G19" s="12" t="str">
        <f t="shared" si="0"/>
        <v>OM 93</v>
      </c>
      <c r="H19" s="12" t="str">
        <f t="shared" si="0"/>
        <v>OM 94</v>
      </c>
    </row>
    <row r="20" spans="1:8" x14ac:dyDescent="0.25">
      <c r="A20" s="13" t="s">
        <v>216</v>
      </c>
      <c r="B20" s="13" t="s">
        <v>2</v>
      </c>
      <c r="C20" s="13" t="s">
        <v>47</v>
      </c>
      <c r="D20" s="12"/>
      <c r="E20" s="12"/>
      <c r="F20" s="12"/>
      <c r="G20" s="12"/>
      <c r="H20" s="12"/>
    </row>
    <row r="21" spans="1:8" x14ac:dyDescent="0.25">
      <c r="A21" s="13"/>
      <c r="B21" s="13"/>
      <c r="C21" s="13" t="s">
        <v>44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</row>
    <row r="22" spans="1:8" x14ac:dyDescent="0.25">
      <c r="A22" s="2" t="s">
        <v>208</v>
      </c>
      <c r="B22" s="2" t="str">
        <f>B9</f>
        <v>Lubricación especial</v>
      </c>
      <c r="C22" s="2" t="str">
        <f>C9</f>
        <v>Unid</v>
      </c>
      <c r="D22" s="8"/>
      <c r="E22" s="8"/>
      <c r="F22" s="8"/>
      <c r="G22" s="8"/>
      <c r="H22" s="8"/>
    </row>
    <row r="23" spans="1:8" x14ac:dyDescent="0.25">
      <c r="A23" s="2" t="s">
        <v>211</v>
      </c>
      <c r="B23" s="2" t="str">
        <f t="shared" ref="B23:C23" si="1">B10</f>
        <v>Prensado</v>
      </c>
      <c r="C23" s="2" t="str">
        <f t="shared" si="1"/>
        <v>Unid</v>
      </c>
      <c r="D23" s="8"/>
      <c r="E23" s="8"/>
      <c r="F23" s="8"/>
      <c r="G23" s="8"/>
      <c r="H23" s="8"/>
    </row>
    <row r="24" spans="1:8" x14ac:dyDescent="0.25">
      <c r="A24" s="2"/>
      <c r="B24" s="2"/>
      <c r="C24" s="2"/>
      <c r="D24" s="8"/>
      <c r="E24" s="8"/>
      <c r="F24" s="8"/>
      <c r="G24" s="8"/>
      <c r="H24" s="8"/>
    </row>
    <row r="25" spans="1:8" x14ac:dyDescent="0.25">
      <c r="A25" s="2"/>
      <c r="B25" s="2"/>
      <c r="C25" s="2"/>
      <c r="D25" s="8"/>
      <c r="E25" s="8"/>
      <c r="F25" s="8"/>
      <c r="G25" s="8"/>
      <c r="H25" s="8"/>
    </row>
    <row r="26" spans="1:8" x14ac:dyDescent="0.25">
      <c r="A26" s="2"/>
      <c r="B26" s="2"/>
      <c r="C26" s="2"/>
      <c r="D26" s="8"/>
      <c r="E26" s="8"/>
      <c r="F26" s="8"/>
      <c r="G26" s="8"/>
      <c r="H26" s="8"/>
    </row>
    <row r="27" spans="1:8" x14ac:dyDescent="0.25">
      <c r="A27" s="2"/>
      <c r="B27" s="2"/>
      <c r="C27" s="2"/>
      <c r="D27" s="8"/>
      <c r="E27" s="8"/>
      <c r="F27" s="8"/>
      <c r="G27" s="8"/>
      <c r="H27" s="8"/>
    </row>
    <row r="28" spans="1:8" x14ac:dyDescent="0.25">
      <c r="A28" s="2"/>
      <c r="B28" s="2"/>
      <c r="C28" s="2"/>
      <c r="D28" s="8"/>
      <c r="E28" s="8"/>
      <c r="F28" s="8"/>
      <c r="G28" s="8"/>
      <c r="H28" s="8"/>
    </row>
    <row r="29" spans="1:8" x14ac:dyDescent="0.25">
      <c r="C29" s="115" t="s">
        <v>27</v>
      </c>
      <c r="D29" s="116"/>
      <c r="E29" s="116"/>
      <c r="F29" s="116"/>
      <c r="G29" s="116"/>
      <c r="H29" s="116"/>
    </row>
    <row r="31" spans="1:8" x14ac:dyDescent="0.25">
      <c r="D31" s="14"/>
      <c r="E31" s="14"/>
      <c r="F31" s="14"/>
      <c r="G31" s="14"/>
      <c r="H31" s="14"/>
    </row>
    <row r="33" spans="3:7" x14ac:dyDescent="0.25">
      <c r="C33" s="1"/>
      <c r="G33" s="15"/>
    </row>
    <row r="34" spans="3:7" x14ac:dyDescent="0.25">
      <c r="C34" s="1"/>
      <c r="G34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zoomScale="110" zoomScaleNormal="110" workbookViewId="0">
      <pane xSplit="3" ySplit="6" topLeftCell="D17" activePane="bottomRight" state="frozen"/>
      <selection pane="topRight" activeCell="D1" sqref="D1"/>
      <selection pane="bottomLeft" activeCell="A6" sqref="A6"/>
      <selection pane="bottomRight" activeCell="A27" sqref="A27"/>
    </sheetView>
  </sheetViews>
  <sheetFormatPr baseColWidth="10" defaultRowHeight="13.8" x14ac:dyDescent="0.25"/>
  <cols>
    <col min="1" max="1" width="14.8984375" customWidth="1"/>
    <col min="2" max="2" width="23.5" customWidth="1"/>
    <col min="3" max="3" width="15.5" customWidth="1"/>
    <col min="4" max="4" width="11" bestFit="1" customWidth="1"/>
    <col min="5" max="5" width="11.19921875" customWidth="1"/>
    <col min="8" max="8" width="12.19921875" customWidth="1"/>
  </cols>
  <sheetData>
    <row r="1" spans="1:8" ht="17.399999999999999" x14ac:dyDescent="0.3">
      <c r="A1" s="151" t="s">
        <v>184</v>
      </c>
    </row>
    <row r="2" spans="1:8" x14ac:dyDescent="0.25">
      <c r="A2" s="1" t="s">
        <v>185</v>
      </c>
    </row>
    <row r="3" spans="1:8" x14ac:dyDescent="0.25">
      <c r="D3" s="137" t="s">
        <v>152</v>
      </c>
      <c r="E3" s="137" t="s">
        <v>153</v>
      </c>
      <c r="F3" s="137" t="s">
        <v>154</v>
      </c>
      <c r="G3" s="137" t="s">
        <v>155</v>
      </c>
      <c r="H3" s="137" t="s">
        <v>156</v>
      </c>
    </row>
    <row r="4" spans="1:8" x14ac:dyDescent="0.25">
      <c r="C4" s="13" t="s">
        <v>230</v>
      </c>
      <c r="D4" s="137" t="s">
        <v>231</v>
      </c>
      <c r="E4" s="137" t="s">
        <v>232</v>
      </c>
      <c r="F4" s="137" t="s">
        <v>232</v>
      </c>
      <c r="G4" s="137" t="s">
        <v>231</v>
      </c>
      <c r="H4" s="137" t="s">
        <v>231</v>
      </c>
    </row>
    <row r="5" spans="1:8" ht="42.75" customHeight="1" x14ac:dyDescent="0.25">
      <c r="A5" s="13" t="s">
        <v>45</v>
      </c>
      <c r="B5" s="13" t="s">
        <v>2</v>
      </c>
      <c r="C5" s="13"/>
      <c r="D5" s="167" t="str">
        <f>'OM 90'!D5</f>
        <v>IMPRES. PROCES. DE FOTOS 1</v>
      </c>
      <c r="E5" s="168" t="str">
        <f>'OM 91'!D5</f>
        <v>IMPRES. PROCES. DE FOTOS 2</v>
      </c>
      <c r="F5" s="168" t="str">
        <f>'OM 92'!D5</f>
        <v>IMPRES. PROCES. DE FOTOS 3</v>
      </c>
      <c r="G5" s="168" t="str">
        <f>'OM 93'!D5</f>
        <v>IMPRES. PROCES. DE FOTOS 4</v>
      </c>
      <c r="H5" s="168" t="str">
        <f>'OM 94'!D5</f>
        <v>IMPRES. PROCES. DE FOTOS 5</v>
      </c>
    </row>
    <row r="6" spans="1:8" x14ac:dyDescent="0.25">
      <c r="A6" s="13"/>
      <c r="B6" s="13"/>
      <c r="C6" s="13" t="s">
        <v>44</v>
      </c>
      <c r="D6" s="137">
        <v>1</v>
      </c>
      <c r="E6" s="137">
        <v>1</v>
      </c>
      <c r="F6" s="137">
        <v>1</v>
      </c>
      <c r="G6" s="137">
        <v>1</v>
      </c>
      <c r="H6" s="137">
        <v>1</v>
      </c>
    </row>
    <row r="7" spans="1:8" x14ac:dyDescent="0.25">
      <c r="A7" s="2" t="s">
        <v>31</v>
      </c>
      <c r="B7" s="23" t="str">
        <f>Maestros!F10</f>
        <v>Gear Spur</v>
      </c>
      <c r="C7" s="119" t="s">
        <v>151</v>
      </c>
      <c r="D7" s="123">
        <f>'P1 Costo MD'!D22</f>
        <v>0</v>
      </c>
      <c r="E7" s="123">
        <f>'P1 Costo MD'!E22</f>
        <v>0</v>
      </c>
      <c r="F7" s="123">
        <f>'P1 Costo MD'!F22</f>
        <v>0</v>
      </c>
      <c r="G7" s="123">
        <f>'P1 Costo MD'!G22</f>
        <v>0</v>
      </c>
      <c r="H7" s="123">
        <f>'P1 Costo MD'!H22</f>
        <v>0</v>
      </c>
    </row>
    <row r="8" spans="1:8" x14ac:dyDescent="0.25">
      <c r="A8" s="2" t="s">
        <v>32</v>
      </c>
      <c r="B8" s="23" t="str">
        <f>Maestros!F11</f>
        <v>Roller</v>
      </c>
      <c r="C8" s="119" t="s">
        <v>151</v>
      </c>
      <c r="D8" s="123">
        <f>'P1 Costo MD'!D23</f>
        <v>0</v>
      </c>
      <c r="E8" s="123">
        <f>'P1 Costo MD'!E23</f>
        <v>0</v>
      </c>
      <c r="F8" s="123">
        <f>'P1 Costo MD'!F23</f>
        <v>0</v>
      </c>
      <c r="G8" s="123">
        <f>'P1 Costo MD'!G23</f>
        <v>0</v>
      </c>
      <c r="H8" s="123">
        <f>'P1 Costo MD'!H23</f>
        <v>0</v>
      </c>
    </row>
    <row r="9" spans="1:8" x14ac:dyDescent="0.25">
      <c r="A9" s="2" t="s">
        <v>33</v>
      </c>
      <c r="B9" s="23" t="str">
        <f>Maestros!F12</f>
        <v>Filter</v>
      </c>
      <c r="C9" s="119" t="s">
        <v>151</v>
      </c>
      <c r="D9" s="123">
        <f>'P1 Costo MD'!D24</f>
        <v>0</v>
      </c>
      <c r="E9" s="123">
        <f>'P1 Costo MD'!E24</f>
        <v>0</v>
      </c>
      <c r="F9" s="123">
        <f>'P1 Costo MD'!F24</f>
        <v>0</v>
      </c>
      <c r="G9" s="123">
        <f>'P1 Costo MD'!G24</f>
        <v>0</v>
      </c>
      <c r="H9" s="123">
        <f>'P1 Costo MD'!H24</f>
        <v>0</v>
      </c>
    </row>
    <row r="10" spans="1:8" x14ac:dyDescent="0.25">
      <c r="A10" s="2" t="s">
        <v>34</v>
      </c>
      <c r="B10" s="23" t="str">
        <f>Maestros!F13</f>
        <v>Gear special</v>
      </c>
      <c r="C10" s="119" t="s">
        <v>151</v>
      </c>
      <c r="D10" s="123">
        <f>'P1 Costo MD'!D25</f>
        <v>0</v>
      </c>
      <c r="E10" s="123">
        <f>'P1 Costo MD'!E25</f>
        <v>0</v>
      </c>
      <c r="F10" s="123">
        <f>'P1 Costo MD'!F25</f>
        <v>0</v>
      </c>
      <c r="G10" s="123">
        <f>'P1 Costo MD'!G25</f>
        <v>0</v>
      </c>
      <c r="H10" s="123">
        <f>'P1 Costo MD'!H25</f>
        <v>0</v>
      </c>
    </row>
    <row r="11" spans="1:8" x14ac:dyDescent="0.25">
      <c r="A11" s="2" t="s">
        <v>42</v>
      </c>
      <c r="B11" s="23" t="str">
        <f>Maestros!F14</f>
        <v>Belt</v>
      </c>
      <c r="C11" s="119" t="s">
        <v>151</v>
      </c>
      <c r="D11" s="123">
        <f>'P1 Costo MD'!D26</f>
        <v>0</v>
      </c>
      <c r="E11" s="123">
        <f>'P1 Costo MD'!E26</f>
        <v>0</v>
      </c>
      <c r="F11" s="123">
        <f>'P1 Costo MD'!F26</f>
        <v>0</v>
      </c>
      <c r="G11" s="123">
        <f>'P1 Costo MD'!G26</f>
        <v>0</v>
      </c>
      <c r="H11" s="123">
        <f>'P1 Costo MD'!H26</f>
        <v>0</v>
      </c>
    </row>
    <row r="12" spans="1:8" x14ac:dyDescent="0.25">
      <c r="A12" s="2" t="s">
        <v>43</v>
      </c>
      <c r="B12" s="23" t="str">
        <f>Maestros!F15</f>
        <v>Support Shaft</v>
      </c>
      <c r="C12" s="119" t="s">
        <v>151</v>
      </c>
      <c r="D12" s="123">
        <f>'P1 Costo MD'!D27</f>
        <v>0</v>
      </c>
      <c r="E12" s="123">
        <f>'P1 Costo MD'!E27</f>
        <v>0</v>
      </c>
      <c r="F12" s="123">
        <f>'P1 Costo MD'!F27</f>
        <v>0</v>
      </c>
      <c r="G12" s="123">
        <f>'P1 Costo MD'!G27</f>
        <v>0</v>
      </c>
      <c r="H12" s="123">
        <f>'P1 Costo MD'!H27</f>
        <v>0</v>
      </c>
    </row>
    <row r="13" spans="1:8" x14ac:dyDescent="0.25">
      <c r="A13" s="2" t="s">
        <v>48</v>
      </c>
      <c r="B13" s="23" t="str">
        <f>Maestros!F16</f>
        <v>Sprocket</v>
      </c>
      <c r="C13" s="119" t="s">
        <v>151</v>
      </c>
      <c r="D13" s="123">
        <f>'P1 Costo MD'!D28</f>
        <v>0</v>
      </c>
      <c r="E13" s="123">
        <f>'P1 Costo MD'!E28</f>
        <v>0</v>
      </c>
      <c r="F13" s="123">
        <f>'P1 Costo MD'!F28</f>
        <v>0</v>
      </c>
      <c r="G13" s="123">
        <f>'P1 Costo MD'!G28</f>
        <v>0</v>
      </c>
      <c r="H13" s="123">
        <f>'P1 Costo MD'!H28</f>
        <v>0</v>
      </c>
    </row>
    <row r="14" spans="1:8" x14ac:dyDescent="0.25">
      <c r="A14" s="2"/>
      <c r="B14" s="23"/>
      <c r="C14" s="162" t="s">
        <v>27</v>
      </c>
      <c r="D14" s="165">
        <f>SUM(D7:D13)</f>
        <v>0</v>
      </c>
      <c r="E14" s="165">
        <f t="shared" ref="E14:H14" si="0">SUM(E7:E13)</f>
        <v>0</v>
      </c>
      <c r="F14" s="165">
        <f t="shared" si="0"/>
        <v>0</v>
      </c>
      <c r="G14" s="165">
        <f t="shared" si="0"/>
        <v>0</v>
      </c>
      <c r="H14" s="165">
        <f t="shared" si="0"/>
        <v>0</v>
      </c>
    </row>
    <row r="15" spans="1:8" x14ac:dyDescent="0.25">
      <c r="A15" s="13" t="s">
        <v>49</v>
      </c>
      <c r="B15" s="13" t="s">
        <v>2</v>
      </c>
      <c r="C15" s="13" t="s">
        <v>57</v>
      </c>
      <c r="D15" s="161"/>
      <c r="E15" s="161"/>
      <c r="F15" s="161"/>
      <c r="G15" s="161"/>
      <c r="H15" s="161"/>
    </row>
    <row r="16" spans="1:8" x14ac:dyDescent="0.25">
      <c r="A16" s="2" t="str">
        <f>'P2 Costo PD'!A20</f>
        <v>MO1</v>
      </c>
      <c r="B16" s="2" t="str">
        <f>'P2 Costo PD'!B20</f>
        <v>Guillermo Tam</v>
      </c>
      <c r="C16" s="119" t="s">
        <v>50</v>
      </c>
      <c r="D16" s="123">
        <f>'P2 Costo PD'!D20</f>
        <v>0</v>
      </c>
      <c r="E16" s="123">
        <f>'P2 Costo PD'!E20</f>
        <v>0</v>
      </c>
      <c r="F16" s="123">
        <f>'P2 Costo PD'!F20</f>
        <v>0</v>
      </c>
      <c r="G16" s="123">
        <f>'P2 Costo PD'!G20</f>
        <v>0</v>
      </c>
      <c r="H16" s="123">
        <f>'P2 Costo PD'!H20</f>
        <v>0</v>
      </c>
    </row>
    <row r="17" spans="1:8" x14ac:dyDescent="0.25">
      <c r="A17" s="2" t="str">
        <f>'P2 Costo PD'!A21</f>
        <v>MO2</v>
      </c>
      <c r="B17" s="2" t="str">
        <f>'P2 Costo PD'!B21</f>
        <v>Mario Meza</v>
      </c>
      <c r="C17" s="119" t="s">
        <v>50</v>
      </c>
      <c r="D17" s="123">
        <f>'P2 Costo PD'!D21</f>
        <v>0</v>
      </c>
      <c r="E17" s="123">
        <f>'P2 Costo PD'!E21</f>
        <v>0</v>
      </c>
      <c r="F17" s="123">
        <f>'P2 Costo PD'!F21</f>
        <v>0</v>
      </c>
      <c r="G17" s="123">
        <f>'P2 Costo PD'!G21</f>
        <v>0</v>
      </c>
      <c r="H17" s="123">
        <f>'P2 Costo PD'!H21</f>
        <v>0</v>
      </c>
    </row>
    <row r="18" spans="1:8" x14ac:dyDescent="0.25">
      <c r="A18" s="2" t="str">
        <f>'P2 Costo PD'!A22</f>
        <v>MO3</v>
      </c>
      <c r="B18" s="2" t="str">
        <f>'P2 Costo PD'!B22</f>
        <v>Pedro López</v>
      </c>
      <c r="C18" s="119" t="s">
        <v>50</v>
      </c>
      <c r="D18" s="123">
        <f>'P2 Costo PD'!D22</f>
        <v>0</v>
      </c>
      <c r="E18" s="123">
        <f>'P2 Costo PD'!E22</f>
        <v>0</v>
      </c>
      <c r="F18" s="123">
        <f>'P2 Costo PD'!F22</f>
        <v>0</v>
      </c>
      <c r="G18" s="123">
        <f>'P2 Costo PD'!G22</f>
        <v>0</v>
      </c>
      <c r="H18" s="123">
        <f>'P2 Costo PD'!H22</f>
        <v>0</v>
      </c>
    </row>
    <row r="19" spans="1:8" x14ac:dyDescent="0.25">
      <c r="A19" s="2" t="str">
        <f>'P2 Costo PD'!A23</f>
        <v>MO4</v>
      </c>
      <c r="B19" s="2" t="str">
        <f>'P2 Costo PD'!B23</f>
        <v>Javier Peña</v>
      </c>
      <c r="C19" s="119" t="s">
        <v>50</v>
      </c>
      <c r="D19" s="123">
        <f>'P2 Costo PD'!D23</f>
        <v>0</v>
      </c>
      <c r="E19" s="123">
        <f>'P2 Costo PD'!E23</f>
        <v>0</v>
      </c>
      <c r="F19" s="123">
        <f>'P2 Costo PD'!F23</f>
        <v>0</v>
      </c>
      <c r="G19" s="123">
        <f>'P2 Costo PD'!G23</f>
        <v>0</v>
      </c>
      <c r="H19" s="123">
        <f>'P2 Costo PD'!H23</f>
        <v>0</v>
      </c>
    </row>
    <row r="20" spans="1:8" x14ac:dyDescent="0.25">
      <c r="A20" s="2" t="str">
        <f>'P2 Costo PD'!A24</f>
        <v>MO5</v>
      </c>
      <c r="B20" s="2" t="str">
        <f>'P2 Costo PD'!B24</f>
        <v>Enrique Atencio</v>
      </c>
      <c r="C20" s="119" t="s">
        <v>50</v>
      </c>
      <c r="D20" s="123">
        <f>'P2 Costo PD'!D24</f>
        <v>0</v>
      </c>
      <c r="E20" s="123">
        <f>'P2 Costo PD'!E24</f>
        <v>0</v>
      </c>
      <c r="F20" s="123">
        <f>'P2 Costo PD'!F24</f>
        <v>0</v>
      </c>
      <c r="G20" s="123">
        <f>'P2 Costo PD'!G24</f>
        <v>0</v>
      </c>
      <c r="H20" s="123">
        <f>'P2 Costo PD'!H24</f>
        <v>0</v>
      </c>
    </row>
    <row r="21" spans="1:8" x14ac:dyDescent="0.25">
      <c r="A21" s="2"/>
      <c r="B21" s="2"/>
      <c r="C21" s="162" t="s">
        <v>27</v>
      </c>
      <c r="D21" s="165">
        <f>SUM(D16:D20)</f>
        <v>0</v>
      </c>
      <c r="E21" s="165">
        <f t="shared" ref="E21:H21" si="1">SUM(E16:E20)</f>
        <v>0</v>
      </c>
      <c r="F21" s="165">
        <f t="shared" si="1"/>
        <v>0</v>
      </c>
      <c r="G21" s="165">
        <f t="shared" si="1"/>
        <v>0</v>
      </c>
      <c r="H21" s="165">
        <f t="shared" si="1"/>
        <v>0</v>
      </c>
    </row>
    <row r="22" spans="1:8" x14ac:dyDescent="0.25">
      <c r="A22" s="13" t="s">
        <v>216</v>
      </c>
      <c r="B22" s="13" t="s">
        <v>2</v>
      </c>
      <c r="C22" s="13" t="s">
        <v>57</v>
      </c>
      <c r="D22" s="161"/>
      <c r="E22" s="161"/>
      <c r="F22" s="161"/>
      <c r="G22" s="161"/>
      <c r="H22" s="161"/>
    </row>
    <row r="23" spans="1:8" x14ac:dyDescent="0.25">
      <c r="A23" s="2" t="s">
        <v>208</v>
      </c>
      <c r="B23" s="2" t="str">
        <f>'P3 Costo SD'!B22</f>
        <v>Lubricación especial</v>
      </c>
      <c r="C23" s="119" t="s">
        <v>234</v>
      </c>
      <c r="D23" s="123">
        <f>'P3 Costo SD'!D22</f>
        <v>0</v>
      </c>
      <c r="E23" s="123">
        <f>'P3 Costo SD'!E22</f>
        <v>0</v>
      </c>
      <c r="F23" s="123">
        <f>'P3 Costo SD'!F22</f>
        <v>0</v>
      </c>
      <c r="G23" s="123">
        <f>'P3 Costo SD'!G22</f>
        <v>0</v>
      </c>
      <c r="H23" s="123">
        <f>'P3 Costo SD'!H22</f>
        <v>0</v>
      </c>
    </row>
    <row r="24" spans="1:8" x14ac:dyDescent="0.25">
      <c r="A24" s="2" t="s">
        <v>211</v>
      </c>
      <c r="B24" s="2" t="str">
        <f>'P3 Costo SD'!B23</f>
        <v>Prensado</v>
      </c>
      <c r="C24" s="119" t="s">
        <v>234</v>
      </c>
      <c r="D24" s="123">
        <f>'P3 Costo SD'!D23</f>
        <v>0</v>
      </c>
      <c r="E24" s="123">
        <f>'P3 Costo SD'!E23</f>
        <v>0</v>
      </c>
      <c r="F24" s="123">
        <f>'P3 Costo SD'!F23</f>
        <v>0</v>
      </c>
      <c r="G24" s="123">
        <f>'P3 Costo SD'!G23</f>
        <v>0</v>
      </c>
      <c r="H24" s="123">
        <f>'P3 Costo SD'!H23</f>
        <v>0</v>
      </c>
    </row>
    <row r="25" spans="1:8" x14ac:dyDescent="0.25">
      <c r="A25" s="2"/>
      <c r="B25" s="2"/>
      <c r="C25" s="162" t="s">
        <v>27</v>
      </c>
      <c r="D25" s="165">
        <f>SUM(D23:D24)</f>
        <v>0</v>
      </c>
      <c r="E25" s="165">
        <f t="shared" ref="E25:H25" si="2">SUM(E23:E24)</f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</row>
    <row r="26" spans="1:8" x14ac:dyDescent="0.25">
      <c r="A26" s="152" t="s">
        <v>235</v>
      </c>
      <c r="B26" s="152" t="s">
        <v>2</v>
      </c>
      <c r="C26" s="13" t="s">
        <v>57</v>
      </c>
      <c r="D26" s="166"/>
      <c r="E26" s="166"/>
      <c r="F26" s="166"/>
      <c r="G26" s="166"/>
      <c r="H26" s="166"/>
    </row>
    <row r="27" spans="1:8" x14ac:dyDescent="0.25">
      <c r="A27" s="153"/>
      <c r="B27" s="2"/>
      <c r="C27" s="119"/>
      <c r="D27" s="123"/>
      <c r="E27" s="123"/>
      <c r="F27" s="123"/>
      <c r="G27" s="123"/>
      <c r="H27" s="123"/>
    </row>
    <row r="28" spans="1:8" x14ac:dyDescent="0.25">
      <c r="A28" s="153"/>
      <c r="B28" s="2"/>
      <c r="C28" s="119"/>
      <c r="D28" s="123"/>
      <c r="E28" s="123"/>
      <c r="F28" s="123"/>
      <c r="G28" s="123"/>
      <c r="H28" s="123"/>
    </row>
    <row r="29" spans="1:8" x14ac:dyDescent="0.25">
      <c r="A29" s="153"/>
      <c r="B29" s="2"/>
      <c r="C29" s="119"/>
      <c r="D29" s="123"/>
      <c r="E29" s="123"/>
      <c r="F29" s="123"/>
      <c r="G29" s="123"/>
      <c r="H29" s="123"/>
    </row>
    <row r="30" spans="1:8" x14ac:dyDescent="0.25">
      <c r="A30" s="153"/>
      <c r="B30" s="2"/>
      <c r="C30" s="119"/>
      <c r="D30" s="123"/>
      <c r="E30" s="123"/>
      <c r="F30" s="123"/>
      <c r="G30" s="123"/>
      <c r="H30" s="123"/>
    </row>
    <row r="31" spans="1:8" x14ac:dyDescent="0.25">
      <c r="A31" s="153"/>
      <c r="B31" s="2"/>
      <c r="C31" s="119"/>
      <c r="D31" s="123"/>
      <c r="E31" s="123"/>
      <c r="F31" s="123"/>
      <c r="G31" s="123"/>
      <c r="H31" s="123"/>
    </row>
    <row r="32" spans="1:8" x14ac:dyDescent="0.25">
      <c r="A32" s="153"/>
      <c r="B32" s="2"/>
      <c r="C32" s="119"/>
      <c r="D32" s="123"/>
      <c r="E32" s="123"/>
      <c r="F32" s="123"/>
      <c r="G32" s="123"/>
      <c r="H32" s="123"/>
    </row>
    <row r="33" spans="1:8" x14ac:dyDescent="0.25">
      <c r="A33" s="153"/>
      <c r="B33" s="2"/>
      <c r="C33" s="119"/>
      <c r="D33" s="123"/>
      <c r="E33" s="123"/>
      <c r="F33" s="123"/>
      <c r="G33" s="123"/>
      <c r="H33" s="123"/>
    </row>
    <row r="34" spans="1:8" x14ac:dyDescent="0.25">
      <c r="A34" s="153"/>
      <c r="B34" s="2"/>
      <c r="C34" s="119"/>
      <c r="D34" s="123"/>
      <c r="E34" s="123"/>
      <c r="F34" s="123"/>
      <c r="G34" s="123"/>
      <c r="H34" s="123"/>
    </row>
    <row r="35" spans="1:8" x14ac:dyDescent="0.25">
      <c r="A35" s="153"/>
      <c r="B35" s="2"/>
      <c r="C35" s="119"/>
      <c r="D35" s="123"/>
      <c r="E35" s="123"/>
      <c r="F35" s="123"/>
      <c r="G35" s="123"/>
      <c r="H35" s="123"/>
    </row>
    <row r="36" spans="1:8" x14ac:dyDescent="0.25">
      <c r="A36" s="153"/>
      <c r="B36" s="2"/>
      <c r="C36" s="119"/>
      <c r="D36" s="123"/>
      <c r="E36" s="123"/>
      <c r="F36" s="123"/>
      <c r="G36" s="123"/>
      <c r="H36" s="123"/>
    </row>
    <row r="37" spans="1:8" x14ac:dyDescent="0.25">
      <c r="A37" s="2"/>
      <c r="B37" s="18"/>
      <c r="C37" s="162" t="s">
        <v>27</v>
      </c>
      <c r="D37" s="165">
        <f>SUM(D27:D36)</f>
        <v>0</v>
      </c>
      <c r="E37" s="165">
        <f t="shared" ref="E37:H37" si="3">SUM(E27:E36)</f>
        <v>0</v>
      </c>
      <c r="F37" s="165">
        <f t="shared" si="3"/>
        <v>0</v>
      </c>
      <c r="G37" s="165">
        <f t="shared" si="3"/>
        <v>0</v>
      </c>
      <c r="H37" s="165">
        <f t="shared" si="3"/>
        <v>0</v>
      </c>
    </row>
    <row r="38" spans="1:8" x14ac:dyDescent="0.25">
      <c r="A38" s="163"/>
      <c r="B38" s="164" t="s">
        <v>186</v>
      </c>
      <c r="C38" s="162"/>
      <c r="D38" s="165">
        <f>D14+D21+D25+D37</f>
        <v>0</v>
      </c>
      <c r="E38" s="165">
        <f t="shared" ref="E38:H38" si="4">E14+E21+E25+E37</f>
        <v>0</v>
      </c>
      <c r="F38" s="165">
        <f t="shared" si="4"/>
        <v>0</v>
      </c>
      <c r="G38" s="165">
        <f t="shared" si="4"/>
        <v>0</v>
      </c>
      <c r="H38" s="165">
        <f t="shared" si="4"/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Caso Integral</vt:lpstr>
      <vt:lpstr>Modelo Proceso Mant</vt:lpstr>
      <vt:lpstr>Modelo Costeo</vt:lpstr>
      <vt:lpstr>Maestros</vt:lpstr>
      <vt:lpstr>OM 90</vt:lpstr>
      <vt:lpstr>OM 91</vt:lpstr>
      <vt:lpstr>OM 92</vt:lpstr>
      <vt:lpstr>OM 93</vt:lpstr>
      <vt:lpstr>OM 94</vt:lpstr>
      <vt:lpstr>P1 Costo MD</vt:lpstr>
      <vt:lpstr>P2 Costo PD</vt:lpstr>
      <vt:lpstr>P3 Costo SD</vt:lpstr>
      <vt:lpstr>Hojas Costos 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 CHAVARRIA</dc:creator>
  <cp:lastModifiedBy>William Oria</cp:lastModifiedBy>
  <cp:lastPrinted>2013-02-15T01:46:23Z</cp:lastPrinted>
  <dcterms:created xsi:type="dcterms:W3CDTF">2012-10-05T19:48:21Z</dcterms:created>
  <dcterms:modified xsi:type="dcterms:W3CDTF">2024-09-24T16:23:58Z</dcterms:modified>
</cp:coreProperties>
</file>