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4\Decision Support System\Week 2\"/>
    </mc:Choice>
  </mc:AlternateContent>
  <xr:revisionPtr revIDLastSave="0" documentId="13_ncr:1_{55806EFB-3FF7-418D-87D0-681099484B8E}" xr6:coauthVersionLast="47" xr6:coauthVersionMax="47" xr10:uidLastSave="{00000000-0000-0000-0000-000000000000}"/>
  <bookViews>
    <workbookView xWindow="14400" yWindow="0" windowWidth="14400" windowHeight="15600" activeTab="1" xr2:uid="{1E018537-3358-4DAC-974A-AF270B502C08}"/>
  </bookViews>
  <sheets>
    <sheet name="Base" sheetId="4" r:id="rId1"/>
    <sheet name="Question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D14" i="5"/>
  <c r="C14" i="5"/>
  <c r="C19" i="5" s="1"/>
  <c r="C15" i="5"/>
  <c r="C20" i="5" s="1"/>
  <c r="C30" i="5" s="1"/>
  <c r="D20" i="5"/>
  <c r="G14" i="5"/>
  <c r="G19" i="5" s="1"/>
  <c r="G10" i="5"/>
  <c r="F10" i="5"/>
  <c r="E10" i="5"/>
  <c r="D10" i="5"/>
  <c r="C10" i="5"/>
  <c r="G9" i="5"/>
  <c r="F9" i="5"/>
  <c r="E9" i="5"/>
  <c r="E15" i="5" s="1"/>
  <c r="D9" i="5"/>
  <c r="C9" i="5"/>
  <c r="C16" i="5" s="1"/>
  <c r="G8" i="5"/>
  <c r="G16" i="5" s="1"/>
  <c r="F8" i="5"/>
  <c r="F14" i="5" s="1"/>
  <c r="E8" i="5"/>
  <c r="D8" i="5"/>
  <c r="D15" i="5" s="1"/>
  <c r="C8" i="5"/>
  <c r="H30" i="4"/>
  <c r="H31" i="4"/>
  <c r="H29" i="4"/>
  <c r="G14" i="4"/>
  <c r="G19" i="4" s="1"/>
  <c r="C14" i="4"/>
  <c r="C19" i="4" s="1"/>
  <c r="G10" i="4"/>
  <c r="G16" i="4" s="1"/>
  <c r="F10" i="4"/>
  <c r="E10" i="4"/>
  <c r="D10" i="4"/>
  <c r="C10" i="4"/>
  <c r="C16" i="4" s="1"/>
  <c r="G9" i="4"/>
  <c r="F9" i="4"/>
  <c r="E9" i="4"/>
  <c r="E15" i="4" s="1"/>
  <c r="D9" i="4"/>
  <c r="C9" i="4"/>
  <c r="G8" i="4"/>
  <c r="G15" i="4" s="1"/>
  <c r="F8" i="4"/>
  <c r="F14" i="4" s="1"/>
  <c r="E8" i="4"/>
  <c r="E14" i="4" s="1"/>
  <c r="D8" i="4"/>
  <c r="C8" i="4"/>
  <c r="D16" i="5" l="1"/>
  <c r="D21" i="5" s="1"/>
  <c r="C26" i="5"/>
  <c r="D25" i="5"/>
  <c r="F19" i="5"/>
  <c r="F24" i="5"/>
  <c r="E20" i="5"/>
  <c r="E25" i="5"/>
  <c r="G21" i="5"/>
  <c r="G26" i="5"/>
  <c r="F15" i="5"/>
  <c r="E16" i="5"/>
  <c r="G15" i="5"/>
  <c r="F16" i="5"/>
  <c r="C24" i="5"/>
  <c r="G24" i="5"/>
  <c r="C15" i="4"/>
  <c r="D15" i="4"/>
  <c r="D16" i="4"/>
  <c r="D21" i="4" s="1"/>
  <c r="E19" i="4"/>
  <c r="E24" i="4"/>
  <c r="G26" i="4"/>
  <c r="G21" i="4"/>
  <c r="F24" i="4"/>
  <c r="F19" i="4"/>
  <c r="E20" i="4"/>
  <c r="E25" i="4"/>
  <c r="D20" i="4"/>
  <c r="D25" i="4"/>
  <c r="C21" i="4"/>
  <c r="C26" i="4"/>
  <c r="C25" i="4"/>
  <c r="C20" i="4"/>
  <c r="G25" i="4"/>
  <c r="G20" i="4"/>
  <c r="E16" i="4"/>
  <c r="D14" i="4"/>
  <c r="C24" i="4"/>
  <c r="G24" i="4"/>
  <c r="F15" i="4"/>
  <c r="F16" i="4"/>
  <c r="D26" i="5" l="1"/>
  <c r="C21" i="5"/>
  <c r="E19" i="5"/>
  <c r="E24" i="5"/>
  <c r="D29" i="5" s="1"/>
  <c r="F26" i="5"/>
  <c r="F21" i="5"/>
  <c r="E21" i="5"/>
  <c r="E26" i="5"/>
  <c r="D31" i="5"/>
  <c r="G25" i="5"/>
  <c r="G20" i="5"/>
  <c r="F20" i="5"/>
  <c r="F25" i="5"/>
  <c r="C31" i="5"/>
  <c r="D24" i="5"/>
  <c r="D19" i="5"/>
  <c r="C29" i="5" s="1"/>
  <c r="C25" i="5"/>
  <c r="D30" i="5" s="1"/>
  <c r="D26" i="4"/>
  <c r="F26" i="4"/>
  <c r="F21" i="4"/>
  <c r="D24" i="4"/>
  <c r="D29" i="4" s="1"/>
  <c r="D19" i="4"/>
  <c r="C29" i="4" s="1"/>
  <c r="F20" i="4"/>
  <c r="F25" i="4"/>
  <c r="D30" i="4" s="1"/>
  <c r="E21" i="4"/>
  <c r="E26" i="4"/>
  <c r="D31" i="4" s="1"/>
  <c r="C31" i="4"/>
  <c r="C30" i="4"/>
  <c r="E30" i="4" s="1"/>
  <c r="E31" i="5" l="1"/>
  <c r="G29" i="5"/>
  <c r="F29" i="5"/>
  <c r="E29" i="5"/>
  <c r="G30" i="5"/>
  <c r="F30" i="5"/>
  <c r="G31" i="5"/>
  <c r="F31" i="5"/>
  <c r="E30" i="5"/>
  <c r="E31" i="4"/>
  <c r="E29" i="4"/>
  <c r="G31" i="4"/>
  <c r="F31" i="4"/>
  <c r="F30" i="4"/>
  <c r="G30" i="4"/>
  <c r="F29" i="4"/>
  <c r="G29" i="4"/>
  <c r="H30" i="5" l="1"/>
  <c r="H31" i="5"/>
  <c r="H29" i="5"/>
</calcChain>
</file>

<file path=xl/sharedStrings.xml><?xml version="1.0" encoding="utf-8"?>
<sst xmlns="http://schemas.openxmlformats.org/spreadsheetml/2006/main" count="72" uniqueCount="21">
  <si>
    <t>Supporting facilities in the apartment</t>
  </si>
  <si>
    <t>Building price per square meter</t>
  </si>
  <si>
    <t>Year of construction of the apartment building</t>
  </si>
  <si>
    <t>Distance from workplace (in kilometers)</t>
  </si>
  <si>
    <t>Apartment security system</t>
  </si>
  <si>
    <t>Apartment 1</t>
  </si>
  <si>
    <t>Apartment 2</t>
  </si>
  <si>
    <t>Apartment 3</t>
  </si>
  <si>
    <t>Weight</t>
  </si>
  <si>
    <t>Weight Sum</t>
  </si>
  <si>
    <t>Weight Product</t>
  </si>
  <si>
    <t>WSM Rank</t>
  </si>
  <si>
    <t>WPM Rank</t>
  </si>
  <si>
    <t>Score</t>
  </si>
  <si>
    <t>Normalized</t>
  </si>
  <si>
    <t>WPM Vector</t>
  </si>
  <si>
    <t>Rank WPM Vector</t>
  </si>
  <si>
    <t>Question 1</t>
  </si>
  <si>
    <t>Question 2</t>
  </si>
  <si>
    <t>Benfit seeks to maximize the score in the process of normalization, cost seeks to penalized maximum score for its process of nomalization.</t>
  </si>
  <si>
    <t>The price change on A1 has no reprecaution to its score, but the supporting facility of A2 has a significant reprecaution to the score because the change on the max range of its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</si>
</sst>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41" fontId="0" fillId="0" borderId="0" xfId="1" applyFon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1" fontId="0" fillId="0" borderId="4" xfId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41" fontId="0" fillId="0" borderId="9" xfId="1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/>
    <xf numFmtId="0" fontId="0" fillId="0" borderId="2" xfId="0" applyBorder="1"/>
    <xf numFmtId="0" fontId="0" fillId="0" borderId="1" xfId="0" applyNumberForma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4" xfId="1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6" xfId="0" applyNumberFormat="1" applyBorder="1"/>
    <xf numFmtId="0" fontId="0" fillId="0" borderId="8" xfId="0" applyNumberFormat="1" applyBorder="1" applyAlignment="1">
      <alignment wrapText="1"/>
    </xf>
    <xf numFmtId="0" fontId="0" fillId="0" borderId="9" xfId="1" applyNumberFormat="1" applyFon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23" xfId="0" applyBorder="1" applyAlignment="1">
      <alignment wrapText="1"/>
    </xf>
    <xf numFmtId="41" fontId="0" fillId="0" borderId="14" xfId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6503-1700-4168-9F47-0090624F9EE0}">
  <dimension ref="B1:I31"/>
  <sheetViews>
    <sheetView workbookViewId="0">
      <selection activeCell="C15" sqref="C15"/>
    </sheetView>
  </sheetViews>
  <sheetFormatPr defaultColWidth="9.140625" defaultRowHeight="15" x14ac:dyDescent="0.25"/>
  <cols>
    <col min="2" max="2" width="12" bestFit="1" customWidth="1"/>
    <col min="3" max="3" width="19" style="1" bestFit="1" customWidth="1"/>
    <col min="4" max="4" width="16.42578125" style="2" bestFit="1" customWidth="1"/>
    <col min="5" max="5" width="11.7109375" style="2" bestFit="1" customWidth="1"/>
    <col min="6" max="6" width="21.85546875" style="1" bestFit="1" customWidth="1"/>
    <col min="7" max="7" width="17.42578125" style="1" customWidth="1"/>
    <col min="8" max="8" width="18.28515625" style="1" customWidth="1"/>
    <col min="9" max="9" width="9.140625" style="1" customWidth="1"/>
  </cols>
  <sheetData>
    <row r="1" spans="2:9" ht="15.75" thickBot="1" x14ac:dyDescent="0.3"/>
    <row r="2" spans="2:9" ht="30" customHeight="1" thickBot="1" x14ac:dyDescent="0.3">
      <c r="B2" s="23"/>
      <c r="C2" s="38" t="s">
        <v>0</v>
      </c>
      <c r="D2" s="39" t="s">
        <v>1</v>
      </c>
      <c r="E2" s="40" t="s">
        <v>2</v>
      </c>
      <c r="F2" s="40" t="s">
        <v>3</v>
      </c>
      <c r="G2" s="41" t="s">
        <v>4</v>
      </c>
    </row>
    <row r="3" spans="2:9" x14ac:dyDescent="0.25">
      <c r="B3" s="22" t="s">
        <v>5</v>
      </c>
      <c r="C3" s="13">
        <v>2</v>
      </c>
      <c r="D3" s="14">
        <v>7000000</v>
      </c>
      <c r="E3" s="15">
        <v>2012</v>
      </c>
      <c r="F3" s="15">
        <v>7</v>
      </c>
      <c r="G3" s="16">
        <v>3</v>
      </c>
    </row>
    <row r="4" spans="2:9" x14ac:dyDescent="0.25">
      <c r="B4" s="17" t="s">
        <v>6</v>
      </c>
      <c r="C4" s="11">
        <v>4</v>
      </c>
      <c r="D4" s="6">
        <v>10000000</v>
      </c>
      <c r="E4" s="5">
        <v>2015</v>
      </c>
      <c r="F4" s="5">
        <v>2</v>
      </c>
      <c r="G4" s="7">
        <v>3</v>
      </c>
    </row>
    <row r="5" spans="2:9" ht="15.75" thickBot="1" x14ac:dyDescent="0.3">
      <c r="B5" s="18" t="s">
        <v>7</v>
      </c>
      <c r="C5" s="12">
        <v>3</v>
      </c>
      <c r="D5" s="9">
        <v>8500000</v>
      </c>
      <c r="E5" s="8">
        <v>2010</v>
      </c>
      <c r="F5" s="8">
        <v>4</v>
      </c>
      <c r="G5" s="10">
        <v>4</v>
      </c>
    </row>
    <row r="6" spans="2:9" ht="15.75" thickBot="1" x14ac:dyDescent="0.3">
      <c r="E6" s="1"/>
    </row>
    <row r="7" spans="2:9" ht="15.75" thickBot="1" x14ac:dyDescent="0.3">
      <c r="B7" s="23"/>
      <c r="C7" s="19" t="s">
        <v>13</v>
      </c>
      <c r="D7" s="20"/>
      <c r="E7" s="20"/>
      <c r="F7" s="20"/>
      <c r="G7" s="21"/>
    </row>
    <row r="8" spans="2:9" x14ac:dyDescent="0.25">
      <c r="B8" s="22" t="s">
        <v>5</v>
      </c>
      <c r="C8" s="13">
        <f>C3</f>
        <v>2</v>
      </c>
      <c r="D8" s="14">
        <f>IF(D3&gt;=10000000,1,IF(D3&gt;=5000000,2,3))</f>
        <v>2</v>
      </c>
      <c r="E8" s="15">
        <f>IF(E3&gt;=2015,3,IF(E3&gt;=2010,2,1))</f>
        <v>2</v>
      </c>
      <c r="F8" s="15">
        <f>F3</f>
        <v>7</v>
      </c>
      <c r="G8" s="16">
        <f>G3</f>
        <v>3</v>
      </c>
    </row>
    <row r="9" spans="2:9" x14ac:dyDescent="0.25">
      <c r="B9" s="17" t="s">
        <v>6</v>
      </c>
      <c r="C9" s="11">
        <f t="shared" ref="C9:C10" si="0">C4</f>
        <v>4</v>
      </c>
      <c r="D9" s="6">
        <f>IF(D4&gt;=10000000,1,IF(D4&gt;=5000000,2,3))</f>
        <v>1</v>
      </c>
      <c r="E9" s="5">
        <f>IF(E4&gt;=2015,3,IF(E4&gt;=2010,2,1))</f>
        <v>3</v>
      </c>
      <c r="F9" s="5">
        <f t="shared" ref="F9:G10" si="1">F4</f>
        <v>2</v>
      </c>
      <c r="G9" s="7">
        <f t="shared" si="1"/>
        <v>3</v>
      </c>
    </row>
    <row r="10" spans="2:9" ht="15.75" thickBot="1" x14ac:dyDescent="0.3">
      <c r="B10" s="18" t="s">
        <v>7</v>
      </c>
      <c r="C10" s="12">
        <f t="shared" si="0"/>
        <v>3</v>
      </c>
      <c r="D10" s="9">
        <f>IF(D5&gt;=10000000,1,IF(D5&gt;=5000000,2,3))</f>
        <v>2</v>
      </c>
      <c r="E10" s="8">
        <f>IF(E5&gt;=2015,3,IF(E5&gt;=2010,2,1))</f>
        <v>2</v>
      </c>
      <c r="F10" s="8">
        <f t="shared" si="1"/>
        <v>4</v>
      </c>
      <c r="G10" s="10">
        <f t="shared" si="1"/>
        <v>4</v>
      </c>
    </row>
    <row r="11" spans="2:9" ht="15.75" thickBot="1" x14ac:dyDescent="0.3"/>
    <row r="12" spans="2:9" ht="15.75" thickBot="1" x14ac:dyDescent="0.3">
      <c r="B12" s="23"/>
      <c r="C12" s="34" t="s">
        <v>14</v>
      </c>
      <c r="D12" s="20"/>
      <c r="E12" s="20"/>
      <c r="F12" s="20"/>
      <c r="G12" s="21"/>
    </row>
    <row r="13" spans="2:9" s="3" customFormat="1" x14ac:dyDescent="0.25">
      <c r="B13" s="29" t="s">
        <v>8</v>
      </c>
      <c r="C13" s="30">
        <v>0.3</v>
      </c>
      <c r="D13" s="31">
        <v>0.2</v>
      </c>
      <c r="E13" s="31">
        <v>0.2</v>
      </c>
      <c r="F13" s="32">
        <v>0.2</v>
      </c>
      <c r="G13" s="33">
        <v>0.1</v>
      </c>
      <c r="H13" s="4"/>
      <c r="I13" s="4"/>
    </row>
    <row r="14" spans="2:9" x14ac:dyDescent="0.25">
      <c r="B14" s="17" t="s">
        <v>5</v>
      </c>
      <c r="C14" s="11">
        <f>C8/MAX($C$8:$C$10)</f>
        <v>0.5</v>
      </c>
      <c r="D14" s="25">
        <f>D8/MAX($D$8:$D$10)</f>
        <v>1</v>
      </c>
      <c r="E14" s="25">
        <f>E8/MAX($E$8:$E$10)</f>
        <v>0.66666666666666663</v>
      </c>
      <c r="F14" s="5">
        <f>MIN($F$8:$F$10)/F8</f>
        <v>0.2857142857142857</v>
      </c>
      <c r="G14" s="7">
        <f>G8/MAX($G$8:$G$10)</f>
        <v>0.75</v>
      </c>
    </row>
    <row r="15" spans="2:9" x14ac:dyDescent="0.25">
      <c r="B15" s="17" t="s">
        <v>6</v>
      </c>
      <c r="C15" s="11">
        <f>C9/MAX($C$8:$C$10)</f>
        <v>1</v>
      </c>
      <c r="D15" s="25">
        <f>D9/MAX($D$8:$D$10)</f>
        <v>0.5</v>
      </c>
      <c r="E15" s="25">
        <f>E9/MAX($E$8:$E$10)</f>
        <v>1</v>
      </c>
      <c r="F15" s="5">
        <f>MIN($F$8:$F$10)/F9</f>
        <v>1</v>
      </c>
      <c r="G15" s="7">
        <f>G9/MAX($G$8:$G$10)</f>
        <v>0.75</v>
      </c>
    </row>
    <row r="16" spans="2:9" ht="15.75" thickBot="1" x14ac:dyDescent="0.3">
      <c r="B16" s="18" t="s">
        <v>7</v>
      </c>
      <c r="C16" s="12">
        <f>C10/MAX($C$8:$C$10)</f>
        <v>0.75</v>
      </c>
      <c r="D16" s="27">
        <f>D10/MAX($D$8:$D$10)</f>
        <v>1</v>
      </c>
      <c r="E16" s="27">
        <f>E10/MAX($E$8:$E$10)</f>
        <v>0.66666666666666663</v>
      </c>
      <c r="F16" s="8">
        <f>MIN($F$8:$F$10)/F10</f>
        <v>0.5</v>
      </c>
      <c r="G16" s="10">
        <f>G10/MAX($G$8:$G$10)</f>
        <v>1</v>
      </c>
    </row>
    <row r="17" spans="2:8" ht="15.75" thickBot="1" x14ac:dyDescent="0.3"/>
    <row r="18" spans="2:8" ht="15.75" thickBot="1" x14ac:dyDescent="0.3">
      <c r="B18" s="23"/>
      <c r="C18" s="34" t="s">
        <v>9</v>
      </c>
      <c r="D18" s="20"/>
      <c r="E18" s="20"/>
      <c r="F18" s="20"/>
      <c r="G18" s="21"/>
    </row>
    <row r="19" spans="2:8" x14ac:dyDescent="0.25">
      <c r="B19" s="22" t="s">
        <v>5</v>
      </c>
      <c r="C19" s="30">
        <f>C$13*C14</f>
        <v>0.15</v>
      </c>
      <c r="D19" s="32">
        <f t="shared" ref="D19:G19" si="2">D$13*D14</f>
        <v>0.2</v>
      </c>
      <c r="E19" s="32">
        <f t="shared" si="2"/>
        <v>0.13333333333333333</v>
      </c>
      <c r="F19" s="32">
        <f t="shared" si="2"/>
        <v>5.7142857142857141E-2</v>
      </c>
      <c r="G19" s="33">
        <f t="shared" si="2"/>
        <v>7.5000000000000011E-2</v>
      </c>
    </row>
    <row r="20" spans="2:8" x14ac:dyDescent="0.25">
      <c r="B20" s="17" t="s">
        <v>6</v>
      </c>
      <c r="C20" s="28">
        <f t="shared" ref="C20:G21" si="3">C$13*C15</f>
        <v>0.3</v>
      </c>
      <c r="D20" s="24">
        <f t="shared" si="3"/>
        <v>0.1</v>
      </c>
      <c r="E20" s="24">
        <f t="shared" si="3"/>
        <v>0.2</v>
      </c>
      <c r="F20" s="24">
        <f t="shared" si="3"/>
        <v>0.2</v>
      </c>
      <c r="G20" s="26">
        <f t="shared" si="3"/>
        <v>7.5000000000000011E-2</v>
      </c>
    </row>
    <row r="21" spans="2:8" ht="15.75" thickBot="1" x14ac:dyDescent="0.3">
      <c r="B21" s="18" t="s">
        <v>7</v>
      </c>
      <c r="C21" s="37">
        <f t="shared" si="3"/>
        <v>0.22499999999999998</v>
      </c>
      <c r="D21" s="35">
        <f t="shared" si="3"/>
        <v>0.2</v>
      </c>
      <c r="E21" s="35">
        <f t="shared" si="3"/>
        <v>0.13333333333333333</v>
      </c>
      <c r="F21" s="35">
        <f t="shared" si="3"/>
        <v>0.1</v>
      </c>
      <c r="G21" s="36">
        <f t="shared" si="3"/>
        <v>0.1</v>
      </c>
    </row>
    <row r="22" spans="2:8" ht="15.75" thickBot="1" x14ac:dyDescent="0.3"/>
    <row r="23" spans="2:8" ht="15.75" thickBot="1" x14ac:dyDescent="0.3">
      <c r="B23" s="23"/>
      <c r="C23" s="34" t="s">
        <v>10</v>
      </c>
      <c r="D23" s="20"/>
      <c r="E23" s="20"/>
      <c r="F23" s="20"/>
      <c r="G23" s="21"/>
    </row>
    <row r="24" spans="2:8" x14ac:dyDescent="0.25">
      <c r="B24" s="22" t="s">
        <v>5</v>
      </c>
      <c r="C24" s="30">
        <f>C14^C$13</f>
        <v>0.81225239635623547</v>
      </c>
      <c r="D24" s="32">
        <f t="shared" ref="D24:G24" si="4">D14^D$13</f>
        <v>1</v>
      </c>
      <c r="E24" s="32">
        <f t="shared" si="4"/>
        <v>0.92210791148172777</v>
      </c>
      <c r="F24" s="32">
        <f t="shared" si="4"/>
        <v>0.7783705415511708</v>
      </c>
      <c r="G24" s="33">
        <f t="shared" si="4"/>
        <v>0.97164165786307355</v>
      </c>
    </row>
    <row r="25" spans="2:8" x14ac:dyDescent="0.25">
      <c r="B25" s="17" t="s">
        <v>6</v>
      </c>
      <c r="C25" s="28">
        <f t="shared" ref="C25:G26" si="5">C15^C$13</f>
        <v>1</v>
      </c>
      <c r="D25" s="24">
        <f t="shared" si="5"/>
        <v>0.87055056329612412</v>
      </c>
      <c r="E25" s="24">
        <f t="shared" si="5"/>
        <v>1</v>
      </c>
      <c r="F25" s="24">
        <f t="shared" si="5"/>
        <v>1</v>
      </c>
      <c r="G25" s="26">
        <f t="shared" si="5"/>
        <v>0.97164165786307355</v>
      </c>
    </row>
    <row r="26" spans="2:8" ht="15.75" thickBot="1" x14ac:dyDescent="0.3">
      <c r="B26" s="18" t="s">
        <v>7</v>
      </c>
      <c r="C26" s="37">
        <f t="shared" si="5"/>
        <v>0.91731475464240175</v>
      </c>
      <c r="D26" s="35">
        <f t="shared" si="5"/>
        <v>1</v>
      </c>
      <c r="E26" s="35">
        <f t="shared" si="5"/>
        <v>0.92210791148172777</v>
      </c>
      <c r="F26" s="35">
        <f t="shared" si="5"/>
        <v>0.87055056329612412</v>
      </c>
      <c r="G26" s="36">
        <f t="shared" si="5"/>
        <v>1</v>
      </c>
    </row>
    <row r="27" spans="2:8" ht="15.75" thickBot="1" x14ac:dyDescent="0.3"/>
    <row r="28" spans="2:8" ht="15.75" thickBot="1" x14ac:dyDescent="0.3">
      <c r="B28" s="23"/>
      <c r="C28" s="38" t="s">
        <v>9</v>
      </c>
      <c r="D28" s="39" t="s">
        <v>10</v>
      </c>
      <c r="E28" s="39" t="s">
        <v>11</v>
      </c>
      <c r="F28" s="40" t="s">
        <v>12</v>
      </c>
      <c r="G28" s="40" t="s">
        <v>15</v>
      </c>
      <c r="H28" s="41" t="s">
        <v>16</v>
      </c>
    </row>
    <row r="29" spans="2:8" x14ac:dyDescent="0.25">
      <c r="B29" s="22" t="s">
        <v>5</v>
      </c>
      <c r="C29" s="30">
        <f>SUM(C19:G19)</f>
        <v>0.61547619047619051</v>
      </c>
      <c r="D29" s="31">
        <f>PRODUCT(C24:G24)</f>
        <v>0.56645480744120258</v>
      </c>
      <c r="E29" s="14">
        <f>RANK(C29,$C$29:$C$31)</f>
        <v>3</v>
      </c>
      <c r="F29" s="15">
        <f>RANK(D29,$D$29:$D$31)</f>
        <v>3</v>
      </c>
      <c r="G29" s="15">
        <f>D29/SUM($D$29:$D$31)</f>
        <v>0.26362863431500766</v>
      </c>
      <c r="H29" s="16">
        <f>RANK(G29,$G$29:$G$31)</f>
        <v>3</v>
      </c>
    </row>
    <row r="30" spans="2:8" x14ac:dyDescent="0.25">
      <c r="B30" s="17" t="s">
        <v>6</v>
      </c>
      <c r="C30" s="28">
        <f>SUM(C20:G20)</f>
        <v>0.875</v>
      </c>
      <c r="D30" s="25">
        <f>PRODUCT(C25:G25)</f>
        <v>0.84586319257467857</v>
      </c>
      <c r="E30" s="6">
        <f>RANK(C30,$C$29:$C$31)</f>
        <v>1</v>
      </c>
      <c r="F30" s="5">
        <f>RANK(D30,$D$29:$D$31)</f>
        <v>1</v>
      </c>
      <c r="G30" s="5">
        <f t="shared" ref="G30:G31" si="6">D30/SUM($D$29:$D$31)</f>
        <v>0.39366557639982841</v>
      </c>
      <c r="H30" s="7">
        <f t="shared" ref="H30:H31" si="7">RANK(G30,$G$29:$G$31)</f>
        <v>1</v>
      </c>
    </row>
    <row r="31" spans="2:8" ht="15.75" thickBot="1" x14ac:dyDescent="0.3">
      <c r="B31" s="18" t="s">
        <v>7</v>
      </c>
      <c r="C31" s="37">
        <f>SUM(C21:G21)</f>
        <v>0.7583333333333333</v>
      </c>
      <c r="D31" s="27">
        <f t="shared" ref="D31" si="8">PRODUCT(C26:G26)</f>
        <v>0.73636667876734441</v>
      </c>
      <c r="E31" s="9">
        <f>RANK(C31,$C$29:$C$31)</f>
        <v>2</v>
      </c>
      <c r="F31" s="8">
        <f>RANK(D31,$D$29:$D$31)</f>
        <v>2</v>
      </c>
      <c r="G31" s="8">
        <f t="shared" si="6"/>
        <v>0.34270578928516404</v>
      </c>
      <c r="H31" s="10">
        <f t="shared" si="7"/>
        <v>2</v>
      </c>
    </row>
  </sheetData>
  <mergeCells count="4">
    <mergeCell ref="C7:G7"/>
    <mergeCell ref="C12:G12"/>
    <mergeCell ref="C18:G18"/>
    <mergeCell ref="C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5E0D-382E-4D5D-8218-3117D470484D}">
  <dimension ref="B1:I36"/>
  <sheetViews>
    <sheetView tabSelected="1" workbookViewId="0">
      <selection activeCell="C15" sqref="C15"/>
    </sheetView>
  </sheetViews>
  <sheetFormatPr defaultColWidth="9.140625" defaultRowHeight="15" x14ac:dyDescent="0.25"/>
  <cols>
    <col min="2" max="2" width="12" bestFit="1" customWidth="1"/>
    <col min="3" max="3" width="19" style="1" bestFit="1" customWidth="1"/>
    <col min="4" max="4" width="16.42578125" style="2" bestFit="1" customWidth="1"/>
    <col min="5" max="5" width="11.7109375" style="2" bestFit="1" customWidth="1"/>
    <col min="6" max="6" width="21.85546875" style="1" bestFit="1" customWidth="1"/>
    <col min="7" max="7" width="17.42578125" style="1" customWidth="1"/>
    <col min="8" max="8" width="18.28515625" style="1" customWidth="1"/>
    <col min="9" max="9" width="9.140625" style="1" customWidth="1"/>
  </cols>
  <sheetData>
    <row r="1" spans="2:9" ht="15.75" thickBot="1" x14ac:dyDescent="0.3"/>
    <row r="2" spans="2:9" ht="30" customHeight="1" thickBot="1" x14ac:dyDescent="0.3">
      <c r="B2" s="23"/>
      <c r="C2" s="38" t="s">
        <v>0</v>
      </c>
      <c r="D2" s="39" t="s">
        <v>1</v>
      </c>
      <c r="E2" s="40" t="s">
        <v>2</v>
      </c>
      <c r="F2" s="40" t="s">
        <v>3</v>
      </c>
      <c r="G2" s="41" t="s">
        <v>4</v>
      </c>
    </row>
    <row r="3" spans="2:9" x14ac:dyDescent="0.25">
      <c r="B3" s="22" t="s">
        <v>5</v>
      </c>
      <c r="C3" s="13">
        <v>2</v>
      </c>
      <c r="D3" s="14">
        <v>8500000</v>
      </c>
      <c r="E3" s="15">
        <v>2012</v>
      </c>
      <c r="F3" s="15">
        <v>7</v>
      </c>
      <c r="G3" s="16">
        <v>3</v>
      </c>
    </row>
    <row r="4" spans="2:9" x14ac:dyDescent="0.25">
      <c r="B4" s="17" t="s">
        <v>6</v>
      </c>
      <c r="C4" s="11">
        <v>2</v>
      </c>
      <c r="D4" s="6">
        <v>10000000</v>
      </c>
      <c r="E4" s="5">
        <v>2015</v>
      </c>
      <c r="F4" s="5">
        <v>2</v>
      </c>
      <c r="G4" s="7">
        <v>3</v>
      </c>
    </row>
    <row r="5" spans="2:9" ht="15.75" thickBot="1" x14ac:dyDescent="0.3">
      <c r="B5" s="18" t="s">
        <v>7</v>
      </c>
      <c r="C5" s="12">
        <v>3</v>
      </c>
      <c r="D5" s="9">
        <v>8500000</v>
      </c>
      <c r="E5" s="8">
        <v>2010</v>
      </c>
      <c r="F5" s="8">
        <v>4</v>
      </c>
      <c r="G5" s="10">
        <v>4</v>
      </c>
    </row>
    <row r="6" spans="2:9" ht="15.75" thickBot="1" x14ac:dyDescent="0.3">
      <c r="E6" s="1"/>
    </row>
    <row r="7" spans="2:9" ht="15.75" thickBot="1" x14ac:dyDescent="0.3">
      <c r="B7" s="23"/>
      <c r="C7" s="19" t="s">
        <v>13</v>
      </c>
      <c r="D7" s="20"/>
      <c r="E7" s="20"/>
      <c r="F7" s="20"/>
      <c r="G7" s="21"/>
    </row>
    <row r="8" spans="2:9" x14ac:dyDescent="0.25">
      <c r="B8" s="22" t="s">
        <v>5</v>
      </c>
      <c r="C8" s="13">
        <f>C3</f>
        <v>2</v>
      </c>
      <c r="D8" s="14">
        <f>IF(D3&gt;=10000000,1,IF(D3&gt;=5000000,2,3))</f>
        <v>2</v>
      </c>
      <c r="E8" s="15">
        <f>IF(E3&gt;=2015,3,IF(E3&gt;=2010,2,1))</f>
        <v>2</v>
      </c>
      <c r="F8" s="15">
        <f>F3</f>
        <v>7</v>
      </c>
      <c r="G8" s="16">
        <f>G3</f>
        <v>3</v>
      </c>
    </row>
    <row r="9" spans="2:9" x14ac:dyDescent="0.25">
      <c r="B9" s="17" t="s">
        <v>6</v>
      </c>
      <c r="C9" s="11">
        <f t="shared" ref="C9:C10" si="0">C4</f>
        <v>2</v>
      </c>
      <c r="D9" s="6">
        <f>IF(D4&gt;=10000000,1,IF(D4&gt;=5000000,2,3))</f>
        <v>1</v>
      </c>
      <c r="E9" s="5">
        <f>IF(E4&gt;=2015,3,IF(E4&gt;=2010,2,1))</f>
        <v>3</v>
      </c>
      <c r="F9" s="5">
        <f t="shared" ref="F9:G10" si="1">F4</f>
        <v>2</v>
      </c>
      <c r="G9" s="7">
        <f t="shared" si="1"/>
        <v>3</v>
      </c>
    </row>
    <row r="10" spans="2:9" ht="15.75" thickBot="1" x14ac:dyDescent="0.3">
      <c r="B10" s="18" t="s">
        <v>7</v>
      </c>
      <c r="C10" s="12">
        <f t="shared" si="0"/>
        <v>3</v>
      </c>
      <c r="D10" s="9">
        <f>IF(D5&gt;=10000000,1,IF(D5&gt;=5000000,2,3))</f>
        <v>2</v>
      </c>
      <c r="E10" s="8">
        <f>IF(E5&gt;=2015,3,IF(E5&gt;=2010,2,1))</f>
        <v>2</v>
      </c>
      <c r="F10" s="8">
        <f t="shared" si="1"/>
        <v>4</v>
      </c>
      <c r="G10" s="10">
        <f t="shared" si="1"/>
        <v>4</v>
      </c>
    </row>
    <row r="11" spans="2:9" ht="15.75" thickBot="1" x14ac:dyDescent="0.3"/>
    <row r="12" spans="2:9" ht="15.75" thickBot="1" x14ac:dyDescent="0.3">
      <c r="B12" s="23"/>
      <c r="C12" s="34" t="s">
        <v>14</v>
      </c>
      <c r="D12" s="20"/>
      <c r="E12" s="20"/>
      <c r="F12" s="20"/>
      <c r="G12" s="21"/>
    </row>
    <row r="13" spans="2:9" s="3" customFormat="1" x14ac:dyDescent="0.25">
      <c r="B13" s="29" t="s">
        <v>8</v>
      </c>
      <c r="C13" s="30">
        <v>0.3</v>
      </c>
      <c r="D13" s="31">
        <v>0.2</v>
      </c>
      <c r="E13" s="31">
        <v>0.2</v>
      </c>
      <c r="F13" s="32">
        <v>0.2</v>
      </c>
      <c r="G13" s="33">
        <v>0.1</v>
      </c>
      <c r="H13" s="4"/>
      <c r="I13" s="4"/>
    </row>
    <row r="14" spans="2:9" x14ac:dyDescent="0.25">
      <c r="B14" s="17" t="s">
        <v>5</v>
      </c>
      <c r="C14" s="11">
        <f>C8/MAX($C$8:$C$10)</f>
        <v>0.66666666666666663</v>
      </c>
      <c r="D14" s="25">
        <f>D8/MAX($D$8:$D$10)</f>
        <v>1</v>
      </c>
      <c r="E14" s="25">
        <f>E8/MAX($E$8:$E$10)</f>
        <v>0.66666666666666663</v>
      </c>
      <c r="F14" s="5">
        <f>MIN($F$8:$F$10)/F8</f>
        <v>0.2857142857142857</v>
      </c>
      <c r="G14" s="7">
        <f>G8/MAX($G$8:$G$10)</f>
        <v>0.75</v>
      </c>
    </row>
    <row r="15" spans="2:9" x14ac:dyDescent="0.25">
      <c r="B15" s="17" t="s">
        <v>6</v>
      </c>
      <c r="C15" s="11">
        <f>C9/MAX($C$8:$C$10)</f>
        <v>0.66666666666666663</v>
      </c>
      <c r="D15" s="25">
        <f>D9/MAX($D$8:$D$10)</f>
        <v>0.5</v>
      </c>
      <c r="E15" s="25">
        <f>E9/MAX($E$8:$E$10)</f>
        <v>1</v>
      </c>
      <c r="F15" s="5">
        <f>MIN($F$8:$F$10)/F9</f>
        <v>1</v>
      </c>
      <c r="G15" s="7">
        <f>G9/MAX($G$8:$G$10)</f>
        <v>0.75</v>
      </c>
    </row>
    <row r="16" spans="2:9" ht="15.75" thickBot="1" x14ac:dyDescent="0.3">
      <c r="B16" s="18" t="s">
        <v>7</v>
      </c>
      <c r="C16" s="12">
        <f>C10/MAX($C$8:$C$10)</f>
        <v>1</v>
      </c>
      <c r="D16" s="27">
        <f>D10/MAX($D$8:$D$10)</f>
        <v>1</v>
      </c>
      <c r="E16" s="27">
        <f>E10/MAX($E$8:$E$10)</f>
        <v>0.66666666666666663</v>
      </c>
      <c r="F16" s="8">
        <f>MIN($F$8:$F$10)/F10</f>
        <v>0.5</v>
      </c>
      <c r="G16" s="10">
        <f>G10/MAX($G$8:$G$10)</f>
        <v>1</v>
      </c>
    </row>
    <row r="17" spans="2:8" ht="15.75" thickBot="1" x14ac:dyDescent="0.3"/>
    <row r="18" spans="2:8" ht="15.75" thickBot="1" x14ac:dyDescent="0.3">
      <c r="B18" s="23"/>
      <c r="C18" s="34" t="s">
        <v>9</v>
      </c>
      <c r="D18" s="20"/>
      <c r="E18" s="20"/>
      <c r="F18" s="20"/>
      <c r="G18" s="21"/>
    </row>
    <row r="19" spans="2:8" x14ac:dyDescent="0.25">
      <c r="B19" s="22" t="s">
        <v>5</v>
      </c>
      <c r="C19" s="30">
        <f>C$13*C14</f>
        <v>0.19999999999999998</v>
      </c>
      <c r="D19" s="32">
        <f t="shared" ref="D19:G19" si="2">D$13*D14</f>
        <v>0.2</v>
      </c>
      <c r="E19" s="32">
        <f t="shared" si="2"/>
        <v>0.13333333333333333</v>
      </c>
      <c r="F19" s="32">
        <f t="shared" si="2"/>
        <v>5.7142857142857141E-2</v>
      </c>
      <c r="G19" s="33">
        <f t="shared" si="2"/>
        <v>7.5000000000000011E-2</v>
      </c>
    </row>
    <row r="20" spans="2:8" x14ac:dyDescent="0.25">
      <c r="B20" s="17" t="s">
        <v>6</v>
      </c>
      <c r="C20" s="28">
        <f>C$13*C15</f>
        <v>0.19999999999999998</v>
      </c>
      <c r="D20" s="24">
        <f>D$13*D15</f>
        <v>0.1</v>
      </c>
      <c r="E20" s="24">
        <f t="shared" ref="C20:G21" si="3">E$13*E15</f>
        <v>0.2</v>
      </c>
      <c r="F20" s="24">
        <f t="shared" si="3"/>
        <v>0.2</v>
      </c>
      <c r="G20" s="26">
        <f t="shared" si="3"/>
        <v>7.5000000000000011E-2</v>
      </c>
    </row>
    <row r="21" spans="2:8" ht="15.75" thickBot="1" x14ac:dyDescent="0.3">
      <c r="B21" s="18" t="s">
        <v>7</v>
      </c>
      <c r="C21" s="37">
        <f t="shared" si="3"/>
        <v>0.3</v>
      </c>
      <c r="D21" s="35">
        <f t="shared" si="3"/>
        <v>0.2</v>
      </c>
      <c r="E21" s="35">
        <f t="shared" si="3"/>
        <v>0.13333333333333333</v>
      </c>
      <c r="F21" s="35">
        <f t="shared" si="3"/>
        <v>0.1</v>
      </c>
      <c r="G21" s="36">
        <f t="shared" si="3"/>
        <v>0.1</v>
      </c>
    </row>
    <row r="22" spans="2:8" ht="15.75" thickBot="1" x14ac:dyDescent="0.3"/>
    <row r="23" spans="2:8" ht="15.75" thickBot="1" x14ac:dyDescent="0.3">
      <c r="B23" s="23"/>
      <c r="C23" s="34" t="s">
        <v>10</v>
      </c>
      <c r="D23" s="20"/>
      <c r="E23" s="20"/>
      <c r="F23" s="20"/>
      <c r="G23" s="21"/>
    </row>
    <row r="24" spans="2:8" x14ac:dyDescent="0.25">
      <c r="B24" s="22" t="s">
        <v>5</v>
      </c>
      <c r="C24" s="30">
        <f>C14^C$13</f>
        <v>0.88546749329555607</v>
      </c>
      <c r="D24" s="32">
        <f t="shared" ref="D24:G24" si="4">D14^D$13</f>
        <v>1</v>
      </c>
      <c r="E24" s="32">
        <f t="shared" si="4"/>
        <v>0.92210791148172777</v>
      </c>
      <c r="F24" s="32">
        <f t="shared" si="4"/>
        <v>0.7783705415511708</v>
      </c>
      <c r="G24" s="33">
        <f t="shared" si="4"/>
        <v>0.97164165786307355</v>
      </c>
    </row>
    <row r="25" spans="2:8" x14ac:dyDescent="0.25">
      <c r="B25" s="17" t="s">
        <v>6</v>
      </c>
      <c r="C25" s="28">
        <f t="shared" ref="C25:G26" si="5">C15^C$13</f>
        <v>0.88546749329555607</v>
      </c>
      <c r="D25" s="24">
        <f t="shared" si="5"/>
        <v>0.87055056329612412</v>
      </c>
      <c r="E25" s="24">
        <f t="shared" si="5"/>
        <v>1</v>
      </c>
      <c r="F25" s="24">
        <f t="shared" si="5"/>
        <v>1</v>
      </c>
      <c r="G25" s="26">
        <f t="shared" si="5"/>
        <v>0.97164165786307355</v>
      </c>
    </row>
    <row r="26" spans="2:8" ht="15.75" thickBot="1" x14ac:dyDescent="0.3">
      <c r="B26" s="18" t="s">
        <v>7</v>
      </c>
      <c r="C26" s="37">
        <f t="shared" si="5"/>
        <v>1</v>
      </c>
      <c r="D26" s="35">
        <f t="shared" si="5"/>
        <v>1</v>
      </c>
      <c r="E26" s="35">
        <f t="shared" si="5"/>
        <v>0.92210791148172777</v>
      </c>
      <c r="F26" s="35">
        <f t="shared" si="5"/>
        <v>0.87055056329612412</v>
      </c>
      <c r="G26" s="36">
        <f t="shared" si="5"/>
        <v>1</v>
      </c>
    </row>
    <row r="27" spans="2:8" ht="15.75" thickBot="1" x14ac:dyDescent="0.3"/>
    <row r="28" spans="2:8" ht="15.75" thickBot="1" x14ac:dyDescent="0.3">
      <c r="B28" s="23"/>
      <c r="C28" s="38" t="s">
        <v>9</v>
      </c>
      <c r="D28" s="39" t="s">
        <v>10</v>
      </c>
      <c r="E28" s="39" t="s">
        <v>11</v>
      </c>
      <c r="F28" s="40" t="s">
        <v>12</v>
      </c>
      <c r="G28" s="40" t="s">
        <v>15</v>
      </c>
      <c r="H28" s="41" t="s">
        <v>16</v>
      </c>
    </row>
    <row r="29" spans="2:8" x14ac:dyDescent="0.25">
      <c r="B29" s="22" t="s">
        <v>5</v>
      </c>
      <c r="C29" s="30">
        <f>SUM(C19:G19)</f>
        <v>0.66547619047619055</v>
      </c>
      <c r="D29" s="31">
        <f>PRODUCT(C24:G24)</f>
        <v>0.61751411342121565</v>
      </c>
      <c r="E29" s="14">
        <f>RANK(C29,$C$29:$C$31)</f>
        <v>3</v>
      </c>
      <c r="F29" s="15">
        <f>RANK(D29,$D$29:$D$31)</f>
        <v>3</v>
      </c>
      <c r="G29" s="15">
        <f>D29/SUM($D$29:$D$31)</f>
        <v>0.28466841067766252</v>
      </c>
      <c r="H29" s="16">
        <f>RANK(G29,$G$29:$G$31)</f>
        <v>3</v>
      </c>
    </row>
    <row r="30" spans="2:8" x14ac:dyDescent="0.25">
      <c r="B30" s="17" t="s">
        <v>6</v>
      </c>
      <c r="C30" s="28">
        <f>SUM(C20:G20)</f>
        <v>0.77499999999999991</v>
      </c>
      <c r="D30" s="25">
        <f>PRODUCT(C25:G25)</f>
        <v>0.7489843608000768</v>
      </c>
      <c r="E30" s="6">
        <f>RANK(C30,$C$29:$C$31)</f>
        <v>2</v>
      </c>
      <c r="F30" s="5">
        <f>RANK(D30,$D$29:$D$31)</f>
        <v>2</v>
      </c>
      <c r="G30" s="5">
        <f t="shared" ref="G30:G31" si="6">D30/SUM($D$29:$D$31)</f>
        <v>0.34527500340052569</v>
      </c>
      <c r="H30" s="7">
        <f t="shared" ref="H30:H31" si="7">RANK(G30,$G$29:$G$31)</f>
        <v>2</v>
      </c>
    </row>
    <row r="31" spans="2:8" ht="15.75" thickBot="1" x14ac:dyDescent="0.3">
      <c r="B31" s="18" t="s">
        <v>7</v>
      </c>
      <c r="C31" s="37">
        <f>SUM(C21:G21)</f>
        <v>0.83333333333333326</v>
      </c>
      <c r="D31" s="27">
        <f t="shared" ref="D31" si="8">PRODUCT(C26:G26)</f>
        <v>0.8027415617602307</v>
      </c>
      <c r="E31" s="9">
        <f>RANK(C31,$C$29:$C$31)</f>
        <v>1</v>
      </c>
      <c r="F31" s="8">
        <f>RANK(D31,$D$29:$D$31)</f>
        <v>1</v>
      </c>
      <c r="G31" s="8">
        <f t="shared" si="6"/>
        <v>0.37005658592181184</v>
      </c>
      <c r="H31" s="10">
        <f t="shared" si="7"/>
        <v>1</v>
      </c>
    </row>
    <row r="32" spans="2:8" ht="15.75" thickBot="1" x14ac:dyDescent="0.3"/>
    <row r="33" spans="2:8" ht="15" customHeight="1" x14ac:dyDescent="0.25">
      <c r="B33" s="47" t="s">
        <v>17</v>
      </c>
      <c r="C33" s="43" t="s">
        <v>20</v>
      </c>
      <c r="D33" s="43"/>
      <c r="E33" s="43"/>
      <c r="F33" s="43"/>
      <c r="G33" s="45"/>
      <c r="H33" s="42"/>
    </row>
    <row r="34" spans="2:8" ht="15" customHeight="1" thickBot="1" x14ac:dyDescent="0.3">
      <c r="B34" s="48"/>
      <c r="C34" s="44"/>
      <c r="D34" s="44"/>
      <c r="E34" s="44"/>
      <c r="F34" s="44"/>
      <c r="G34" s="46"/>
      <c r="H34" s="42"/>
    </row>
    <row r="35" spans="2:8" ht="15.75" customHeight="1" x14ac:dyDescent="0.25">
      <c r="B35" s="47" t="s">
        <v>18</v>
      </c>
      <c r="C35" s="43" t="s">
        <v>19</v>
      </c>
      <c r="D35" s="43"/>
      <c r="E35" s="43"/>
      <c r="F35" s="43"/>
      <c r="G35" s="45"/>
    </row>
    <row r="36" spans="2:8" ht="15.75" thickBot="1" x14ac:dyDescent="0.3">
      <c r="B36" s="48"/>
      <c r="C36" s="44"/>
      <c r="D36" s="44"/>
      <c r="E36" s="44"/>
      <c r="F36" s="44"/>
      <c r="G36" s="46"/>
    </row>
  </sheetData>
  <mergeCells count="8">
    <mergeCell ref="B33:B34"/>
    <mergeCell ref="C33:G34"/>
    <mergeCell ref="B35:B36"/>
    <mergeCell ref="C35:G36"/>
    <mergeCell ref="C7:G7"/>
    <mergeCell ref="C12:G12"/>
    <mergeCell ref="C18:G18"/>
    <mergeCell ref="C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dcterms:created xsi:type="dcterms:W3CDTF">2024-02-19T02:14:54Z</dcterms:created>
  <dcterms:modified xsi:type="dcterms:W3CDTF">2024-02-19T04:18:00Z</dcterms:modified>
</cp:coreProperties>
</file>