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8"/>
  <workbookPr/>
  <xr:revisionPtr revIDLastSave="0" documentId="8_{68B26EA9-B6D3-4CEB-B25E-2B97A506BC3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Lembar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C30" i="1"/>
  <c r="D30" i="1"/>
  <c r="E30" i="1"/>
  <c r="F30" i="1"/>
  <c r="C15" i="1"/>
  <c r="C14" i="1"/>
  <c r="C21" i="1" s="1"/>
  <c r="D14" i="1"/>
  <c r="D21" i="1" s="1"/>
  <c r="E14" i="1"/>
  <c r="E21" i="1" s="1"/>
  <c r="C22" i="1"/>
  <c r="D15" i="1"/>
  <c r="D22" i="1" s="1"/>
  <c r="E15" i="1"/>
  <c r="E22" i="1" s="1"/>
  <c r="C16" i="1"/>
  <c r="C23" i="1" s="1"/>
  <c r="D16" i="1"/>
  <c r="D23" i="1" s="1"/>
  <c r="E16" i="1"/>
  <c r="E23" i="1" s="1"/>
  <c r="C17" i="1"/>
  <c r="C24" i="1" s="1"/>
  <c r="D17" i="1"/>
  <c r="D24" i="1" s="1"/>
  <c r="E17" i="1"/>
  <c r="E24" i="1" s="1"/>
  <c r="C18" i="1"/>
  <c r="C25" i="1" s="1"/>
  <c r="D18" i="1"/>
  <c r="D25" i="1" s="1"/>
  <c r="E18" i="1"/>
  <c r="E25" i="1" s="1"/>
  <c r="B4" i="1"/>
  <c r="B14" i="1" s="1"/>
  <c r="X52" i="1" l="1"/>
  <c r="X53" i="1"/>
  <c r="X54" i="1"/>
  <c r="X55" i="1"/>
  <c r="X51" i="1"/>
  <c r="W52" i="1"/>
  <c r="W53" i="1"/>
  <c r="W54" i="1"/>
  <c r="W55" i="1"/>
  <c r="W51" i="1"/>
  <c r="V52" i="1"/>
  <c r="V53" i="1"/>
  <c r="V54" i="1"/>
  <c r="V55" i="1"/>
  <c r="V51" i="1"/>
  <c r="X47" i="1"/>
  <c r="X48" i="1"/>
  <c r="X49" i="1"/>
  <c r="X50" i="1"/>
  <c r="X46" i="1"/>
  <c r="W47" i="1"/>
  <c r="W48" i="1"/>
  <c r="W49" i="1"/>
  <c r="W50" i="1"/>
  <c r="W46" i="1"/>
  <c r="V47" i="1"/>
  <c r="V48" i="1"/>
  <c r="V49" i="1"/>
  <c r="V50" i="1"/>
  <c r="V46" i="1"/>
  <c r="X42" i="1"/>
  <c r="X43" i="1"/>
  <c r="X44" i="1"/>
  <c r="X45" i="1"/>
  <c r="X41" i="1"/>
  <c r="W42" i="1"/>
  <c r="W43" i="1"/>
  <c r="W44" i="1"/>
  <c r="W45" i="1"/>
  <c r="W41" i="1"/>
  <c r="V42" i="1"/>
  <c r="V43" i="1"/>
  <c r="V44" i="1"/>
  <c r="V45" i="1"/>
  <c r="V41" i="1"/>
  <c r="E36" i="1"/>
  <c r="K36" i="1" s="1"/>
  <c r="X38" i="1"/>
  <c r="X37" i="1"/>
  <c r="X39" i="1"/>
  <c r="X40" i="1"/>
  <c r="X36" i="1"/>
  <c r="D36" i="1"/>
  <c r="J36" i="1" s="1"/>
  <c r="W37" i="1"/>
  <c r="W38" i="1"/>
  <c r="W39" i="1"/>
  <c r="W40" i="1"/>
  <c r="W36" i="1"/>
  <c r="C36" i="1"/>
  <c r="I36" i="1" s="1"/>
  <c r="V37" i="1"/>
  <c r="V38" i="1"/>
  <c r="V39" i="1"/>
  <c r="V40" i="1"/>
  <c r="V36" i="1"/>
  <c r="X33" i="1"/>
  <c r="X34" i="1"/>
  <c r="X35" i="1"/>
  <c r="X32" i="1"/>
  <c r="E32" i="1"/>
  <c r="K32" i="1" s="1"/>
  <c r="E31" i="1"/>
  <c r="K31" i="1" s="1"/>
  <c r="E33" i="1"/>
  <c r="K33" i="1" s="1"/>
  <c r="E34" i="1"/>
  <c r="K34" i="1" s="1"/>
  <c r="E35" i="1"/>
  <c r="K35" i="1" s="1"/>
  <c r="W33" i="1"/>
  <c r="W34" i="1"/>
  <c r="W35" i="1"/>
  <c r="W32" i="1"/>
  <c r="D31" i="1"/>
  <c r="J31" i="1" s="1"/>
  <c r="D32" i="1"/>
  <c r="J32" i="1" s="1"/>
  <c r="D33" i="1"/>
  <c r="J33" i="1" s="1"/>
  <c r="D34" i="1"/>
  <c r="J34" i="1" s="1"/>
  <c r="D35" i="1"/>
  <c r="J35" i="1" s="1"/>
  <c r="V33" i="1"/>
  <c r="V34" i="1"/>
  <c r="V35" i="1"/>
  <c r="V32" i="1"/>
  <c r="C31" i="1"/>
  <c r="I31" i="1" s="1"/>
  <c r="C32" i="1"/>
  <c r="I32" i="1" s="1"/>
  <c r="C33" i="1"/>
  <c r="I33" i="1" s="1"/>
  <c r="C34" i="1"/>
  <c r="I34" i="1" s="1"/>
  <c r="C35" i="1"/>
  <c r="I35" i="1" s="1"/>
  <c r="E52" i="1"/>
  <c r="E53" i="1"/>
  <c r="E54" i="1"/>
  <c r="E55" i="1"/>
  <c r="E51" i="1"/>
  <c r="D52" i="1"/>
  <c r="D53" i="1"/>
  <c r="D54" i="1"/>
  <c r="D51" i="1"/>
  <c r="C52" i="1"/>
  <c r="C53" i="1"/>
  <c r="C54" i="1"/>
  <c r="C55" i="1"/>
  <c r="C51" i="1"/>
  <c r="E47" i="1"/>
  <c r="E48" i="1"/>
  <c r="E49" i="1"/>
  <c r="E50" i="1"/>
  <c r="E46" i="1"/>
  <c r="D48" i="1"/>
  <c r="D46" i="1"/>
  <c r="C47" i="1"/>
  <c r="C48" i="1"/>
  <c r="C49" i="1"/>
  <c r="C50" i="1"/>
  <c r="C46" i="1"/>
  <c r="E42" i="1"/>
  <c r="E43" i="1"/>
  <c r="E44" i="1"/>
  <c r="E45" i="1"/>
  <c r="E41" i="1"/>
  <c r="C42" i="1"/>
  <c r="C43" i="1"/>
  <c r="C44" i="1"/>
  <c r="C45" i="1"/>
  <c r="C41" i="1"/>
  <c r="E37" i="1"/>
  <c r="E38" i="1"/>
  <c r="E39" i="1"/>
  <c r="E40" i="1"/>
  <c r="D38" i="1"/>
  <c r="D39" i="1"/>
  <c r="C37" i="1"/>
  <c r="C38" i="1"/>
  <c r="C39" i="1"/>
  <c r="C40" i="1"/>
  <c r="B15" i="1"/>
  <c r="B22" i="1" s="1"/>
  <c r="B16" i="1"/>
  <c r="B23" i="1" s="1"/>
  <c r="B17" i="1"/>
  <c r="B24" i="1" s="1"/>
  <c r="B18" i="1"/>
  <c r="B25" i="1" s="1"/>
  <c r="B21" i="1"/>
  <c r="U52" i="1" l="1"/>
  <c r="U53" i="1"/>
  <c r="U54" i="1"/>
  <c r="U55" i="1"/>
  <c r="U51" i="1"/>
  <c r="U47" i="1"/>
  <c r="U48" i="1"/>
  <c r="U49" i="1"/>
  <c r="U50" i="1"/>
  <c r="U46" i="1"/>
  <c r="U42" i="1"/>
  <c r="U43" i="1"/>
  <c r="U44" i="1"/>
  <c r="U45" i="1"/>
  <c r="U41" i="1"/>
  <c r="U37" i="1"/>
  <c r="U38" i="1"/>
  <c r="U39" i="1"/>
  <c r="U40" i="1"/>
  <c r="U36" i="1"/>
  <c r="N36" i="1"/>
  <c r="R36" i="1"/>
  <c r="O36" i="1"/>
  <c r="S36" i="1"/>
  <c r="P36" i="1"/>
  <c r="T36" i="1"/>
  <c r="U33" i="1"/>
  <c r="U34" i="1"/>
  <c r="U35" i="1"/>
  <c r="U32" i="1"/>
  <c r="B31" i="1"/>
  <c r="B32" i="1"/>
  <c r="B33" i="1"/>
  <c r="B34" i="1"/>
  <c r="B35" i="1"/>
  <c r="B36" i="1"/>
  <c r="R35" i="1"/>
  <c r="N35" i="1"/>
  <c r="Z35" i="1" s="1"/>
  <c r="R34" i="1"/>
  <c r="N34" i="1"/>
  <c r="Z34" i="1" s="1"/>
  <c r="R33" i="1"/>
  <c r="N33" i="1"/>
  <c r="Z33" i="1" s="1"/>
  <c r="R32" i="1"/>
  <c r="N32" i="1"/>
  <c r="Z32" i="1" s="1"/>
  <c r="S35" i="1"/>
  <c r="O35" i="1"/>
  <c r="AA35" i="1" s="1"/>
  <c r="S34" i="1"/>
  <c r="O34" i="1"/>
  <c r="AA34" i="1" s="1"/>
  <c r="S33" i="1"/>
  <c r="O33" i="1"/>
  <c r="AA33" i="1" s="1"/>
  <c r="S32" i="1"/>
  <c r="O32" i="1"/>
  <c r="AA32" i="1" s="1"/>
  <c r="T35" i="1"/>
  <c r="P35" i="1"/>
  <c r="AB35" i="1" s="1"/>
  <c r="T34" i="1"/>
  <c r="P34" i="1"/>
  <c r="AB34" i="1" s="1"/>
  <c r="T33" i="1"/>
  <c r="P33" i="1"/>
  <c r="AB33" i="1" s="1"/>
  <c r="T32" i="1"/>
  <c r="P32" i="1"/>
  <c r="AB32" i="1" s="1"/>
  <c r="B54" i="1"/>
  <c r="B41" i="1"/>
  <c r="B42" i="1"/>
  <c r="B44" i="1"/>
  <c r="B45" i="1"/>
  <c r="B39" i="1"/>
  <c r="B40" i="1"/>
  <c r="AB36" i="1" l="1"/>
  <c r="AA36" i="1"/>
  <c r="Z36" i="1"/>
  <c r="F36" i="1"/>
  <c r="B58" i="1" s="1"/>
  <c r="H36" i="1"/>
  <c r="F35" i="1"/>
  <c r="F57" i="1" s="1"/>
  <c r="B88" i="1" s="1"/>
  <c r="H35" i="1"/>
  <c r="F34" i="1"/>
  <c r="E57" i="1" s="1"/>
  <c r="B87" i="1" s="1"/>
  <c r="H34" i="1"/>
  <c r="F33" i="1"/>
  <c r="D57" i="1" s="1"/>
  <c r="B86" i="1" s="1"/>
  <c r="H33" i="1"/>
  <c r="F32" i="1"/>
  <c r="C57" i="1" s="1"/>
  <c r="B85" i="1" s="1"/>
  <c r="H32" i="1"/>
  <c r="F31" i="1"/>
  <c r="H31" i="1"/>
  <c r="F39" i="1"/>
  <c r="E58" i="1" s="1"/>
  <c r="F54" i="1"/>
  <c r="E61" i="1" s="1"/>
  <c r="B51" i="1"/>
  <c r="F51" i="1" s="1"/>
  <c r="B61" i="1" s="1"/>
  <c r="H51" i="1"/>
  <c r="B46" i="1"/>
  <c r="F46" i="1" s="1"/>
  <c r="B60" i="1" s="1"/>
  <c r="H46" i="1"/>
  <c r="D41" i="1"/>
  <c r="F41" i="1" s="1"/>
  <c r="B59" i="1" s="1"/>
  <c r="B89" i="1" s="1"/>
  <c r="J41" i="1"/>
  <c r="D42" i="1"/>
  <c r="F42" i="1" s="1"/>
  <c r="C59" i="1" s="1"/>
  <c r="B90" i="1" s="1"/>
  <c r="J42" i="1"/>
  <c r="D44" i="1"/>
  <c r="F44" i="1" s="1"/>
  <c r="E59" i="1" s="1"/>
  <c r="B91" i="1" s="1"/>
  <c r="J44" i="1"/>
  <c r="D45" i="1"/>
  <c r="F45" i="1" s="1"/>
  <c r="F59" i="1" s="1"/>
  <c r="B92" i="1" s="1"/>
  <c r="J45" i="1"/>
  <c r="D40" i="1"/>
  <c r="F40" i="1" s="1"/>
  <c r="F58" i="1" s="1"/>
  <c r="J40" i="1"/>
  <c r="B52" i="1"/>
  <c r="F52" i="1" s="1"/>
  <c r="C61" i="1" s="1"/>
  <c r="H52" i="1"/>
  <c r="B47" i="1"/>
  <c r="H47" i="1"/>
  <c r="B37" i="1"/>
  <c r="H37" i="1"/>
  <c r="B38" i="1"/>
  <c r="F38" i="1" s="1"/>
  <c r="D58" i="1" s="1"/>
  <c r="H38" i="1"/>
  <c r="B53" i="1"/>
  <c r="F53" i="1" s="1"/>
  <c r="D61" i="1" s="1"/>
  <c r="H53" i="1"/>
  <c r="B55" i="1"/>
  <c r="H55" i="1"/>
  <c r="B48" i="1"/>
  <c r="F48" i="1" s="1"/>
  <c r="D60" i="1" s="1"/>
  <c r="H48" i="1"/>
  <c r="B49" i="1"/>
  <c r="H49" i="1"/>
  <c r="B50" i="1"/>
  <c r="H50" i="1"/>
  <c r="B43" i="1"/>
  <c r="H43" i="1"/>
  <c r="J52" i="1"/>
  <c r="J53" i="1"/>
  <c r="J54" i="1"/>
  <c r="J51" i="1"/>
  <c r="J48" i="1"/>
  <c r="J46" i="1"/>
  <c r="J38" i="1"/>
  <c r="J39" i="1"/>
  <c r="H41" i="1"/>
  <c r="H54" i="1"/>
  <c r="H42" i="1"/>
  <c r="H44" i="1"/>
  <c r="H45" i="1"/>
  <c r="H39" i="1"/>
  <c r="H40" i="1"/>
  <c r="K53" i="1"/>
  <c r="K54" i="1"/>
  <c r="K55" i="1"/>
  <c r="K48" i="1"/>
  <c r="K49" i="1"/>
  <c r="K50" i="1"/>
  <c r="K43" i="1"/>
  <c r="K44" i="1"/>
  <c r="K45" i="1"/>
  <c r="K52" i="1"/>
  <c r="K51" i="1"/>
  <c r="K47" i="1"/>
  <c r="K46" i="1"/>
  <c r="K42" i="1"/>
  <c r="K41" i="1"/>
  <c r="K37" i="1"/>
  <c r="K38" i="1"/>
  <c r="K39" i="1"/>
  <c r="K40" i="1"/>
  <c r="I52" i="1"/>
  <c r="I47" i="1"/>
  <c r="I42" i="1"/>
  <c r="I37" i="1"/>
  <c r="I38" i="1"/>
  <c r="I39" i="1"/>
  <c r="I40" i="1"/>
  <c r="I53" i="1"/>
  <c r="I54" i="1"/>
  <c r="I55" i="1"/>
  <c r="I51" i="1"/>
  <c r="I48" i="1"/>
  <c r="I49" i="1"/>
  <c r="I50" i="1"/>
  <c r="I46" i="1"/>
  <c r="I43" i="1"/>
  <c r="I44" i="1"/>
  <c r="I45" i="1"/>
  <c r="I41" i="1"/>
  <c r="D37" i="1"/>
  <c r="J37" i="1" s="1"/>
  <c r="D43" i="1"/>
  <c r="J43" i="1" s="1"/>
  <c r="D50" i="1"/>
  <c r="J50" i="1" s="1"/>
  <c r="D49" i="1"/>
  <c r="J49" i="1" s="1"/>
  <c r="D47" i="1"/>
  <c r="J47" i="1" s="1"/>
  <c r="D55" i="1"/>
  <c r="J55" i="1" s="1"/>
  <c r="O55" i="1" l="1"/>
  <c r="S55" i="1"/>
  <c r="O47" i="1"/>
  <c r="S47" i="1"/>
  <c r="O49" i="1"/>
  <c r="S49" i="1"/>
  <c r="O50" i="1"/>
  <c r="S50" i="1"/>
  <c r="O43" i="1"/>
  <c r="S43" i="1"/>
  <c r="O37" i="1"/>
  <c r="S37" i="1"/>
  <c r="N41" i="1"/>
  <c r="R41" i="1"/>
  <c r="N45" i="1"/>
  <c r="R45" i="1"/>
  <c r="N44" i="1"/>
  <c r="R44" i="1"/>
  <c r="N43" i="1"/>
  <c r="R43" i="1"/>
  <c r="N46" i="1"/>
  <c r="R46" i="1"/>
  <c r="N50" i="1"/>
  <c r="R50" i="1"/>
  <c r="N49" i="1"/>
  <c r="R49" i="1"/>
  <c r="N48" i="1"/>
  <c r="R48" i="1"/>
  <c r="N51" i="1"/>
  <c r="R51" i="1"/>
  <c r="N55" i="1"/>
  <c r="R55" i="1"/>
  <c r="N54" i="1"/>
  <c r="R54" i="1"/>
  <c r="N53" i="1"/>
  <c r="R53" i="1"/>
  <c r="N40" i="1"/>
  <c r="R40" i="1"/>
  <c r="N39" i="1"/>
  <c r="R39" i="1"/>
  <c r="N38" i="1"/>
  <c r="R38" i="1"/>
  <c r="N37" i="1"/>
  <c r="R37" i="1"/>
  <c r="N42" i="1"/>
  <c r="R42" i="1"/>
  <c r="N47" i="1"/>
  <c r="R47" i="1"/>
  <c r="N52" i="1"/>
  <c r="R52" i="1"/>
  <c r="P40" i="1"/>
  <c r="T40" i="1"/>
  <c r="P39" i="1"/>
  <c r="T39" i="1"/>
  <c r="P38" i="1"/>
  <c r="T38" i="1"/>
  <c r="P37" i="1"/>
  <c r="T37" i="1"/>
  <c r="P41" i="1"/>
  <c r="T41" i="1"/>
  <c r="P42" i="1"/>
  <c r="T42" i="1"/>
  <c r="P46" i="1"/>
  <c r="T46" i="1"/>
  <c r="P47" i="1"/>
  <c r="T47" i="1"/>
  <c r="P51" i="1"/>
  <c r="T51" i="1"/>
  <c r="P52" i="1"/>
  <c r="T52" i="1"/>
  <c r="P45" i="1"/>
  <c r="T45" i="1"/>
  <c r="P44" i="1"/>
  <c r="T44" i="1"/>
  <c r="P43" i="1"/>
  <c r="T43" i="1"/>
  <c r="P50" i="1"/>
  <c r="T50" i="1"/>
  <c r="P49" i="1"/>
  <c r="T49" i="1"/>
  <c r="P48" i="1"/>
  <c r="T48" i="1"/>
  <c r="P55" i="1"/>
  <c r="T55" i="1"/>
  <c r="P54" i="1"/>
  <c r="T54" i="1"/>
  <c r="P53" i="1"/>
  <c r="T53" i="1"/>
  <c r="M40" i="1"/>
  <c r="Q40" i="1"/>
  <c r="M39" i="1"/>
  <c r="Q39" i="1"/>
  <c r="M45" i="1"/>
  <c r="Q45" i="1"/>
  <c r="M44" i="1"/>
  <c r="Q44" i="1"/>
  <c r="M42" i="1"/>
  <c r="Q42" i="1"/>
  <c r="M54" i="1"/>
  <c r="Q54" i="1"/>
  <c r="M41" i="1"/>
  <c r="Q41" i="1"/>
  <c r="O39" i="1"/>
  <c r="S39" i="1"/>
  <c r="O38" i="1"/>
  <c r="S38" i="1"/>
  <c r="O46" i="1"/>
  <c r="S46" i="1"/>
  <c r="O48" i="1"/>
  <c r="S48" i="1"/>
  <c r="O51" i="1"/>
  <c r="S51" i="1"/>
  <c r="O54" i="1"/>
  <c r="S54" i="1"/>
  <c r="O53" i="1"/>
  <c r="S53" i="1"/>
  <c r="O52" i="1"/>
  <c r="S52" i="1"/>
  <c r="M43" i="1"/>
  <c r="Q43" i="1"/>
  <c r="M50" i="1"/>
  <c r="Q50" i="1"/>
  <c r="M49" i="1"/>
  <c r="Q49" i="1"/>
  <c r="M48" i="1"/>
  <c r="Q48" i="1"/>
  <c r="M55" i="1"/>
  <c r="Q55" i="1"/>
  <c r="M53" i="1"/>
  <c r="Q53" i="1"/>
  <c r="M38" i="1"/>
  <c r="Q38" i="1"/>
  <c r="M37" i="1"/>
  <c r="Q37" i="1"/>
  <c r="M47" i="1"/>
  <c r="Q47" i="1"/>
  <c r="M52" i="1"/>
  <c r="Q52" i="1"/>
  <c r="O40" i="1"/>
  <c r="S40" i="1"/>
  <c r="O45" i="1"/>
  <c r="S45" i="1"/>
  <c r="O44" i="1"/>
  <c r="S44" i="1"/>
  <c r="O42" i="1"/>
  <c r="S42" i="1"/>
  <c r="O41" i="1"/>
  <c r="S41" i="1"/>
  <c r="M46" i="1"/>
  <c r="Q46" i="1"/>
  <c r="M51" i="1"/>
  <c r="Q51" i="1"/>
  <c r="Q32" i="1"/>
  <c r="M32" i="1"/>
  <c r="Y32" i="1" s="1"/>
  <c r="AC32" i="1" s="1"/>
  <c r="I57" i="1" s="1"/>
  <c r="C85" i="1" s="1"/>
  <c r="D85" i="1" s="1"/>
  <c r="Q33" i="1"/>
  <c r="M33" i="1"/>
  <c r="Y33" i="1" s="1"/>
  <c r="AC33" i="1" s="1"/>
  <c r="J57" i="1" s="1"/>
  <c r="C86" i="1" s="1"/>
  <c r="D86" i="1" s="1"/>
  <c r="Q34" i="1"/>
  <c r="M34" i="1"/>
  <c r="Y34" i="1" s="1"/>
  <c r="AC34" i="1" s="1"/>
  <c r="K57" i="1" s="1"/>
  <c r="C87" i="1" s="1"/>
  <c r="D87" i="1" s="1"/>
  <c r="Q35" i="1"/>
  <c r="M35" i="1"/>
  <c r="Y35" i="1" s="1"/>
  <c r="AC35" i="1" s="1"/>
  <c r="L57" i="1" s="1"/>
  <c r="C88" i="1" s="1"/>
  <c r="D88" i="1" s="1"/>
  <c r="Q36" i="1"/>
  <c r="M36" i="1"/>
  <c r="Y36" i="1" s="1"/>
  <c r="AC36" i="1" s="1"/>
  <c r="H58" i="1" s="1"/>
  <c r="F43" i="1"/>
  <c r="F50" i="1"/>
  <c r="F60" i="1" s="1"/>
  <c r="F49" i="1"/>
  <c r="F55" i="1"/>
  <c r="F37" i="1"/>
  <c r="F47" i="1"/>
  <c r="C60" i="1" s="1"/>
  <c r="E85" i="1" l="1"/>
  <c r="H85" i="1" s="1"/>
  <c r="C64" i="1"/>
  <c r="Y51" i="1"/>
  <c r="Y46" i="1"/>
  <c r="AA41" i="1"/>
  <c r="AA42" i="1"/>
  <c r="AA44" i="1"/>
  <c r="AA45" i="1"/>
  <c r="AA40" i="1"/>
  <c r="Y52" i="1"/>
  <c r="Y47" i="1"/>
  <c r="Y37" i="1"/>
  <c r="Y38" i="1"/>
  <c r="Y53" i="1"/>
  <c r="Y55" i="1"/>
  <c r="Y48" i="1"/>
  <c r="Y49" i="1"/>
  <c r="Y50" i="1"/>
  <c r="Y43" i="1"/>
  <c r="AA52" i="1"/>
  <c r="AA53" i="1"/>
  <c r="AA54" i="1"/>
  <c r="AA51" i="1"/>
  <c r="AA48" i="1"/>
  <c r="AA46" i="1"/>
  <c r="AA38" i="1"/>
  <c r="AA39" i="1"/>
  <c r="Y41" i="1"/>
  <c r="Y54" i="1"/>
  <c r="Y42" i="1"/>
  <c r="Y44" i="1"/>
  <c r="Y45" i="1"/>
  <c r="Y39" i="1"/>
  <c r="Y40" i="1"/>
  <c r="AB53" i="1"/>
  <c r="AB54" i="1"/>
  <c r="AB55" i="1"/>
  <c r="AB48" i="1"/>
  <c r="AB49" i="1"/>
  <c r="AB50" i="1"/>
  <c r="AB43" i="1"/>
  <c r="AB44" i="1"/>
  <c r="AB45" i="1"/>
  <c r="AB52" i="1"/>
  <c r="AB51" i="1"/>
  <c r="AB47" i="1"/>
  <c r="AB46" i="1"/>
  <c r="AB42" i="1"/>
  <c r="AB41" i="1"/>
  <c r="AB37" i="1"/>
  <c r="AB38" i="1"/>
  <c r="AB39" i="1"/>
  <c r="AB40" i="1"/>
  <c r="Z52" i="1"/>
  <c r="Z47" i="1"/>
  <c r="Z42" i="1"/>
  <c r="Z37" i="1"/>
  <c r="Z38" i="1"/>
  <c r="Z39" i="1"/>
  <c r="Z40" i="1"/>
  <c r="Z53" i="1"/>
  <c r="Z54" i="1"/>
  <c r="Z55" i="1"/>
  <c r="Z51" i="1"/>
  <c r="Z48" i="1"/>
  <c r="Z49" i="1"/>
  <c r="Z50" i="1"/>
  <c r="Z46" i="1"/>
  <c r="Z43" i="1"/>
  <c r="Z44" i="1"/>
  <c r="Z45" i="1"/>
  <c r="Z41" i="1"/>
  <c r="AA37" i="1"/>
  <c r="AA43" i="1"/>
  <c r="AA50" i="1"/>
  <c r="AA49" i="1"/>
  <c r="AA47" i="1"/>
  <c r="AA55" i="1"/>
  <c r="C67" i="1" l="1"/>
  <c r="D68" i="1"/>
  <c r="E69" i="1"/>
  <c r="F70" i="1"/>
  <c r="B66" i="1"/>
  <c r="D69" i="1"/>
  <c r="D70" i="1"/>
  <c r="D67" i="1"/>
  <c r="C70" i="1"/>
  <c r="F67" i="1"/>
  <c r="F68" i="1"/>
  <c r="E68" i="1"/>
  <c r="C68" i="1"/>
  <c r="B68" i="1"/>
  <c r="B69" i="1"/>
  <c r="B70" i="1"/>
  <c r="E70" i="1"/>
  <c r="E67" i="1"/>
  <c r="C66" i="1"/>
  <c r="D66" i="1"/>
  <c r="E66" i="1"/>
  <c r="F66" i="1"/>
  <c r="B67" i="1"/>
  <c r="C69" i="1"/>
  <c r="F69" i="1"/>
  <c r="AC40" i="1"/>
  <c r="L58" i="1" s="1"/>
  <c r="AC39" i="1"/>
  <c r="K58" i="1" s="1"/>
  <c r="AC45" i="1"/>
  <c r="L59" i="1" s="1"/>
  <c r="C92" i="1" s="1"/>
  <c r="D92" i="1" s="1"/>
  <c r="AC44" i="1"/>
  <c r="K59" i="1" s="1"/>
  <c r="C91" i="1" s="1"/>
  <c r="D91" i="1" s="1"/>
  <c r="AC42" i="1"/>
  <c r="I59" i="1" s="1"/>
  <c r="C90" i="1" s="1"/>
  <c r="D90" i="1" s="1"/>
  <c r="AC54" i="1"/>
  <c r="K61" i="1" s="1"/>
  <c r="AC41" i="1"/>
  <c r="H59" i="1" s="1"/>
  <c r="C89" i="1" s="1"/>
  <c r="D89" i="1" s="1"/>
  <c r="E89" i="1" s="1"/>
  <c r="H86" i="1" s="1"/>
  <c r="AC43" i="1"/>
  <c r="AC50" i="1"/>
  <c r="L60" i="1" s="1"/>
  <c r="AC49" i="1"/>
  <c r="AC48" i="1"/>
  <c r="J60" i="1" s="1"/>
  <c r="AC55" i="1"/>
  <c r="AC53" i="1"/>
  <c r="J61" i="1" s="1"/>
  <c r="AC38" i="1"/>
  <c r="J58" i="1" s="1"/>
  <c r="AC37" i="1"/>
  <c r="AC47" i="1"/>
  <c r="I60" i="1" s="1"/>
  <c r="AC52" i="1"/>
  <c r="I61" i="1" s="1"/>
  <c r="AC46" i="1"/>
  <c r="H60" i="1" s="1"/>
  <c r="AC51" i="1"/>
  <c r="H61" i="1" s="1"/>
  <c r="I85" i="1" l="1"/>
  <c r="I86" i="1"/>
  <c r="I64" i="1"/>
  <c r="J70" i="1"/>
  <c r="D79" i="1" s="1"/>
  <c r="J69" i="1"/>
  <c r="D78" i="1" s="1"/>
  <c r="L69" i="1"/>
  <c r="F78" i="1" s="1"/>
  <c r="H68" i="1"/>
  <c r="B77" i="1" s="1"/>
  <c r="K70" i="1"/>
  <c r="E79" i="1" s="1"/>
  <c r="I68" i="1"/>
  <c r="C77" i="1" s="1"/>
  <c r="K68" i="1"/>
  <c r="E77" i="1" s="1"/>
  <c r="L68" i="1"/>
  <c r="F77" i="1" s="1"/>
  <c r="K67" i="1"/>
  <c r="E76" i="1" s="1"/>
  <c r="L67" i="1"/>
  <c r="F76" i="1" s="1"/>
  <c r="I67" i="1" l="1"/>
  <c r="C76" i="1" s="1"/>
  <c r="J68" i="1"/>
  <c r="D77" i="1" s="1"/>
  <c r="K69" i="1"/>
  <c r="E78" i="1" s="1"/>
  <c r="L70" i="1"/>
  <c r="F79" i="1" s="1"/>
  <c r="H66" i="1"/>
  <c r="B75" i="1" s="1"/>
  <c r="H67" i="1"/>
  <c r="B76" i="1" s="1"/>
  <c r="L66" i="1"/>
  <c r="F75" i="1" s="1"/>
  <c r="K66" i="1"/>
  <c r="E75" i="1" s="1"/>
  <c r="J66" i="1"/>
  <c r="D75" i="1" s="1"/>
  <c r="I66" i="1"/>
  <c r="C75" i="1" s="1"/>
  <c r="H70" i="1"/>
  <c r="B79" i="1" s="1"/>
  <c r="H69" i="1"/>
  <c r="B78" i="1" s="1"/>
  <c r="I70" i="1"/>
  <c r="C79" i="1" s="1"/>
  <c r="I69" i="1"/>
  <c r="C78" i="1" s="1"/>
  <c r="J67" i="1"/>
  <c r="D76" i="1" s="1"/>
</calcChain>
</file>

<file path=xl/sharedStrings.xml><?xml version="1.0" encoding="utf-8"?>
<sst xmlns="http://schemas.openxmlformats.org/spreadsheetml/2006/main" count="117" uniqueCount="76">
  <si>
    <t>Sri Kresna Maha Dewa</t>
  </si>
  <si>
    <t>n</t>
  </si>
  <si>
    <t>Muhammad Baihaqi Aulia A.</t>
  </si>
  <si>
    <t>Alternative</t>
  </si>
  <si>
    <t>GPA</t>
  </si>
  <si>
    <t>Attitude</t>
  </si>
  <si>
    <t>Attendance</t>
  </si>
  <si>
    <t>Activity</t>
  </si>
  <si>
    <t>Student 1</t>
  </si>
  <si>
    <t>Great</t>
  </si>
  <si>
    <t>Join &gt;= 2 activities</t>
  </si>
  <si>
    <t>Student 2</t>
  </si>
  <si>
    <t>Good</t>
  </si>
  <si>
    <t>Join 1 activity</t>
  </si>
  <si>
    <t>Student 3</t>
  </si>
  <si>
    <t>Poor</t>
  </si>
  <si>
    <t>no activity</t>
  </si>
  <si>
    <t>Student 4</t>
  </si>
  <si>
    <t>Very poor</t>
  </si>
  <si>
    <t>Student 5</t>
  </si>
  <si>
    <t>W</t>
  </si>
  <si>
    <t>normalize matrix</t>
  </si>
  <si>
    <t>Weighting in normalize matrix</t>
  </si>
  <si>
    <t>calculate the concordance and discordance matrices</t>
  </si>
  <si>
    <t>Concordance</t>
  </si>
  <si>
    <t>RESULT</t>
  </si>
  <si>
    <t>Discordance</t>
  </si>
  <si>
    <t>index</t>
  </si>
  <si>
    <t>c11</t>
  </si>
  <si>
    <t>value per row</t>
  </si>
  <si>
    <t>value another row</t>
  </si>
  <si>
    <t>ci-cj denominator</t>
  </si>
  <si>
    <t>ci-cj numerator</t>
  </si>
  <si>
    <t>result</t>
  </si>
  <si>
    <t>c12</t>
  </si>
  <si>
    <t>c13</t>
  </si>
  <si>
    <t>c14</t>
  </si>
  <si>
    <t>c15</t>
  </si>
  <si>
    <t>c21</t>
  </si>
  <si>
    <t>c22</t>
  </si>
  <si>
    <t>c23</t>
  </si>
  <si>
    <t>c24</t>
  </si>
  <si>
    <t>c25</t>
  </si>
  <si>
    <t>c31</t>
  </si>
  <si>
    <t>c32</t>
  </si>
  <si>
    <t>c33</t>
  </si>
  <si>
    <t>c34</t>
  </si>
  <si>
    <t>c35</t>
  </si>
  <si>
    <t>c41</t>
  </si>
  <si>
    <t>c42</t>
  </si>
  <si>
    <t>c43</t>
  </si>
  <si>
    <t>c44</t>
  </si>
  <si>
    <t>c45</t>
  </si>
  <si>
    <t>c51</t>
  </si>
  <si>
    <t>c52</t>
  </si>
  <si>
    <t>c53</t>
  </si>
  <si>
    <t>c54</t>
  </si>
  <si>
    <t>c55</t>
  </si>
  <si>
    <t>concordance matrices (C)</t>
  </si>
  <si>
    <t>discordance (D)</t>
  </si>
  <si>
    <t>Determine the dominant concordance and discordance matrices</t>
  </si>
  <si>
    <t>c</t>
  </si>
  <si>
    <t>Dominance concordance matrix (F)</t>
  </si>
  <si>
    <t>Dominance discordance matrix (G)</t>
  </si>
  <si>
    <t>Determine the aggregate dominance matrix</t>
  </si>
  <si>
    <t>Eliminate less favorable alternatives</t>
  </si>
  <si>
    <t>Rank using the C and D value</t>
  </si>
  <si>
    <t>Alt</t>
  </si>
  <si>
    <t>C</t>
  </si>
  <si>
    <t>D</t>
  </si>
  <si>
    <t>C-D</t>
  </si>
  <si>
    <t>E</t>
  </si>
  <si>
    <t>ALT</t>
  </si>
  <si>
    <t>RANK</t>
  </si>
  <si>
    <t>A1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</si>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</sst>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left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7" borderId="0" xfId="0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7" borderId="1" xfId="0" applyFont="1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9" borderId="1" xfId="0" applyFont="1" applyFill="1" applyBorder="1" applyAlignment="1"/>
    <xf numFmtId="0" fontId="3" fillId="10" borderId="1" xfId="0" applyFont="1" applyFill="1" applyBorder="1" applyAlignment="1"/>
    <xf numFmtId="0" fontId="3" fillId="11" borderId="1" xfId="0" applyFont="1" applyFill="1" applyBorder="1" applyAlignment="1"/>
    <xf numFmtId="0" fontId="3" fillId="1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4"/>
  <sheetViews>
    <sheetView tabSelected="1" topLeftCell="A74" workbookViewId="0">
      <selection activeCell="G84" sqref="G84:I86"/>
    </sheetView>
  </sheetViews>
  <sheetFormatPr defaultRowHeight="15" customHeight="1"/>
  <cols>
    <col min="1" max="10" width="9.140625" style="4"/>
    <col min="11" max="11" width="9.140625" style="4" customWidth="1"/>
    <col min="12" max="16384" width="9.140625" style="4"/>
  </cols>
  <sheetData>
    <row r="1" spans="1:12" ht="15" customHeight="1">
      <c r="A1" s="1" t="s">
        <v>0</v>
      </c>
      <c r="D1" s="4" t="s">
        <v>1</v>
      </c>
      <c r="F1" s="4" t="s">
        <v>2</v>
      </c>
    </row>
    <row r="3" spans="1:12" ht="15" customHeight="1">
      <c r="A3" s="2" t="s">
        <v>3</v>
      </c>
      <c r="B3" s="3" t="s">
        <v>4</v>
      </c>
      <c r="C3" s="3" t="s">
        <v>5</v>
      </c>
      <c r="D3" s="3" t="s">
        <v>6</v>
      </c>
      <c r="E3" s="3" t="s">
        <v>7</v>
      </c>
      <c r="H3" s="5" t="s">
        <v>5</v>
      </c>
      <c r="J3" s="5" t="s">
        <v>7</v>
      </c>
    </row>
    <row r="4" spans="1:12" ht="15" customHeight="1">
      <c r="A4" s="17" t="s">
        <v>8</v>
      </c>
      <c r="B4" s="6">
        <f>3.21</f>
        <v>3.21</v>
      </c>
      <c r="C4" s="6">
        <v>4</v>
      </c>
      <c r="D4" s="7">
        <v>0.95</v>
      </c>
      <c r="E4" s="6">
        <v>2</v>
      </c>
      <c r="H4" s="4">
        <v>4</v>
      </c>
      <c r="I4" s="4" t="s">
        <v>9</v>
      </c>
      <c r="J4" s="4">
        <v>3</v>
      </c>
      <c r="K4" s="38" t="s">
        <v>10</v>
      </c>
      <c r="L4" s="38"/>
    </row>
    <row r="5" spans="1:12" ht="15" customHeight="1">
      <c r="A5" s="17" t="s">
        <v>11</v>
      </c>
      <c r="B5" s="6">
        <v>3.54</v>
      </c>
      <c r="C5" s="6">
        <v>3</v>
      </c>
      <c r="D5" s="7">
        <v>0.9</v>
      </c>
      <c r="E5" s="6">
        <v>2</v>
      </c>
      <c r="H5" s="4">
        <v>3</v>
      </c>
      <c r="I5" s="4" t="s">
        <v>12</v>
      </c>
      <c r="J5" s="4">
        <v>2</v>
      </c>
      <c r="K5" s="38" t="s">
        <v>13</v>
      </c>
      <c r="L5" s="38"/>
    </row>
    <row r="6" spans="1:12" ht="15" customHeight="1">
      <c r="A6" s="17" t="s">
        <v>14</v>
      </c>
      <c r="B6" s="6">
        <v>3.09</v>
      </c>
      <c r="C6" s="6">
        <v>3</v>
      </c>
      <c r="D6" s="7">
        <v>1</v>
      </c>
      <c r="E6" s="6">
        <v>1</v>
      </c>
      <c r="H6" s="4">
        <v>2</v>
      </c>
      <c r="I6" s="4" t="s">
        <v>15</v>
      </c>
      <c r="J6" s="4">
        <v>1</v>
      </c>
      <c r="K6" s="38" t="s">
        <v>16</v>
      </c>
      <c r="L6" s="38"/>
    </row>
    <row r="7" spans="1:12" ht="15" customHeight="1">
      <c r="A7" s="17" t="s">
        <v>17</v>
      </c>
      <c r="B7" s="6">
        <v>3.71</v>
      </c>
      <c r="C7" s="6">
        <v>2</v>
      </c>
      <c r="D7" s="7">
        <v>0.91</v>
      </c>
      <c r="E7" s="6">
        <v>1</v>
      </c>
      <c r="H7" s="4">
        <v>1</v>
      </c>
      <c r="I7" s="4" t="s">
        <v>18</v>
      </c>
    </row>
    <row r="8" spans="1:12" ht="15" customHeight="1">
      <c r="A8" s="17" t="s">
        <v>19</v>
      </c>
      <c r="B8" s="6">
        <v>3.55</v>
      </c>
      <c r="C8" s="8">
        <v>4</v>
      </c>
      <c r="D8" s="7">
        <v>0.89</v>
      </c>
      <c r="E8" s="6">
        <v>3</v>
      </c>
    </row>
    <row r="10" spans="1:12" ht="15" customHeight="1">
      <c r="A10" s="3" t="s">
        <v>20</v>
      </c>
      <c r="B10" s="6">
        <v>4</v>
      </c>
      <c r="C10" s="6">
        <v>5</v>
      </c>
      <c r="D10" s="6">
        <v>4</v>
      </c>
      <c r="E10" s="6">
        <v>2</v>
      </c>
    </row>
    <row r="12" spans="1:12" s="9" customFormat="1" ht="15" customHeight="1">
      <c r="A12" s="19" t="s">
        <v>21</v>
      </c>
    </row>
    <row r="13" spans="1:12" ht="15" customHeight="1">
      <c r="A13" s="3" t="s">
        <v>3</v>
      </c>
      <c r="B13" s="10" t="s">
        <v>4</v>
      </c>
      <c r="C13" s="10" t="s">
        <v>5</v>
      </c>
      <c r="D13" s="10" t="s">
        <v>6</v>
      </c>
      <c r="E13" s="10" t="s">
        <v>7</v>
      </c>
    </row>
    <row r="14" spans="1:12" ht="15" customHeight="1">
      <c r="A14" s="16" t="s">
        <v>8</v>
      </c>
      <c r="B14" s="6">
        <f>B4/MAX(B$4:B$8)</f>
        <v>0.86522911051212936</v>
      </c>
      <c r="C14" s="6">
        <f>C4/MAX(C$4:C$8)</f>
        <v>1</v>
      </c>
      <c r="D14" s="6">
        <f>D4/MAX(D$4:D$8)</f>
        <v>0.95</v>
      </c>
      <c r="E14" s="6">
        <f>E4/MAX(E$4:E$8)</f>
        <v>0.66666666666666663</v>
      </c>
    </row>
    <row r="15" spans="1:12" ht="15" customHeight="1">
      <c r="A15" s="16" t="s">
        <v>11</v>
      </c>
      <c r="B15" s="6">
        <f>B5/MAX(B$4:B$8)</f>
        <v>0.95417789757412397</v>
      </c>
      <c r="C15" s="6">
        <f>C5/MAX(C$4:C$8)</f>
        <v>0.75</v>
      </c>
      <c r="D15" s="6">
        <f>D5/MAX(D$4:D$8)</f>
        <v>0.9</v>
      </c>
      <c r="E15" s="6">
        <f>E5/MAX(E$4:E$8)</f>
        <v>0.66666666666666663</v>
      </c>
    </row>
    <row r="16" spans="1:12" ht="15" customHeight="1">
      <c r="A16" s="16" t="s">
        <v>14</v>
      </c>
      <c r="B16" s="6">
        <f>B6/MAX(B$4:B$8)</f>
        <v>0.8328840970350404</v>
      </c>
      <c r="C16" s="6">
        <f>C6/MAX(C$4:C$8)</f>
        <v>0.75</v>
      </c>
      <c r="D16" s="6">
        <f>D6/MAX(D$4:D$8)</f>
        <v>1</v>
      </c>
      <c r="E16" s="6">
        <f>E6/MAX(E$4:E$8)</f>
        <v>0.33333333333333331</v>
      </c>
    </row>
    <row r="17" spans="1:30" ht="15" customHeight="1">
      <c r="A17" s="16" t="s">
        <v>17</v>
      </c>
      <c r="B17" s="6">
        <f>B7/MAX(B$4:B$8)</f>
        <v>1</v>
      </c>
      <c r="C17" s="6">
        <f>C7/MAX(C$4:C$8)</f>
        <v>0.5</v>
      </c>
      <c r="D17" s="6">
        <f>D7/MAX(D$4:D$8)</f>
        <v>0.91</v>
      </c>
      <c r="E17" s="6">
        <f>E7/MAX(E$4:E$8)</f>
        <v>0.33333333333333331</v>
      </c>
    </row>
    <row r="18" spans="1:30" ht="15" customHeight="1">
      <c r="A18" s="16" t="s">
        <v>19</v>
      </c>
      <c r="B18" s="6">
        <f>B8/MAX(B$4:B$8)</f>
        <v>0.95687331536388132</v>
      </c>
      <c r="C18" s="6">
        <f>C8/MAX(C$4:C$8)</f>
        <v>1</v>
      </c>
      <c r="D18" s="6">
        <f>D8/MAX(D$4:D$8)</f>
        <v>0.89</v>
      </c>
      <c r="E18" s="6">
        <f>E8/MAX(E$4:E$8)</f>
        <v>1</v>
      </c>
    </row>
    <row r="20" spans="1:30" s="9" customFormat="1" ht="15" customHeight="1">
      <c r="A20" s="19" t="s">
        <v>22</v>
      </c>
    </row>
    <row r="21" spans="1:30" ht="15" customHeight="1">
      <c r="B21" s="6">
        <f>B14*B$10</f>
        <v>3.4609164420485174</v>
      </c>
      <c r="C21" s="6">
        <f>C14*C$10</f>
        <v>5</v>
      </c>
      <c r="D21" s="6">
        <f>D14*D$10</f>
        <v>3.8</v>
      </c>
      <c r="E21" s="6">
        <f>E14*E$10</f>
        <v>1.3333333333333333</v>
      </c>
    </row>
    <row r="22" spans="1:30" ht="15" customHeight="1">
      <c r="B22" s="6">
        <f>B15*B$10</f>
        <v>3.8167115902964959</v>
      </c>
      <c r="C22" s="6">
        <f>C15*C$10</f>
        <v>3.75</v>
      </c>
      <c r="D22" s="6">
        <f>D15*D$10</f>
        <v>3.6</v>
      </c>
      <c r="E22" s="6">
        <f>E15*E$10</f>
        <v>1.3333333333333333</v>
      </c>
    </row>
    <row r="23" spans="1:30" ht="15" customHeight="1">
      <c r="B23" s="6">
        <f>B16*B$10</f>
        <v>3.3315363881401616</v>
      </c>
      <c r="C23" s="6">
        <f>C16*C$10</f>
        <v>3.75</v>
      </c>
      <c r="D23" s="6">
        <f>D16*D$10</f>
        <v>4</v>
      </c>
      <c r="E23" s="6">
        <f>E16*E$10</f>
        <v>0.66666666666666663</v>
      </c>
    </row>
    <row r="24" spans="1:30" ht="15" customHeight="1">
      <c r="B24" s="6">
        <f>B17*B$10</f>
        <v>4</v>
      </c>
      <c r="C24" s="6">
        <f>C17*C$10</f>
        <v>2.5</v>
      </c>
      <c r="D24" s="6">
        <f>D17*D$10</f>
        <v>3.64</v>
      </c>
      <c r="E24" s="6">
        <f>E17*E$10</f>
        <v>0.66666666666666663</v>
      </c>
    </row>
    <row r="25" spans="1:30" ht="15" customHeight="1">
      <c r="B25" s="6">
        <f>B18*B$10</f>
        <v>3.8274932614555253</v>
      </c>
      <c r="C25" s="6">
        <f>C18*C$10</f>
        <v>5</v>
      </c>
      <c r="D25" s="6">
        <f>D18*D$10</f>
        <v>3.56</v>
      </c>
      <c r="E25" s="6">
        <f>E18*E$10</f>
        <v>2</v>
      </c>
    </row>
    <row r="28" spans="1:30" s="9" customFormat="1" ht="15" customHeight="1">
      <c r="A28" s="19" t="s">
        <v>23</v>
      </c>
    </row>
    <row r="29" spans="1:30" ht="15" customHeight="1">
      <c r="A29" s="21" t="s">
        <v>24</v>
      </c>
      <c r="B29" s="1"/>
      <c r="C29" s="1"/>
      <c r="D29" s="1"/>
      <c r="E29" s="1"/>
      <c r="F29" s="21" t="s">
        <v>25</v>
      </c>
      <c r="G29" s="1"/>
      <c r="H29" s="21" t="s">
        <v>26</v>
      </c>
      <c r="I29" s="1"/>
      <c r="J29" s="1"/>
    </row>
    <row r="30" spans="1:30" ht="15" customHeight="1">
      <c r="A30" s="10" t="s">
        <v>27</v>
      </c>
      <c r="B30" s="10">
        <f>B10</f>
        <v>4</v>
      </c>
      <c r="C30" s="10">
        <f>C10</f>
        <v>5</v>
      </c>
      <c r="D30" s="10">
        <f>D10</f>
        <v>4</v>
      </c>
      <c r="E30" s="10">
        <f>E10</f>
        <v>2</v>
      </c>
      <c r="F30" s="10">
        <f>SUM(B30:E30)</f>
        <v>15</v>
      </c>
      <c r="H30" s="3">
        <v>1</v>
      </c>
      <c r="I30" s="3">
        <v>2</v>
      </c>
      <c r="J30" s="3">
        <v>3</v>
      </c>
      <c r="K30" s="3">
        <v>4</v>
      </c>
    </row>
    <row r="31" spans="1:30" s="12" customFormat="1" ht="15" customHeight="1">
      <c r="A31" s="22" t="s">
        <v>28</v>
      </c>
      <c r="B31" s="22">
        <f>IF(B$21&gt;=B21,B$30,0)</f>
        <v>4</v>
      </c>
      <c r="C31" s="22">
        <f>IF(C$21&gt;=C21,C$30,0)</f>
        <v>5</v>
      </c>
      <c r="D31" s="22">
        <f>IF(D$21&gt;=D21,D$30,0)</f>
        <v>4</v>
      </c>
      <c r="E31" s="22">
        <f>IF(E$21&gt;=E21,E$30,0)</f>
        <v>2</v>
      </c>
      <c r="F31" s="22">
        <f>SUM(B31:E31)</f>
        <v>15</v>
      </c>
      <c r="G31" s="11"/>
      <c r="H31" s="22">
        <f>IF(B31=0,H$30,0)</f>
        <v>0</v>
      </c>
      <c r="I31" s="22">
        <f>IF(C31=0,I$30,0)</f>
        <v>0</v>
      </c>
      <c r="J31" s="22">
        <f>IF(D31=0,J$30,0)</f>
        <v>0</v>
      </c>
      <c r="K31" s="22">
        <f>IF(E31=0,K$30,0)</f>
        <v>0</v>
      </c>
      <c r="M31" s="41" t="s">
        <v>29</v>
      </c>
      <c r="N31" s="41"/>
      <c r="O31" s="41"/>
      <c r="P31" s="41"/>
      <c r="Q31" s="42" t="s">
        <v>30</v>
      </c>
      <c r="R31" s="42"/>
      <c r="S31" s="42"/>
      <c r="T31" s="42"/>
      <c r="U31" s="43" t="s">
        <v>31</v>
      </c>
      <c r="V31" s="43"/>
      <c r="W31" s="43"/>
      <c r="X31" s="43"/>
      <c r="Y31" s="44" t="s">
        <v>32</v>
      </c>
      <c r="Z31" s="44"/>
      <c r="AA31" s="44"/>
      <c r="AB31" s="44"/>
      <c r="AC31" s="37" t="s">
        <v>33</v>
      </c>
      <c r="AD31" s="37" t="s">
        <v>27</v>
      </c>
    </row>
    <row r="32" spans="1:30" ht="15" customHeight="1">
      <c r="A32" s="6" t="s">
        <v>34</v>
      </c>
      <c r="B32" s="6">
        <f>IF(B$21&gt;=B22,B$30,0)</f>
        <v>0</v>
      </c>
      <c r="C32" s="6">
        <f>IF(C$21&gt;=C22,C$30,0)</f>
        <v>5</v>
      </c>
      <c r="D32" s="6">
        <f>IF(D$21&gt;=D22,D$30,0)</f>
        <v>4</v>
      </c>
      <c r="E32" s="6">
        <f>IF(E$21&gt;=E22,E$30,0)</f>
        <v>2</v>
      </c>
      <c r="F32" s="6">
        <f>SUM(B32:E32)</f>
        <v>11</v>
      </c>
      <c r="H32" s="6">
        <f>IF(B32=0,H$30,0)</f>
        <v>1</v>
      </c>
      <c r="I32" s="6">
        <f>IF(C32=0,I$30,0)</f>
        <v>0</v>
      </c>
      <c r="J32" s="6">
        <f>IF(D32=0,J$30,0)</f>
        <v>0</v>
      </c>
      <c r="K32" s="6">
        <f>IF(E32=0,K$30,0)</f>
        <v>0</v>
      </c>
      <c r="M32" s="27">
        <f>IF(H32=1,B$21,0)</f>
        <v>3.4609164420485174</v>
      </c>
      <c r="N32" s="27">
        <f>IF(I32=2,C$21,0)</f>
        <v>0</v>
      </c>
      <c r="O32" s="27">
        <f>IF(J32=3,D$21,0)</f>
        <v>0</v>
      </c>
      <c r="P32" s="28">
        <f>IF(K32=4,E$21,0)</f>
        <v>0</v>
      </c>
      <c r="Q32" s="29">
        <f>IF(H32=1,$B22,0)</f>
        <v>3.8167115902964959</v>
      </c>
      <c r="R32" s="29">
        <f>IF(I32=2,$C22,0)</f>
        <v>0</v>
      </c>
      <c r="S32" s="29">
        <f>IF(J32=3,$D22,0)</f>
        <v>0</v>
      </c>
      <c r="T32" s="29">
        <f>IF(K32=4,$E22,0)</f>
        <v>0</v>
      </c>
      <c r="U32" s="31">
        <f>ABS($B$21-$B22)</f>
        <v>0.35579514824797842</v>
      </c>
      <c r="V32" s="31">
        <f>ABS($C$21-$C22)</f>
        <v>1.25</v>
      </c>
      <c r="W32" s="31">
        <f>ABS($D$21-$D22)</f>
        <v>0.19999999999999973</v>
      </c>
      <c r="X32" s="31">
        <f>ABS($E$21-$E22)</f>
        <v>0</v>
      </c>
      <c r="Y32" s="33">
        <f>ABS(M32-Q32)</f>
        <v>0.35579514824797842</v>
      </c>
      <c r="Z32" s="33">
        <f t="shared" ref="Z32:AB47" si="0">ABS(N32-R32)</f>
        <v>0</v>
      </c>
      <c r="AA32" s="33">
        <f t="shared" si="0"/>
        <v>0</v>
      </c>
      <c r="AB32" s="33">
        <f t="shared" si="0"/>
        <v>0</v>
      </c>
      <c r="AC32" s="35">
        <f>MAX(Y32:AB32)/MAX(U32:X32)</f>
        <v>0.28463611859838273</v>
      </c>
      <c r="AD32" s="35" t="s">
        <v>34</v>
      </c>
    </row>
    <row r="33" spans="1:30" ht="15" customHeight="1">
      <c r="A33" s="6" t="s">
        <v>35</v>
      </c>
      <c r="B33" s="6">
        <f>IF(B$21&gt;=B23,B$30,0)</f>
        <v>4</v>
      </c>
      <c r="C33" s="6">
        <f>IF(C$21&gt;=C23,C$30,0)</f>
        <v>5</v>
      </c>
      <c r="D33" s="6">
        <f>IF(D$21&gt;=D23,D$30,0)</f>
        <v>0</v>
      </c>
      <c r="E33" s="6">
        <f>IF(E$21&gt;=E23,E$30,0)</f>
        <v>2</v>
      </c>
      <c r="F33" s="6">
        <f>SUM(B33:E33)</f>
        <v>11</v>
      </c>
      <c r="H33" s="6">
        <f>IF(B33=0,H$30,0)</f>
        <v>0</v>
      </c>
      <c r="I33" s="6">
        <f>IF(C33=0,I$30,0)</f>
        <v>0</v>
      </c>
      <c r="J33" s="6">
        <f>IF(D33=0,J$30,0)</f>
        <v>3</v>
      </c>
      <c r="K33" s="6">
        <f>IF(E33=0,K$30,0)</f>
        <v>0</v>
      </c>
      <c r="M33" s="24">
        <f>IF(H33=1,B$21,0)</f>
        <v>0</v>
      </c>
      <c r="N33" s="24">
        <f>IF(I33=2,C$21,0)</f>
        <v>0</v>
      </c>
      <c r="O33" s="24">
        <f>IF(J33=3,D$21,0)</f>
        <v>3.8</v>
      </c>
      <c r="P33" s="25">
        <f>IF(K33=4,E$21,0)</f>
        <v>0</v>
      </c>
      <c r="Q33" s="30">
        <f>IF(H33=1,$B23,0)</f>
        <v>0</v>
      </c>
      <c r="R33" s="30">
        <f>IF(I33=2,$C23,0)</f>
        <v>0</v>
      </c>
      <c r="S33" s="30">
        <f>IF(J33=3,$D23,0)</f>
        <v>4</v>
      </c>
      <c r="T33" s="30">
        <f>IF(K33=4,$E23,0)</f>
        <v>0</v>
      </c>
      <c r="U33" s="32">
        <f>ABS($B$21-$B23)</f>
        <v>0.12938005390835583</v>
      </c>
      <c r="V33" s="32">
        <f>ABS($C$21-$C23)</f>
        <v>1.25</v>
      </c>
      <c r="W33" s="32">
        <f>ABS($D$21-$D23)</f>
        <v>0.20000000000000018</v>
      </c>
      <c r="X33" s="32">
        <f>ABS($E$21-$E23)</f>
        <v>0.66666666666666663</v>
      </c>
      <c r="Y33" s="34">
        <f t="shared" ref="Y33:AB55" si="1">ABS(M33-Q33)</f>
        <v>0</v>
      </c>
      <c r="Z33" s="34">
        <f t="shared" si="0"/>
        <v>0</v>
      </c>
      <c r="AA33" s="34">
        <f t="shared" si="0"/>
        <v>0.20000000000000018</v>
      </c>
      <c r="AB33" s="34">
        <f t="shared" si="0"/>
        <v>0</v>
      </c>
      <c r="AC33" s="36">
        <f>MAX(Y33:AB33)/MAX(U33:X33)</f>
        <v>0.16000000000000014</v>
      </c>
      <c r="AD33" s="36" t="s">
        <v>35</v>
      </c>
    </row>
    <row r="34" spans="1:30" ht="15" customHeight="1">
      <c r="A34" s="6" t="s">
        <v>36</v>
      </c>
      <c r="B34" s="6">
        <f>IF(B$21&gt;=B24,B$30,0)</f>
        <v>0</v>
      </c>
      <c r="C34" s="6">
        <f>IF(C$21&gt;=C24,C$30,0)</f>
        <v>5</v>
      </c>
      <c r="D34" s="6">
        <f>IF(D$21&gt;=D24,D$30,0)</f>
        <v>4</v>
      </c>
      <c r="E34" s="6">
        <f>IF(E$21&gt;=E24,E$30,0)</f>
        <v>2</v>
      </c>
      <c r="F34" s="6">
        <f>SUM(B34:E34)</f>
        <v>11</v>
      </c>
      <c r="H34" s="6">
        <f>IF(B34=0,H$30,0)</f>
        <v>1</v>
      </c>
      <c r="I34" s="6">
        <f>IF(C34=0,I$30,0)</f>
        <v>0</v>
      </c>
      <c r="J34" s="6">
        <f>IF(D34=0,J$30,0)</f>
        <v>0</v>
      </c>
      <c r="K34" s="6">
        <f>IF(E34=0,K$30,0)</f>
        <v>0</v>
      </c>
      <c r="M34" s="24">
        <f>IF(H34=1,B$21,0)</f>
        <v>3.4609164420485174</v>
      </c>
      <c r="N34" s="24">
        <f>IF(I34=2,C$21,0)</f>
        <v>0</v>
      </c>
      <c r="O34" s="24">
        <f>IF(J34=3,D$21,0)</f>
        <v>0</v>
      </c>
      <c r="P34" s="25">
        <f>IF(K34=4,E$21,0)</f>
        <v>0</v>
      </c>
      <c r="Q34" s="30">
        <f>IF(H34=1,$B24,0)</f>
        <v>4</v>
      </c>
      <c r="R34" s="30">
        <f>IF(I34=2,$C24,0)</f>
        <v>0</v>
      </c>
      <c r="S34" s="30">
        <f>IF(J34=3,$D24,0)</f>
        <v>0</v>
      </c>
      <c r="T34" s="30">
        <f>IF(K34=4,$E24,0)</f>
        <v>0</v>
      </c>
      <c r="U34" s="32">
        <f>ABS($B$21-$B24)</f>
        <v>0.53908355795148255</v>
      </c>
      <c r="V34" s="32">
        <f>ABS($C$21-$C24)</f>
        <v>2.5</v>
      </c>
      <c r="W34" s="32">
        <f>ABS($D$21-$D24)</f>
        <v>0.1599999999999997</v>
      </c>
      <c r="X34" s="32">
        <f>ABS($E$21-$E24)</f>
        <v>0.66666666666666663</v>
      </c>
      <c r="Y34" s="34">
        <f t="shared" si="1"/>
        <v>0.53908355795148255</v>
      </c>
      <c r="Z34" s="34">
        <f t="shared" si="0"/>
        <v>0</v>
      </c>
      <c r="AA34" s="34">
        <f t="shared" si="0"/>
        <v>0</v>
      </c>
      <c r="AB34" s="34">
        <f t="shared" si="0"/>
        <v>0</v>
      </c>
      <c r="AC34" s="36">
        <f>MAX(Y34:AB34)/MAX(U34:X34)</f>
        <v>0.21563342318059303</v>
      </c>
      <c r="AD34" s="36" t="s">
        <v>36</v>
      </c>
    </row>
    <row r="35" spans="1:30" ht="15" customHeight="1">
      <c r="A35" s="6" t="s">
        <v>37</v>
      </c>
      <c r="B35" s="6">
        <f>IF(B$21&gt;=B25,B$30,0)</f>
        <v>0</v>
      </c>
      <c r="C35" s="6">
        <f>IF(C$21&gt;=C25,C$30,0)</f>
        <v>5</v>
      </c>
      <c r="D35" s="6">
        <f>IF(D$21&gt;=D25,D$30,0)</f>
        <v>4</v>
      </c>
      <c r="E35" s="6">
        <f>IF(E$21&gt;=E25,E$30,0)</f>
        <v>0</v>
      </c>
      <c r="F35" s="6">
        <f>SUM(B35:E35)</f>
        <v>9</v>
      </c>
      <c r="H35" s="6">
        <f>IF(B35=0,H$30,0)</f>
        <v>1</v>
      </c>
      <c r="I35" s="6">
        <f>IF(C35=0,I$30,0)</f>
        <v>0</v>
      </c>
      <c r="J35" s="6">
        <f>IF(D35=0,J$30,0)</f>
        <v>0</v>
      </c>
      <c r="K35" s="6">
        <f>IF(E35=0,K$30,0)</f>
        <v>4</v>
      </c>
      <c r="M35" s="24">
        <f>IF(H35=1,B$21,0)</f>
        <v>3.4609164420485174</v>
      </c>
      <c r="N35" s="24">
        <f>IF(I35=2,C$21,0)</f>
        <v>0</v>
      </c>
      <c r="O35" s="24">
        <f>IF(J35=3,D$21,0)</f>
        <v>0</v>
      </c>
      <c r="P35" s="25">
        <f>IF(K35=4,E$21,0)</f>
        <v>1.3333333333333333</v>
      </c>
      <c r="Q35" s="30">
        <f>IF(H35=1,$B25,0)</f>
        <v>3.8274932614555253</v>
      </c>
      <c r="R35" s="30">
        <f>IF(I35=2,$C25,0)</f>
        <v>0</v>
      </c>
      <c r="S35" s="30">
        <f>IF(J35=3,$D25,0)</f>
        <v>0</v>
      </c>
      <c r="T35" s="30">
        <f>IF(K35=4,$E25,0)</f>
        <v>2</v>
      </c>
      <c r="U35" s="32">
        <f>ABS($B$21-$B25)</f>
        <v>0.36657681940700781</v>
      </c>
      <c r="V35" s="32">
        <f>ABS($C$21-$C25)</f>
        <v>0</v>
      </c>
      <c r="W35" s="32">
        <f>ABS($D$21-$D25)</f>
        <v>0.23999999999999977</v>
      </c>
      <c r="X35" s="32">
        <f>ABS($E$21-$E25)</f>
        <v>0.66666666666666674</v>
      </c>
      <c r="Y35" s="34">
        <f t="shared" si="1"/>
        <v>0.36657681940700781</v>
      </c>
      <c r="Z35" s="34">
        <f t="shared" si="0"/>
        <v>0</v>
      </c>
      <c r="AA35" s="34">
        <f t="shared" si="0"/>
        <v>0</v>
      </c>
      <c r="AB35" s="34">
        <f t="shared" si="0"/>
        <v>0.66666666666666674</v>
      </c>
      <c r="AC35" s="36">
        <f>MAX(Y35:AB35)/MAX(U35:X35)</f>
        <v>1</v>
      </c>
      <c r="AD35" s="36" t="s">
        <v>37</v>
      </c>
    </row>
    <row r="36" spans="1:30" ht="15" customHeight="1">
      <c r="A36" s="6" t="s">
        <v>38</v>
      </c>
      <c r="B36" s="6">
        <f>IF(B$22&gt;=B21,B$30,0)</f>
        <v>4</v>
      </c>
      <c r="C36" s="6">
        <f>IF(C$22&gt;=C21,C$30,0)</f>
        <v>0</v>
      </c>
      <c r="D36" s="6">
        <f>IF(D$22&gt;=D21,D$30,0)</f>
        <v>0</v>
      </c>
      <c r="E36" s="6">
        <f>IF(E$22&gt;=E21,E$30,0)</f>
        <v>2</v>
      </c>
      <c r="F36" s="6">
        <f>SUM(B36:E36)</f>
        <v>6</v>
      </c>
      <c r="H36" s="6">
        <f>IF(B36=0,H$30,0)</f>
        <v>0</v>
      </c>
      <c r="I36" s="6">
        <f>IF(C36=0,I$30,0)</f>
        <v>2</v>
      </c>
      <c r="J36" s="6">
        <f>IF(D36=0,J$30,0)</f>
        <v>3</v>
      </c>
      <c r="K36" s="6">
        <f>IF(E36=0,K$30,0)</f>
        <v>0</v>
      </c>
      <c r="M36" s="24">
        <f>IF(H36=1,B$22,0)</f>
        <v>0</v>
      </c>
      <c r="N36" s="24">
        <f>IF(I36=2,C$22,0)</f>
        <v>3.75</v>
      </c>
      <c r="O36" s="24">
        <f>IF(J36=3,D$22,0)</f>
        <v>3.6</v>
      </c>
      <c r="P36" s="25">
        <f>IF(K36=4,E$22,0)</f>
        <v>0</v>
      </c>
      <c r="Q36" s="30">
        <f>IF(H36=1,$B21,0)</f>
        <v>0</v>
      </c>
      <c r="R36" s="30">
        <f>IF(I36=2,$C21,0)</f>
        <v>5</v>
      </c>
      <c r="S36" s="30">
        <f>IF(J36=3,$D21,0)</f>
        <v>3.8</v>
      </c>
      <c r="T36" s="30">
        <f>IF(K36=4,$E21,0)</f>
        <v>0</v>
      </c>
      <c r="U36" s="32">
        <f>ABS($B$22-$B21)</f>
        <v>0.35579514824797842</v>
      </c>
      <c r="V36" s="32">
        <f>ABS($C$22-$C21)</f>
        <v>1.25</v>
      </c>
      <c r="W36" s="32">
        <f>ABS($D$22-$D21)</f>
        <v>0.19999999999999973</v>
      </c>
      <c r="X36" s="32">
        <f>ABS($E$22-$E21)</f>
        <v>0</v>
      </c>
      <c r="Y36" s="34">
        <f t="shared" si="1"/>
        <v>0</v>
      </c>
      <c r="Z36" s="34">
        <f t="shared" si="0"/>
        <v>1.25</v>
      </c>
      <c r="AA36" s="34">
        <f t="shared" si="0"/>
        <v>0.19999999999999973</v>
      </c>
      <c r="AB36" s="34">
        <f t="shared" si="0"/>
        <v>0</v>
      </c>
      <c r="AC36" s="36">
        <f t="shared" ref="AC36:AC55" si="2">MAX(Y36:AB36)/MAX(U36:X36)</f>
        <v>1</v>
      </c>
      <c r="AD36" s="36" t="s">
        <v>38</v>
      </c>
    </row>
    <row r="37" spans="1:30" s="13" customFormat="1" ht="15" customHeight="1">
      <c r="A37" s="23" t="s">
        <v>39</v>
      </c>
      <c r="B37" s="23">
        <f>IF(B$22&gt;=B22,B$30,0)</f>
        <v>4</v>
      </c>
      <c r="C37" s="23">
        <f>IF(C$22&gt;=C22,C$30,0)</f>
        <v>5</v>
      </c>
      <c r="D37" s="23">
        <f>IF(D$22&gt;=D22,D$30,0)</f>
        <v>4</v>
      </c>
      <c r="E37" s="23">
        <f>IF(E$22&gt;=E22,E$30,0)</f>
        <v>2</v>
      </c>
      <c r="F37" s="23">
        <f>SUM(B37:E37)</f>
        <v>15</v>
      </c>
      <c r="H37" s="23">
        <f>IF(B37=0,H$30,0)</f>
        <v>0</v>
      </c>
      <c r="I37" s="23">
        <f>IF(C37=0,I$30,0)</f>
        <v>0</v>
      </c>
      <c r="J37" s="23">
        <f>IF(D37=0,J$30,0)</f>
        <v>0</v>
      </c>
      <c r="K37" s="23">
        <f>IF(E37=0,K$30,0)</f>
        <v>0</v>
      </c>
      <c r="M37" s="23">
        <f>IF(H37=1,B$22,0)</f>
        <v>0</v>
      </c>
      <c r="N37" s="23">
        <f>IF(I37=2,C$22,0)</f>
        <v>0</v>
      </c>
      <c r="O37" s="23">
        <f>IF(J37=3,D$22,0)</f>
        <v>0</v>
      </c>
      <c r="P37" s="26">
        <f>IF(K37=4,E$22,0)</f>
        <v>0</v>
      </c>
      <c r="Q37" s="23">
        <f t="shared" ref="Q37:Q39" si="3">IF(H37=1,$B22,0)</f>
        <v>0</v>
      </c>
      <c r="R37" s="23">
        <f t="shared" ref="R37:R40" si="4">IF(I37=2,$C22,0)</f>
        <v>0</v>
      </c>
      <c r="S37" s="23">
        <f t="shared" ref="S37:S40" si="5">IF(J37=3,$D22,0)</f>
        <v>0</v>
      </c>
      <c r="T37" s="23">
        <f t="shared" ref="T37:T40" si="6">IF(K37=4,$E22,0)</f>
        <v>0</v>
      </c>
      <c r="U37" s="23">
        <f t="shared" ref="U37:U40" si="7">ABS($B$22-$B22)</f>
        <v>0</v>
      </c>
      <c r="V37" s="23">
        <f t="shared" ref="V37:V40" si="8">ABS($C$22-$C22)</f>
        <v>0</v>
      </c>
      <c r="W37" s="23">
        <f t="shared" ref="W37:W40" si="9">ABS($D$22-$D22)</f>
        <v>0</v>
      </c>
      <c r="X37" s="23">
        <f t="shared" ref="X37:X40" si="10">ABS($E$22-$E22)</f>
        <v>0</v>
      </c>
      <c r="Y37" s="23">
        <f t="shared" si="1"/>
        <v>0</v>
      </c>
      <c r="Z37" s="23">
        <f t="shared" si="0"/>
        <v>0</v>
      </c>
      <c r="AA37" s="23">
        <f t="shared" si="0"/>
        <v>0</v>
      </c>
      <c r="AB37" s="23">
        <f t="shared" si="0"/>
        <v>0</v>
      </c>
      <c r="AC37" s="23" t="e">
        <f t="shared" si="2"/>
        <v>#DIV/0!</v>
      </c>
      <c r="AD37" s="23" t="s">
        <v>39</v>
      </c>
    </row>
    <row r="38" spans="1:30" ht="15" customHeight="1">
      <c r="A38" s="6" t="s">
        <v>40</v>
      </c>
      <c r="B38" s="6">
        <f>IF(B$22&gt;=B23,B$30,0)</f>
        <v>4</v>
      </c>
      <c r="C38" s="6">
        <f>IF(C$22&gt;=C23,C$30,0)</f>
        <v>5</v>
      </c>
      <c r="D38" s="6">
        <f>IF(D$22&gt;=D23,D$30,0)</f>
        <v>0</v>
      </c>
      <c r="E38" s="6">
        <f>IF(E$22&gt;=E23,E$30,0)</f>
        <v>2</v>
      </c>
      <c r="F38" s="6">
        <f>SUM(B38:E38)</f>
        <v>11</v>
      </c>
      <c r="H38" s="6">
        <f>IF(B38=0,H$30,0)</f>
        <v>0</v>
      </c>
      <c r="I38" s="6">
        <f>IF(C38=0,I$30,0)</f>
        <v>0</v>
      </c>
      <c r="J38" s="6">
        <f>IF(D38=0,J$30,0)</f>
        <v>3</v>
      </c>
      <c r="K38" s="6">
        <f>IF(E38=0,K$30,0)</f>
        <v>0</v>
      </c>
      <c r="M38" s="24">
        <f>IF(H38=1,B$22,0)</f>
        <v>0</v>
      </c>
      <c r="N38" s="24">
        <f>IF(I38=2,C$22,0)</f>
        <v>0</v>
      </c>
      <c r="O38" s="24">
        <f>IF(J38=3,D$22,0)</f>
        <v>3.6</v>
      </c>
      <c r="P38" s="25">
        <f>IF(K38=4,E$22,0)</f>
        <v>0</v>
      </c>
      <c r="Q38" s="30">
        <f t="shared" si="3"/>
        <v>0</v>
      </c>
      <c r="R38" s="30">
        <f t="shared" si="4"/>
        <v>0</v>
      </c>
      <c r="S38" s="30">
        <f t="shared" si="5"/>
        <v>4</v>
      </c>
      <c r="T38" s="30">
        <f t="shared" si="6"/>
        <v>0</v>
      </c>
      <c r="U38" s="32">
        <f t="shared" si="7"/>
        <v>0.48517520215633425</v>
      </c>
      <c r="V38" s="32">
        <f t="shared" si="8"/>
        <v>0</v>
      </c>
      <c r="W38" s="32">
        <f t="shared" si="9"/>
        <v>0.39999999999999991</v>
      </c>
      <c r="X38" s="32">
        <f>ABS($E$22-$E23)</f>
        <v>0.66666666666666663</v>
      </c>
      <c r="Y38" s="34">
        <f t="shared" si="1"/>
        <v>0</v>
      </c>
      <c r="Z38" s="34">
        <f t="shared" si="0"/>
        <v>0</v>
      </c>
      <c r="AA38" s="34">
        <f t="shared" si="0"/>
        <v>0.39999999999999991</v>
      </c>
      <c r="AB38" s="34">
        <f t="shared" si="0"/>
        <v>0</v>
      </c>
      <c r="AC38" s="36">
        <f t="shared" si="2"/>
        <v>0.59999999999999987</v>
      </c>
      <c r="AD38" s="36" t="s">
        <v>40</v>
      </c>
    </row>
    <row r="39" spans="1:30" ht="15" customHeight="1">
      <c r="A39" s="6" t="s">
        <v>41</v>
      </c>
      <c r="B39" s="6">
        <f>IF(B$22&gt;=B24,B$30,0)</f>
        <v>0</v>
      </c>
      <c r="C39" s="6">
        <f>IF(C$22&gt;=C24,C$30,0)</f>
        <v>5</v>
      </c>
      <c r="D39" s="6">
        <f>IF(D$22&gt;=D24,D$30,0)</f>
        <v>0</v>
      </c>
      <c r="E39" s="6">
        <f>IF(E$22&gt;=E24,E$30,0)</f>
        <v>2</v>
      </c>
      <c r="F39" s="6">
        <f>SUM(B39:E39)</f>
        <v>7</v>
      </c>
      <c r="H39" s="6">
        <f>IF(B39=0,H$30,0)</f>
        <v>1</v>
      </c>
      <c r="I39" s="6">
        <f>IF(C39=0,I$30,0)</f>
        <v>0</v>
      </c>
      <c r="J39" s="6">
        <f>IF(D39=0,J$30,0)</f>
        <v>3</v>
      </c>
      <c r="K39" s="6">
        <f>IF(E39=0,K$30,0)</f>
        <v>0</v>
      </c>
      <c r="M39" s="24">
        <f>IF(H39=1,B$22,0)</f>
        <v>3.8167115902964959</v>
      </c>
      <c r="N39" s="24">
        <f>IF(I39=2,C$22,0)</f>
        <v>0</v>
      </c>
      <c r="O39" s="24">
        <f>IF(J39=3,D$22,0)</f>
        <v>3.6</v>
      </c>
      <c r="P39" s="25">
        <f>IF(K39=4,E$22,0)</f>
        <v>0</v>
      </c>
      <c r="Q39" s="30">
        <f t="shared" si="3"/>
        <v>4</v>
      </c>
      <c r="R39" s="30">
        <f t="shared" si="4"/>
        <v>0</v>
      </c>
      <c r="S39" s="30">
        <f t="shared" si="5"/>
        <v>3.64</v>
      </c>
      <c r="T39" s="30">
        <f t="shared" si="6"/>
        <v>0</v>
      </c>
      <c r="U39" s="32">
        <f t="shared" si="7"/>
        <v>0.18328840970350413</v>
      </c>
      <c r="V39" s="32">
        <f t="shared" si="8"/>
        <v>1.25</v>
      </c>
      <c r="W39" s="32">
        <f t="shared" si="9"/>
        <v>4.0000000000000036E-2</v>
      </c>
      <c r="X39" s="32">
        <f t="shared" si="10"/>
        <v>0.66666666666666663</v>
      </c>
      <c r="Y39" s="34">
        <f t="shared" si="1"/>
        <v>0.18328840970350413</v>
      </c>
      <c r="Z39" s="34">
        <f t="shared" si="0"/>
        <v>0</v>
      </c>
      <c r="AA39" s="34">
        <f t="shared" si="0"/>
        <v>4.0000000000000036E-2</v>
      </c>
      <c r="AB39" s="34">
        <f t="shared" si="0"/>
        <v>0</v>
      </c>
      <c r="AC39" s="36">
        <f t="shared" si="2"/>
        <v>0.14663072776280331</v>
      </c>
      <c r="AD39" s="36" t="s">
        <v>41</v>
      </c>
    </row>
    <row r="40" spans="1:30" ht="15" customHeight="1">
      <c r="A40" s="6" t="s">
        <v>42</v>
      </c>
      <c r="B40" s="6">
        <f>IF(B$22&gt;=B25,B$30,0)</f>
        <v>0</v>
      </c>
      <c r="C40" s="6">
        <f>IF(C$22&gt;=C25,C$30,0)</f>
        <v>0</v>
      </c>
      <c r="D40" s="6">
        <f>IF(D$22&gt;=D25,D$30,0)</f>
        <v>4</v>
      </c>
      <c r="E40" s="6">
        <f>IF(E$22&gt;=E25,E$30,0)</f>
        <v>0</v>
      </c>
      <c r="F40" s="6">
        <f>SUM(B40:E40)</f>
        <v>4</v>
      </c>
      <c r="H40" s="6">
        <f>IF(B40=0,H$30,0)</f>
        <v>1</v>
      </c>
      <c r="I40" s="6">
        <f>IF(C40=0,I$30,0)</f>
        <v>2</v>
      </c>
      <c r="J40" s="6">
        <f>IF(D40=0,J$30,0)</f>
        <v>0</v>
      </c>
      <c r="K40" s="6">
        <f>IF(E40=0,K$30,0)</f>
        <v>4</v>
      </c>
      <c r="M40" s="24">
        <f>IF(H40=1,B$22,0)</f>
        <v>3.8167115902964959</v>
      </c>
      <c r="N40" s="24">
        <f>IF(I40=2,C$22,0)</f>
        <v>3.75</v>
      </c>
      <c r="O40" s="24">
        <f>IF(J40=3,D$22,0)</f>
        <v>0</v>
      </c>
      <c r="P40" s="25">
        <f>IF(K40=4,E$22,0)</f>
        <v>1.3333333333333333</v>
      </c>
      <c r="Q40" s="30">
        <f>IF(H40=1,$B25,0)</f>
        <v>3.8274932614555253</v>
      </c>
      <c r="R40" s="30">
        <f t="shared" si="4"/>
        <v>5</v>
      </c>
      <c r="S40" s="30">
        <f t="shared" si="5"/>
        <v>0</v>
      </c>
      <c r="T40" s="30">
        <f t="shared" si="6"/>
        <v>2</v>
      </c>
      <c r="U40" s="32">
        <f t="shared" si="7"/>
        <v>1.0781671159029393E-2</v>
      </c>
      <c r="V40" s="32">
        <f t="shared" si="8"/>
        <v>1.25</v>
      </c>
      <c r="W40" s="32">
        <f t="shared" si="9"/>
        <v>4.0000000000000036E-2</v>
      </c>
      <c r="X40" s="32">
        <f t="shared" si="10"/>
        <v>0.66666666666666674</v>
      </c>
      <c r="Y40" s="34">
        <f t="shared" si="1"/>
        <v>1.0781671159029393E-2</v>
      </c>
      <c r="Z40" s="34">
        <f t="shared" si="0"/>
        <v>1.25</v>
      </c>
      <c r="AA40" s="34">
        <f t="shared" si="0"/>
        <v>0</v>
      </c>
      <c r="AB40" s="34">
        <f t="shared" si="0"/>
        <v>0.66666666666666674</v>
      </c>
      <c r="AC40" s="36">
        <f t="shared" si="2"/>
        <v>1</v>
      </c>
      <c r="AD40" s="36" t="s">
        <v>42</v>
      </c>
    </row>
    <row r="41" spans="1:30" ht="15" customHeight="1">
      <c r="A41" s="6" t="s">
        <v>43</v>
      </c>
      <c r="B41" s="6">
        <f>IF(B$23&gt;=B21,B$30,0)</f>
        <v>0</v>
      </c>
      <c r="C41" s="6">
        <f>IF(C$23&gt;=C21,C$30,0)</f>
        <v>0</v>
      </c>
      <c r="D41" s="6">
        <f>IF(D$23&gt;=D21,D$30,0)</f>
        <v>4</v>
      </c>
      <c r="E41" s="6">
        <f>IF(E$23&gt;=E21,E$30,0)</f>
        <v>0</v>
      </c>
      <c r="F41" s="6">
        <f>SUM(B41:E41)</f>
        <v>4</v>
      </c>
      <c r="H41" s="6">
        <f>IF(B41=0,H$30,0)</f>
        <v>1</v>
      </c>
      <c r="I41" s="6">
        <f>IF(C41=0,I$30,0)</f>
        <v>2</v>
      </c>
      <c r="J41" s="6">
        <f>IF(D41=0,J$30,0)</f>
        <v>0</v>
      </c>
      <c r="K41" s="6">
        <f>IF(E41=0,K$30,0)</f>
        <v>4</v>
      </c>
      <c r="M41" s="24">
        <f>IF(H41=1,B$23,0)</f>
        <v>3.3315363881401616</v>
      </c>
      <c r="N41" s="24">
        <f>IF(I41=2,C$23,0)</f>
        <v>3.75</v>
      </c>
      <c r="O41" s="24">
        <f>IF(J41=3,D$23,0)</f>
        <v>0</v>
      </c>
      <c r="P41" s="25">
        <f>IF(K41=4,E$23,0)</f>
        <v>0.66666666666666663</v>
      </c>
      <c r="Q41" s="30">
        <f>IF(H41=1,$B21,0)</f>
        <v>3.4609164420485174</v>
      </c>
      <c r="R41" s="30">
        <f>IF(I41=2,$C21,0)</f>
        <v>5</v>
      </c>
      <c r="S41" s="30">
        <f>IF(J41=3,$D21,0)</f>
        <v>0</v>
      </c>
      <c r="T41" s="30">
        <f>IF(K41=4,$E21,0)</f>
        <v>1.3333333333333333</v>
      </c>
      <c r="U41" s="32">
        <f>ABS($B$23-$B21)</f>
        <v>0.12938005390835583</v>
      </c>
      <c r="V41" s="32">
        <f>ABS($C$23-$C21)</f>
        <v>1.25</v>
      </c>
      <c r="W41" s="32">
        <f>ABS($D$23-$D21)</f>
        <v>0.20000000000000018</v>
      </c>
      <c r="X41" s="32">
        <f>ABS($E$23-$E21)</f>
        <v>0.66666666666666663</v>
      </c>
      <c r="Y41" s="34">
        <f t="shared" si="1"/>
        <v>0.12938005390835583</v>
      </c>
      <c r="Z41" s="34">
        <f t="shared" si="0"/>
        <v>1.25</v>
      </c>
      <c r="AA41" s="34">
        <f t="shared" si="0"/>
        <v>0</v>
      </c>
      <c r="AB41" s="34">
        <f t="shared" si="0"/>
        <v>0.66666666666666663</v>
      </c>
      <c r="AC41" s="36">
        <f t="shared" si="2"/>
        <v>1</v>
      </c>
      <c r="AD41" s="36" t="s">
        <v>43</v>
      </c>
    </row>
    <row r="42" spans="1:30" ht="15" customHeight="1">
      <c r="A42" s="6" t="s">
        <v>44</v>
      </c>
      <c r="B42" s="6">
        <f>IF(B$23&gt;=B22,B$30,0)</f>
        <v>0</v>
      </c>
      <c r="C42" s="6">
        <f>IF(C$23&gt;=C22,C$30,0)</f>
        <v>5</v>
      </c>
      <c r="D42" s="6">
        <f>IF(D$23&gt;=D22,D$30,0)</f>
        <v>4</v>
      </c>
      <c r="E42" s="6">
        <f>IF(E$23&gt;=E22,E$30,0)</f>
        <v>0</v>
      </c>
      <c r="F42" s="6">
        <f>SUM(B42:E42)</f>
        <v>9</v>
      </c>
      <c r="H42" s="6">
        <f>IF(B42=0,H$30,0)</f>
        <v>1</v>
      </c>
      <c r="I42" s="6">
        <f>IF(C42=0,I$30,0)</f>
        <v>0</v>
      </c>
      <c r="J42" s="6">
        <f>IF(D42=0,J$30,0)</f>
        <v>0</v>
      </c>
      <c r="K42" s="6">
        <f>IF(E42=0,K$30,0)</f>
        <v>4</v>
      </c>
      <c r="M42" s="24">
        <f>IF(H42=1,B$23,0)</f>
        <v>3.3315363881401616</v>
      </c>
      <c r="N42" s="24">
        <f>IF(I42=2,C$23,0)</f>
        <v>0</v>
      </c>
      <c r="O42" s="24">
        <f>IF(J42=3,D$23,0)</f>
        <v>0</v>
      </c>
      <c r="P42" s="25">
        <f>IF(K42=4,E$23,0)</f>
        <v>0.66666666666666663</v>
      </c>
      <c r="Q42" s="30">
        <f t="shared" ref="Q42:Q45" si="11">IF(H42=1,$B22,0)</f>
        <v>3.8167115902964959</v>
      </c>
      <c r="R42" s="30">
        <f t="shared" ref="R42:R45" si="12">IF(I42=2,$C22,0)</f>
        <v>0</v>
      </c>
      <c r="S42" s="30">
        <f t="shared" ref="S42:S45" si="13">IF(J42=3,$D22,0)</f>
        <v>0</v>
      </c>
      <c r="T42" s="30">
        <f t="shared" ref="T42:T45" si="14">IF(K42=4,$E22,0)</f>
        <v>1.3333333333333333</v>
      </c>
      <c r="U42" s="32">
        <f t="shared" ref="U42:U45" si="15">ABS($B$23-$B22)</f>
        <v>0.48517520215633425</v>
      </c>
      <c r="V42" s="32">
        <f t="shared" ref="V42:V45" si="16">ABS($C$23-$C22)</f>
        <v>0</v>
      </c>
      <c r="W42" s="32">
        <f t="shared" ref="W42:W45" si="17">ABS($D$23-$D22)</f>
        <v>0.39999999999999991</v>
      </c>
      <c r="X42" s="32">
        <f t="shared" ref="X42:X45" si="18">ABS($E$23-$E22)</f>
        <v>0.66666666666666663</v>
      </c>
      <c r="Y42" s="34">
        <f t="shared" si="1"/>
        <v>0.48517520215633425</v>
      </c>
      <c r="Z42" s="34">
        <f t="shared" si="0"/>
        <v>0</v>
      </c>
      <c r="AA42" s="34">
        <f t="shared" si="0"/>
        <v>0</v>
      </c>
      <c r="AB42" s="34">
        <f t="shared" si="0"/>
        <v>0.66666666666666663</v>
      </c>
      <c r="AC42" s="36">
        <f t="shared" si="2"/>
        <v>1</v>
      </c>
      <c r="AD42" s="36" t="s">
        <v>44</v>
      </c>
    </row>
    <row r="43" spans="1:30" s="13" customFormat="1" ht="15" customHeight="1">
      <c r="A43" s="23" t="s">
        <v>45</v>
      </c>
      <c r="B43" s="23">
        <f>IF(B$23&gt;=B23,B$30,0)</f>
        <v>4</v>
      </c>
      <c r="C43" s="23">
        <f>IF(C$23&gt;=C23,C$30,0)</f>
        <v>5</v>
      </c>
      <c r="D43" s="23">
        <f>IF(D$23&gt;=D23,D$30,0)</f>
        <v>4</v>
      </c>
      <c r="E43" s="23">
        <f>IF(E$23&gt;=E23,E$30,0)</f>
        <v>2</v>
      </c>
      <c r="F43" s="23">
        <f>SUM(B43:E43)</f>
        <v>15</v>
      </c>
      <c r="H43" s="23">
        <f>IF(B43=0,H$30,0)</f>
        <v>0</v>
      </c>
      <c r="I43" s="23">
        <f>IF(C43=0,I$30,0)</f>
        <v>0</v>
      </c>
      <c r="J43" s="23">
        <f>IF(D43=0,J$30,0)</f>
        <v>0</v>
      </c>
      <c r="K43" s="23">
        <f>IF(E43=0,K$30,0)</f>
        <v>0</v>
      </c>
      <c r="M43" s="23">
        <f>IF(H43=1,B$23,0)</f>
        <v>0</v>
      </c>
      <c r="N43" s="23">
        <f>IF(I43=2,C$23,0)</f>
        <v>0</v>
      </c>
      <c r="O43" s="23">
        <f>IF(J43=3,D$23,0)</f>
        <v>0</v>
      </c>
      <c r="P43" s="26">
        <f>IF(K43=4,E$23,0)</f>
        <v>0</v>
      </c>
      <c r="Q43" s="23">
        <f t="shared" si="11"/>
        <v>0</v>
      </c>
      <c r="R43" s="23">
        <f t="shared" si="12"/>
        <v>0</v>
      </c>
      <c r="S43" s="23">
        <f t="shared" si="13"/>
        <v>0</v>
      </c>
      <c r="T43" s="23">
        <f t="shared" si="14"/>
        <v>0</v>
      </c>
      <c r="U43" s="23">
        <f t="shared" si="15"/>
        <v>0</v>
      </c>
      <c r="V43" s="23">
        <f t="shared" si="16"/>
        <v>0</v>
      </c>
      <c r="W43" s="23">
        <f t="shared" si="17"/>
        <v>0</v>
      </c>
      <c r="X43" s="23">
        <f t="shared" si="18"/>
        <v>0</v>
      </c>
      <c r="Y43" s="23">
        <f t="shared" si="1"/>
        <v>0</v>
      </c>
      <c r="Z43" s="23">
        <f t="shared" si="0"/>
        <v>0</v>
      </c>
      <c r="AA43" s="23">
        <f t="shared" si="0"/>
        <v>0</v>
      </c>
      <c r="AB43" s="23">
        <f t="shared" si="0"/>
        <v>0</v>
      </c>
      <c r="AC43" s="23" t="e">
        <f t="shared" si="2"/>
        <v>#DIV/0!</v>
      </c>
      <c r="AD43" s="23" t="s">
        <v>45</v>
      </c>
    </row>
    <row r="44" spans="1:30" ht="15" customHeight="1">
      <c r="A44" s="6" t="s">
        <v>46</v>
      </c>
      <c r="B44" s="6">
        <f>IF(B$23&gt;=B24,B$30,0)</f>
        <v>0</v>
      </c>
      <c r="C44" s="6">
        <f>IF(C$23&gt;=C24,C$30,0)</f>
        <v>5</v>
      </c>
      <c r="D44" s="6">
        <f>IF(D$23&gt;=D24,D$30,0)</f>
        <v>4</v>
      </c>
      <c r="E44" s="6">
        <f>IF(E$23&gt;=E24,E$30,0)</f>
        <v>2</v>
      </c>
      <c r="F44" s="6">
        <f>SUM(B44:E44)</f>
        <v>11</v>
      </c>
      <c r="H44" s="6">
        <f>IF(B44=0,H$30,0)</f>
        <v>1</v>
      </c>
      <c r="I44" s="6">
        <f>IF(C44=0,I$30,0)</f>
        <v>0</v>
      </c>
      <c r="J44" s="6">
        <f>IF(D44=0,J$30,0)</f>
        <v>0</v>
      </c>
      <c r="K44" s="6">
        <f>IF(E44=0,K$30,0)</f>
        <v>0</v>
      </c>
      <c r="M44" s="24">
        <f>IF(H44=1,B$23,0)</f>
        <v>3.3315363881401616</v>
      </c>
      <c r="N44" s="24">
        <f>IF(I44=2,C$23,0)</f>
        <v>0</v>
      </c>
      <c r="O44" s="24">
        <f>IF(J44=3,D$23,0)</f>
        <v>0</v>
      </c>
      <c r="P44" s="25">
        <f>IF(K44=4,E$23,0)</f>
        <v>0</v>
      </c>
      <c r="Q44" s="30">
        <f t="shared" si="11"/>
        <v>4</v>
      </c>
      <c r="R44" s="30">
        <f t="shared" si="12"/>
        <v>0</v>
      </c>
      <c r="S44" s="30">
        <f t="shared" si="13"/>
        <v>0</v>
      </c>
      <c r="T44" s="30">
        <f t="shared" si="14"/>
        <v>0</v>
      </c>
      <c r="U44" s="32">
        <f t="shared" si="15"/>
        <v>0.66846361185983838</v>
      </c>
      <c r="V44" s="32">
        <f t="shared" si="16"/>
        <v>1.25</v>
      </c>
      <c r="W44" s="32">
        <f t="shared" si="17"/>
        <v>0.35999999999999988</v>
      </c>
      <c r="X44" s="32">
        <f t="shared" si="18"/>
        <v>0</v>
      </c>
      <c r="Y44" s="34">
        <f t="shared" si="1"/>
        <v>0.66846361185983838</v>
      </c>
      <c r="Z44" s="34">
        <f t="shared" si="0"/>
        <v>0</v>
      </c>
      <c r="AA44" s="34">
        <f t="shared" si="0"/>
        <v>0</v>
      </c>
      <c r="AB44" s="34">
        <f t="shared" si="0"/>
        <v>0</v>
      </c>
      <c r="AC44" s="36">
        <f t="shared" si="2"/>
        <v>0.53477088948787066</v>
      </c>
      <c r="AD44" s="36" t="s">
        <v>46</v>
      </c>
    </row>
    <row r="45" spans="1:30" ht="15" customHeight="1">
      <c r="A45" s="6" t="s">
        <v>47</v>
      </c>
      <c r="B45" s="6">
        <f>IF(B$23&gt;=B25,B$30,0)</f>
        <v>0</v>
      </c>
      <c r="C45" s="6">
        <f>IF(C$23&gt;=C25,C$30,0)</f>
        <v>0</v>
      </c>
      <c r="D45" s="6">
        <f>IF(D$23&gt;=D25,D$30,0)</f>
        <v>4</v>
      </c>
      <c r="E45" s="6">
        <f>IF(E$23&gt;=E25,E$30,0)</f>
        <v>0</v>
      </c>
      <c r="F45" s="6">
        <f>SUM(B45:E45)</f>
        <v>4</v>
      </c>
      <c r="H45" s="6">
        <f>IF(B45=0,H$30,0)</f>
        <v>1</v>
      </c>
      <c r="I45" s="6">
        <f>IF(C45=0,I$30,0)</f>
        <v>2</v>
      </c>
      <c r="J45" s="6">
        <f>IF(D45=0,J$30,0)</f>
        <v>0</v>
      </c>
      <c r="K45" s="6">
        <f>IF(E45=0,K$30,0)</f>
        <v>4</v>
      </c>
      <c r="M45" s="24">
        <f>IF(H45=1,B$23,0)</f>
        <v>3.3315363881401616</v>
      </c>
      <c r="N45" s="24">
        <f>IF(I45=2,C$23,0)</f>
        <v>3.75</v>
      </c>
      <c r="O45" s="24">
        <f>IF(J45=3,D$23,0)</f>
        <v>0</v>
      </c>
      <c r="P45" s="25">
        <f>IF(K45=4,E$23,0)</f>
        <v>0.66666666666666663</v>
      </c>
      <c r="Q45" s="30">
        <f t="shared" si="11"/>
        <v>3.8274932614555253</v>
      </c>
      <c r="R45" s="30">
        <f t="shared" si="12"/>
        <v>5</v>
      </c>
      <c r="S45" s="30">
        <f t="shared" si="13"/>
        <v>0</v>
      </c>
      <c r="T45" s="30">
        <f t="shared" si="14"/>
        <v>2</v>
      </c>
      <c r="U45" s="32">
        <f t="shared" si="15"/>
        <v>0.49595687331536364</v>
      </c>
      <c r="V45" s="32">
        <f t="shared" si="16"/>
        <v>1.25</v>
      </c>
      <c r="W45" s="32">
        <f t="shared" si="17"/>
        <v>0.43999999999999995</v>
      </c>
      <c r="X45" s="32">
        <f t="shared" si="18"/>
        <v>1.3333333333333335</v>
      </c>
      <c r="Y45" s="34">
        <f t="shared" si="1"/>
        <v>0.49595687331536364</v>
      </c>
      <c r="Z45" s="34">
        <f t="shared" si="0"/>
        <v>1.25</v>
      </c>
      <c r="AA45" s="34">
        <f t="shared" si="0"/>
        <v>0</v>
      </c>
      <c r="AB45" s="34">
        <f t="shared" si="0"/>
        <v>1.3333333333333335</v>
      </c>
      <c r="AC45" s="36">
        <f t="shared" si="2"/>
        <v>1</v>
      </c>
      <c r="AD45" s="36" t="s">
        <v>47</v>
      </c>
    </row>
    <row r="46" spans="1:30" ht="15" customHeight="1">
      <c r="A46" s="6" t="s">
        <v>48</v>
      </c>
      <c r="B46" s="6">
        <f>IF(B$24&gt;=B21,B$30,0)</f>
        <v>4</v>
      </c>
      <c r="C46" s="6">
        <f>IF(C$24&gt;=C21,C$30,0)</f>
        <v>0</v>
      </c>
      <c r="D46" s="6">
        <f>IF(D$24&gt;=D21,D$30,0)</f>
        <v>0</v>
      </c>
      <c r="E46" s="6">
        <f>IF(E$24&gt;=E21,E$30,0)</f>
        <v>0</v>
      </c>
      <c r="F46" s="6">
        <f>SUM(B46:E46)</f>
        <v>4</v>
      </c>
      <c r="H46" s="6">
        <f>IF(B46=0,H$30,0)</f>
        <v>0</v>
      </c>
      <c r="I46" s="6">
        <f>IF(C46=0,I$30,0)</f>
        <v>2</v>
      </c>
      <c r="J46" s="6">
        <f>IF(D46=0,J$30,0)</f>
        <v>3</v>
      </c>
      <c r="K46" s="6">
        <f>IF(E46=0,K$30,0)</f>
        <v>4</v>
      </c>
      <c r="M46" s="24">
        <f>IF(H46=1,B$24,0)</f>
        <v>0</v>
      </c>
      <c r="N46" s="24">
        <f>IF(I46=2,C$24,0)</f>
        <v>2.5</v>
      </c>
      <c r="O46" s="24">
        <f>IF(J46=3,D$24,0)</f>
        <v>3.64</v>
      </c>
      <c r="P46" s="25">
        <f>IF(K46=4,E$24,0)</f>
        <v>0.66666666666666663</v>
      </c>
      <c r="Q46" s="30">
        <f>IF(H46=1,$B21,0)</f>
        <v>0</v>
      </c>
      <c r="R46" s="30">
        <f>IF(I46=2,$C21,0)</f>
        <v>5</v>
      </c>
      <c r="S46" s="30">
        <f>IF(J46=3,$D21,0)</f>
        <v>3.8</v>
      </c>
      <c r="T46" s="30">
        <f>IF(K46=4,$E21,0)</f>
        <v>1.3333333333333333</v>
      </c>
      <c r="U46" s="32">
        <f>ABS($B$24-$B21)</f>
        <v>0.53908355795148255</v>
      </c>
      <c r="V46" s="32">
        <f>ABS($C$24-$C21)</f>
        <v>2.5</v>
      </c>
      <c r="W46" s="32">
        <f>ABS($D$24-$D21)</f>
        <v>0.1599999999999997</v>
      </c>
      <c r="X46" s="32">
        <f>ABS($E$24-$E21)</f>
        <v>0.66666666666666663</v>
      </c>
      <c r="Y46" s="34">
        <f t="shared" si="1"/>
        <v>0</v>
      </c>
      <c r="Z46" s="34">
        <f t="shared" si="0"/>
        <v>2.5</v>
      </c>
      <c r="AA46" s="34">
        <f t="shared" si="0"/>
        <v>0.1599999999999997</v>
      </c>
      <c r="AB46" s="34">
        <f t="shared" si="0"/>
        <v>0.66666666666666663</v>
      </c>
      <c r="AC46" s="36">
        <f t="shared" si="2"/>
        <v>1</v>
      </c>
      <c r="AD46" s="36" t="s">
        <v>48</v>
      </c>
    </row>
    <row r="47" spans="1:30" ht="15" customHeight="1">
      <c r="A47" s="6" t="s">
        <v>49</v>
      </c>
      <c r="B47" s="6">
        <f>IF(B$24&gt;=B22,B$30,0)</f>
        <v>4</v>
      </c>
      <c r="C47" s="6">
        <f>IF(C$24&gt;=C22,C$30,0)</f>
        <v>0</v>
      </c>
      <c r="D47" s="6">
        <f>IF(D$24&gt;=D22,D$30,0)</f>
        <v>4</v>
      </c>
      <c r="E47" s="6">
        <f>IF(E$24&gt;=E22,E$30,0)</f>
        <v>0</v>
      </c>
      <c r="F47" s="6">
        <f>SUM(B47:E47)</f>
        <v>8</v>
      </c>
      <c r="H47" s="6">
        <f>IF(B47=0,H$30,0)</f>
        <v>0</v>
      </c>
      <c r="I47" s="6">
        <f>IF(C47=0,I$30,0)</f>
        <v>2</v>
      </c>
      <c r="J47" s="6">
        <f>IF(D47=0,J$30,0)</f>
        <v>0</v>
      </c>
      <c r="K47" s="6">
        <f>IF(E47=0,K$30,0)</f>
        <v>4</v>
      </c>
      <c r="M47" s="24">
        <f>IF(H47=1,B$24,0)</f>
        <v>0</v>
      </c>
      <c r="N47" s="24">
        <f>IF(I47=2,C$24,0)</f>
        <v>2.5</v>
      </c>
      <c r="O47" s="24">
        <f>IF(J47=3,D$24,0)</f>
        <v>0</v>
      </c>
      <c r="P47" s="25">
        <f>IF(K47=4,E$24,0)</f>
        <v>0.66666666666666663</v>
      </c>
      <c r="Q47" s="30">
        <f t="shared" ref="Q47:Q50" si="19">IF(H47=1,$B22,0)</f>
        <v>0</v>
      </c>
      <c r="R47" s="30">
        <f t="shared" ref="R47:R50" si="20">IF(I47=2,$C22,0)</f>
        <v>3.75</v>
      </c>
      <c r="S47" s="30">
        <f t="shared" ref="S47:S50" si="21">IF(J47=3,$D22,0)</f>
        <v>0</v>
      </c>
      <c r="T47" s="30">
        <f t="shared" ref="T47:T50" si="22">IF(K47=4,$E22,0)</f>
        <v>1.3333333333333333</v>
      </c>
      <c r="U47" s="32">
        <f t="shared" ref="U47:U50" si="23">ABS($B$24-$B22)</f>
        <v>0.18328840970350413</v>
      </c>
      <c r="V47" s="32">
        <f t="shared" ref="V47:V50" si="24">ABS($C$24-$C22)</f>
        <v>1.25</v>
      </c>
      <c r="W47" s="32">
        <f t="shared" ref="W47:W50" si="25">ABS($D$24-$D22)</f>
        <v>4.0000000000000036E-2</v>
      </c>
      <c r="X47" s="32">
        <f t="shared" ref="X47:X50" si="26">ABS($E$24-$E22)</f>
        <v>0.66666666666666663</v>
      </c>
      <c r="Y47" s="34">
        <f t="shared" si="1"/>
        <v>0</v>
      </c>
      <c r="Z47" s="34">
        <f t="shared" si="0"/>
        <v>1.25</v>
      </c>
      <c r="AA47" s="34">
        <f t="shared" si="0"/>
        <v>0</v>
      </c>
      <c r="AB47" s="34">
        <f t="shared" si="0"/>
        <v>0.66666666666666663</v>
      </c>
      <c r="AC47" s="36">
        <f t="shared" si="2"/>
        <v>1</v>
      </c>
      <c r="AD47" s="36" t="s">
        <v>49</v>
      </c>
    </row>
    <row r="48" spans="1:30" ht="15" customHeight="1">
      <c r="A48" s="6" t="s">
        <v>50</v>
      </c>
      <c r="B48" s="6">
        <f>IF(B$24&gt;=B23,B$30,0)</f>
        <v>4</v>
      </c>
      <c r="C48" s="6">
        <f>IF(C$24&gt;=C23,C$30,0)</f>
        <v>0</v>
      </c>
      <c r="D48" s="6">
        <f>IF(D$24&gt;=D23,D$30,0)</f>
        <v>0</v>
      </c>
      <c r="E48" s="6">
        <f>IF(E$24&gt;=E23,E$30,0)</f>
        <v>2</v>
      </c>
      <c r="F48" s="6">
        <f>SUM(B48:E48)</f>
        <v>6</v>
      </c>
      <c r="H48" s="6">
        <f>IF(B48=0,H$30,0)</f>
        <v>0</v>
      </c>
      <c r="I48" s="6">
        <f>IF(C48=0,I$30,0)</f>
        <v>2</v>
      </c>
      <c r="J48" s="6">
        <f>IF(D48=0,J$30,0)</f>
        <v>3</v>
      </c>
      <c r="K48" s="6">
        <f>IF(E48=0,K$30,0)</f>
        <v>0</v>
      </c>
      <c r="M48" s="24">
        <f>IF(H48=1,B$24,0)</f>
        <v>0</v>
      </c>
      <c r="N48" s="24">
        <f>IF(I48=2,C$24,0)</f>
        <v>2.5</v>
      </c>
      <c r="O48" s="24">
        <f>IF(J48=3,D$24,0)</f>
        <v>3.64</v>
      </c>
      <c r="P48" s="25">
        <f>IF(K48=4,E$24,0)</f>
        <v>0</v>
      </c>
      <c r="Q48" s="30">
        <f t="shared" si="19"/>
        <v>0</v>
      </c>
      <c r="R48" s="30">
        <f t="shared" si="20"/>
        <v>3.75</v>
      </c>
      <c r="S48" s="30">
        <f t="shared" si="21"/>
        <v>4</v>
      </c>
      <c r="T48" s="30">
        <f t="shared" si="22"/>
        <v>0</v>
      </c>
      <c r="U48" s="32">
        <f t="shared" si="23"/>
        <v>0.66846361185983838</v>
      </c>
      <c r="V48" s="32">
        <f t="shared" si="24"/>
        <v>1.25</v>
      </c>
      <c r="W48" s="32">
        <f t="shared" si="25"/>
        <v>0.35999999999999988</v>
      </c>
      <c r="X48" s="32">
        <f t="shared" si="26"/>
        <v>0</v>
      </c>
      <c r="Y48" s="34">
        <f t="shared" si="1"/>
        <v>0</v>
      </c>
      <c r="Z48" s="34">
        <f t="shared" si="1"/>
        <v>1.25</v>
      </c>
      <c r="AA48" s="34">
        <f t="shared" si="1"/>
        <v>0.35999999999999988</v>
      </c>
      <c r="AB48" s="34">
        <f t="shared" si="1"/>
        <v>0</v>
      </c>
      <c r="AC48" s="36">
        <f t="shared" si="2"/>
        <v>1</v>
      </c>
      <c r="AD48" s="36" t="s">
        <v>50</v>
      </c>
    </row>
    <row r="49" spans="1:30" s="13" customFormat="1" ht="15" customHeight="1">
      <c r="A49" s="23" t="s">
        <v>51</v>
      </c>
      <c r="B49" s="23">
        <f>IF(B$24&gt;=B24,B$30,0)</f>
        <v>4</v>
      </c>
      <c r="C49" s="23">
        <f>IF(C$24&gt;=C24,C$30,0)</f>
        <v>5</v>
      </c>
      <c r="D49" s="23">
        <f>IF(D$24&gt;=D24,D$30,0)</f>
        <v>4</v>
      </c>
      <c r="E49" s="23">
        <f>IF(E$24&gt;=E24,E$30,0)</f>
        <v>2</v>
      </c>
      <c r="F49" s="23">
        <f>SUM(B49:E49)</f>
        <v>15</v>
      </c>
      <c r="H49" s="23">
        <f>IF(B49=0,H$30,0)</f>
        <v>0</v>
      </c>
      <c r="I49" s="23">
        <f>IF(C49=0,I$30,0)</f>
        <v>0</v>
      </c>
      <c r="J49" s="23">
        <f>IF(D49=0,J$30,0)</f>
        <v>0</v>
      </c>
      <c r="K49" s="23">
        <f>IF(E49=0,K$30,0)</f>
        <v>0</v>
      </c>
      <c r="M49" s="23">
        <f>IF(H49=1,B$24,0)</f>
        <v>0</v>
      </c>
      <c r="N49" s="23">
        <f>IF(I49=2,C$24,0)</f>
        <v>0</v>
      </c>
      <c r="O49" s="23">
        <f>IF(J49=3,D$24,0)</f>
        <v>0</v>
      </c>
      <c r="P49" s="26">
        <f>IF(K49=4,E$24,0)</f>
        <v>0</v>
      </c>
      <c r="Q49" s="23">
        <f t="shared" si="19"/>
        <v>0</v>
      </c>
      <c r="R49" s="23">
        <f t="shared" si="20"/>
        <v>0</v>
      </c>
      <c r="S49" s="23">
        <f t="shared" si="21"/>
        <v>0</v>
      </c>
      <c r="T49" s="23">
        <f t="shared" si="22"/>
        <v>0</v>
      </c>
      <c r="U49" s="23">
        <f t="shared" si="23"/>
        <v>0</v>
      </c>
      <c r="V49" s="23">
        <f t="shared" si="24"/>
        <v>0</v>
      </c>
      <c r="W49" s="23">
        <f t="shared" si="25"/>
        <v>0</v>
      </c>
      <c r="X49" s="23">
        <f t="shared" si="26"/>
        <v>0</v>
      </c>
      <c r="Y49" s="23">
        <f t="shared" si="1"/>
        <v>0</v>
      </c>
      <c r="Z49" s="23">
        <f t="shared" si="1"/>
        <v>0</v>
      </c>
      <c r="AA49" s="23">
        <f t="shared" si="1"/>
        <v>0</v>
      </c>
      <c r="AB49" s="23">
        <f t="shared" si="1"/>
        <v>0</v>
      </c>
      <c r="AC49" s="23" t="e">
        <f t="shared" si="2"/>
        <v>#DIV/0!</v>
      </c>
      <c r="AD49" s="23" t="s">
        <v>51</v>
      </c>
    </row>
    <row r="50" spans="1:30" ht="15" customHeight="1">
      <c r="A50" s="6" t="s">
        <v>52</v>
      </c>
      <c r="B50" s="6">
        <f>IF(B$24&gt;=B25,B$30,0)</f>
        <v>4</v>
      </c>
      <c r="C50" s="6">
        <f>IF(C$24&gt;=C25,C$30,0)</f>
        <v>0</v>
      </c>
      <c r="D50" s="6">
        <f>IF(D$24&gt;=D25,D$30,0)</f>
        <v>4</v>
      </c>
      <c r="E50" s="6">
        <f>IF(E$24&gt;=E25,E$30,0)</f>
        <v>0</v>
      </c>
      <c r="F50" s="6">
        <f>SUM(B50:E50)</f>
        <v>8</v>
      </c>
      <c r="H50" s="6">
        <f>IF(B50=0,H$30,0)</f>
        <v>0</v>
      </c>
      <c r="I50" s="6">
        <f>IF(C50=0,I$30,0)</f>
        <v>2</v>
      </c>
      <c r="J50" s="6">
        <f>IF(D50=0,J$30,0)</f>
        <v>0</v>
      </c>
      <c r="K50" s="6">
        <f>IF(E50=0,K$30,0)</f>
        <v>4</v>
      </c>
      <c r="M50" s="24">
        <f>IF(H50=1,B$24,0)</f>
        <v>0</v>
      </c>
      <c r="N50" s="24">
        <f>IF(I50=2,C$24,0)</f>
        <v>2.5</v>
      </c>
      <c r="O50" s="24">
        <f>IF(J50=3,D$24,0)</f>
        <v>0</v>
      </c>
      <c r="P50" s="25">
        <f>IF(K50=4,E$24,0)</f>
        <v>0.66666666666666663</v>
      </c>
      <c r="Q50" s="30">
        <f t="shared" si="19"/>
        <v>0</v>
      </c>
      <c r="R50" s="30">
        <f t="shared" si="20"/>
        <v>5</v>
      </c>
      <c r="S50" s="30">
        <f t="shared" si="21"/>
        <v>0</v>
      </c>
      <c r="T50" s="30">
        <f t="shared" si="22"/>
        <v>2</v>
      </c>
      <c r="U50" s="32">
        <f t="shared" si="23"/>
        <v>0.17250673854447474</v>
      </c>
      <c r="V50" s="32">
        <f t="shared" si="24"/>
        <v>2.5</v>
      </c>
      <c r="W50" s="32">
        <f t="shared" si="25"/>
        <v>8.0000000000000071E-2</v>
      </c>
      <c r="X50" s="32">
        <f t="shared" si="26"/>
        <v>1.3333333333333335</v>
      </c>
      <c r="Y50" s="34">
        <f t="shared" si="1"/>
        <v>0</v>
      </c>
      <c r="Z50" s="34">
        <f t="shared" si="1"/>
        <v>2.5</v>
      </c>
      <c r="AA50" s="34">
        <f t="shared" si="1"/>
        <v>0</v>
      </c>
      <c r="AB50" s="34">
        <f t="shared" si="1"/>
        <v>1.3333333333333335</v>
      </c>
      <c r="AC50" s="36">
        <f t="shared" si="2"/>
        <v>1</v>
      </c>
      <c r="AD50" s="36" t="s">
        <v>52</v>
      </c>
    </row>
    <row r="51" spans="1:30" ht="15" customHeight="1">
      <c r="A51" s="6" t="s">
        <v>53</v>
      </c>
      <c r="B51" s="6">
        <f>IF(B$25&gt;=B21,B$30,0)</f>
        <v>4</v>
      </c>
      <c r="C51" s="6">
        <f>IF(C$25&gt;=C21,C$30,0)</f>
        <v>5</v>
      </c>
      <c r="D51" s="6">
        <f>IF(D$25&gt;=D21,D$30,0)</f>
        <v>0</v>
      </c>
      <c r="E51" s="6">
        <f>IF(E$25&gt;=E21,E$30,0)</f>
        <v>2</v>
      </c>
      <c r="F51" s="6">
        <f>SUM(B51:E51)</f>
        <v>11</v>
      </c>
      <c r="H51" s="6">
        <f>IF(B51=0,H$30,0)</f>
        <v>0</v>
      </c>
      <c r="I51" s="6">
        <f>IF(C51=0,I$30,0)</f>
        <v>0</v>
      </c>
      <c r="J51" s="6">
        <f>IF(D51=0,J$30,0)</f>
        <v>3</v>
      </c>
      <c r="K51" s="6">
        <f>IF(E51=0,K$30,0)</f>
        <v>0</v>
      </c>
      <c r="M51" s="24">
        <f>IF(H51=1,B$25,0)</f>
        <v>0</v>
      </c>
      <c r="N51" s="24">
        <f>IF(I51=2,C$25,0)</f>
        <v>0</v>
      </c>
      <c r="O51" s="24">
        <f>IF(J51=3,D$25,0)</f>
        <v>3.56</v>
      </c>
      <c r="P51" s="25">
        <f>IF(K51=4,E$25,0)</f>
        <v>0</v>
      </c>
      <c r="Q51" s="30">
        <f>IF(H51=1,$B21,0)</f>
        <v>0</v>
      </c>
      <c r="R51" s="30">
        <f>IF(I51=2,$C21,0)</f>
        <v>0</v>
      </c>
      <c r="S51" s="30">
        <f>IF(J51=3,$D21,0)</f>
        <v>3.8</v>
      </c>
      <c r="T51" s="30">
        <f>IF(K51=4,$E21,0)</f>
        <v>0</v>
      </c>
      <c r="U51" s="32">
        <f>ABS($B$25-$B21)</f>
        <v>0.36657681940700781</v>
      </c>
      <c r="V51" s="32">
        <f>ABS($C$25-$C21)</f>
        <v>0</v>
      </c>
      <c r="W51" s="32">
        <f>ABS($D$25-$D21)</f>
        <v>0.23999999999999977</v>
      </c>
      <c r="X51" s="32">
        <f>ABS($E$25-$E21)</f>
        <v>0.66666666666666674</v>
      </c>
      <c r="Y51" s="34">
        <f t="shared" si="1"/>
        <v>0</v>
      </c>
      <c r="Z51" s="34">
        <f t="shared" si="1"/>
        <v>0</v>
      </c>
      <c r="AA51" s="34">
        <f t="shared" si="1"/>
        <v>0.23999999999999977</v>
      </c>
      <c r="AB51" s="34">
        <f t="shared" si="1"/>
        <v>0</v>
      </c>
      <c r="AC51" s="36">
        <f t="shared" si="2"/>
        <v>0.3599999999999996</v>
      </c>
      <c r="AD51" s="36" t="s">
        <v>53</v>
      </c>
    </row>
    <row r="52" spans="1:30" ht="15" customHeight="1">
      <c r="A52" s="6" t="s">
        <v>54</v>
      </c>
      <c r="B52" s="6">
        <f>IF(B$25&gt;=B22,B$30,0)</f>
        <v>4</v>
      </c>
      <c r="C52" s="6">
        <f>IF(C$25&gt;=C22,C$30,0)</f>
        <v>5</v>
      </c>
      <c r="D52" s="6">
        <f>IF(D$25&gt;=D22,D$30,0)</f>
        <v>0</v>
      </c>
      <c r="E52" s="6">
        <f>IF(E$25&gt;=E22,E$30,0)</f>
        <v>2</v>
      </c>
      <c r="F52" s="6">
        <f>SUM(B52:E52)</f>
        <v>11</v>
      </c>
      <c r="H52" s="6">
        <f>IF(B52=0,H$30,0)</f>
        <v>0</v>
      </c>
      <c r="I52" s="6">
        <f>IF(C52=0,I$30,0)</f>
        <v>0</v>
      </c>
      <c r="J52" s="6">
        <f>IF(D52=0,J$30,0)</f>
        <v>3</v>
      </c>
      <c r="K52" s="6">
        <f>IF(E52=0,K$30,0)</f>
        <v>0</v>
      </c>
      <c r="M52" s="24">
        <f>IF(H52=1,B$25,0)</f>
        <v>0</v>
      </c>
      <c r="N52" s="24">
        <f>IF(I52=2,C$25,0)</f>
        <v>0</v>
      </c>
      <c r="O52" s="24">
        <f>IF(J52=3,D$25,0)</f>
        <v>3.56</v>
      </c>
      <c r="P52" s="25">
        <f>IF(K52=4,E$25,0)</f>
        <v>0</v>
      </c>
      <c r="Q52" s="30">
        <f t="shared" ref="Q52:Q55" si="27">IF(H52=1,$B22,0)</f>
        <v>0</v>
      </c>
      <c r="R52" s="30">
        <f t="shared" ref="R52:R55" si="28">IF(I52=2,$C22,0)</f>
        <v>0</v>
      </c>
      <c r="S52" s="30">
        <f t="shared" ref="S52:S55" si="29">IF(J52=3,$D22,0)</f>
        <v>3.6</v>
      </c>
      <c r="T52" s="30">
        <f t="shared" ref="T52:T55" si="30">IF(K52=4,$E22,0)</f>
        <v>0</v>
      </c>
      <c r="U52" s="32">
        <f t="shared" ref="U52:U55" si="31">ABS($B$25-$B22)</f>
        <v>1.0781671159029393E-2</v>
      </c>
      <c r="V52" s="32">
        <f t="shared" ref="V52:V55" si="32">ABS($C$25-$C22)</f>
        <v>1.25</v>
      </c>
      <c r="W52" s="32">
        <f t="shared" ref="W52:W55" si="33">ABS($D$25-$D22)</f>
        <v>4.0000000000000036E-2</v>
      </c>
      <c r="X52" s="32">
        <f t="shared" ref="X52:X55" si="34">ABS($E$25-$E22)</f>
        <v>0.66666666666666674</v>
      </c>
      <c r="Y52" s="34">
        <f t="shared" si="1"/>
        <v>0</v>
      </c>
      <c r="Z52" s="34">
        <f t="shared" si="1"/>
        <v>0</v>
      </c>
      <c r="AA52" s="34">
        <f t="shared" si="1"/>
        <v>4.0000000000000036E-2</v>
      </c>
      <c r="AB52" s="34">
        <f t="shared" si="1"/>
        <v>0</v>
      </c>
      <c r="AC52" s="36">
        <f t="shared" si="2"/>
        <v>3.2000000000000028E-2</v>
      </c>
      <c r="AD52" s="36" t="s">
        <v>54</v>
      </c>
    </row>
    <row r="53" spans="1:30" ht="15" customHeight="1">
      <c r="A53" s="6" t="s">
        <v>55</v>
      </c>
      <c r="B53" s="6">
        <f>IF(B$25&gt;=B23,B$30,0)</f>
        <v>4</v>
      </c>
      <c r="C53" s="6">
        <f>IF(C$25&gt;=C23,C$30,0)</f>
        <v>5</v>
      </c>
      <c r="D53" s="6">
        <f>IF(D$25&gt;=D23,D$30,0)</f>
        <v>0</v>
      </c>
      <c r="E53" s="6">
        <f>IF(E$25&gt;=E23,E$30,0)</f>
        <v>2</v>
      </c>
      <c r="F53" s="6">
        <f>SUM(B53:E53)</f>
        <v>11</v>
      </c>
      <c r="H53" s="6">
        <f>IF(B53=0,H$30,0)</f>
        <v>0</v>
      </c>
      <c r="I53" s="6">
        <f>IF(C53=0,I$30,0)</f>
        <v>0</v>
      </c>
      <c r="J53" s="6">
        <f>IF(D53=0,J$30,0)</f>
        <v>3</v>
      </c>
      <c r="K53" s="6">
        <f>IF(E53=0,K$30,0)</f>
        <v>0</v>
      </c>
      <c r="M53" s="24">
        <f>IF(H53=1,B$25,0)</f>
        <v>0</v>
      </c>
      <c r="N53" s="24">
        <f>IF(I53=2,C$25,0)</f>
        <v>0</v>
      </c>
      <c r="O53" s="24">
        <f>IF(J53=3,D$25,0)</f>
        <v>3.56</v>
      </c>
      <c r="P53" s="25">
        <f>IF(K53=4,E$25,0)</f>
        <v>0</v>
      </c>
      <c r="Q53" s="30">
        <f t="shared" si="27"/>
        <v>0</v>
      </c>
      <c r="R53" s="30">
        <f t="shared" si="28"/>
        <v>0</v>
      </c>
      <c r="S53" s="30">
        <f t="shared" si="29"/>
        <v>4</v>
      </c>
      <c r="T53" s="30">
        <f t="shared" si="30"/>
        <v>0</v>
      </c>
      <c r="U53" s="32">
        <f t="shared" si="31"/>
        <v>0.49595687331536364</v>
      </c>
      <c r="V53" s="32">
        <f t="shared" si="32"/>
        <v>1.25</v>
      </c>
      <c r="W53" s="32">
        <f t="shared" si="33"/>
        <v>0.43999999999999995</v>
      </c>
      <c r="X53" s="32">
        <f t="shared" si="34"/>
        <v>1.3333333333333335</v>
      </c>
      <c r="Y53" s="34">
        <f t="shared" si="1"/>
        <v>0</v>
      </c>
      <c r="Z53" s="34">
        <f t="shared" si="1"/>
        <v>0</v>
      </c>
      <c r="AA53" s="34">
        <f t="shared" si="1"/>
        <v>0.43999999999999995</v>
      </c>
      <c r="AB53" s="34">
        <f t="shared" si="1"/>
        <v>0</v>
      </c>
      <c r="AC53" s="36">
        <f t="shared" si="2"/>
        <v>0.3299999999999999</v>
      </c>
      <c r="AD53" s="36" t="s">
        <v>55</v>
      </c>
    </row>
    <row r="54" spans="1:30" ht="15" customHeight="1">
      <c r="A54" s="6" t="s">
        <v>56</v>
      </c>
      <c r="B54" s="6">
        <f>IF(B$25&gt;=B24,B$30,0)</f>
        <v>0</v>
      </c>
      <c r="C54" s="6">
        <f>IF(C$25&gt;=C24,C$30,0)</f>
        <v>5</v>
      </c>
      <c r="D54" s="6">
        <f>IF(D$25&gt;=D24,D$30,0)</f>
        <v>0</v>
      </c>
      <c r="E54" s="6">
        <f>IF(E$25&gt;=E24,E$30,0)</f>
        <v>2</v>
      </c>
      <c r="F54" s="6">
        <f>SUM(B54:E54)</f>
        <v>7</v>
      </c>
      <c r="H54" s="6">
        <f>IF(B54=0,H$30,0)</f>
        <v>1</v>
      </c>
      <c r="I54" s="6">
        <f>IF(C54=0,I$30,0)</f>
        <v>0</v>
      </c>
      <c r="J54" s="6">
        <f>IF(D54=0,J$30,0)</f>
        <v>3</v>
      </c>
      <c r="K54" s="6">
        <f>IF(E54=0,K$30,0)</f>
        <v>0</v>
      </c>
      <c r="M54" s="24">
        <f>IF(H54=1,B$25,0)</f>
        <v>3.8274932614555253</v>
      </c>
      <c r="N54" s="24">
        <f>IF(I54=2,C$25,0)</f>
        <v>0</v>
      </c>
      <c r="O54" s="24">
        <f>IF(J54=3,D$25,0)</f>
        <v>3.56</v>
      </c>
      <c r="P54" s="25">
        <f>IF(K54=4,E$25,0)</f>
        <v>0</v>
      </c>
      <c r="Q54" s="30">
        <f t="shared" si="27"/>
        <v>4</v>
      </c>
      <c r="R54" s="30">
        <f t="shared" si="28"/>
        <v>0</v>
      </c>
      <c r="S54" s="30">
        <f t="shared" si="29"/>
        <v>3.64</v>
      </c>
      <c r="T54" s="30">
        <f t="shared" si="30"/>
        <v>0</v>
      </c>
      <c r="U54" s="32">
        <f t="shared" si="31"/>
        <v>0.17250673854447474</v>
      </c>
      <c r="V54" s="32">
        <f t="shared" si="32"/>
        <v>2.5</v>
      </c>
      <c r="W54" s="32">
        <f t="shared" si="33"/>
        <v>8.0000000000000071E-2</v>
      </c>
      <c r="X54" s="32">
        <f t="shared" si="34"/>
        <v>1.3333333333333335</v>
      </c>
      <c r="Y54" s="34">
        <f t="shared" si="1"/>
        <v>0.17250673854447474</v>
      </c>
      <c r="Z54" s="34">
        <f t="shared" si="1"/>
        <v>0</v>
      </c>
      <c r="AA54" s="34">
        <f t="shared" si="1"/>
        <v>8.0000000000000071E-2</v>
      </c>
      <c r="AB54" s="34">
        <f t="shared" si="1"/>
        <v>0</v>
      </c>
      <c r="AC54" s="36">
        <f t="shared" si="2"/>
        <v>6.9002695417789889E-2</v>
      </c>
      <c r="AD54" s="36" t="s">
        <v>56</v>
      </c>
    </row>
    <row r="55" spans="1:30" s="13" customFormat="1" ht="15" customHeight="1">
      <c r="A55" s="23" t="s">
        <v>57</v>
      </c>
      <c r="B55" s="23">
        <f>IF(B$25&gt;=B25,B$30,0)</f>
        <v>4</v>
      </c>
      <c r="C55" s="23">
        <f>IF(C$25&gt;=C25,C$30,0)</f>
        <v>5</v>
      </c>
      <c r="D55" s="23">
        <f>IF(D$25&gt;=D25,D$30,0)</f>
        <v>4</v>
      </c>
      <c r="E55" s="23">
        <f>IF(E$25&gt;=E25,E$30,0)</f>
        <v>2</v>
      </c>
      <c r="F55" s="23">
        <f>SUM(B55:E55)</f>
        <v>15</v>
      </c>
      <c r="H55" s="23">
        <f>IF(B55=0,H$30,0)</f>
        <v>0</v>
      </c>
      <c r="I55" s="23">
        <f>IF(C55=0,I$30,0)</f>
        <v>0</v>
      </c>
      <c r="J55" s="23">
        <f>IF(D55=0,J$30,0)</f>
        <v>0</v>
      </c>
      <c r="K55" s="23">
        <f>IF(E55=0,K$30,0)</f>
        <v>0</v>
      </c>
      <c r="M55" s="23">
        <f>IF(H55=1,B$25,0)</f>
        <v>0</v>
      </c>
      <c r="N55" s="23">
        <f>IF(I55=2,C$25,0)</f>
        <v>0</v>
      </c>
      <c r="O55" s="23">
        <f>IF(J55=3,D$25,0)</f>
        <v>0</v>
      </c>
      <c r="P55" s="26">
        <f>IF(K55=4,E$25,0)</f>
        <v>0</v>
      </c>
      <c r="Q55" s="23">
        <f t="shared" si="27"/>
        <v>0</v>
      </c>
      <c r="R55" s="23">
        <f t="shared" si="28"/>
        <v>0</v>
      </c>
      <c r="S55" s="23">
        <f t="shared" si="29"/>
        <v>0</v>
      </c>
      <c r="T55" s="23">
        <f t="shared" si="30"/>
        <v>0</v>
      </c>
      <c r="U55" s="23">
        <f t="shared" si="31"/>
        <v>0</v>
      </c>
      <c r="V55" s="23">
        <f t="shared" si="32"/>
        <v>0</v>
      </c>
      <c r="W55" s="23">
        <f t="shared" si="33"/>
        <v>0</v>
      </c>
      <c r="X55" s="23">
        <f t="shared" si="34"/>
        <v>0</v>
      </c>
      <c r="Y55" s="23">
        <f t="shared" si="1"/>
        <v>0</v>
      </c>
      <c r="Z55" s="23">
        <f t="shared" si="1"/>
        <v>0</v>
      </c>
      <c r="AA55" s="23">
        <f t="shared" si="1"/>
        <v>0</v>
      </c>
      <c r="AB55" s="23">
        <f t="shared" si="1"/>
        <v>0</v>
      </c>
      <c r="AC55" s="23" t="e">
        <f t="shared" si="2"/>
        <v>#DIV/0!</v>
      </c>
      <c r="AD55" s="23" t="s">
        <v>57</v>
      </c>
    </row>
    <row r="56" spans="1:30" ht="15" customHeight="1">
      <c r="B56" s="18" t="s">
        <v>58</v>
      </c>
      <c r="H56" s="18" t="s">
        <v>59</v>
      </c>
    </row>
    <row r="57" spans="1:30" ht="15" customHeight="1">
      <c r="B57" s="3">
        <v>0</v>
      </c>
      <c r="C57" s="6">
        <f>F32</f>
        <v>11</v>
      </c>
      <c r="D57" s="6">
        <f>F33</f>
        <v>11</v>
      </c>
      <c r="E57" s="6">
        <f>F34</f>
        <v>11</v>
      </c>
      <c r="F57" s="6">
        <f>F35</f>
        <v>9</v>
      </c>
      <c r="H57" s="3">
        <v>0</v>
      </c>
      <c r="I57" s="6">
        <f>AC32</f>
        <v>0.28463611859838273</v>
      </c>
      <c r="J57" s="6">
        <f>AC33</f>
        <v>0.16000000000000014</v>
      </c>
      <c r="K57" s="6">
        <f>AC34</f>
        <v>0.21563342318059303</v>
      </c>
      <c r="L57" s="6">
        <f>AC35</f>
        <v>1</v>
      </c>
    </row>
    <row r="58" spans="1:30" ht="15" customHeight="1">
      <c r="B58" s="6">
        <f>F36</f>
        <v>6</v>
      </c>
      <c r="C58" s="3">
        <v>0</v>
      </c>
      <c r="D58" s="6">
        <f>F38</f>
        <v>11</v>
      </c>
      <c r="E58" s="6">
        <f>F39</f>
        <v>7</v>
      </c>
      <c r="F58" s="6">
        <f>F40</f>
        <v>4</v>
      </c>
      <c r="H58" s="6">
        <f>AC36</f>
        <v>1</v>
      </c>
      <c r="I58" s="3">
        <v>0</v>
      </c>
      <c r="J58" s="6">
        <f>AC38</f>
        <v>0.59999999999999987</v>
      </c>
      <c r="K58" s="6">
        <f>AC39</f>
        <v>0.14663072776280331</v>
      </c>
      <c r="L58" s="6">
        <f>AC40</f>
        <v>1</v>
      </c>
    </row>
    <row r="59" spans="1:30" ht="15" customHeight="1">
      <c r="B59" s="6">
        <f>F41</f>
        <v>4</v>
      </c>
      <c r="C59" s="6">
        <f>F42</f>
        <v>9</v>
      </c>
      <c r="D59" s="3">
        <v>0</v>
      </c>
      <c r="E59" s="6">
        <f>F44</f>
        <v>11</v>
      </c>
      <c r="F59" s="6">
        <f>F45</f>
        <v>4</v>
      </c>
      <c r="H59" s="6">
        <f>AC41</f>
        <v>1</v>
      </c>
      <c r="I59" s="6">
        <f>AC42</f>
        <v>1</v>
      </c>
      <c r="J59" s="3">
        <v>0</v>
      </c>
      <c r="K59" s="6">
        <f>AC44</f>
        <v>0.53477088948787066</v>
      </c>
      <c r="L59" s="6">
        <f>AC45</f>
        <v>1</v>
      </c>
    </row>
    <row r="60" spans="1:30" ht="15" customHeight="1">
      <c r="B60" s="6">
        <f>F46</f>
        <v>4</v>
      </c>
      <c r="C60" s="6">
        <f>F47</f>
        <v>8</v>
      </c>
      <c r="D60" s="6">
        <f>F48</f>
        <v>6</v>
      </c>
      <c r="E60" s="3">
        <v>0</v>
      </c>
      <c r="F60" s="6">
        <f>F50</f>
        <v>8</v>
      </c>
      <c r="H60" s="6">
        <f>AC46</f>
        <v>1</v>
      </c>
      <c r="I60" s="6">
        <f>AC47</f>
        <v>1</v>
      </c>
      <c r="J60" s="6">
        <f>AC48</f>
        <v>1</v>
      </c>
      <c r="K60" s="3">
        <v>0</v>
      </c>
      <c r="L60" s="6">
        <f>AC50</f>
        <v>1</v>
      </c>
    </row>
    <row r="61" spans="1:30" ht="15" customHeight="1">
      <c r="B61" s="6">
        <f>F51</f>
        <v>11</v>
      </c>
      <c r="C61" s="6">
        <f>F52</f>
        <v>11</v>
      </c>
      <c r="D61" s="6">
        <f>F53</f>
        <v>11</v>
      </c>
      <c r="E61" s="6">
        <f>F54</f>
        <v>7</v>
      </c>
      <c r="F61" s="3">
        <v>0</v>
      </c>
      <c r="H61" s="6">
        <f>AC51</f>
        <v>0.3599999999999996</v>
      </c>
      <c r="I61" s="6">
        <f>AC52</f>
        <v>3.2000000000000028E-2</v>
      </c>
      <c r="J61" s="6">
        <f>AC53</f>
        <v>0.3299999999999999</v>
      </c>
      <c r="K61" s="6">
        <f>AC54</f>
        <v>6.9002695417789889E-2</v>
      </c>
      <c r="L61" s="3">
        <v>0</v>
      </c>
    </row>
    <row r="63" spans="1:30" s="9" customFormat="1" ht="15" customHeight="1">
      <c r="A63" s="19" t="s">
        <v>60</v>
      </c>
    </row>
    <row r="64" spans="1:30" ht="15" customHeight="1">
      <c r="B64" s="15" t="s">
        <v>61</v>
      </c>
      <c r="C64" s="6">
        <f>SUM(B57:F61)/(5*(5-1))</f>
        <v>8.1999999999999993</v>
      </c>
      <c r="H64" s="15" t="s">
        <v>61</v>
      </c>
      <c r="I64" s="6">
        <f>SUM(H57:L61)/(5*(5-1))</f>
        <v>0.63663369272237191</v>
      </c>
    </row>
    <row r="65" spans="1:12" ht="15" customHeight="1">
      <c r="A65" s="1"/>
      <c r="B65" s="21" t="s">
        <v>62</v>
      </c>
      <c r="H65" s="21" t="s">
        <v>63</v>
      </c>
    </row>
    <row r="66" spans="1:12" ht="15" customHeight="1">
      <c r="B66" s="3">
        <f>IF(B57&gt;=$C$64,1,0)</f>
        <v>0</v>
      </c>
      <c r="C66" s="14">
        <f>IF(C57&gt;=$C$64,1,0)</f>
        <v>1</v>
      </c>
      <c r="D66" s="14">
        <f>IF(D57&gt;=$C$64,1,0)</f>
        <v>1</v>
      </c>
      <c r="E66" s="14">
        <f>IF(E57&gt;=$C$64,1,0)</f>
        <v>1</v>
      </c>
      <c r="F66" s="14">
        <f>IF(F57&gt;=$C$64,1,0)</f>
        <v>1</v>
      </c>
      <c r="H66" s="3">
        <f>IF(H57&gt;=$I$64,1,0)</f>
        <v>0</v>
      </c>
      <c r="I66" s="6">
        <f t="shared" ref="I66:L66" si="35">IF(I57&gt;=$I$64,1,0)</f>
        <v>0</v>
      </c>
      <c r="J66" s="6">
        <f t="shared" si="35"/>
        <v>0</v>
      </c>
      <c r="K66" s="6">
        <f t="shared" si="35"/>
        <v>0</v>
      </c>
      <c r="L66" s="6">
        <f t="shared" si="35"/>
        <v>1</v>
      </c>
    </row>
    <row r="67" spans="1:12" ht="15" customHeight="1">
      <c r="B67" s="14">
        <f>IF(B58&gt;=$C$64,1,0)</f>
        <v>0</v>
      </c>
      <c r="C67" s="3">
        <f>IF(C58&gt;=$C$64,1,0)</f>
        <v>0</v>
      </c>
      <c r="D67" s="14">
        <f>IF(D58&gt;=$C$64,1,0)</f>
        <v>1</v>
      </c>
      <c r="E67" s="14">
        <f>IF(E58&gt;=$C$64,1,0)</f>
        <v>0</v>
      </c>
      <c r="F67" s="14">
        <f>IF(F58&gt;=$C$64,1,0)</f>
        <v>0</v>
      </c>
      <c r="H67" s="6">
        <f t="shared" ref="H67:L67" si="36">IF(H58&gt;=$I$64,1,0)</f>
        <v>1</v>
      </c>
      <c r="I67" s="3">
        <f t="shared" si="36"/>
        <v>0</v>
      </c>
      <c r="J67" s="6">
        <f t="shared" si="36"/>
        <v>0</v>
      </c>
      <c r="K67" s="6">
        <f t="shared" si="36"/>
        <v>0</v>
      </c>
      <c r="L67" s="6">
        <f t="shared" si="36"/>
        <v>1</v>
      </c>
    </row>
    <row r="68" spans="1:12" ht="15" customHeight="1">
      <c r="B68" s="14">
        <f>IF(B59&gt;=$C$64,1,0)</f>
        <v>0</v>
      </c>
      <c r="C68" s="14">
        <f>IF(C59&gt;=$C$64,1,0)</f>
        <v>1</v>
      </c>
      <c r="D68" s="3">
        <f>IF(D59&gt;=$C$64,1,0)</f>
        <v>0</v>
      </c>
      <c r="E68" s="14">
        <f>IF(E59&gt;=$C$64,1,0)</f>
        <v>1</v>
      </c>
      <c r="F68" s="14">
        <f>IF(F59&gt;=$C$64,1,0)</f>
        <v>0</v>
      </c>
      <c r="H68" s="6">
        <f t="shared" ref="H68:L68" si="37">IF(H59&gt;=$I$64,1,0)</f>
        <v>1</v>
      </c>
      <c r="I68" s="6">
        <f t="shared" si="37"/>
        <v>1</v>
      </c>
      <c r="J68" s="3">
        <f t="shared" si="37"/>
        <v>0</v>
      </c>
      <c r="K68" s="6">
        <f t="shared" si="37"/>
        <v>0</v>
      </c>
      <c r="L68" s="6">
        <f t="shared" si="37"/>
        <v>1</v>
      </c>
    </row>
    <row r="69" spans="1:12" ht="15" customHeight="1">
      <c r="B69" s="14">
        <f>IF(B60&gt;=$C$64,1,0)</f>
        <v>0</v>
      </c>
      <c r="C69" s="14">
        <f>IF(C60&gt;=$C$64,1,0)</f>
        <v>0</v>
      </c>
      <c r="D69" s="14">
        <f>IF(D60&gt;=$C$64,1,0)</f>
        <v>0</v>
      </c>
      <c r="E69" s="3">
        <f>IF(E60&gt;=$C$64,1,0)</f>
        <v>0</v>
      </c>
      <c r="F69" s="14">
        <f>IF(F60&gt;=$C$64,1,0)</f>
        <v>0</v>
      </c>
      <c r="H69" s="6">
        <f t="shared" ref="H69:L69" si="38">IF(H60&gt;=$I$64,1,0)</f>
        <v>1</v>
      </c>
      <c r="I69" s="6">
        <f t="shared" si="38"/>
        <v>1</v>
      </c>
      <c r="J69" s="6">
        <f t="shared" si="38"/>
        <v>1</v>
      </c>
      <c r="K69" s="3">
        <f t="shared" si="38"/>
        <v>0</v>
      </c>
      <c r="L69" s="6">
        <f t="shared" si="38"/>
        <v>1</v>
      </c>
    </row>
    <row r="70" spans="1:12" ht="15" customHeight="1">
      <c r="B70" s="14">
        <f>IF(B61&gt;=$C$64,1,0)</f>
        <v>1</v>
      </c>
      <c r="C70" s="14">
        <f>IF(C61&gt;=$C$64,1,0)</f>
        <v>1</v>
      </c>
      <c r="D70" s="14">
        <f>IF(D61&gt;=$C$64,1,0)</f>
        <v>1</v>
      </c>
      <c r="E70" s="14">
        <f>IF(E61&gt;=$C$64,1,0)</f>
        <v>0</v>
      </c>
      <c r="F70" s="3">
        <f>IF(F61&gt;=$C$64,1,0)</f>
        <v>0</v>
      </c>
      <c r="H70" s="6">
        <f t="shared" ref="H70:L70" si="39">IF(H61&gt;=$I$64,1,0)</f>
        <v>0</v>
      </c>
      <c r="I70" s="6">
        <f t="shared" si="39"/>
        <v>0</v>
      </c>
      <c r="J70" s="6">
        <f t="shared" si="39"/>
        <v>0</v>
      </c>
      <c r="K70" s="6">
        <f t="shared" si="39"/>
        <v>0</v>
      </c>
      <c r="L70" s="3">
        <f t="shared" si="39"/>
        <v>0</v>
      </c>
    </row>
    <row r="73" spans="1:12" s="9" customFormat="1" ht="15" customHeight="1">
      <c r="A73" s="19" t="s">
        <v>64</v>
      </c>
    </row>
    <row r="75" spans="1:12" ht="15" customHeight="1">
      <c r="B75" s="3">
        <f>B66*H66</f>
        <v>0</v>
      </c>
      <c r="C75" s="6">
        <f t="shared" ref="C75:F75" si="40">C66*I66</f>
        <v>0</v>
      </c>
      <c r="D75" s="6">
        <f t="shared" si="40"/>
        <v>0</v>
      </c>
      <c r="E75" s="6">
        <f t="shared" si="40"/>
        <v>0</v>
      </c>
      <c r="F75" s="6">
        <f t="shared" si="40"/>
        <v>1</v>
      </c>
    </row>
    <row r="76" spans="1:12" ht="15" customHeight="1">
      <c r="B76" s="6">
        <f t="shared" ref="B76:B79" si="41">B67*H67</f>
        <v>0</v>
      </c>
      <c r="C76" s="3">
        <f t="shared" ref="C76:C79" si="42">C67*I67</f>
        <v>0</v>
      </c>
      <c r="D76" s="6">
        <f t="shared" ref="D76:D79" si="43">D67*J67</f>
        <v>0</v>
      </c>
      <c r="E76" s="6">
        <f t="shared" ref="E76:E79" si="44">E67*K67</f>
        <v>0</v>
      </c>
      <c r="F76" s="6">
        <f t="shared" ref="F76:F79" si="45">F67*L67</f>
        <v>0</v>
      </c>
    </row>
    <row r="77" spans="1:12" ht="15" customHeight="1">
      <c r="B77" s="6">
        <f t="shared" si="41"/>
        <v>0</v>
      </c>
      <c r="C77" s="6">
        <f t="shared" si="42"/>
        <v>1</v>
      </c>
      <c r="D77" s="3">
        <f t="shared" si="43"/>
        <v>0</v>
      </c>
      <c r="E77" s="6">
        <f t="shared" si="44"/>
        <v>0</v>
      </c>
      <c r="F77" s="6">
        <f t="shared" si="45"/>
        <v>0</v>
      </c>
    </row>
    <row r="78" spans="1:12" ht="15" customHeight="1">
      <c r="B78" s="6">
        <f t="shared" si="41"/>
        <v>0</v>
      </c>
      <c r="C78" s="6">
        <f t="shared" si="42"/>
        <v>0</v>
      </c>
      <c r="D78" s="6">
        <f t="shared" si="43"/>
        <v>0</v>
      </c>
      <c r="E78" s="3">
        <f t="shared" si="44"/>
        <v>0</v>
      </c>
      <c r="F78" s="6">
        <f t="shared" si="45"/>
        <v>0</v>
      </c>
    </row>
    <row r="79" spans="1:12" ht="15" customHeight="1">
      <c r="B79" s="6">
        <f t="shared" si="41"/>
        <v>0</v>
      </c>
      <c r="C79" s="6">
        <f t="shared" si="42"/>
        <v>0</v>
      </c>
      <c r="D79" s="6">
        <f t="shared" si="43"/>
        <v>0</v>
      </c>
      <c r="E79" s="6">
        <f t="shared" si="44"/>
        <v>0</v>
      </c>
      <c r="F79" s="3">
        <f t="shared" si="45"/>
        <v>0</v>
      </c>
    </row>
    <row r="81" spans="1:9" s="9" customFormat="1" ht="15" customHeight="1">
      <c r="A81" s="19" t="s">
        <v>65</v>
      </c>
      <c r="B81" s="19"/>
      <c r="C81" s="19"/>
      <c r="D81" s="19"/>
    </row>
    <row r="82" spans="1:9" s="9" customFormat="1" ht="15" customHeight="1">
      <c r="A82" s="20" t="s">
        <v>66</v>
      </c>
      <c r="B82" s="19"/>
      <c r="C82" s="19"/>
      <c r="D82" s="19"/>
    </row>
    <row r="84" spans="1:9" ht="15" customHeight="1">
      <c r="A84" s="40" t="s">
        <v>67</v>
      </c>
      <c r="B84" s="40" t="s">
        <v>68</v>
      </c>
      <c r="C84" s="40" t="s">
        <v>69</v>
      </c>
      <c r="D84" s="40" t="s">
        <v>70</v>
      </c>
      <c r="E84" s="40" t="s">
        <v>71</v>
      </c>
      <c r="G84" s="15" t="s">
        <v>72</v>
      </c>
      <c r="H84" s="15" t="s">
        <v>71</v>
      </c>
      <c r="I84" s="15" t="s">
        <v>73</v>
      </c>
    </row>
    <row r="85" spans="1:9" ht="15" customHeight="1">
      <c r="A85" s="6" t="s">
        <v>74</v>
      </c>
      <c r="B85" s="6">
        <f>C57</f>
        <v>11</v>
      </c>
      <c r="C85" s="6">
        <f>I57</f>
        <v>0.28463611859838273</v>
      </c>
      <c r="D85" s="6">
        <f>B85-C85</f>
        <v>10.715363881401617</v>
      </c>
      <c r="E85" s="6">
        <f>SUM(D85:D88)</f>
        <v>40.339730458221027</v>
      </c>
      <c r="G85" s="6" t="s">
        <v>74</v>
      </c>
      <c r="H85" s="6">
        <f>E85</f>
        <v>40.339730458221027</v>
      </c>
      <c r="I85" s="6">
        <f>RANK(H85,$H$85:$H$89)</f>
        <v>1</v>
      </c>
    </row>
    <row r="86" spans="1:9" ht="15" customHeight="1">
      <c r="A86" s="6"/>
      <c r="B86" s="6">
        <f>D57</f>
        <v>11</v>
      </c>
      <c r="C86" s="6">
        <f>J57</f>
        <v>0.16000000000000014</v>
      </c>
      <c r="D86" s="6">
        <f t="shared" ref="D86:D88" si="46">B86-C86</f>
        <v>10.84</v>
      </c>
      <c r="E86" s="6"/>
      <c r="G86" s="6" t="s">
        <v>75</v>
      </c>
      <c r="H86" s="6">
        <f>E89</f>
        <v>24.46522911051213</v>
      </c>
      <c r="I86" s="6">
        <f>RANK(H86,$H$85:$H$89)</f>
        <v>2</v>
      </c>
    </row>
    <row r="87" spans="1:9" ht="15" customHeight="1">
      <c r="A87" s="6"/>
      <c r="B87" s="6">
        <f>E57</f>
        <v>11</v>
      </c>
      <c r="C87" s="6">
        <f>K57</f>
        <v>0.21563342318059303</v>
      </c>
      <c r="D87" s="6">
        <f t="shared" si="46"/>
        <v>10.784366576819407</v>
      </c>
      <c r="E87" s="6"/>
    </row>
    <row r="88" spans="1:9" ht="15" customHeight="1">
      <c r="A88" s="6"/>
      <c r="B88" s="6">
        <f>F57</f>
        <v>9</v>
      </c>
      <c r="C88" s="6">
        <f>L57</f>
        <v>1</v>
      </c>
      <c r="D88" s="6">
        <f t="shared" si="46"/>
        <v>8</v>
      </c>
      <c r="E88" s="6"/>
      <c r="G88" s="39"/>
      <c r="H88" s="39"/>
      <c r="I88" s="39"/>
    </row>
    <row r="89" spans="1:9" ht="15" customHeight="1">
      <c r="A89" s="6" t="s">
        <v>75</v>
      </c>
      <c r="B89" s="6">
        <f>B59</f>
        <v>4</v>
      </c>
      <c r="C89" s="6">
        <f>H59</f>
        <v>1</v>
      </c>
      <c r="D89" s="6">
        <f>B89-C89</f>
        <v>3</v>
      </c>
      <c r="E89" s="6">
        <f>SUM(D89:D92)</f>
        <v>24.46522911051213</v>
      </c>
      <c r="G89" s="39"/>
      <c r="H89" s="39"/>
      <c r="I89" s="39"/>
    </row>
    <row r="90" spans="1:9" ht="15" customHeight="1">
      <c r="A90" s="6"/>
      <c r="B90" s="6">
        <f>C59</f>
        <v>9</v>
      </c>
      <c r="C90" s="6">
        <f>I59</f>
        <v>1</v>
      </c>
      <c r="D90" s="6">
        <f>B90-C90</f>
        <v>8</v>
      </c>
      <c r="E90" s="6"/>
    </row>
    <row r="91" spans="1:9" ht="15" customHeight="1">
      <c r="A91" s="6"/>
      <c r="B91" s="6">
        <f>E59</f>
        <v>11</v>
      </c>
      <c r="C91" s="6">
        <f>K59</f>
        <v>0.53477088948787066</v>
      </c>
      <c r="D91" s="6">
        <f>B91-C91</f>
        <v>10.46522911051213</v>
      </c>
      <c r="E91" s="6"/>
    </row>
    <row r="92" spans="1:9" ht="15" customHeight="1">
      <c r="A92" s="6"/>
      <c r="B92" s="6">
        <f>F59</f>
        <v>4</v>
      </c>
      <c r="C92" s="6">
        <f>L59</f>
        <v>1</v>
      </c>
      <c r="D92" s="6">
        <f>B92-C92</f>
        <v>3</v>
      </c>
      <c r="E92" s="6"/>
    </row>
    <row r="97" spans="1:5" ht="15" customHeight="1">
      <c r="A97" s="39"/>
      <c r="B97" s="39"/>
      <c r="C97" s="39"/>
      <c r="D97" s="39"/>
      <c r="E97" s="39"/>
    </row>
    <row r="98" spans="1:5" ht="15" customHeight="1">
      <c r="A98" s="39"/>
      <c r="B98" s="39"/>
      <c r="C98" s="39"/>
      <c r="D98" s="39"/>
      <c r="E98" s="39"/>
    </row>
    <row r="99" spans="1:5" ht="15" customHeight="1">
      <c r="A99" s="39"/>
      <c r="B99" s="39"/>
      <c r="C99" s="39"/>
      <c r="D99" s="39"/>
      <c r="E99" s="39"/>
    </row>
    <row r="100" spans="1:5" ht="15" customHeight="1">
      <c r="A100" s="39"/>
      <c r="B100" s="39"/>
      <c r="C100" s="39"/>
      <c r="D100" s="39"/>
      <c r="E100" s="39"/>
    </row>
    <row r="101" spans="1:5" ht="15" customHeight="1">
      <c r="A101" s="39"/>
      <c r="B101" s="39"/>
      <c r="C101" s="39"/>
      <c r="D101" s="39"/>
      <c r="E101" s="39"/>
    </row>
    <row r="102" spans="1:5" ht="15" customHeight="1">
      <c r="A102" s="39"/>
      <c r="B102" s="39"/>
      <c r="C102" s="39"/>
      <c r="D102" s="39"/>
      <c r="E102" s="39"/>
    </row>
    <row r="103" spans="1:5" ht="15" customHeight="1">
      <c r="A103" s="39"/>
      <c r="B103" s="39"/>
      <c r="C103" s="39"/>
      <c r="D103" s="39"/>
      <c r="E103" s="39"/>
    </row>
    <row r="104" spans="1:5" ht="15" customHeight="1">
      <c r="A104" s="39"/>
      <c r="B104" s="39"/>
      <c r="C104" s="39"/>
      <c r="D104" s="39"/>
      <c r="E104" s="39"/>
    </row>
  </sheetData>
  <mergeCells count="7">
    <mergeCell ref="U31:X31"/>
    <mergeCell ref="Y31:AB31"/>
    <mergeCell ref="K4:L4"/>
    <mergeCell ref="K5:L5"/>
    <mergeCell ref="K6:L6"/>
    <mergeCell ref="M31:P31"/>
    <mergeCell ref="Q31:T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2024-03-25T02:54:08Z</dcterms:created>
  <dcterms:modified xsi:type="dcterms:W3CDTF">2024-03-25T11:39:17Z</dcterms:modified>
  <cp:category/>
  <cp:contentStatus/>
</cp:coreProperties>
</file>