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General\Money\"/>
    </mc:Choice>
  </mc:AlternateContent>
  <xr:revisionPtr revIDLastSave="0" documentId="13_ncr:1_{5E39A207-9011-4356-A980-5883899F7986}" xr6:coauthVersionLast="47" xr6:coauthVersionMax="47" xr10:uidLastSave="{00000000-0000-0000-0000-000000000000}"/>
  <bookViews>
    <workbookView xWindow="-120" yWindow="-120" windowWidth="29040" windowHeight="15840" firstSheet="7" activeTab="11" xr2:uid="{0C11EF8D-10A9-4189-A3D0-2D1743085405}"/>
  </bookViews>
  <sheets>
    <sheet name="Credit Calculation Method" sheetId="1" r:id="rId1"/>
    <sheet name="KKB BCA" sheetId="2" r:id="rId2"/>
    <sheet name="KKB BCA (2)" sheetId="7" r:id="rId3"/>
    <sheet name="KKB BCA (3)" sheetId="8" r:id="rId4"/>
    <sheet name="KPR SB Eff. Berjangka BCA" sheetId="4" r:id="rId5"/>
    <sheet name="KPR SB Eff. Berjangka BCA (2)" sheetId="6" r:id="rId6"/>
    <sheet name="KPR SB Eff. Berjangka BCA (3)" sheetId="9" r:id="rId7"/>
    <sheet name="Sheet3" sheetId="3" r:id="rId8"/>
    <sheet name="Kredit Bunga Tetap" sheetId="10" r:id="rId9"/>
    <sheet name="Kredit Bunga Efektif" sheetId="11" r:id="rId10"/>
    <sheet name="Kredit Bunga Anuitas" sheetId="12" r:id="rId11"/>
    <sheet name="Single Input Credit Simulation" sheetId="13" r:id="rId12"/>
    <sheet name="Multi-mode Saving Simulation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3" l="1"/>
  <c r="D14" i="10"/>
  <c r="D15" i="11"/>
  <c r="D14" i="11"/>
  <c r="J4" i="10"/>
  <c r="J9" i="10" s="1"/>
  <c r="D9" i="10"/>
  <c r="E9" i="11"/>
  <c r="D9" i="11"/>
  <c r="D4" i="11"/>
  <c r="C3" i="13"/>
  <c r="C12" i="14"/>
  <c r="C6" i="14"/>
  <c r="C11" i="14" s="1"/>
  <c r="C5" i="13"/>
  <c r="J12" i="13"/>
  <c r="Q12" i="13" s="1"/>
  <c r="B13" i="13"/>
  <c r="B14" i="13" s="1"/>
  <c r="B15" i="13" s="1"/>
  <c r="I13" i="13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J13" i="13"/>
  <c r="P13" i="13"/>
  <c r="Q13" i="13"/>
  <c r="J14" i="13"/>
  <c r="Q14" i="13" s="1"/>
  <c r="P14" i="13"/>
  <c r="J15" i="13"/>
  <c r="Q15" i="13"/>
  <c r="J16" i="13"/>
  <c r="Q16" i="13" s="1"/>
  <c r="J17" i="13"/>
  <c r="Q17" i="13"/>
  <c r="J18" i="13"/>
  <c r="Q18" i="13"/>
  <c r="J19" i="13"/>
  <c r="Q19" i="13" s="1"/>
  <c r="J20" i="13"/>
  <c r="Q20" i="13" s="1"/>
  <c r="J21" i="13"/>
  <c r="Q21" i="13"/>
  <c r="J22" i="13"/>
  <c r="Q22" i="13" s="1"/>
  <c r="J23" i="13"/>
  <c r="Q23" i="13" s="1"/>
  <c r="J24" i="13"/>
  <c r="Q24" i="13"/>
  <c r="J25" i="13"/>
  <c r="Q25" i="13" s="1"/>
  <c r="J26" i="13"/>
  <c r="Q26" i="13" s="1"/>
  <c r="J27" i="13"/>
  <c r="Q27" i="13"/>
  <c r="J28" i="13"/>
  <c r="Q28" i="13" s="1"/>
  <c r="J29" i="13"/>
  <c r="Q29" i="13" s="1"/>
  <c r="J30" i="13"/>
  <c r="Q30" i="13"/>
  <c r="J31" i="13"/>
  <c r="Q31" i="13" s="1"/>
  <c r="J32" i="13"/>
  <c r="Q32" i="13" s="1"/>
  <c r="J33" i="13"/>
  <c r="Q33" i="13"/>
  <c r="J34" i="13"/>
  <c r="Q34" i="13" s="1"/>
  <c r="J35" i="13"/>
  <c r="Q35" i="13" s="1"/>
  <c r="J36" i="13"/>
  <c r="Q36" i="13"/>
  <c r="J37" i="13"/>
  <c r="Q37" i="13" s="1"/>
  <c r="J38" i="13"/>
  <c r="Q38" i="13" s="1"/>
  <c r="J39" i="13"/>
  <c r="Q39" i="13" s="1"/>
  <c r="J40" i="13"/>
  <c r="Q40" i="13" s="1"/>
  <c r="J41" i="13"/>
  <c r="Q41" i="13"/>
  <c r="J42" i="13"/>
  <c r="Q42" i="13"/>
  <c r="J43" i="13"/>
  <c r="J44" i="13"/>
  <c r="Q44" i="13" s="1"/>
  <c r="J45" i="13"/>
  <c r="Q45" i="13" s="1"/>
  <c r="J46" i="13"/>
  <c r="J47" i="13"/>
  <c r="Q47" i="13"/>
  <c r="C48" i="13"/>
  <c r="F5" i="8"/>
  <c r="F8" i="8"/>
  <c r="F4" i="8"/>
  <c r="F2" i="8"/>
  <c r="Y17" i="1"/>
  <c r="X17" i="1"/>
  <c r="K17" i="1"/>
  <c r="L17" i="1" s="1"/>
  <c r="J17" i="1" s="1"/>
  <c r="T17" i="1"/>
  <c r="D17" i="1"/>
  <c r="E17" i="1"/>
  <c r="C17" i="1"/>
  <c r="T16" i="12"/>
  <c r="T17" i="12" s="1"/>
  <c r="T18" i="12" s="1"/>
  <c r="T19" i="12" s="1"/>
  <c r="T20" i="12" s="1"/>
  <c r="T21" i="12" s="1"/>
  <c r="T22" i="12" s="1"/>
  <c r="T23" i="12" s="1"/>
  <c r="T24" i="12" s="1"/>
  <c r="T25" i="12" s="1"/>
  <c r="T15" i="12"/>
  <c r="N15" i="12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H15" i="12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B15" i="12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V9" i="12"/>
  <c r="P9" i="12"/>
  <c r="Q9" i="12" s="1"/>
  <c r="E9" i="12"/>
  <c r="D9" i="12"/>
  <c r="W8" i="12"/>
  <c r="J6" i="12"/>
  <c r="V5" i="12"/>
  <c r="P5" i="12"/>
  <c r="J5" i="12"/>
  <c r="V4" i="12"/>
  <c r="X13" i="12" s="1"/>
  <c r="P4" i="12"/>
  <c r="R13" i="12" s="1"/>
  <c r="J4" i="12"/>
  <c r="L13" i="12" s="1"/>
  <c r="D4" i="12"/>
  <c r="F13" i="12" s="1"/>
  <c r="J15" i="11"/>
  <c r="J14" i="11"/>
  <c r="D4" i="10"/>
  <c r="F13" i="10" s="1"/>
  <c r="V15" i="11"/>
  <c r="V16" i="11"/>
  <c r="V17" i="11"/>
  <c r="V18" i="11"/>
  <c r="V19" i="11"/>
  <c r="V20" i="11"/>
  <c r="V21" i="11"/>
  <c r="V22" i="11"/>
  <c r="V23" i="11"/>
  <c r="V24" i="11"/>
  <c r="V25" i="11"/>
  <c r="V14" i="11"/>
  <c r="P15" i="11"/>
  <c r="P16" i="11"/>
  <c r="P17" i="11"/>
  <c r="P18" i="11"/>
  <c r="P19" i="11"/>
  <c r="P20" i="11"/>
  <c r="P21" i="11"/>
  <c r="P22" i="11"/>
  <c r="P23" i="11"/>
  <c r="P24" i="11"/>
  <c r="P25" i="11"/>
  <c r="P14" i="11"/>
  <c r="J4" i="11"/>
  <c r="L13" i="11"/>
  <c r="J9" i="11"/>
  <c r="K9" i="11" s="1"/>
  <c r="F13" i="11"/>
  <c r="C10" i="8"/>
  <c r="T16" i="11"/>
  <c r="T17" i="11" s="1"/>
  <c r="T18" i="11" s="1"/>
  <c r="T19" i="11" s="1"/>
  <c r="T20" i="11" s="1"/>
  <c r="T21" i="11" s="1"/>
  <c r="T22" i="11" s="1"/>
  <c r="T23" i="11" s="1"/>
  <c r="T24" i="11" s="1"/>
  <c r="T25" i="11" s="1"/>
  <c r="T15" i="11"/>
  <c r="N15" i="1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H15" i="1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B15" i="1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V9" i="11"/>
  <c r="P9" i="11"/>
  <c r="Q9" i="11" s="1"/>
  <c r="W8" i="11"/>
  <c r="J6" i="11"/>
  <c r="P6" i="11" s="1"/>
  <c r="V6" i="11" s="1"/>
  <c r="V5" i="11"/>
  <c r="P5" i="11"/>
  <c r="J5" i="11"/>
  <c r="V4" i="11"/>
  <c r="X13" i="11" s="1"/>
  <c r="P4" i="11"/>
  <c r="R13" i="11" s="1"/>
  <c r="P6" i="10"/>
  <c r="V6" i="10" s="1"/>
  <c r="J6" i="10"/>
  <c r="J5" i="10"/>
  <c r="P5" i="10" s="1"/>
  <c r="V5" i="10" s="1"/>
  <c r="V9" i="10"/>
  <c r="W8" i="10"/>
  <c r="V4" i="10"/>
  <c r="X13" i="10" s="1"/>
  <c r="T15" i="10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N16" i="10"/>
  <c r="N17" i="10" s="1"/>
  <c r="N18" i="10" s="1"/>
  <c r="N19" i="10" s="1"/>
  <c r="N20" i="10" s="1"/>
  <c r="N21" i="10" s="1"/>
  <c r="N22" i="10" s="1"/>
  <c r="N23" i="10" s="1"/>
  <c r="N24" i="10" s="1"/>
  <c r="N25" i="10" s="1"/>
  <c r="N15" i="10"/>
  <c r="P9" i="10"/>
  <c r="Q9" i="10" s="1"/>
  <c r="H16" i="10"/>
  <c r="H17" i="10" s="1"/>
  <c r="H18" i="10" s="1"/>
  <c r="H19" i="10" s="1"/>
  <c r="H20" i="10" s="1"/>
  <c r="H21" i="10" s="1"/>
  <c r="H22" i="10" s="1"/>
  <c r="H23" i="10" s="1"/>
  <c r="H24" i="10" s="1"/>
  <c r="H25" i="10" s="1"/>
  <c r="H15" i="10"/>
  <c r="Z17" i="1"/>
  <c r="C4" i="8"/>
  <c r="C2" i="8" s="1"/>
  <c r="E17" i="8"/>
  <c r="D17" i="8"/>
  <c r="F17" i="8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H17" i="8"/>
  <c r="E18" i="8"/>
  <c r="F3" i="1"/>
  <c r="F4" i="1"/>
  <c r="AA16" i="1"/>
  <c r="C10" i="9"/>
  <c r="F3" i="8"/>
  <c r="F3" i="6"/>
  <c r="F2" i="6"/>
  <c r="F6" i="6"/>
  <c r="F89" i="6"/>
  <c r="C11" i="9"/>
  <c r="C7" i="9"/>
  <c r="C6" i="9"/>
  <c r="C4" i="9" s="1"/>
  <c r="C2" i="9" s="1"/>
  <c r="C7" i="8"/>
  <c r="C11" i="8"/>
  <c r="C6" i="8"/>
  <c r="D17" i="7"/>
  <c r="E17" i="7"/>
  <c r="C4" i="7"/>
  <c r="C10" i="7" s="1"/>
  <c r="C11" i="7"/>
  <c r="C7" i="7"/>
  <c r="C6" i="7"/>
  <c r="F10" i="6"/>
  <c r="F9" i="6"/>
  <c r="C4" i="6"/>
  <c r="C3" i="6" s="1"/>
  <c r="C11" i="6"/>
  <c r="C7" i="6"/>
  <c r="C6" i="6"/>
  <c r="C10" i="6"/>
  <c r="G16" i="6" s="1"/>
  <c r="E17" i="6" s="1"/>
  <c r="C11" i="4"/>
  <c r="C7" i="4"/>
  <c r="C6" i="4"/>
  <c r="C4" i="4"/>
  <c r="C10" i="4" s="1"/>
  <c r="G16" i="4" s="1"/>
  <c r="D17" i="4" s="1"/>
  <c r="C7" i="2"/>
  <c r="Y7" i="3"/>
  <c r="Z7" i="3"/>
  <c r="U6" i="3"/>
  <c r="R7" i="3" s="1"/>
  <c r="S7" i="3"/>
  <c r="L7" i="3"/>
  <c r="K7" i="3"/>
  <c r="G6" i="3"/>
  <c r="E7" i="3" s="1"/>
  <c r="N6" i="3"/>
  <c r="C11" i="2"/>
  <c r="C6" i="2"/>
  <c r="C4" i="2"/>
  <c r="C10" i="2" s="1"/>
  <c r="N16" i="2" s="1"/>
  <c r="Y7" i="1"/>
  <c r="AA7" i="1" s="1"/>
  <c r="S7" i="1"/>
  <c r="S4" i="1"/>
  <c r="D4" i="1"/>
  <c r="D7" i="1"/>
  <c r="U16" i="1"/>
  <c r="S17" i="1" s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17" i="1"/>
  <c r="M16" i="1"/>
  <c r="J4" i="1"/>
  <c r="F16" i="1"/>
  <c r="D24" i="10" l="1"/>
  <c r="D23" i="10"/>
  <c r="D17" i="10"/>
  <c r="D22" i="10"/>
  <c r="D16" i="10"/>
  <c r="D21" i="10"/>
  <c r="D15" i="10"/>
  <c r="D20" i="10"/>
  <c r="D25" i="10"/>
  <c r="D19" i="10"/>
  <c r="D18" i="10"/>
  <c r="C49" i="13"/>
  <c r="J48" i="13"/>
  <c r="Q46" i="13"/>
  <c r="P15" i="13"/>
  <c r="Q43" i="13"/>
  <c r="G11" i="13"/>
  <c r="N11" i="13"/>
  <c r="U11" i="13"/>
  <c r="S37" i="13" s="1"/>
  <c r="B16" i="13"/>
  <c r="D14" i="12"/>
  <c r="C14" i="12"/>
  <c r="F14" i="12"/>
  <c r="L14" i="12"/>
  <c r="I14" i="12"/>
  <c r="K14" i="12" s="1"/>
  <c r="O14" i="12"/>
  <c r="R14" i="12"/>
  <c r="U14" i="12"/>
  <c r="X14" i="12" s="1"/>
  <c r="P6" i="12"/>
  <c r="J9" i="12"/>
  <c r="K9" i="12" s="1"/>
  <c r="J14" i="12"/>
  <c r="J15" i="12"/>
  <c r="C14" i="11"/>
  <c r="E14" i="11" s="1"/>
  <c r="O14" i="11"/>
  <c r="R14" i="11"/>
  <c r="U14" i="11"/>
  <c r="K9" i="10"/>
  <c r="U14" i="10"/>
  <c r="P4" i="10"/>
  <c r="R13" i="10" s="1"/>
  <c r="X14" i="10"/>
  <c r="U15" i="10" s="1"/>
  <c r="C14" i="10"/>
  <c r="E9" i="10"/>
  <c r="AA3" i="1"/>
  <c r="R17" i="1"/>
  <c r="U17" i="1" s="1"/>
  <c r="S18" i="1" s="1"/>
  <c r="AA4" i="1"/>
  <c r="F17" i="1"/>
  <c r="F10" i="9"/>
  <c r="F9" i="9"/>
  <c r="C3" i="9"/>
  <c r="C3" i="8"/>
  <c r="G16" i="8"/>
  <c r="C3" i="7"/>
  <c r="G16" i="7"/>
  <c r="D17" i="6"/>
  <c r="G17" i="6" s="1"/>
  <c r="D7" i="3"/>
  <c r="C9" i="4"/>
  <c r="E17" i="4"/>
  <c r="G17" i="4"/>
  <c r="D18" i="4" s="1"/>
  <c r="G16" i="2"/>
  <c r="E17" i="2" s="1"/>
  <c r="C9" i="2"/>
  <c r="AB7" i="3"/>
  <c r="Y8" i="3" s="1"/>
  <c r="U7" i="3"/>
  <c r="R8" i="3" s="1"/>
  <c r="N7" i="3"/>
  <c r="K8" i="3" s="1"/>
  <c r="G7" i="3"/>
  <c r="L17" i="2"/>
  <c r="K17" i="2"/>
  <c r="N17" i="2" s="1"/>
  <c r="AA17" i="1"/>
  <c r="X18" i="1" s="1"/>
  <c r="S25" i="13" l="1"/>
  <c r="S27" i="13"/>
  <c r="S31" i="13"/>
  <c r="S44" i="13"/>
  <c r="S16" i="13"/>
  <c r="S20" i="13"/>
  <c r="S21" i="13"/>
  <c r="S26" i="13"/>
  <c r="S14" i="13"/>
  <c r="R12" i="13"/>
  <c r="U12" i="13" s="1"/>
  <c r="S42" i="13"/>
  <c r="S12" i="13"/>
  <c r="S23" i="13"/>
  <c r="S24" i="13"/>
  <c r="S29" i="13"/>
  <c r="S30" i="13"/>
  <c r="S17" i="13"/>
  <c r="S36" i="13"/>
  <c r="S18" i="13"/>
  <c r="S40" i="13"/>
  <c r="S41" i="13"/>
  <c r="S45" i="13"/>
  <c r="S33" i="13"/>
  <c r="S35" i="13"/>
  <c r="S22" i="13"/>
  <c r="S39" i="13"/>
  <c r="L12" i="13"/>
  <c r="S13" i="13"/>
  <c r="S15" i="13"/>
  <c r="S46" i="13"/>
  <c r="S19" i="13"/>
  <c r="E12" i="13"/>
  <c r="G12" i="13"/>
  <c r="S38" i="13"/>
  <c r="S32" i="13"/>
  <c r="S47" i="13"/>
  <c r="S28" i="13"/>
  <c r="S34" i="13"/>
  <c r="S43" i="13"/>
  <c r="P16" i="13"/>
  <c r="Q48" i="13"/>
  <c r="S48" i="13" s="1"/>
  <c r="B17" i="13"/>
  <c r="J49" i="13"/>
  <c r="C50" i="13"/>
  <c r="Y18" i="1"/>
  <c r="Z18" i="1" s="1"/>
  <c r="U15" i="12"/>
  <c r="X15" i="12"/>
  <c r="I15" i="12"/>
  <c r="K15" i="12" s="1"/>
  <c r="F15" i="12"/>
  <c r="D15" i="12"/>
  <c r="E15" i="12" s="1"/>
  <c r="C15" i="12"/>
  <c r="P16" i="12"/>
  <c r="V6" i="12"/>
  <c r="P15" i="12"/>
  <c r="P14" i="12"/>
  <c r="O15" i="12"/>
  <c r="R15" i="12"/>
  <c r="Q14" i="12"/>
  <c r="E14" i="12"/>
  <c r="E14" i="10"/>
  <c r="W14" i="11"/>
  <c r="O15" i="11"/>
  <c r="R15" i="11"/>
  <c r="X14" i="11"/>
  <c r="Q14" i="11"/>
  <c r="I14" i="11"/>
  <c r="F14" i="11"/>
  <c r="L13" i="10"/>
  <c r="I14" i="10" s="1"/>
  <c r="J14" i="10" s="1"/>
  <c r="K14" i="10" s="1"/>
  <c r="O14" i="10"/>
  <c r="P14" i="10" s="1"/>
  <c r="Q14" i="10" s="1"/>
  <c r="X15" i="10"/>
  <c r="U16" i="10" s="1"/>
  <c r="V14" i="10"/>
  <c r="W14" i="10" s="1"/>
  <c r="F14" i="10"/>
  <c r="C18" i="1"/>
  <c r="F18" i="1" s="1"/>
  <c r="C19" i="1" s="1"/>
  <c r="D18" i="1"/>
  <c r="G17" i="8"/>
  <c r="G17" i="7"/>
  <c r="F17" i="6"/>
  <c r="H17" i="6" s="1"/>
  <c r="E18" i="6"/>
  <c r="D18" i="6"/>
  <c r="G18" i="6" s="1"/>
  <c r="E18" i="4"/>
  <c r="G18" i="4"/>
  <c r="D19" i="4" s="1"/>
  <c r="F17" i="4"/>
  <c r="D17" i="2"/>
  <c r="G17" i="2" s="1"/>
  <c r="D18" i="2" s="1"/>
  <c r="G18" i="2" s="1"/>
  <c r="Z8" i="3"/>
  <c r="AB8" i="3"/>
  <c r="Y9" i="3" s="1"/>
  <c r="AA7" i="3"/>
  <c r="U8" i="3"/>
  <c r="R9" i="3" s="1"/>
  <c r="S8" i="3"/>
  <c r="T7" i="3"/>
  <c r="N8" i="3"/>
  <c r="K9" i="3" s="1"/>
  <c r="N9" i="3" s="1"/>
  <c r="K10" i="3" s="1"/>
  <c r="L8" i="3"/>
  <c r="M8" i="3" s="1"/>
  <c r="M7" i="3"/>
  <c r="E8" i="3"/>
  <c r="D8" i="3"/>
  <c r="G8" i="3" s="1"/>
  <c r="F7" i="3"/>
  <c r="L18" i="2"/>
  <c r="K18" i="2"/>
  <c r="N18" i="2" s="1"/>
  <c r="M17" i="2"/>
  <c r="T18" i="1"/>
  <c r="AA18" i="1"/>
  <c r="R13" i="13" l="1"/>
  <c r="T13" i="13" s="1"/>
  <c r="C51" i="13"/>
  <c r="J50" i="13"/>
  <c r="F12" i="13"/>
  <c r="P17" i="13"/>
  <c r="B18" i="13"/>
  <c r="T12" i="13"/>
  <c r="Q49" i="13"/>
  <c r="S49" i="13" s="1"/>
  <c r="E13" i="13"/>
  <c r="D13" i="13"/>
  <c r="M12" i="13"/>
  <c r="C16" i="12"/>
  <c r="D16" i="12"/>
  <c r="E16" i="12" s="1"/>
  <c r="F16" i="12"/>
  <c r="Q15" i="12"/>
  <c r="L15" i="12"/>
  <c r="V14" i="12"/>
  <c r="W14" i="12" s="1"/>
  <c r="V16" i="12"/>
  <c r="V15" i="12"/>
  <c r="W15" i="12" s="1"/>
  <c r="X16" i="12"/>
  <c r="U16" i="12"/>
  <c r="O16" i="12"/>
  <c r="Q16" i="12" s="1"/>
  <c r="O16" i="11"/>
  <c r="R16" i="11"/>
  <c r="K14" i="11"/>
  <c r="Q15" i="11"/>
  <c r="L14" i="11"/>
  <c r="U15" i="11"/>
  <c r="X15" i="11"/>
  <c r="C15" i="11"/>
  <c r="E15" i="11" s="1"/>
  <c r="L14" i="10"/>
  <c r="I15" i="10" s="1"/>
  <c r="R14" i="10"/>
  <c r="X16" i="10"/>
  <c r="U17" i="10" s="1"/>
  <c r="V15" i="10"/>
  <c r="W15" i="10" s="1"/>
  <c r="J15" i="10"/>
  <c r="K15" i="10" s="1"/>
  <c r="C15" i="10"/>
  <c r="E15" i="10" s="1"/>
  <c r="D18" i="8"/>
  <c r="F18" i="8"/>
  <c r="H18" i="8" s="1"/>
  <c r="G18" i="8"/>
  <c r="E18" i="7"/>
  <c r="D18" i="7"/>
  <c r="G18" i="7" s="1"/>
  <c r="F17" i="7"/>
  <c r="H17" i="7" s="1"/>
  <c r="E19" i="6"/>
  <c r="D19" i="6"/>
  <c r="G19" i="6" s="1"/>
  <c r="F18" i="6"/>
  <c r="H18" i="6" s="1"/>
  <c r="G19" i="4"/>
  <c r="D20" i="4" s="1"/>
  <c r="E19" i="4"/>
  <c r="F18" i="4"/>
  <c r="F17" i="2"/>
  <c r="E18" i="2"/>
  <c r="F18" i="2" s="1"/>
  <c r="D19" i="2"/>
  <c r="G19" i="2" s="1"/>
  <c r="E19" i="2"/>
  <c r="AB9" i="3"/>
  <c r="Y10" i="3" s="1"/>
  <c r="Z9" i="3"/>
  <c r="AA8" i="3"/>
  <c r="U9" i="3"/>
  <c r="R10" i="3" s="1"/>
  <c r="S9" i="3"/>
  <c r="T9" i="3" s="1"/>
  <c r="T8" i="3"/>
  <c r="L9" i="3"/>
  <c r="D9" i="3"/>
  <c r="G9" i="3" s="1"/>
  <c r="F8" i="3"/>
  <c r="E9" i="3"/>
  <c r="L10" i="3"/>
  <c r="N10" i="3"/>
  <c r="K11" i="3" s="1"/>
  <c r="M9" i="3"/>
  <c r="M18" i="2"/>
  <c r="L19" i="2"/>
  <c r="K19" i="2"/>
  <c r="N19" i="2" s="1"/>
  <c r="R18" i="1"/>
  <c r="U18" i="1" s="1"/>
  <c r="S19" i="1" s="1"/>
  <c r="X19" i="1"/>
  <c r="Y19" i="1" s="1"/>
  <c r="M17" i="1"/>
  <c r="K18" i="1" s="1"/>
  <c r="L18" i="1" s="1"/>
  <c r="E18" i="1"/>
  <c r="F19" i="1"/>
  <c r="C20" i="1" s="1"/>
  <c r="F20" i="1" s="1"/>
  <c r="C21" i="1" s="1"/>
  <c r="D19" i="1"/>
  <c r="E19" i="1" s="1"/>
  <c r="U13" i="13" l="1"/>
  <c r="R14" i="13" s="1"/>
  <c r="T14" i="13" s="1"/>
  <c r="F13" i="13"/>
  <c r="Q50" i="13"/>
  <c r="S50" i="13" s="1"/>
  <c r="P18" i="13"/>
  <c r="G13" i="13"/>
  <c r="J51" i="13"/>
  <c r="C52" i="13"/>
  <c r="K12" i="13"/>
  <c r="N12" i="13" s="1"/>
  <c r="B19" i="13"/>
  <c r="I16" i="12"/>
  <c r="L16" i="12"/>
  <c r="J16" i="12"/>
  <c r="R16" i="12"/>
  <c r="C17" i="12"/>
  <c r="F17" i="12"/>
  <c r="D17" i="12"/>
  <c r="U17" i="12"/>
  <c r="X17" i="12"/>
  <c r="V17" i="12"/>
  <c r="W16" i="12"/>
  <c r="F15" i="11"/>
  <c r="D16" i="11" s="1"/>
  <c r="U16" i="11"/>
  <c r="W15" i="11"/>
  <c r="O17" i="11"/>
  <c r="R17" i="11"/>
  <c r="I15" i="11"/>
  <c r="Q16" i="11"/>
  <c r="O15" i="10"/>
  <c r="P15" i="10" s="1"/>
  <c r="Q15" i="10" s="1"/>
  <c r="X17" i="10"/>
  <c r="U18" i="10" s="1"/>
  <c r="V16" i="10"/>
  <c r="W16" i="10" s="1"/>
  <c r="L15" i="10"/>
  <c r="I16" i="10" s="1"/>
  <c r="F15" i="10"/>
  <c r="E19" i="8"/>
  <c r="D19" i="8"/>
  <c r="G19" i="8"/>
  <c r="E19" i="7"/>
  <c r="D19" i="7"/>
  <c r="G19" i="7" s="1"/>
  <c r="F18" i="7"/>
  <c r="H18" i="7" s="1"/>
  <c r="D20" i="6"/>
  <c r="G20" i="6" s="1"/>
  <c r="E20" i="6"/>
  <c r="F19" i="6"/>
  <c r="H19" i="6" s="1"/>
  <c r="E20" i="4"/>
  <c r="G20" i="4"/>
  <c r="D21" i="4" s="1"/>
  <c r="F19" i="4"/>
  <c r="D20" i="2"/>
  <c r="G20" i="2" s="1"/>
  <c r="E20" i="2"/>
  <c r="F19" i="2"/>
  <c r="AA9" i="3"/>
  <c r="Z10" i="3"/>
  <c r="AB10" i="3"/>
  <c r="Y11" i="3" s="1"/>
  <c r="S10" i="3"/>
  <c r="U10" i="3"/>
  <c r="R11" i="3" s="1"/>
  <c r="D10" i="3"/>
  <c r="G10" i="3" s="1"/>
  <c r="D11" i="3" s="1"/>
  <c r="E10" i="3"/>
  <c r="F9" i="3"/>
  <c r="L11" i="3"/>
  <c r="N11" i="3"/>
  <c r="K12" i="3" s="1"/>
  <c r="M10" i="3"/>
  <c r="L20" i="2"/>
  <c r="K20" i="2"/>
  <c r="N20" i="2" s="1"/>
  <c r="M19" i="2"/>
  <c r="Z19" i="1"/>
  <c r="T19" i="1"/>
  <c r="AA19" i="1"/>
  <c r="X20" i="1" s="1"/>
  <c r="Y20" i="1" s="1"/>
  <c r="Z20" i="1" s="1"/>
  <c r="D20" i="1"/>
  <c r="E20" i="1" s="1"/>
  <c r="D21" i="1"/>
  <c r="E21" i="1" s="1"/>
  <c r="F21" i="1"/>
  <c r="C22" i="1" s="1"/>
  <c r="U14" i="13" l="1"/>
  <c r="D14" i="13"/>
  <c r="G14" i="13" s="1"/>
  <c r="E14" i="13"/>
  <c r="B20" i="13"/>
  <c r="P19" i="13"/>
  <c r="L13" i="13"/>
  <c r="C53" i="13"/>
  <c r="J52" i="13"/>
  <c r="Q51" i="13"/>
  <c r="S51" i="13" s="1"/>
  <c r="R15" i="13"/>
  <c r="T15" i="13" s="1"/>
  <c r="D18" i="12"/>
  <c r="C18" i="12"/>
  <c r="F18" i="12" s="1"/>
  <c r="O17" i="12"/>
  <c r="R17" i="12"/>
  <c r="P17" i="12"/>
  <c r="W17" i="12"/>
  <c r="I17" i="12"/>
  <c r="J17" i="12"/>
  <c r="U18" i="12"/>
  <c r="W18" i="12" s="1"/>
  <c r="X18" i="12"/>
  <c r="V18" i="12"/>
  <c r="E17" i="12"/>
  <c r="K16" i="12"/>
  <c r="K15" i="11"/>
  <c r="W16" i="11"/>
  <c r="L15" i="11"/>
  <c r="J16" i="11" s="1"/>
  <c r="X16" i="11"/>
  <c r="O18" i="11"/>
  <c r="C16" i="11"/>
  <c r="E16" i="11" s="1"/>
  <c r="Q17" i="11"/>
  <c r="R15" i="10"/>
  <c r="O16" i="10" s="1"/>
  <c r="V17" i="10"/>
  <c r="W17" i="10" s="1"/>
  <c r="X18" i="10"/>
  <c r="U19" i="10" s="1"/>
  <c r="C16" i="10"/>
  <c r="E16" i="10" s="1"/>
  <c r="D20" i="8"/>
  <c r="G20" i="8" s="1"/>
  <c r="E20" i="8"/>
  <c r="F19" i="8"/>
  <c r="D20" i="7"/>
  <c r="G20" i="7" s="1"/>
  <c r="E20" i="7"/>
  <c r="F19" i="7"/>
  <c r="H19" i="7" s="1"/>
  <c r="F20" i="6"/>
  <c r="H20" i="6" s="1"/>
  <c r="E21" i="6"/>
  <c r="D21" i="6"/>
  <c r="G21" i="6" s="1"/>
  <c r="E21" i="4"/>
  <c r="G21" i="4"/>
  <c r="D22" i="4" s="1"/>
  <c r="F20" i="4"/>
  <c r="D21" i="2"/>
  <c r="G21" i="2" s="1"/>
  <c r="E21" i="2"/>
  <c r="F20" i="2"/>
  <c r="Z11" i="3"/>
  <c r="AB11" i="3"/>
  <c r="Y12" i="3" s="1"/>
  <c r="AA10" i="3"/>
  <c r="U11" i="3"/>
  <c r="R12" i="3" s="1"/>
  <c r="S11" i="3"/>
  <c r="T10" i="3"/>
  <c r="F10" i="3"/>
  <c r="G11" i="3"/>
  <c r="D12" i="3" s="1"/>
  <c r="E11" i="3"/>
  <c r="F11" i="3" s="1"/>
  <c r="L12" i="3"/>
  <c r="N12" i="3"/>
  <c r="K13" i="3" s="1"/>
  <c r="M11" i="3"/>
  <c r="L21" i="2"/>
  <c r="K21" i="2"/>
  <c r="N21" i="2" s="1"/>
  <c r="M20" i="2"/>
  <c r="R19" i="1"/>
  <c r="U19" i="1" s="1"/>
  <c r="S20" i="1" s="1"/>
  <c r="AA20" i="1"/>
  <c r="X21" i="1" s="1"/>
  <c r="Y21" i="1" s="1"/>
  <c r="Z21" i="1" s="1"/>
  <c r="J18" i="1"/>
  <c r="M18" i="1" s="1"/>
  <c r="K19" i="1" s="1"/>
  <c r="L19" i="1" s="1"/>
  <c r="D22" i="1"/>
  <c r="F22" i="1"/>
  <c r="C23" i="1" s="1"/>
  <c r="M13" i="13" l="1"/>
  <c r="U15" i="13"/>
  <c r="F14" i="13"/>
  <c r="P20" i="13"/>
  <c r="Q52" i="13"/>
  <c r="S52" i="13" s="1"/>
  <c r="E15" i="13"/>
  <c r="D15" i="13"/>
  <c r="J53" i="13"/>
  <c r="C54" i="13"/>
  <c r="B21" i="13"/>
  <c r="C19" i="12"/>
  <c r="F19" i="12"/>
  <c r="D19" i="12"/>
  <c r="E19" i="12" s="1"/>
  <c r="U19" i="12"/>
  <c r="V19" i="12"/>
  <c r="Q17" i="12"/>
  <c r="O18" i="12"/>
  <c r="P18" i="12"/>
  <c r="K17" i="12"/>
  <c r="L17" i="12"/>
  <c r="E18" i="12"/>
  <c r="F16" i="11"/>
  <c r="D17" i="11" s="1"/>
  <c r="I16" i="11"/>
  <c r="U17" i="11"/>
  <c r="X17" i="11"/>
  <c r="Q18" i="11"/>
  <c r="R18" i="11"/>
  <c r="R16" i="10"/>
  <c r="P16" i="10"/>
  <c r="Q16" i="10" s="1"/>
  <c r="V18" i="10"/>
  <c r="W18" i="10" s="1"/>
  <c r="J16" i="10"/>
  <c r="K16" i="10" s="1"/>
  <c r="L16" i="10"/>
  <c r="I17" i="10" s="1"/>
  <c r="F16" i="10"/>
  <c r="E21" i="8"/>
  <c r="D21" i="8"/>
  <c r="G21" i="8" s="1"/>
  <c r="F20" i="8"/>
  <c r="H20" i="8" s="1"/>
  <c r="H19" i="8"/>
  <c r="F20" i="7"/>
  <c r="H20" i="7" s="1"/>
  <c r="E21" i="7"/>
  <c r="D21" i="7"/>
  <c r="G21" i="7" s="1"/>
  <c r="E22" i="6"/>
  <c r="D22" i="6"/>
  <c r="G22" i="6" s="1"/>
  <c r="F21" i="6"/>
  <c r="H21" i="6" s="1"/>
  <c r="E22" i="4"/>
  <c r="G22" i="4"/>
  <c r="D23" i="4" s="1"/>
  <c r="F21" i="4"/>
  <c r="F21" i="2"/>
  <c r="D22" i="2"/>
  <c r="G22" i="2" s="1"/>
  <c r="E22" i="2"/>
  <c r="AB12" i="3"/>
  <c r="Y13" i="3" s="1"/>
  <c r="Z12" i="3"/>
  <c r="AA11" i="3"/>
  <c r="U12" i="3"/>
  <c r="R13" i="3" s="1"/>
  <c r="S12" i="3"/>
  <c r="T11" i="3"/>
  <c r="E12" i="3"/>
  <c r="G12" i="3"/>
  <c r="D13" i="3" s="1"/>
  <c r="G13" i="3" s="1"/>
  <c r="D14" i="3" s="1"/>
  <c r="L13" i="3"/>
  <c r="N13" i="3"/>
  <c r="K14" i="3" s="1"/>
  <c r="M12" i="3"/>
  <c r="F12" i="3"/>
  <c r="L22" i="2"/>
  <c r="K22" i="2"/>
  <c r="N22" i="2" s="1"/>
  <c r="M21" i="2"/>
  <c r="T20" i="1"/>
  <c r="AA21" i="1"/>
  <c r="J19" i="1"/>
  <c r="M19" i="1" s="1"/>
  <c r="K20" i="1" s="1"/>
  <c r="L20" i="1" s="1"/>
  <c r="F23" i="1"/>
  <c r="C24" i="1" s="1"/>
  <c r="D23" i="1"/>
  <c r="E22" i="1"/>
  <c r="C17" i="11" l="1"/>
  <c r="E17" i="11" s="1"/>
  <c r="F15" i="13"/>
  <c r="C55" i="13"/>
  <c r="J54" i="13"/>
  <c r="Q53" i="13"/>
  <c r="S53" i="13" s="1"/>
  <c r="B22" i="13"/>
  <c r="P21" i="13"/>
  <c r="G15" i="13"/>
  <c r="R16" i="13"/>
  <c r="T16" i="13" s="1"/>
  <c r="K13" i="13"/>
  <c r="N13" i="13" s="1"/>
  <c r="L18" i="12"/>
  <c r="I18" i="12"/>
  <c r="J18" i="12"/>
  <c r="Q18" i="12"/>
  <c r="C20" i="12"/>
  <c r="F20" i="12" s="1"/>
  <c r="D20" i="12"/>
  <c r="W19" i="12"/>
  <c r="X19" i="12"/>
  <c r="R18" i="12"/>
  <c r="C17" i="10"/>
  <c r="F17" i="10" s="1"/>
  <c r="F17" i="11"/>
  <c r="D18" i="11" s="1"/>
  <c r="U18" i="11"/>
  <c r="X18" i="11"/>
  <c r="W17" i="11"/>
  <c r="K16" i="11"/>
  <c r="O19" i="11"/>
  <c r="L16" i="11"/>
  <c r="J17" i="11" s="1"/>
  <c r="O17" i="10"/>
  <c r="P17" i="10" s="1"/>
  <c r="Q17" i="10" s="1"/>
  <c r="V19" i="10"/>
  <c r="W19" i="10" s="1"/>
  <c r="X19" i="10"/>
  <c r="U20" i="10" s="1"/>
  <c r="E22" i="8"/>
  <c r="D22" i="8"/>
  <c r="G22" i="8" s="1"/>
  <c r="F21" i="8"/>
  <c r="H21" i="8" s="1"/>
  <c r="E22" i="7"/>
  <c r="D22" i="7"/>
  <c r="G22" i="7" s="1"/>
  <c r="F21" i="7"/>
  <c r="H21" i="7" s="1"/>
  <c r="D23" i="6"/>
  <c r="G23" i="6" s="1"/>
  <c r="E23" i="6"/>
  <c r="F22" i="6"/>
  <c r="H22" i="6" s="1"/>
  <c r="E23" i="4"/>
  <c r="G23" i="4"/>
  <c r="D24" i="4" s="1"/>
  <c r="F22" i="4"/>
  <c r="F22" i="2"/>
  <c r="E23" i="2"/>
  <c r="D23" i="2"/>
  <c r="G23" i="2" s="1"/>
  <c r="Z13" i="3"/>
  <c r="AB13" i="3"/>
  <c r="Y14" i="3" s="1"/>
  <c r="AA12" i="3"/>
  <c r="T12" i="3"/>
  <c r="S13" i="3"/>
  <c r="U13" i="3"/>
  <c r="R14" i="3" s="1"/>
  <c r="E13" i="3"/>
  <c r="F13" i="3" s="1"/>
  <c r="L14" i="3"/>
  <c r="N14" i="3"/>
  <c r="K15" i="3" s="1"/>
  <c r="M13" i="3"/>
  <c r="E14" i="3"/>
  <c r="G14" i="3"/>
  <c r="D15" i="3" s="1"/>
  <c r="L23" i="2"/>
  <c r="K23" i="2"/>
  <c r="N23" i="2" s="1"/>
  <c r="M22" i="2"/>
  <c r="R20" i="1"/>
  <c r="U20" i="1" s="1"/>
  <c r="S21" i="1" s="1"/>
  <c r="X22" i="1"/>
  <c r="Y22" i="1" s="1"/>
  <c r="J20" i="1"/>
  <c r="M20" i="1" s="1"/>
  <c r="K21" i="1" s="1"/>
  <c r="L21" i="1" s="1"/>
  <c r="J21" i="1" s="1"/>
  <c r="M21" i="1" s="1"/>
  <c r="K22" i="1" s="1"/>
  <c r="F24" i="1"/>
  <c r="C25" i="1" s="1"/>
  <c r="D24" i="1"/>
  <c r="E23" i="1"/>
  <c r="P22" i="13" l="1"/>
  <c r="L14" i="13"/>
  <c r="B23" i="13"/>
  <c r="E16" i="13"/>
  <c r="D16" i="13"/>
  <c r="J55" i="13"/>
  <c r="C56" i="13"/>
  <c r="U16" i="13"/>
  <c r="Q54" i="13"/>
  <c r="S54" i="13" s="1"/>
  <c r="D21" i="12"/>
  <c r="C21" i="12"/>
  <c r="F21" i="12" s="1"/>
  <c r="O19" i="12"/>
  <c r="P19" i="12"/>
  <c r="U20" i="12"/>
  <c r="V20" i="12"/>
  <c r="K18" i="12"/>
  <c r="E20" i="12"/>
  <c r="L19" i="12"/>
  <c r="I19" i="12"/>
  <c r="J19" i="12"/>
  <c r="C18" i="10"/>
  <c r="F18" i="10" s="1"/>
  <c r="E17" i="10"/>
  <c r="I17" i="11"/>
  <c r="L17" i="11" s="1"/>
  <c r="J18" i="11" s="1"/>
  <c r="Q19" i="11"/>
  <c r="R19" i="11"/>
  <c r="W18" i="11"/>
  <c r="U19" i="11"/>
  <c r="C18" i="11"/>
  <c r="E18" i="11" s="1"/>
  <c r="R17" i="10"/>
  <c r="J17" i="10"/>
  <c r="K17" i="10" s="1"/>
  <c r="L17" i="10"/>
  <c r="I18" i="10" s="1"/>
  <c r="E23" i="8"/>
  <c r="D23" i="8"/>
  <c r="G23" i="8" s="1"/>
  <c r="F22" i="8"/>
  <c r="H22" i="8" s="1"/>
  <c r="E23" i="7"/>
  <c r="D23" i="7"/>
  <c r="G23" i="7" s="1"/>
  <c r="F22" i="7"/>
  <c r="H22" i="7" s="1"/>
  <c r="E24" i="6"/>
  <c r="D24" i="6"/>
  <c r="G24" i="6" s="1"/>
  <c r="F23" i="6"/>
  <c r="H23" i="6" s="1"/>
  <c r="F23" i="4"/>
  <c r="E24" i="4"/>
  <c r="G24" i="4"/>
  <c r="D25" i="4" s="1"/>
  <c r="D24" i="2"/>
  <c r="G24" i="2" s="1"/>
  <c r="E24" i="2"/>
  <c r="F23" i="2"/>
  <c r="Z14" i="3"/>
  <c r="AB14" i="3"/>
  <c r="Y15" i="3" s="1"/>
  <c r="AA13" i="3"/>
  <c r="S14" i="3"/>
  <c r="U14" i="3"/>
  <c r="R15" i="3" s="1"/>
  <c r="T13" i="3"/>
  <c r="L15" i="3"/>
  <c r="N15" i="3"/>
  <c r="K16" i="3" s="1"/>
  <c r="M14" i="3"/>
  <c r="E15" i="3"/>
  <c r="G15" i="3"/>
  <c r="D16" i="3" s="1"/>
  <c r="F14" i="3"/>
  <c r="M23" i="2"/>
  <c r="L24" i="2"/>
  <c r="K24" i="2"/>
  <c r="N24" i="2" s="1"/>
  <c r="Z22" i="1"/>
  <c r="T21" i="1"/>
  <c r="AA22" i="1"/>
  <c r="X23" i="1" s="1"/>
  <c r="Y23" i="1" s="1"/>
  <c r="Z23" i="1" s="1"/>
  <c r="L22" i="1"/>
  <c r="E24" i="1"/>
  <c r="D25" i="1"/>
  <c r="F25" i="1"/>
  <c r="C26" i="1" s="1"/>
  <c r="F16" i="13" l="1"/>
  <c r="G16" i="13"/>
  <c r="M14" i="13"/>
  <c r="R17" i="13"/>
  <c r="T17" i="13" s="1"/>
  <c r="C57" i="13"/>
  <c r="J56" i="13"/>
  <c r="B24" i="13"/>
  <c r="P23" i="13"/>
  <c r="Q55" i="13"/>
  <c r="S55" i="13" s="1"/>
  <c r="C22" i="12"/>
  <c r="F22" i="12"/>
  <c r="D22" i="12"/>
  <c r="E22" i="12" s="1"/>
  <c r="Q19" i="12"/>
  <c r="I20" i="12"/>
  <c r="K20" i="12" s="1"/>
  <c r="J20" i="12"/>
  <c r="R19" i="12"/>
  <c r="W20" i="12"/>
  <c r="K19" i="12"/>
  <c r="X20" i="12"/>
  <c r="E21" i="12"/>
  <c r="C19" i="10"/>
  <c r="E19" i="10" s="1"/>
  <c r="E18" i="10"/>
  <c r="F18" i="11"/>
  <c r="O20" i="11"/>
  <c r="R20" i="11"/>
  <c r="W19" i="11"/>
  <c r="X19" i="11"/>
  <c r="I18" i="11"/>
  <c r="K17" i="11"/>
  <c r="O18" i="10"/>
  <c r="V20" i="10"/>
  <c r="W20" i="10" s="1"/>
  <c r="X20" i="10"/>
  <c r="U21" i="10" s="1"/>
  <c r="L18" i="10"/>
  <c r="I19" i="10" s="1"/>
  <c r="D24" i="8"/>
  <c r="G24" i="8" s="1"/>
  <c r="E24" i="8"/>
  <c r="F23" i="8"/>
  <c r="E24" i="7"/>
  <c r="D24" i="7"/>
  <c r="G24" i="7" s="1"/>
  <c r="F23" i="7"/>
  <c r="H23" i="7" s="1"/>
  <c r="F24" i="6"/>
  <c r="H24" i="6" s="1"/>
  <c r="E25" i="6"/>
  <c r="D25" i="6"/>
  <c r="G25" i="6" s="1"/>
  <c r="G25" i="4"/>
  <c r="D26" i="4" s="1"/>
  <c r="E25" i="4"/>
  <c r="F25" i="4" s="1"/>
  <c r="F24" i="4"/>
  <c r="F24" i="2"/>
  <c r="E25" i="2"/>
  <c r="D25" i="2"/>
  <c r="G25" i="2" s="1"/>
  <c r="AB15" i="3"/>
  <c r="Y16" i="3" s="1"/>
  <c r="Z15" i="3"/>
  <c r="AA14" i="3"/>
  <c r="S15" i="3"/>
  <c r="T15" i="3" s="1"/>
  <c r="U15" i="3"/>
  <c r="R16" i="3" s="1"/>
  <c r="T14" i="3"/>
  <c r="L16" i="3"/>
  <c r="N16" i="3"/>
  <c r="K17" i="3" s="1"/>
  <c r="M15" i="3"/>
  <c r="G16" i="3"/>
  <c r="D17" i="3" s="1"/>
  <c r="E16" i="3"/>
  <c r="F15" i="3"/>
  <c r="L25" i="2"/>
  <c r="K25" i="2"/>
  <c r="N25" i="2" s="1"/>
  <c r="M24" i="2"/>
  <c r="R21" i="1"/>
  <c r="U21" i="1" s="1"/>
  <c r="S22" i="1" s="1"/>
  <c r="T22" i="1" s="1"/>
  <c r="AA23" i="1"/>
  <c r="J22" i="1"/>
  <c r="M22" i="1" s="1"/>
  <c r="K23" i="1" s="1"/>
  <c r="F26" i="1"/>
  <c r="C27" i="1" s="1"/>
  <c r="D26" i="1"/>
  <c r="E25" i="1"/>
  <c r="C19" i="11" l="1"/>
  <c r="E19" i="11" s="1"/>
  <c r="D19" i="11"/>
  <c r="K14" i="13"/>
  <c r="N14" i="13" s="1"/>
  <c r="J57" i="13"/>
  <c r="C58" i="13"/>
  <c r="E17" i="13"/>
  <c r="D17" i="13"/>
  <c r="B25" i="13"/>
  <c r="Q56" i="13"/>
  <c r="S56" i="13" s="1"/>
  <c r="P24" i="13"/>
  <c r="U17" i="13"/>
  <c r="U21" i="12"/>
  <c r="X21" i="12"/>
  <c r="V21" i="12"/>
  <c r="L20" i="12"/>
  <c r="O20" i="12"/>
  <c r="Q20" i="12" s="1"/>
  <c r="R20" i="12"/>
  <c r="P20" i="12"/>
  <c r="C23" i="12"/>
  <c r="F23" i="12"/>
  <c r="D23" i="12"/>
  <c r="E23" i="12" s="1"/>
  <c r="F19" i="10"/>
  <c r="K18" i="11"/>
  <c r="O21" i="11"/>
  <c r="Q20" i="11"/>
  <c r="L18" i="11"/>
  <c r="J19" i="11" s="1"/>
  <c r="F19" i="11"/>
  <c r="D20" i="11" s="1"/>
  <c r="U20" i="11"/>
  <c r="X20" i="11"/>
  <c r="P18" i="10"/>
  <c r="Q18" i="10" s="1"/>
  <c r="R18" i="10"/>
  <c r="L19" i="10"/>
  <c r="I20" i="10" s="1"/>
  <c r="J18" i="10"/>
  <c r="K18" i="10" s="1"/>
  <c r="H23" i="8"/>
  <c r="F24" i="8"/>
  <c r="H24" i="8" s="1"/>
  <c r="E25" i="8"/>
  <c r="D25" i="8"/>
  <c r="G25" i="8" s="1"/>
  <c r="E25" i="7"/>
  <c r="D25" i="7"/>
  <c r="G25" i="7"/>
  <c r="F24" i="7"/>
  <c r="H24" i="7" s="1"/>
  <c r="D26" i="6"/>
  <c r="G26" i="6" s="1"/>
  <c r="E26" i="6"/>
  <c r="F25" i="6"/>
  <c r="H25" i="6" s="1"/>
  <c r="E26" i="4"/>
  <c r="G26" i="4"/>
  <c r="D27" i="4" s="1"/>
  <c r="D26" i="2"/>
  <c r="G26" i="2" s="1"/>
  <c r="E26" i="2"/>
  <c r="F25" i="2"/>
  <c r="AA15" i="3"/>
  <c r="Z16" i="3"/>
  <c r="AB16" i="3"/>
  <c r="Y17" i="3" s="1"/>
  <c r="S16" i="3"/>
  <c r="U16" i="3"/>
  <c r="R17" i="3" s="1"/>
  <c r="L17" i="3"/>
  <c r="N17" i="3"/>
  <c r="K18" i="3" s="1"/>
  <c r="M16" i="3"/>
  <c r="F16" i="3"/>
  <c r="E17" i="3"/>
  <c r="G17" i="3"/>
  <c r="D18" i="3" s="1"/>
  <c r="L26" i="2"/>
  <c r="K26" i="2"/>
  <c r="N26" i="2" s="1"/>
  <c r="M25" i="2"/>
  <c r="R22" i="1"/>
  <c r="U22" i="1" s="1"/>
  <c r="X24" i="1"/>
  <c r="Y24" i="1" s="1"/>
  <c r="Z24" i="1" s="1"/>
  <c r="L23" i="1"/>
  <c r="E26" i="1"/>
  <c r="D27" i="1"/>
  <c r="E27" i="1" s="1"/>
  <c r="F27" i="1"/>
  <c r="C28" i="1" s="1"/>
  <c r="F17" i="13" l="1"/>
  <c r="P25" i="13"/>
  <c r="B26" i="13"/>
  <c r="J58" i="13"/>
  <c r="C59" i="13"/>
  <c r="Q57" i="13"/>
  <c r="S57" i="13" s="1"/>
  <c r="R18" i="13"/>
  <c r="T18" i="13" s="1"/>
  <c r="G17" i="13"/>
  <c r="L15" i="13"/>
  <c r="D24" i="12"/>
  <c r="C24" i="12"/>
  <c r="F24" i="12"/>
  <c r="I21" i="12"/>
  <c r="J21" i="12"/>
  <c r="U22" i="12"/>
  <c r="V22" i="12"/>
  <c r="O21" i="12"/>
  <c r="P21" i="12"/>
  <c r="W21" i="12"/>
  <c r="C20" i="10"/>
  <c r="E20" i="10" s="1"/>
  <c r="U21" i="11"/>
  <c r="X21" i="11"/>
  <c r="Q21" i="11"/>
  <c r="W20" i="11"/>
  <c r="R21" i="11"/>
  <c r="C20" i="11"/>
  <c r="E20" i="11" s="1"/>
  <c r="I19" i="11"/>
  <c r="O19" i="10"/>
  <c r="P19" i="10" s="1"/>
  <c r="Q19" i="10" s="1"/>
  <c r="V21" i="10"/>
  <c r="W21" i="10" s="1"/>
  <c r="X21" i="10"/>
  <c r="U22" i="10" s="1"/>
  <c r="J19" i="10"/>
  <c r="K19" i="10" s="1"/>
  <c r="F25" i="8"/>
  <c r="H25" i="8" s="1"/>
  <c r="E26" i="8"/>
  <c r="D26" i="8"/>
  <c r="G26" i="8"/>
  <c r="D26" i="7"/>
  <c r="G26" i="7" s="1"/>
  <c r="E26" i="7"/>
  <c r="F25" i="7"/>
  <c r="H25" i="7" s="1"/>
  <c r="E27" i="6"/>
  <c r="D27" i="6"/>
  <c r="G27" i="6" s="1"/>
  <c r="F26" i="6"/>
  <c r="H26" i="6" s="1"/>
  <c r="E27" i="4"/>
  <c r="G27" i="4"/>
  <c r="D28" i="4" s="1"/>
  <c r="F26" i="4"/>
  <c r="F26" i="2"/>
  <c r="D27" i="2"/>
  <c r="G27" i="2" s="1"/>
  <c r="E27" i="2"/>
  <c r="Z17" i="3"/>
  <c r="AB17" i="3"/>
  <c r="Y18" i="3" s="1"/>
  <c r="AA16" i="3"/>
  <c r="S17" i="3"/>
  <c r="U17" i="3"/>
  <c r="R18" i="3" s="1"/>
  <c r="T16" i="3"/>
  <c r="L18" i="3"/>
  <c r="N18" i="3"/>
  <c r="K19" i="3" s="1"/>
  <c r="M17" i="3"/>
  <c r="E18" i="3"/>
  <c r="G18" i="3"/>
  <c r="D19" i="3" s="1"/>
  <c r="F17" i="3"/>
  <c r="K27" i="2"/>
  <c r="N27" i="2" s="1"/>
  <c r="L27" i="2"/>
  <c r="M26" i="2"/>
  <c r="AA24" i="1"/>
  <c r="X25" i="1" s="1"/>
  <c r="Y25" i="1" s="1"/>
  <c r="Z25" i="1" s="1"/>
  <c r="S23" i="1"/>
  <c r="T23" i="1" s="1"/>
  <c r="R23" i="1" s="1"/>
  <c r="J23" i="1"/>
  <c r="M23" i="1" s="1"/>
  <c r="D28" i="1"/>
  <c r="F28" i="1"/>
  <c r="C29" i="1" s="1"/>
  <c r="J59" i="13" l="1"/>
  <c r="C60" i="13"/>
  <c r="Q58" i="13"/>
  <c r="S58" i="13" s="1"/>
  <c r="M15" i="13"/>
  <c r="E18" i="13"/>
  <c r="D18" i="13"/>
  <c r="B27" i="13"/>
  <c r="U18" i="13"/>
  <c r="P26" i="13"/>
  <c r="K21" i="12"/>
  <c r="C25" i="12"/>
  <c r="D25" i="12"/>
  <c r="E25" i="12" s="1"/>
  <c r="F25" i="12"/>
  <c r="Q21" i="12"/>
  <c r="R21" i="12"/>
  <c r="L21" i="12"/>
  <c r="W22" i="12"/>
  <c r="X22" i="12"/>
  <c r="E24" i="12"/>
  <c r="F20" i="10"/>
  <c r="K19" i="11"/>
  <c r="L19" i="11"/>
  <c r="J20" i="11" s="1"/>
  <c r="F20" i="11"/>
  <c r="D21" i="11" s="1"/>
  <c r="U22" i="11"/>
  <c r="O22" i="11"/>
  <c r="W21" i="11"/>
  <c r="R19" i="10"/>
  <c r="X22" i="10"/>
  <c r="U23" i="10" s="1"/>
  <c r="J20" i="10"/>
  <c r="K20" i="10" s="1"/>
  <c r="L20" i="10"/>
  <c r="I21" i="10" s="1"/>
  <c r="F26" i="8"/>
  <c r="H26" i="8" s="1"/>
  <c r="E27" i="8"/>
  <c r="D27" i="8"/>
  <c r="G27" i="8" s="1"/>
  <c r="E27" i="7"/>
  <c r="D27" i="7"/>
  <c r="G27" i="7" s="1"/>
  <c r="F26" i="7"/>
  <c r="H26" i="7" s="1"/>
  <c r="E28" i="6"/>
  <c r="D28" i="6"/>
  <c r="G28" i="6" s="1"/>
  <c r="F27" i="6"/>
  <c r="H27" i="6" s="1"/>
  <c r="E28" i="4"/>
  <c r="G28" i="4"/>
  <c r="D29" i="4" s="1"/>
  <c r="F27" i="4"/>
  <c r="M27" i="2"/>
  <c r="F27" i="2"/>
  <c r="D28" i="2"/>
  <c r="G28" i="2" s="1"/>
  <c r="E28" i="2"/>
  <c r="AB18" i="3"/>
  <c r="Y19" i="3" s="1"/>
  <c r="Z18" i="3"/>
  <c r="AA18" i="3" s="1"/>
  <c r="AA17" i="3"/>
  <c r="T17" i="3"/>
  <c r="S18" i="3"/>
  <c r="T18" i="3" s="1"/>
  <c r="U18" i="3"/>
  <c r="R19" i="3" s="1"/>
  <c r="L19" i="3"/>
  <c r="N19" i="3"/>
  <c r="K20" i="3" s="1"/>
  <c r="M18" i="3"/>
  <c r="E19" i="3"/>
  <c r="G19" i="3"/>
  <c r="D20" i="3" s="1"/>
  <c r="F18" i="3"/>
  <c r="L28" i="2"/>
  <c r="K28" i="2"/>
  <c r="N28" i="2" s="1"/>
  <c r="AA25" i="1"/>
  <c r="U23" i="1"/>
  <c r="K24" i="1"/>
  <c r="D29" i="1"/>
  <c r="F29" i="1"/>
  <c r="C30" i="1" s="1"/>
  <c r="E28" i="1"/>
  <c r="F18" i="13" l="1"/>
  <c r="B28" i="13"/>
  <c r="G18" i="13"/>
  <c r="Q59" i="13"/>
  <c r="S59" i="13" s="1"/>
  <c r="K15" i="13"/>
  <c r="N15" i="13" s="1"/>
  <c r="P27" i="13"/>
  <c r="R19" i="13"/>
  <c r="T19" i="13" s="1"/>
  <c r="C61" i="13"/>
  <c r="J60" i="13"/>
  <c r="O22" i="12"/>
  <c r="R22" i="12"/>
  <c r="P22" i="12"/>
  <c r="U23" i="12"/>
  <c r="V23" i="12"/>
  <c r="I22" i="12"/>
  <c r="L22" i="12"/>
  <c r="J22" i="12"/>
  <c r="C21" i="10"/>
  <c r="W22" i="11"/>
  <c r="I20" i="11"/>
  <c r="L20" i="11"/>
  <c r="J21" i="11" s="1"/>
  <c r="X22" i="11"/>
  <c r="C21" i="11"/>
  <c r="E21" i="11" s="1"/>
  <c r="Q22" i="11"/>
  <c r="R22" i="11"/>
  <c r="O20" i="10"/>
  <c r="R20" i="10" s="1"/>
  <c r="V22" i="10"/>
  <c r="W22" i="10" s="1"/>
  <c r="L21" i="10"/>
  <c r="I22" i="10" s="1"/>
  <c r="G28" i="8"/>
  <c r="D28" i="8"/>
  <c r="E28" i="8"/>
  <c r="F28" i="8" s="1"/>
  <c r="H28" i="8" s="1"/>
  <c r="F27" i="8"/>
  <c r="H27" i="8" s="1"/>
  <c r="E28" i="7"/>
  <c r="D28" i="7"/>
  <c r="G28" i="7" s="1"/>
  <c r="F27" i="7"/>
  <c r="H27" i="7" s="1"/>
  <c r="F28" i="6"/>
  <c r="H28" i="6" s="1"/>
  <c r="D29" i="6"/>
  <c r="G29" i="6" s="1"/>
  <c r="E29" i="6"/>
  <c r="E29" i="4"/>
  <c r="G29" i="4"/>
  <c r="D30" i="4" s="1"/>
  <c r="F28" i="4"/>
  <c r="F28" i="2"/>
  <c r="D29" i="2"/>
  <c r="G29" i="2" s="1"/>
  <c r="E29" i="2"/>
  <c r="Z19" i="3"/>
  <c r="AA19" i="3" s="1"/>
  <c r="AB19" i="3"/>
  <c r="Y20" i="3" s="1"/>
  <c r="S19" i="3"/>
  <c r="U19" i="3"/>
  <c r="R20" i="3" s="1"/>
  <c r="L20" i="3"/>
  <c r="N20" i="3"/>
  <c r="K21" i="3" s="1"/>
  <c r="M19" i="3"/>
  <c r="E20" i="3"/>
  <c r="G20" i="3"/>
  <c r="D21" i="3" s="1"/>
  <c r="F19" i="3"/>
  <c r="L29" i="2"/>
  <c r="K29" i="2"/>
  <c r="N29" i="2" s="1"/>
  <c r="M28" i="2"/>
  <c r="X26" i="1"/>
  <c r="Y26" i="1" s="1"/>
  <c r="Z26" i="1" s="1"/>
  <c r="S24" i="1"/>
  <c r="T24" i="1" s="1"/>
  <c r="R24" i="1" s="1"/>
  <c r="U24" i="1" s="1"/>
  <c r="L24" i="1"/>
  <c r="J24" i="1" s="1"/>
  <c r="M24" i="1" s="1"/>
  <c r="F30" i="1"/>
  <c r="C31" i="1" s="1"/>
  <c r="D30" i="1"/>
  <c r="E29" i="1"/>
  <c r="J61" i="13" l="1"/>
  <c r="C62" i="13"/>
  <c r="B29" i="13"/>
  <c r="Q60" i="13"/>
  <c r="S60" i="13" s="1"/>
  <c r="E19" i="13"/>
  <c r="D19" i="13"/>
  <c r="U19" i="13"/>
  <c r="L16" i="13"/>
  <c r="P28" i="13"/>
  <c r="W23" i="12"/>
  <c r="X23" i="12"/>
  <c r="I23" i="12"/>
  <c r="L23" i="12"/>
  <c r="J23" i="12"/>
  <c r="O23" i="12"/>
  <c r="Q23" i="12" s="1"/>
  <c r="P23" i="12"/>
  <c r="K22" i="12"/>
  <c r="Q22" i="12"/>
  <c r="E21" i="10"/>
  <c r="F21" i="10"/>
  <c r="F21" i="11"/>
  <c r="K20" i="11"/>
  <c r="U23" i="11"/>
  <c r="X23" i="11"/>
  <c r="O23" i="11"/>
  <c r="R23" i="11" s="1"/>
  <c r="I21" i="11"/>
  <c r="O21" i="10"/>
  <c r="P21" i="10" s="1"/>
  <c r="Q21" i="10" s="1"/>
  <c r="P20" i="10"/>
  <c r="Q20" i="10"/>
  <c r="V23" i="10"/>
  <c r="W23" i="10" s="1"/>
  <c r="X23" i="10"/>
  <c r="U24" i="10" s="1"/>
  <c r="J22" i="10"/>
  <c r="K22" i="10" s="1"/>
  <c r="J21" i="10"/>
  <c r="K21" i="10" s="1"/>
  <c r="E29" i="8"/>
  <c r="D29" i="8"/>
  <c r="G29" i="8" s="1"/>
  <c r="F28" i="7"/>
  <c r="H28" i="7" s="1"/>
  <c r="D29" i="7"/>
  <c r="G29" i="7" s="1"/>
  <c r="E29" i="7"/>
  <c r="F29" i="6"/>
  <c r="H29" i="6" s="1"/>
  <c r="E30" i="6"/>
  <c r="D30" i="6"/>
  <c r="G30" i="6" s="1"/>
  <c r="E30" i="4"/>
  <c r="G30" i="4"/>
  <c r="D31" i="4" s="1"/>
  <c r="F29" i="4"/>
  <c r="F29" i="2"/>
  <c r="D30" i="2"/>
  <c r="G30" i="2" s="1"/>
  <c r="E30" i="2"/>
  <c r="Z20" i="3"/>
  <c r="AB20" i="3"/>
  <c r="Y21" i="3" s="1"/>
  <c r="U20" i="3"/>
  <c r="R21" i="3" s="1"/>
  <c r="S20" i="3"/>
  <c r="T20" i="3" s="1"/>
  <c r="T19" i="3"/>
  <c r="L21" i="3"/>
  <c r="N21" i="3"/>
  <c r="K22" i="3" s="1"/>
  <c r="M20" i="3"/>
  <c r="E21" i="3"/>
  <c r="G21" i="3"/>
  <c r="D22" i="3" s="1"/>
  <c r="F20" i="3"/>
  <c r="L30" i="2"/>
  <c r="K30" i="2"/>
  <c r="N30" i="2" s="1"/>
  <c r="M29" i="2"/>
  <c r="AA26" i="1"/>
  <c r="K25" i="1"/>
  <c r="E30" i="1"/>
  <c r="D31" i="1"/>
  <c r="F31" i="1"/>
  <c r="C32" i="1" s="1"/>
  <c r="C22" i="11" l="1"/>
  <c r="E22" i="11" s="1"/>
  <c r="D22" i="11"/>
  <c r="F19" i="13"/>
  <c r="M16" i="13"/>
  <c r="R20" i="13"/>
  <c r="T20" i="13" s="1"/>
  <c r="P29" i="13"/>
  <c r="C63" i="13"/>
  <c r="J62" i="13"/>
  <c r="B30" i="13"/>
  <c r="G19" i="13"/>
  <c r="Q61" i="13"/>
  <c r="S61" i="13" s="1"/>
  <c r="K23" i="12"/>
  <c r="I24" i="12"/>
  <c r="J24" i="12"/>
  <c r="U24" i="12"/>
  <c r="W24" i="12" s="1"/>
  <c r="V24" i="12"/>
  <c r="R23" i="12"/>
  <c r="C22" i="10"/>
  <c r="E22" i="10" s="1"/>
  <c r="O24" i="11"/>
  <c r="K21" i="11"/>
  <c r="W23" i="11"/>
  <c r="L21" i="11"/>
  <c r="J22" i="11" s="1"/>
  <c r="F22" i="11"/>
  <c r="D23" i="11" s="1"/>
  <c r="U24" i="11"/>
  <c r="X24" i="11"/>
  <c r="Q23" i="11"/>
  <c r="R21" i="10"/>
  <c r="O22" i="10" s="1"/>
  <c r="P22" i="10" s="1"/>
  <c r="Q22" i="10" s="1"/>
  <c r="L22" i="10"/>
  <c r="I23" i="10" s="1"/>
  <c r="D30" i="8"/>
  <c r="G30" i="8" s="1"/>
  <c r="E30" i="8"/>
  <c r="F30" i="8" s="1"/>
  <c r="H30" i="8" s="1"/>
  <c r="F29" i="8"/>
  <c r="H29" i="8" s="1"/>
  <c r="E30" i="7"/>
  <c r="D30" i="7"/>
  <c r="G30" i="7" s="1"/>
  <c r="F29" i="7"/>
  <c r="H29" i="7" s="1"/>
  <c r="E31" i="6"/>
  <c r="D31" i="6"/>
  <c r="G31" i="6" s="1"/>
  <c r="F30" i="6"/>
  <c r="H30" i="6" s="1"/>
  <c r="E31" i="4"/>
  <c r="G31" i="4"/>
  <c r="D32" i="4" s="1"/>
  <c r="F30" i="4"/>
  <c r="F30" i="2"/>
  <c r="D31" i="2"/>
  <c r="G31" i="2" s="1"/>
  <c r="E31" i="2"/>
  <c r="AB21" i="3"/>
  <c r="Y22" i="3" s="1"/>
  <c r="Z21" i="3"/>
  <c r="AA21" i="3" s="1"/>
  <c r="AA20" i="3"/>
  <c r="U21" i="3"/>
  <c r="R22" i="3" s="1"/>
  <c r="S21" i="3"/>
  <c r="N22" i="3"/>
  <c r="K23" i="3" s="1"/>
  <c r="L22" i="3"/>
  <c r="M22" i="3" s="1"/>
  <c r="M21" i="3"/>
  <c r="E22" i="3"/>
  <c r="G22" i="3"/>
  <c r="D23" i="3" s="1"/>
  <c r="F21" i="3"/>
  <c r="L31" i="2"/>
  <c r="K31" i="2"/>
  <c r="N31" i="2" s="1"/>
  <c r="M30" i="2"/>
  <c r="X27" i="1"/>
  <c r="AA27" i="1" s="1"/>
  <c r="S25" i="1"/>
  <c r="L25" i="1"/>
  <c r="J25" i="1" s="1"/>
  <c r="M25" i="1" s="1"/>
  <c r="K26" i="1" s="1"/>
  <c r="F32" i="1"/>
  <c r="C33" i="1" s="1"/>
  <c r="D32" i="1"/>
  <c r="E31" i="1"/>
  <c r="F22" i="10" l="1"/>
  <c r="C23" i="10" s="1"/>
  <c r="U20" i="13"/>
  <c r="R21" i="13" s="1"/>
  <c r="T21" i="13" s="1"/>
  <c r="P30" i="13"/>
  <c r="B31" i="13"/>
  <c r="Q62" i="13"/>
  <c r="S62" i="13" s="1"/>
  <c r="J63" i="13"/>
  <c r="C64" i="13"/>
  <c r="E20" i="13"/>
  <c r="D20" i="13"/>
  <c r="K16" i="13"/>
  <c r="N16" i="13" s="1"/>
  <c r="X24" i="12"/>
  <c r="K24" i="12"/>
  <c r="O24" i="12"/>
  <c r="R24" i="12"/>
  <c r="P24" i="12"/>
  <c r="L24" i="12"/>
  <c r="W24" i="11"/>
  <c r="C23" i="11"/>
  <c r="E23" i="11" s="1"/>
  <c r="Q24" i="11"/>
  <c r="U25" i="11"/>
  <c r="I22" i="11"/>
  <c r="R24" i="11"/>
  <c r="R22" i="10"/>
  <c r="O23" i="10" s="1"/>
  <c r="P23" i="10" s="1"/>
  <c r="Q23" i="10" s="1"/>
  <c r="V24" i="10"/>
  <c r="W24" i="10" s="1"/>
  <c r="X24" i="10"/>
  <c r="U25" i="10" s="1"/>
  <c r="T25" i="1"/>
  <c r="R25" i="1" s="1"/>
  <c r="U25" i="1" s="1"/>
  <c r="S26" i="1" s="1"/>
  <c r="T26" i="1" s="1"/>
  <c r="E31" i="8"/>
  <c r="D31" i="8"/>
  <c r="G31" i="8" s="1"/>
  <c r="E31" i="7"/>
  <c r="D31" i="7"/>
  <c r="G31" i="7"/>
  <c r="F30" i="7"/>
  <c r="H30" i="7" s="1"/>
  <c r="D32" i="6"/>
  <c r="G32" i="6" s="1"/>
  <c r="E32" i="6"/>
  <c r="F31" i="6"/>
  <c r="H31" i="6" s="1"/>
  <c r="E32" i="4"/>
  <c r="G32" i="4"/>
  <c r="D33" i="4" s="1"/>
  <c r="F31" i="4"/>
  <c r="D32" i="2"/>
  <c r="G32" i="2" s="1"/>
  <c r="E32" i="2"/>
  <c r="F31" i="2"/>
  <c r="Z22" i="3"/>
  <c r="AB22" i="3"/>
  <c r="Y23" i="3" s="1"/>
  <c r="S22" i="3"/>
  <c r="U22" i="3"/>
  <c r="R23" i="3" s="1"/>
  <c r="T21" i="3"/>
  <c r="L23" i="3"/>
  <c r="N23" i="3"/>
  <c r="K24" i="3" s="1"/>
  <c r="E23" i="3"/>
  <c r="G23" i="3"/>
  <c r="D24" i="3" s="1"/>
  <c r="F22" i="3"/>
  <c r="L32" i="2"/>
  <c r="K32" i="2"/>
  <c r="N32" i="2" s="1"/>
  <c r="M31" i="2"/>
  <c r="X28" i="1"/>
  <c r="Y28" i="1" s="1"/>
  <c r="Z28" i="1" s="1"/>
  <c r="Y27" i="1"/>
  <c r="Z27" i="1" s="1"/>
  <c r="L26" i="1"/>
  <c r="E32" i="1"/>
  <c r="F33" i="1"/>
  <c r="C34" i="1" s="1"/>
  <c r="D33" i="1"/>
  <c r="F23" i="11" l="1"/>
  <c r="D24" i="11" s="1"/>
  <c r="F20" i="13"/>
  <c r="U21" i="13"/>
  <c r="R22" i="13" s="1"/>
  <c r="T22" i="13" s="1"/>
  <c r="G20" i="13"/>
  <c r="C65" i="13"/>
  <c r="J64" i="13"/>
  <c r="L17" i="13"/>
  <c r="M17" i="13" s="1"/>
  <c r="K17" i="13" s="1"/>
  <c r="N17" i="13" s="1"/>
  <c r="B32" i="13"/>
  <c r="Q63" i="13"/>
  <c r="S63" i="13" s="1"/>
  <c r="P31" i="13"/>
  <c r="I25" i="12"/>
  <c r="L25" i="12"/>
  <c r="J25" i="12"/>
  <c r="O25" i="12"/>
  <c r="P25" i="12"/>
  <c r="Q24" i="12"/>
  <c r="U25" i="12"/>
  <c r="V25" i="12"/>
  <c r="E23" i="10"/>
  <c r="F23" i="10"/>
  <c r="O25" i="11"/>
  <c r="R25" i="11" s="1"/>
  <c r="C24" i="11"/>
  <c r="E24" i="11" s="1"/>
  <c r="K22" i="11"/>
  <c r="L22" i="11"/>
  <c r="J23" i="11" s="1"/>
  <c r="W25" i="11"/>
  <c r="X25" i="11"/>
  <c r="R23" i="10"/>
  <c r="O24" i="10" s="1"/>
  <c r="P24" i="10" s="1"/>
  <c r="Q24" i="10" s="1"/>
  <c r="J23" i="10"/>
  <c r="K23" i="10" s="1"/>
  <c r="L23" i="10"/>
  <c r="I24" i="10" s="1"/>
  <c r="D32" i="8"/>
  <c r="E32" i="8"/>
  <c r="G32" i="8"/>
  <c r="F31" i="8"/>
  <c r="H31" i="8" s="1"/>
  <c r="F31" i="7"/>
  <c r="H31" i="7" s="1"/>
  <c r="E32" i="7"/>
  <c r="D32" i="7"/>
  <c r="G32" i="7" s="1"/>
  <c r="F32" i="6"/>
  <c r="H32" i="6" s="1"/>
  <c r="E33" i="6"/>
  <c r="D33" i="6"/>
  <c r="G33" i="6" s="1"/>
  <c r="E33" i="4"/>
  <c r="G33" i="4"/>
  <c r="D34" i="4" s="1"/>
  <c r="F32" i="4"/>
  <c r="D33" i="2"/>
  <c r="G33" i="2" s="1"/>
  <c r="E33" i="2"/>
  <c r="F32" i="2"/>
  <c r="Z23" i="3"/>
  <c r="AB23" i="3"/>
  <c r="Y24" i="3" s="1"/>
  <c r="AA22" i="3"/>
  <c r="S23" i="3"/>
  <c r="U23" i="3"/>
  <c r="R24" i="3" s="1"/>
  <c r="T22" i="3"/>
  <c r="L24" i="3"/>
  <c r="N24" i="3"/>
  <c r="K25" i="3" s="1"/>
  <c r="M23" i="3"/>
  <c r="E24" i="3"/>
  <c r="G24" i="3"/>
  <c r="D25" i="3" s="1"/>
  <c r="F23" i="3"/>
  <c r="L33" i="2"/>
  <c r="K33" i="2"/>
  <c r="N33" i="2" s="1"/>
  <c r="M32" i="2"/>
  <c r="AA28" i="1"/>
  <c r="X29" i="1" s="1"/>
  <c r="Y29" i="1" s="1"/>
  <c r="Z29" i="1" s="1"/>
  <c r="R26" i="1"/>
  <c r="J26" i="1"/>
  <c r="M26" i="1" s="1"/>
  <c r="D34" i="1"/>
  <c r="F34" i="1"/>
  <c r="C35" i="1" s="1"/>
  <c r="E33" i="1"/>
  <c r="L18" i="13" l="1"/>
  <c r="M18" i="13" s="1"/>
  <c r="K18" i="13" s="1"/>
  <c r="N18" i="13" s="1"/>
  <c r="C66" i="13"/>
  <c r="J65" i="13"/>
  <c r="U22" i="13"/>
  <c r="Q64" i="13"/>
  <c r="S64" i="13" s="1"/>
  <c r="B33" i="13"/>
  <c r="P32" i="13"/>
  <c r="E21" i="13"/>
  <c r="D21" i="13"/>
  <c r="W25" i="12"/>
  <c r="Q25" i="12"/>
  <c r="R25" i="12"/>
  <c r="X25" i="12"/>
  <c r="K25" i="12"/>
  <c r="C24" i="10"/>
  <c r="F24" i="10" s="1"/>
  <c r="F24" i="11"/>
  <c r="D25" i="11" s="1"/>
  <c r="I23" i="11"/>
  <c r="L23" i="11" s="1"/>
  <c r="J24" i="11" s="1"/>
  <c r="Q25" i="11"/>
  <c r="R24" i="10"/>
  <c r="V25" i="10"/>
  <c r="W25" i="10" s="1"/>
  <c r="X25" i="10"/>
  <c r="L24" i="10"/>
  <c r="I25" i="10" s="1"/>
  <c r="J24" i="10"/>
  <c r="K24" i="10" s="1"/>
  <c r="F32" i="8"/>
  <c r="H32" i="8" s="1"/>
  <c r="E33" i="8"/>
  <c r="D33" i="8"/>
  <c r="G33" i="8" s="1"/>
  <c r="E33" i="7"/>
  <c r="D33" i="7"/>
  <c r="G33" i="7" s="1"/>
  <c r="F32" i="7"/>
  <c r="H32" i="7" s="1"/>
  <c r="E34" i="6"/>
  <c r="D34" i="6"/>
  <c r="G34" i="6" s="1"/>
  <c r="F33" i="6"/>
  <c r="H33" i="6" s="1"/>
  <c r="E34" i="4"/>
  <c r="G34" i="4"/>
  <c r="D35" i="4" s="1"/>
  <c r="F33" i="4"/>
  <c r="F33" i="2"/>
  <c r="D34" i="2"/>
  <c r="G34" i="2" s="1"/>
  <c r="E34" i="2"/>
  <c r="AB24" i="3"/>
  <c r="Y25" i="3" s="1"/>
  <c r="Z24" i="3"/>
  <c r="AA24" i="3" s="1"/>
  <c r="AA23" i="3"/>
  <c r="S24" i="3"/>
  <c r="U24" i="3"/>
  <c r="R25" i="3" s="1"/>
  <c r="T23" i="3"/>
  <c r="L25" i="3"/>
  <c r="N25" i="3"/>
  <c r="K26" i="3" s="1"/>
  <c r="M24" i="3"/>
  <c r="F24" i="3"/>
  <c r="G25" i="3"/>
  <c r="D26" i="3" s="1"/>
  <c r="E25" i="3"/>
  <c r="L34" i="2"/>
  <c r="K34" i="2"/>
  <c r="N34" i="2" s="1"/>
  <c r="M33" i="2"/>
  <c r="AA29" i="1"/>
  <c r="U26" i="1"/>
  <c r="K27" i="1"/>
  <c r="F35" i="1"/>
  <c r="C36" i="1" s="1"/>
  <c r="D35" i="1"/>
  <c r="E35" i="1" s="1"/>
  <c r="E34" i="1"/>
  <c r="F21" i="13" l="1"/>
  <c r="G21" i="13"/>
  <c r="E22" i="13" s="1"/>
  <c r="L19" i="13"/>
  <c r="M19" i="13" s="1"/>
  <c r="K19" i="13" s="1"/>
  <c r="N19" i="13" s="1"/>
  <c r="P33" i="13"/>
  <c r="R23" i="13"/>
  <c r="T23" i="13" s="1"/>
  <c r="B34" i="13"/>
  <c r="Q65" i="13"/>
  <c r="S65" i="13" s="1"/>
  <c r="C67" i="13"/>
  <c r="J66" i="13"/>
  <c r="C25" i="10"/>
  <c r="F25" i="10" s="1"/>
  <c r="E24" i="10"/>
  <c r="I24" i="11"/>
  <c r="K23" i="11"/>
  <c r="C25" i="11"/>
  <c r="E25" i="11" s="1"/>
  <c r="O25" i="10"/>
  <c r="P25" i="10" s="1"/>
  <c r="Q25" i="10" s="1"/>
  <c r="J25" i="10"/>
  <c r="K25" i="10" s="1"/>
  <c r="E34" i="8"/>
  <c r="D34" i="8"/>
  <c r="G34" i="8" s="1"/>
  <c r="F33" i="8"/>
  <c r="H33" i="8" s="1"/>
  <c r="E34" i="7"/>
  <c r="D34" i="7"/>
  <c r="G34" i="7"/>
  <c r="F33" i="7"/>
  <c r="H33" i="7" s="1"/>
  <c r="F34" i="6"/>
  <c r="H34" i="6" s="1"/>
  <c r="D35" i="6"/>
  <c r="G35" i="6" s="1"/>
  <c r="E35" i="6"/>
  <c r="E35" i="4"/>
  <c r="G35" i="4"/>
  <c r="D36" i="4" s="1"/>
  <c r="F34" i="4"/>
  <c r="F34" i="2"/>
  <c r="D35" i="2"/>
  <c r="G35" i="2" s="1"/>
  <c r="E35" i="2"/>
  <c r="Z25" i="3"/>
  <c r="AB25" i="3"/>
  <c r="Y26" i="3" s="1"/>
  <c r="T24" i="3"/>
  <c r="S25" i="3"/>
  <c r="U25" i="3"/>
  <c r="R26" i="3" s="1"/>
  <c r="L26" i="3"/>
  <c r="N26" i="3"/>
  <c r="K27" i="3" s="1"/>
  <c r="M25" i="3"/>
  <c r="F25" i="3"/>
  <c r="E26" i="3"/>
  <c r="G26" i="3"/>
  <c r="D27" i="3" s="1"/>
  <c r="L35" i="2"/>
  <c r="K35" i="2"/>
  <c r="N35" i="2" s="1"/>
  <c r="M34" i="2"/>
  <c r="X30" i="1"/>
  <c r="Y30" i="1" s="1"/>
  <c r="Z30" i="1" s="1"/>
  <c r="S27" i="1"/>
  <c r="L27" i="1"/>
  <c r="J27" i="1" s="1"/>
  <c r="M27" i="1" s="1"/>
  <c r="D36" i="1"/>
  <c r="E36" i="1" s="1"/>
  <c r="F36" i="1"/>
  <c r="C37" i="1" s="1"/>
  <c r="D22" i="13" l="1"/>
  <c r="F22" i="13" s="1"/>
  <c r="L20" i="13"/>
  <c r="M20" i="13" s="1"/>
  <c r="K20" i="13" s="1"/>
  <c r="N20" i="13" s="1"/>
  <c r="U23" i="13"/>
  <c r="P34" i="13"/>
  <c r="Q66" i="13"/>
  <c r="S66" i="13" s="1"/>
  <c r="C68" i="13"/>
  <c r="J67" i="13"/>
  <c r="B35" i="13"/>
  <c r="E25" i="10"/>
  <c r="F25" i="11"/>
  <c r="K24" i="11"/>
  <c r="L24" i="11"/>
  <c r="J25" i="11" s="1"/>
  <c r="R25" i="10"/>
  <c r="L25" i="10"/>
  <c r="T27" i="1"/>
  <c r="R27" i="1" s="1"/>
  <c r="U27" i="1" s="1"/>
  <c r="F34" i="8"/>
  <c r="H34" i="8" s="1"/>
  <c r="E35" i="8"/>
  <c r="D35" i="8"/>
  <c r="G35" i="8" s="1"/>
  <c r="F34" i="7"/>
  <c r="H34" i="7" s="1"/>
  <c r="D35" i="7"/>
  <c r="G35" i="7" s="1"/>
  <c r="E35" i="7"/>
  <c r="F35" i="7" s="1"/>
  <c r="H35" i="7" s="1"/>
  <c r="F35" i="6"/>
  <c r="H35" i="6" s="1"/>
  <c r="E36" i="6"/>
  <c r="D36" i="6"/>
  <c r="G36" i="6" s="1"/>
  <c r="F35" i="2"/>
  <c r="E36" i="4"/>
  <c r="G36" i="4"/>
  <c r="D37" i="4" s="1"/>
  <c r="F35" i="4"/>
  <c r="D36" i="2"/>
  <c r="G36" i="2" s="1"/>
  <c r="E36" i="2"/>
  <c r="Z26" i="3"/>
  <c r="AB26" i="3"/>
  <c r="Y27" i="3" s="1"/>
  <c r="AA25" i="3"/>
  <c r="S26" i="3"/>
  <c r="U26" i="3"/>
  <c r="R27" i="3" s="1"/>
  <c r="T25" i="3"/>
  <c r="L27" i="3"/>
  <c r="N27" i="3"/>
  <c r="K28" i="3" s="1"/>
  <c r="M26" i="3"/>
  <c r="F26" i="3"/>
  <c r="E27" i="3"/>
  <c r="G27" i="3"/>
  <c r="D28" i="3" s="1"/>
  <c r="K36" i="2"/>
  <c r="N36" i="2" s="1"/>
  <c r="L36" i="2"/>
  <c r="M35" i="2"/>
  <c r="AA30" i="1"/>
  <c r="X31" i="1" s="1"/>
  <c r="K28" i="1"/>
  <c r="D37" i="1"/>
  <c r="F37" i="1"/>
  <c r="C38" i="1" s="1"/>
  <c r="G22" i="13" l="1"/>
  <c r="L21" i="13"/>
  <c r="M21" i="13" s="1"/>
  <c r="K21" i="13" s="1"/>
  <c r="N21" i="13" s="1"/>
  <c r="B36" i="13"/>
  <c r="Q67" i="13"/>
  <c r="S67" i="13" s="1"/>
  <c r="E23" i="13"/>
  <c r="D23" i="13"/>
  <c r="P35" i="13"/>
  <c r="C69" i="13"/>
  <c r="J68" i="13"/>
  <c r="R24" i="13"/>
  <c r="T24" i="13" s="1"/>
  <c r="I25" i="11"/>
  <c r="L25" i="11" s="1"/>
  <c r="D36" i="8"/>
  <c r="G36" i="8"/>
  <c r="E36" i="8"/>
  <c r="F36" i="8" s="1"/>
  <c r="H36" i="8" s="1"/>
  <c r="F35" i="8"/>
  <c r="H35" i="8" s="1"/>
  <c r="E36" i="7"/>
  <c r="D36" i="7"/>
  <c r="G36" i="7" s="1"/>
  <c r="E37" i="6"/>
  <c r="D37" i="6"/>
  <c r="G37" i="6" s="1"/>
  <c r="F36" i="6"/>
  <c r="H36" i="6" s="1"/>
  <c r="M36" i="2"/>
  <c r="E37" i="4"/>
  <c r="G37" i="4"/>
  <c r="D38" i="4" s="1"/>
  <c r="F36" i="4"/>
  <c r="F36" i="2"/>
  <c r="D37" i="2"/>
  <c r="G37" i="2" s="1"/>
  <c r="E37" i="2"/>
  <c r="AB27" i="3"/>
  <c r="Y28" i="3" s="1"/>
  <c r="Z27" i="3"/>
  <c r="AA27" i="3" s="1"/>
  <c r="AA26" i="3"/>
  <c r="U27" i="3"/>
  <c r="R28" i="3" s="1"/>
  <c r="S27" i="3"/>
  <c r="T27" i="3" s="1"/>
  <c r="T26" i="3"/>
  <c r="L28" i="3"/>
  <c r="N28" i="3"/>
  <c r="K29" i="3" s="1"/>
  <c r="M27" i="3"/>
  <c r="F27" i="3"/>
  <c r="E28" i="3"/>
  <c r="G28" i="3"/>
  <c r="D29" i="3" s="1"/>
  <c r="L37" i="2"/>
  <c r="K37" i="2"/>
  <c r="N37" i="2" s="1"/>
  <c r="Y31" i="1"/>
  <c r="Z31" i="1" s="1"/>
  <c r="AA31" i="1"/>
  <c r="X32" i="1" s="1"/>
  <c r="Y32" i="1" s="1"/>
  <c r="Z32" i="1" s="1"/>
  <c r="S28" i="1"/>
  <c r="T28" i="1" s="1"/>
  <c r="R28" i="1" s="1"/>
  <c r="L28" i="1"/>
  <c r="J28" i="1" s="1"/>
  <c r="M28" i="1" s="1"/>
  <c r="F38" i="1"/>
  <c r="C39" i="1" s="1"/>
  <c r="D38" i="1"/>
  <c r="E38" i="1" s="1"/>
  <c r="E37" i="1"/>
  <c r="F23" i="13" l="1"/>
  <c r="L22" i="13"/>
  <c r="M22" i="13" s="1"/>
  <c r="K22" i="13" s="1"/>
  <c r="N22" i="13" s="1"/>
  <c r="P36" i="13"/>
  <c r="J69" i="13"/>
  <c r="C70" i="13"/>
  <c r="B37" i="13"/>
  <c r="U24" i="13"/>
  <c r="Q68" i="13"/>
  <c r="S68" i="13" s="1"/>
  <c r="G23" i="13"/>
  <c r="K25" i="11"/>
  <c r="E37" i="8"/>
  <c r="D37" i="8"/>
  <c r="G37" i="8"/>
  <c r="E37" i="7"/>
  <c r="D37" i="7"/>
  <c r="G37" i="7" s="1"/>
  <c r="F36" i="7"/>
  <c r="H36" i="7" s="1"/>
  <c r="D38" i="6"/>
  <c r="G38" i="6" s="1"/>
  <c r="E38" i="6"/>
  <c r="F37" i="6"/>
  <c r="H37" i="6" s="1"/>
  <c r="E38" i="4"/>
  <c r="G38" i="4"/>
  <c r="D39" i="4" s="1"/>
  <c r="F37" i="4"/>
  <c r="F37" i="2"/>
  <c r="D38" i="2"/>
  <c r="G38" i="2" s="1"/>
  <c r="E38" i="2"/>
  <c r="Z28" i="3"/>
  <c r="AB28" i="3"/>
  <c r="Y29" i="3" s="1"/>
  <c r="U28" i="3"/>
  <c r="R29" i="3" s="1"/>
  <c r="S28" i="3"/>
  <c r="L29" i="3"/>
  <c r="N29" i="3"/>
  <c r="K30" i="3" s="1"/>
  <c r="M28" i="3"/>
  <c r="E29" i="3"/>
  <c r="G29" i="3"/>
  <c r="D30" i="3" s="1"/>
  <c r="F28" i="3"/>
  <c r="L38" i="2"/>
  <c r="K38" i="2"/>
  <c r="N38" i="2" s="1"/>
  <c r="M37" i="2"/>
  <c r="AA32" i="1"/>
  <c r="X33" i="1" s="1"/>
  <c r="U28" i="1"/>
  <c r="K29" i="1"/>
  <c r="F39" i="1"/>
  <c r="C40" i="1" s="1"/>
  <c r="D39" i="1"/>
  <c r="L23" i="13" l="1"/>
  <c r="M23" i="13" s="1"/>
  <c r="K23" i="13" s="1"/>
  <c r="N23" i="13" s="1"/>
  <c r="Q69" i="13"/>
  <c r="S69" i="13" s="1"/>
  <c r="P37" i="13"/>
  <c r="R25" i="13"/>
  <c r="T25" i="13" s="1"/>
  <c r="B38" i="13"/>
  <c r="E24" i="13"/>
  <c r="D24" i="13"/>
  <c r="C71" i="13"/>
  <c r="J71" i="13" s="1"/>
  <c r="J70" i="13"/>
  <c r="E38" i="8"/>
  <c r="D38" i="8"/>
  <c r="G38" i="8"/>
  <c r="F37" i="8"/>
  <c r="H37" i="8" s="1"/>
  <c r="E38" i="7"/>
  <c r="D38" i="7"/>
  <c r="G38" i="7" s="1"/>
  <c r="F37" i="7"/>
  <c r="H37" i="7" s="1"/>
  <c r="F38" i="6"/>
  <c r="H38" i="6" s="1"/>
  <c r="E39" i="6"/>
  <c r="D39" i="6"/>
  <c r="G39" i="6" s="1"/>
  <c r="E39" i="4"/>
  <c r="G39" i="4"/>
  <c r="D40" i="4" s="1"/>
  <c r="F38" i="4"/>
  <c r="F38" i="2"/>
  <c r="D39" i="2"/>
  <c r="G39" i="2" s="1"/>
  <c r="E39" i="2"/>
  <c r="Z29" i="3"/>
  <c r="AA29" i="3" s="1"/>
  <c r="AB29" i="3"/>
  <c r="Y30" i="3" s="1"/>
  <c r="AA28" i="3"/>
  <c r="T28" i="3"/>
  <c r="S29" i="3"/>
  <c r="U29" i="3"/>
  <c r="R30" i="3" s="1"/>
  <c r="L30" i="3"/>
  <c r="N30" i="3"/>
  <c r="K31" i="3" s="1"/>
  <c r="M29" i="3"/>
  <c r="E30" i="3"/>
  <c r="G30" i="3"/>
  <c r="D31" i="3" s="1"/>
  <c r="F29" i="3"/>
  <c r="L39" i="2"/>
  <c r="K39" i="2"/>
  <c r="N39" i="2" s="1"/>
  <c r="M38" i="2"/>
  <c r="Y33" i="1"/>
  <c r="Z33" i="1" s="1"/>
  <c r="AA33" i="1"/>
  <c r="X34" i="1" s="1"/>
  <c r="Y34" i="1" s="1"/>
  <c r="Z34" i="1" s="1"/>
  <c r="S29" i="1"/>
  <c r="T29" i="1" s="1"/>
  <c r="R29" i="1" s="1"/>
  <c r="L29" i="1"/>
  <c r="J29" i="1" s="1"/>
  <c r="M29" i="1" s="1"/>
  <c r="D40" i="1"/>
  <c r="F40" i="1"/>
  <c r="C41" i="1" s="1"/>
  <c r="E39" i="1"/>
  <c r="F24" i="13" l="1"/>
  <c r="G24" i="13"/>
  <c r="D25" i="13" s="1"/>
  <c r="L24" i="13"/>
  <c r="M24" i="13" s="1"/>
  <c r="K24" i="13" s="1"/>
  <c r="N24" i="13" s="1"/>
  <c r="P38" i="13"/>
  <c r="Q70" i="13"/>
  <c r="S70" i="13" s="1"/>
  <c r="B39" i="13"/>
  <c r="Q71" i="13"/>
  <c r="S71" i="13" s="1"/>
  <c r="U25" i="13"/>
  <c r="E39" i="8"/>
  <c r="D39" i="8"/>
  <c r="G39" i="8" s="1"/>
  <c r="F38" i="8"/>
  <c r="H38" i="8" s="1"/>
  <c r="E39" i="7"/>
  <c r="D39" i="7"/>
  <c r="G39" i="7" s="1"/>
  <c r="F38" i="7"/>
  <c r="H38" i="7" s="1"/>
  <c r="F39" i="6"/>
  <c r="H39" i="6" s="1"/>
  <c r="E40" i="6"/>
  <c r="D40" i="6"/>
  <c r="G40" i="6" s="1"/>
  <c r="F39" i="2"/>
  <c r="G40" i="4"/>
  <c r="D41" i="4" s="1"/>
  <c r="E40" i="4"/>
  <c r="F40" i="4" s="1"/>
  <c r="F39" i="4"/>
  <c r="D40" i="2"/>
  <c r="G40" i="2" s="1"/>
  <c r="E40" i="2"/>
  <c r="AB30" i="3"/>
  <c r="Y31" i="3" s="1"/>
  <c r="Z30" i="3"/>
  <c r="T29" i="3"/>
  <c r="U30" i="3"/>
  <c r="R31" i="3" s="1"/>
  <c r="S30" i="3"/>
  <c r="T30" i="3" s="1"/>
  <c r="N31" i="3"/>
  <c r="K32" i="3" s="1"/>
  <c r="L31" i="3"/>
  <c r="M31" i="3" s="1"/>
  <c r="M30" i="3"/>
  <c r="E31" i="3"/>
  <c r="G31" i="3"/>
  <c r="D32" i="3" s="1"/>
  <c r="F30" i="3"/>
  <c r="L40" i="2"/>
  <c r="K40" i="2"/>
  <c r="N40" i="2" s="1"/>
  <c r="M39" i="2"/>
  <c r="AA34" i="1"/>
  <c r="U29" i="1"/>
  <c r="K30" i="1"/>
  <c r="D41" i="1"/>
  <c r="E41" i="1" s="1"/>
  <c r="F41" i="1"/>
  <c r="C42" i="1" s="1"/>
  <c r="E40" i="1"/>
  <c r="E25" i="13" l="1"/>
  <c r="F25" i="13" s="1"/>
  <c r="L25" i="13"/>
  <c r="M25" i="13" s="1"/>
  <c r="K25" i="13" s="1"/>
  <c r="N25" i="13" s="1"/>
  <c r="B40" i="13"/>
  <c r="P39" i="13"/>
  <c r="R26" i="13"/>
  <c r="T26" i="13" s="1"/>
  <c r="G25" i="13"/>
  <c r="T2" i="13"/>
  <c r="D40" i="8"/>
  <c r="G40" i="8" s="1"/>
  <c r="E40" i="8"/>
  <c r="F39" i="8"/>
  <c r="H39" i="8" s="1"/>
  <c r="E40" i="7"/>
  <c r="D40" i="7"/>
  <c r="G40" i="7" s="1"/>
  <c r="F39" i="7"/>
  <c r="H39" i="7" s="1"/>
  <c r="D41" i="6"/>
  <c r="G41" i="6" s="1"/>
  <c r="E41" i="6"/>
  <c r="F40" i="6"/>
  <c r="H40" i="6" s="1"/>
  <c r="E41" i="4"/>
  <c r="G41" i="4"/>
  <c r="D42" i="4" s="1"/>
  <c r="F40" i="2"/>
  <c r="E41" i="2"/>
  <c r="D41" i="2"/>
  <c r="G41" i="2" s="1"/>
  <c r="AA30" i="3"/>
  <c r="Z31" i="3"/>
  <c r="AB31" i="3"/>
  <c r="Y32" i="3" s="1"/>
  <c r="S31" i="3"/>
  <c r="U31" i="3"/>
  <c r="R32" i="3" s="1"/>
  <c r="L32" i="3"/>
  <c r="N32" i="3"/>
  <c r="K33" i="3" s="1"/>
  <c r="E32" i="3"/>
  <c r="G32" i="3"/>
  <c r="D33" i="3" s="1"/>
  <c r="F31" i="3"/>
  <c r="M40" i="2"/>
  <c r="L41" i="2"/>
  <c r="K41" i="2"/>
  <c r="N41" i="2" s="1"/>
  <c r="X35" i="1"/>
  <c r="Y35" i="1" s="1"/>
  <c r="Z35" i="1" s="1"/>
  <c r="S30" i="1"/>
  <c r="T30" i="1" s="1"/>
  <c r="R30" i="1" s="1"/>
  <c r="L30" i="1"/>
  <c r="J30" i="1" s="1"/>
  <c r="M30" i="1" s="1"/>
  <c r="K31" i="1" s="1"/>
  <c r="F42" i="1"/>
  <c r="C43" i="1" s="1"/>
  <c r="D42" i="1"/>
  <c r="L26" i="13" l="1"/>
  <c r="M26" i="13" s="1"/>
  <c r="K26" i="13" s="1"/>
  <c r="N26" i="13" s="1"/>
  <c r="E26" i="13"/>
  <c r="D26" i="13"/>
  <c r="B41" i="13"/>
  <c r="U26" i="13"/>
  <c r="T5" i="13"/>
  <c r="T4" i="13"/>
  <c r="P40" i="13"/>
  <c r="F40" i="8"/>
  <c r="H40" i="8" s="1"/>
  <c r="E41" i="8"/>
  <c r="D41" i="8"/>
  <c r="G41" i="8" s="1"/>
  <c r="E41" i="7"/>
  <c r="D41" i="7"/>
  <c r="G41" i="7" s="1"/>
  <c r="F40" i="7"/>
  <c r="H40" i="7" s="1"/>
  <c r="E42" i="6"/>
  <c r="D42" i="6"/>
  <c r="G42" i="6" s="1"/>
  <c r="F41" i="6"/>
  <c r="H41" i="6" s="1"/>
  <c r="E42" i="4"/>
  <c r="G42" i="4"/>
  <c r="D43" i="4" s="1"/>
  <c r="F41" i="4"/>
  <c r="E42" i="2"/>
  <c r="D42" i="2"/>
  <c r="G42" i="2" s="1"/>
  <c r="F41" i="2"/>
  <c r="Z32" i="3"/>
  <c r="AB32" i="3"/>
  <c r="Y33" i="3" s="1"/>
  <c r="AA31" i="3"/>
  <c r="S32" i="3"/>
  <c r="U32" i="3"/>
  <c r="R33" i="3" s="1"/>
  <c r="T31" i="3"/>
  <c r="L33" i="3"/>
  <c r="N33" i="3"/>
  <c r="K34" i="3" s="1"/>
  <c r="M32" i="3"/>
  <c r="F32" i="3"/>
  <c r="E33" i="3"/>
  <c r="G33" i="3"/>
  <c r="D34" i="3" s="1"/>
  <c r="L42" i="2"/>
  <c r="K42" i="2"/>
  <c r="N42" i="2" s="1"/>
  <c r="M41" i="2"/>
  <c r="AA35" i="1"/>
  <c r="U30" i="1"/>
  <c r="L31" i="1"/>
  <c r="E42" i="1"/>
  <c r="D43" i="1"/>
  <c r="F43" i="1"/>
  <c r="C44" i="1" s="1"/>
  <c r="F26" i="13" l="1"/>
  <c r="L27" i="13"/>
  <c r="M27" i="13" s="1"/>
  <c r="K27" i="13" s="1"/>
  <c r="N27" i="13" s="1"/>
  <c r="P41" i="13"/>
  <c r="G26" i="13"/>
  <c r="B42" i="13"/>
  <c r="R27" i="13"/>
  <c r="T27" i="13" s="1"/>
  <c r="D42" i="8"/>
  <c r="G42" i="8" s="1"/>
  <c r="E42" i="8"/>
  <c r="F41" i="8"/>
  <c r="H41" i="8" s="1"/>
  <c r="E42" i="7"/>
  <c r="D42" i="7"/>
  <c r="G42" i="7" s="1"/>
  <c r="F41" i="7"/>
  <c r="H41" i="7" s="1"/>
  <c r="E43" i="6"/>
  <c r="D43" i="6"/>
  <c r="G43" i="6" s="1"/>
  <c r="F42" i="6"/>
  <c r="H42" i="6" s="1"/>
  <c r="E43" i="4"/>
  <c r="G43" i="4"/>
  <c r="D44" i="4" s="1"/>
  <c r="F42" i="4"/>
  <c r="F42" i="2"/>
  <c r="E43" i="2"/>
  <c r="D43" i="2"/>
  <c r="G43" i="2" s="1"/>
  <c r="AB33" i="3"/>
  <c r="Y34" i="3" s="1"/>
  <c r="Z33" i="3"/>
  <c r="AA33" i="3" s="1"/>
  <c r="AA32" i="3"/>
  <c r="T32" i="3"/>
  <c r="U33" i="3"/>
  <c r="R34" i="3" s="1"/>
  <c r="S33" i="3"/>
  <c r="T33" i="3" s="1"/>
  <c r="N34" i="3"/>
  <c r="K35" i="3" s="1"/>
  <c r="L34" i="3"/>
  <c r="M33" i="3"/>
  <c r="G34" i="3"/>
  <c r="D35" i="3" s="1"/>
  <c r="E34" i="3"/>
  <c r="F33" i="3"/>
  <c r="L43" i="2"/>
  <c r="K43" i="2"/>
  <c r="N43" i="2" s="1"/>
  <c r="M42" i="2"/>
  <c r="X36" i="1"/>
  <c r="Y36" i="1" s="1"/>
  <c r="Z36" i="1" s="1"/>
  <c r="S31" i="1"/>
  <c r="T31" i="1" s="1"/>
  <c r="R31" i="1" s="1"/>
  <c r="J31" i="1"/>
  <c r="M31" i="1" s="1"/>
  <c r="K32" i="1" s="1"/>
  <c r="F44" i="1"/>
  <c r="C45" i="1" s="1"/>
  <c r="D44" i="1"/>
  <c r="E44" i="1" s="1"/>
  <c r="E43" i="1"/>
  <c r="L28" i="13" l="1"/>
  <c r="M28" i="13" s="1"/>
  <c r="K28" i="13" s="1"/>
  <c r="N28" i="13" s="1"/>
  <c r="B43" i="13"/>
  <c r="E27" i="13"/>
  <c r="D27" i="13"/>
  <c r="G27" i="13" s="1"/>
  <c r="P42" i="13"/>
  <c r="U27" i="13"/>
  <c r="F42" i="8"/>
  <c r="H42" i="8" s="1"/>
  <c r="E43" i="8"/>
  <c r="D43" i="8"/>
  <c r="G43" i="8" s="1"/>
  <c r="F42" i="7"/>
  <c r="H42" i="7" s="1"/>
  <c r="E43" i="7"/>
  <c r="D43" i="7"/>
  <c r="G43" i="7" s="1"/>
  <c r="D44" i="6"/>
  <c r="G44" i="6" s="1"/>
  <c r="E44" i="6"/>
  <c r="F43" i="6"/>
  <c r="H43" i="6" s="1"/>
  <c r="E44" i="4"/>
  <c r="G44" i="4"/>
  <c r="D45" i="4" s="1"/>
  <c r="F43" i="4"/>
  <c r="E44" i="2"/>
  <c r="D44" i="2"/>
  <c r="G44" i="2" s="1"/>
  <c r="F43" i="2"/>
  <c r="Z34" i="3"/>
  <c r="AB34" i="3"/>
  <c r="Y35" i="3" s="1"/>
  <c r="S34" i="3"/>
  <c r="U34" i="3"/>
  <c r="R35" i="3" s="1"/>
  <c r="L35" i="3"/>
  <c r="N35" i="3"/>
  <c r="K36" i="3" s="1"/>
  <c r="M34" i="3"/>
  <c r="E35" i="3"/>
  <c r="G35" i="3"/>
  <c r="D36" i="3" s="1"/>
  <c r="F34" i="3"/>
  <c r="M43" i="2"/>
  <c r="L44" i="2"/>
  <c r="K44" i="2"/>
  <c r="N44" i="2" s="1"/>
  <c r="AA36" i="1"/>
  <c r="X37" i="1" s="1"/>
  <c r="Y37" i="1" s="1"/>
  <c r="Z37" i="1" s="1"/>
  <c r="U31" i="1"/>
  <c r="L32" i="1"/>
  <c r="J32" i="1" s="1"/>
  <c r="F45" i="1"/>
  <c r="C46" i="1" s="1"/>
  <c r="D45" i="1"/>
  <c r="L29" i="13" l="1"/>
  <c r="M29" i="13" s="1"/>
  <c r="K29" i="13" s="1"/>
  <c r="N29" i="13" s="1"/>
  <c r="E28" i="13"/>
  <c r="D28" i="13"/>
  <c r="R28" i="13"/>
  <c r="T28" i="13" s="1"/>
  <c r="B44" i="13"/>
  <c r="P43" i="13"/>
  <c r="F27" i="13"/>
  <c r="D44" i="8"/>
  <c r="E44" i="8"/>
  <c r="G44" i="8"/>
  <c r="F43" i="8"/>
  <c r="H43" i="8" s="1"/>
  <c r="E44" i="7"/>
  <c r="D44" i="7"/>
  <c r="G44" i="7" s="1"/>
  <c r="F43" i="7"/>
  <c r="H43" i="7" s="1"/>
  <c r="E45" i="6"/>
  <c r="D45" i="6"/>
  <c r="G45" i="6" s="1"/>
  <c r="F44" i="6"/>
  <c r="H44" i="6" s="1"/>
  <c r="E45" i="4"/>
  <c r="G45" i="4"/>
  <c r="D46" i="4" s="1"/>
  <c r="F44" i="4"/>
  <c r="D45" i="2"/>
  <c r="G45" i="2" s="1"/>
  <c r="E45" i="2"/>
  <c r="F44" i="2"/>
  <c r="AA34" i="3"/>
  <c r="Z35" i="3"/>
  <c r="AB35" i="3"/>
  <c r="Y36" i="3" s="1"/>
  <c r="T34" i="3"/>
  <c r="S35" i="3"/>
  <c r="U35" i="3"/>
  <c r="R36" i="3" s="1"/>
  <c r="L36" i="3"/>
  <c r="N36" i="3"/>
  <c r="K37" i="3" s="1"/>
  <c r="M35" i="3"/>
  <c r="F35" i="3"/>
  <c r="E36" i="3"/>
  <c r="G36" i="3"/>
  <c r="D37" i="3" s="1"/>
  <c r="L45" i="2"/>
  <c r="K45" i="2"/>
  <c r="N45" i="2" s="1"/>
  <c r="M44" i="2"/>
  <c r="AA37" i="1"/>
  <c r="S32" i="1"/>
  <c r="T32" i="1" s="1"/>
  <c r="R32" i="1" s="1"/>
  <c r="M32" i="1"/>
  <c r="D46" i="1"/>
  <c r="F46" i="1"/>
  <c r="C47" i="1" s="1"/>
  <c r="E45" i="1"/>
  <c r="F28" i="13" l="1"/>
  <c r="U28" i="13"/>
  <c r="R29" i="13" s="1"/>
  <c r="T29" i="13" s="1"/>
  <c r="L30" i="13"/>
  <c r="M30" i="13" s="1"/>
  <c r="K30" i="13" s="1"/>
  <c r="N30" i="13" s="1"/>
  <c r="G28" i="13"/>
  <c r="P44" i="13"/>
  <c r="B45" i="13"/>
  <c r="F44" i="8"/>
  <c r="H44" i="8" s="1"/>
  <c r="E45" i="8"/>
  <c r="D45" i="8"/>
  <c r="G45" i="8" s="1"/>
  <c r="E45" i="7"/>
  <c r="D45" i="7"/>
  <c r="G45" i="7" s="1"/>
  <c r="F44" i="7"/>
  <c r="H44" i="7" s="1"/>
  <c r="E46" i="6"/>
  <c r="D46" i="6"/>
  <c r="G46" i="6" s="1"/>
  <c r="F45" i="6"/>
  <c r="H45" i="6" s="1"/>
  <c r="E46" i="4"/>
  <c r="G46" i="4"/>
  <c r="D47" i="4" s="1"/>
  <c r="F45" i="4"/>
  <c r="F45" i="2"/>
  <c r="E46" i="2"/>
  <c r="D46" i="2"/>
  <c r="G46" i="2" s="1"/>
  <c r="AB36" i="3"/>
  <c r="Y37" i="3" s="1"/>
  <c r="Z36" i="3"/>
  <c r="AA36" i="3" s="1"/>
  <c r="AA35" i="3"/>
  <c r="U36" i="3"/>
  <c r="R37" i="3" s="1"/>
  <c r="S36" i="3"/>
  <c r="T35" i="3"/>
  <c r="L37" i="3"/>
  <c r="N37" i="3"/>
  <c r="K38" i="3" s="1"/>
  <c r="M36" i="3"/>
  <c r="E37" i="3"/>
  <c r="G37" i="3"/>
  <c r="D38" i="3" s="1"/>
  <c r="F36" i="3"/>
  <c r="L46" i="2"/>
  <c r="K46" i="2"/>
  <c r="N46" i="2" s="1"/>
  <c r="M45" i="2"/>
  <c r="X38" i="1"/>
  <c r="Y38" i="1" s="1"/>
  <c r="Z38" i="1" s="1"/>
  <c r="U32" i="1"/>
  <c r="K33" i="1"/>
  <c r="F47" i="1"/>
  <c r="C48" i="1" s="1"/>
  <c r="D47" i="1"/>
  <c r="E46" i="1"/>
  <c r="L31" i="13" l="1"/>
  <c r="M31" i="13" s="1"/>
  <c r="K31" i="13" s="1"/>
  <c r="N31" i="13" s="1"/>
  <c r="E29" i="13"/>
  <c r="D29" i="13"/>
  <c r="B46" i="13"/>
  <c r="U29" i="13"/>
  <c r="P45" i="13"/>
  <c r="E46" i="8"/>
  <c r="D46" i="8"/>
  <c r="G46" i="8" s="1"/>
  <c r="F45" i="8"/>
  <c r="H45" i="8" s="1"/>
  <c r="E46" i="7"/>
  <c r="D46" i="7"/>
  <c r="G46" i="7" s="1"/>
  <c r="F45" i="7"/>
  <c r="H45" i="7" s="1"/>
  <c r="D47" i="6"/>
  <c r="G47" i="6" s="1"/>
  <c r="E47" i="6"/>
  <c r="F46" i="6"/>
  <c r="H46" i="6" s="1"/>
  <c r="F46" i="4"/>
  <c r="E47" i="4"/>
  <c r="G47" i="4"/>
  <c r="D48" i="4" s="1"/>
  <c r="E47" i="2"/>
  <c r="D47" i="2"/>
  <c r="G47" i="2" s="1"/>
  <c r="F46" i="2"/>
  <c r="Z37" i="3"/>
  <c r="AB37" i="3"/>
  <c r="Y38" i="3" s="1"/>
  <c r="T36" i="3"/>
  <c r="S37" i="3"/>
  <c r="U37" i="3"/>
  <c r="R38" i="3" s="1"/>
  <c r="L38" i="3"/>
  <c r="N38" i="3"/>
  <c r="K39" i="3" s="1"/>
  <c r="M37" i="3"/>
  <c r="E38" i="3"/>
  <c r="G38" i="3"/>
  <c r="D39" i="3" s="1"/>
  <c r="F37" i="3"/>
  <c r="L47" i="2"/>
  <c r="K47" i="2"/>
  <c r="N47" i="2" s="1"/>
  <c r="M46" i="2"/>
  <c r="AA38" i="1"/>
  <c r="S33" i="1"/>
  <c r="T33" i="1" s="1"/>
  <c r="R33" i="1" s="1"/>
  <c r="L33" i="1"/>
  <c r="J33" i="1" s="1"/>
  <c r="M33" i="1" s="1"/>
  <c r="K34" i="1" s="1"/>
  <c r="F48" i="1"/>
  <c r="C49" i="1" s="1"/>
  <c r="D48" i="1"/>
  <c r="E47" i="1"/>
  <c r="F29" i="13" l="1"/>
  <c r="L32" i="13"/>
  <c r="M32" i="13" s="1"/>
  <c r="K32" i="13" s="1"/>
  <c r="N32" i="13" s="1"/>
  <c r="B47" i="13"/>
  <c r="P46" i="13"/>
  <c r="G29" i="13"/>
  <c r="R30" i="13"/>
  <c r="T30" i="13" s="1"/>
  <c r="E47" i="8"/>
  <c r="D47" i="8"/>
  <c r="G47" i="8" s="1"/>
  <c r="F46" i="8"/>
  <c r="H46" i="8" s="1"/>
  <c r="F46" i="7"/>
  <c r="H46" i="7" s="1"/>
  <c r="E47" i="7"/>
  <c r="D47" i="7"/>
  <c r="G47" i="7" s="1"/>
  <c r="F47" i="6"/>
  <c r="H47" i="6" s="1"/>
  <c r="E48" i="6"/>
  <c r="D48" i="6"/>
  <c r="G48" i="6" s="1"/>
  <c r="E48" i="4"/>
  <c r="G48" i="4"/>
  <c r="D49" i="4" s="1"/>
  <c r="F47" i="4"/>
  <c r="E48" i="2"/>
  <c r="D48" i="2"/>
  <c r="G48" i="2" s="1"/>
  <c r="F47" i="2"/>
  <c r="Z38" i="3"/>
  <c r="AB38" i="3"/>
  <c r="Y39" i="3" s="1"/>
  <c r="AA37" i="3"/>
  <c r="T37" i="3"/>
  <c r="S38" i="3"/>
  <c r="U38" i="3"/>
  <c r="R39" i="3" s="1"/>
  <c r="L39" i="3"/>
  <c r="N39" i="3"/>
  <c r="K40" i="3" s="1"/>
  <c r="M38" i="3"/>
  <c r="F38" i="3"/>
  <c r="E39" i="3"/>
  <c r="G39" i="3"/>
  <c r="D40" i="3" s="1"/>
  <c r="L48" i="2"/>
  <c r="K48" i="2"/>
  <c r="N48" i="2" s="1"/>
  <c r="M47" i="2"/>
  <c r="X39" i="1"/>
  <c r="Y39" i="1" s="1"/>
  <c r="Z39" i="1" s="1"/>
  <c r="U33" i="1"/>
  <c r="L34" i="1"/>
  <c r="D49" i="1"/>
  <c r="F49" i="1"/>
  <c r="C50" i="1" s="1"/>
  <c r="E48" i="1"/>
  <c r="L33" i="13" l="1"/>
  <c r="M33" i="13" s="1"/>
  <c r="K33" i="13" s="1"/>
  <c r="N33" i="13" s="1"/>
  <c r="P47" i="13"/>
  <c r="B48" i="13"/>
  <c r="U30" i="13"/>
  <c r="E30" i="13"/>
  <c r="D30" i="13"/>
  <c r="D48" i="8"/>
  <c r="G48" i="8" s="1"/>
  <c r="E48" i="8"/>
  <c r="F48" i="8" s="1"/>
  <c r="H48" i="8" s="1"/>
  <c r="F47" i="8"/>
  <c r="H47" i="8" s="1"/>
  <c r="F47" i="7"/>
  <c r="H47" i="7" s="1"/>
  <c r="E48" i="7"/>
  <c r="D48" i="7"/>
  <c r="G48" i="7" s="1"/>
  <c r="E49" i="6"/>
  <c r="D49" i="6"/>
  <c r="G49" i="6" s="1"/>
  <c r="F48" i="6"/>
  <c r="H48" i="6" s="1"/>
  <c r="G49" i="4"/>
  <c r="D50" i="4" s="1"/>
  <c r="E49" i="4"/>
  <c r="F49" i="4" s="1"/>
  <c r="F48" i="4"/>
  <c r="D49" i="2"/>
  <c r="G49" i="2" s="1"/>
  <c r="E49" i="2"/>
  <c r="F48" i="2"/>
  <c r="AB39" i="3"/>
  <c r="Y40" i="3" s="1"/>
  <c r="Z39" i="3"/>
  <c r="AA38" i="3"/>
  <c r="T38" i="3"/>
  <c r="U39" i="3"/>
  <c r="R40" i="3" s="1"/>
  <c r="S39" i="3"/>
  <c r="N40" i="3"/>
  <c r="K41" i="3" s="1"/>
  <c r="L40" i="3"/>
  <c r="M39" i="3"/>
  <c r="E40" i="3"/>
  <c r="G40" i="3"/>
  <c r="D41" i="3" s="1"/>
  <c r="F39" i="3"/>
  <c r="L49" i="2"/>
  <c r="K49" i="2"/>
  <c r="N49" i="2" s="1"/>
  <c r="M48" i="2"/>
  <c r="AA39" i="1"/>
  <c r="X40" i="1" s="1"/>
  <c r="Y40" i="1" s="1"/>
  <c r="Z40" i="1" s="1"/>
  <c r="S34" i="1"/>
  <c r="T34" i="1" s="1"/>
  <c r="R34" i="1" s="1"/>
  <c r="J34" i="1"/>
  <c r="M34" i="1" s="1"/>
  <c r="K35" i="1" s="1"/>
  <c r="F50" i="1"/>
  <c r="C51" i="1" s="1"/>
  <c r="D50" i="1"/>
  <c r="E49" i="1"/>
  <c r="F30" i="13" l="1"/>
  <c r="L34" i="13"/>
  <c r="M34" i="13" s="1"/>
  <c r="K34" i="13" s="1"/>
  <c r="N34" i="13" s="1"/>
  <c r="P48" i="13"/>
  <c r="G30" i="13"/>
  <c r="B49" i="13"/>
  <c r="R31" i="13"/>
  <c r="T31" i="13" s="1"/>
  <c r="E49" i="8"/>
  <c r="D49" i="8"/>
  <c r="G49" i="8" s="1"/>
  <c r="E49" i="7"/>
  <c r="D49" i="7"/>
  <c r="G49" i="7"/>
  <c r="F48" i="7"/>
  <c r="H48" i="7" s="1"/>
  <c r="D50" i="6"/>
  <c r="G50" i="6" s="1"/>
  <c r="E50" i="6"/>
  <c r="F49" i="6"/>
  <c r="H49" i="6" s="1"/>
  <c r="E50" i="4"/>
  <c r="G50" i="4"/>
  <c r="D51" i="4" s="1"/>
  <c r="F49" i="2"/>
  <c r="M49" i="2"/>
  <c r="D50" i="2"/>
  <c r="G50" i="2" s="1"/>
  <c r="E50" i="2"/>
  <c r="Z40" i="3"/>
  <c r="AB40" i="3"/>
  <c r="Y41" i="3" s="1"/>
  <c r="AA39" i="3"/>
  <c r="T39" i="3"/>
  <c r="S40" i="3"/>
  <c r="U40" i="3"/>
  <c r="R41" i="3" s="1"/>
  <c r="M40" i="3"/>
  <c r="L41" i="3"/>
  <c r="N41" i="3"/>
  <c r="K42" i="3" s="1"/>
  <c r="F40" i="3"/>
  <c r="E41" i="3"/>
  <c r="G41" i="3"/>
  <c r="D42" i="3" s="1"/>
  <c r="L50" i="2"/>
  <c r="K50" i="2"/>
  <c r="N50" i="2" s="1"/>
  <c r="AA40" i="1"/>
  <c r="X41" i="1" s="1"/>
  <c r="Y41" i="1" s="1"/>
  <c r="Z41" i="1" s="1"/>
  <c r="U34" i="1"/>
  <c r="L35" i="1"/>
  <c r="E50" i="1"/>
  <c r="D51" i="1"/>
  <c r="E51" i="1" s="1"/>
  <c r="F51" i="1"/>
  <c r="C52" i="1" s="1"/>
  <c r="L35" i="13" l="1"/>
  <c r="M35" i="13" s="1"/>
  <c r="K35" i="13" s="1"/>
  <c r="N35" i="13" s="1"/>
  <c r="B50" i="13"/>
  <c r="E31" i="13"/>
  <c r="D31" i="13"/>
  <c r="G31" i="13" s="1"/>
  <c r="P49" i="13"/>
  <c r="U31" i="13"/>
  <c r="E50" i="8"/>
  <c r="D50" i="8"/>
  <c r="G50" i="8" s="1"/>
  <c r="F49" i="8"/>
  <c r="H49" i="8" s="1"/>
  <c r="E50" i="7"/>
  <c r="D50" i="7"/>
  <c r="G50" i="7" s="1"/>
  <c r="F49" i="7"/>
  <c r="H49" i="7" s="1"/>
  <c r="F50" i="6"/>
  <c r="H50" i="6" s="1"/>
  <c r="E51" i="6"/>
  <c r="D51" i="6"/>
  <c r="G51" i="6" s="1"/>
  <c r="E51" i="4"/>
  <c r="G51" i="4"/>
  <c r="D52" i="4" s="1"/>
  <c r="F50" i="4"/>
  <c r="F50" i="2"/>
  <c r="D51" i="2"/>
  <c r="G51" i="2" s="1"/>
  <c r="E51" i="2"/>
  <c r="AA40" i="3"/>
  <c r="Z41" i="3"/>
  <c r="AB41" i="3"/>
  <c r="Y42" i="3" s="1"/>
  <c r="S41" i="3"/>
  <c r="U41" i="3"/>
  <c r="R42" i="3" s="1"/>
  <c r="T40" i="3"/>
  <c r="L42" i="3"/>
  <c r="N42" i="3"/>
  <c r="K43" i="3" s="1"/>
  <c r="M41" i="3"/>
  <c r="F41" i="3"/>
  <c r="E42" i="3"/>
  <c r="G42" i="3"/>
  <c r="D43" i="3" s="1"/>
  <c r="L51" i="2"/>
  <c r="K51" i="2"/>
  <c r="N51" i="2" s="1"/>
  <c r="M50" i="2"/>
  <c r="AA41" i="1"/>
  <c r="X42" i="1" s="1"/>
  <c r="Y42" i="1" s="1"/>
  <c r="Z42" i="1" s="1"/>
  <c r="S35" i="1"/>
  <c r="T35" i="1" s="1"/>
  <c r="R35" i="1" s="1"/>
  <c r="J35" i="1"/>
  <c r="M35" i="1" s="1"/>
  <c r="D52" i="1"/>
  <c r="F52" i="1"/>
  <c r="C53" i="1" s="1"/>
  <c r="L36" i="13" l="1"/>
  <c r="M36" i="13" s="1"/>
  <c r="K36" i="13" s="1"/>
  <c r="N36" i="13" s="1"/>
  <c r="E32" i="13"/>
  <c r="D32" i="13"/>
  <c r="R32" i="13"/>
  <c r="T32" i="13" s="1"/>
  <c r="B51" i="13"/>
  <c r="P50" i="13"/>
  <c r="F31" i="13"/>
  <c r="E51" i="8"/>
  <c r="D51" i="8"/>
  <c r="G51" i="8" s="1"/>
  <c r="F50" i="8"/>
  <c r="H50" i="8" s="1"/>
  <c r="F50" i="7"/>
  <c r="H50" i="7" s="1"/>
  <c r="E51" i="7"/>
  <c r="D51" i="7"/>
  <c r="G51" i="7" s="1"/>
  <c r="E52" i="6"/>
  <c r="D52" i="6"/>
  <c r="G52" i="6" s="1"/>
  <c r="F51" i="6"/>
  <c r="H51" i="6" s="1"/>
  <c r="F51" i="4"/>
  <c r="E52" i="4"/>
  <c r="G52" i="4"/>
  <c r="D53" i="4" s="1"/>
  <c r="D52" i="2"/>
  <c r="G52" i="2" s="1"/>
  <c r="E52" i="2"/>
  <c r="F51" i="2"/>
  <c r="AB42" i="3"/>
  <c r="Y43" i="3" s="1"/>
  <c r="Z42" i="3"/>
  <c r="AA42" i="3" s="1"/>
  <c r="AA41" i="3"/>
  <c r="S42" i="3"/>
  <c r="U42" i="3"/>
  <c r="R43" i="3" s="1"/>
  <c r="T41" i="3"/>
  <c r="L43" i="3"/>
  <c r="N43" i="3"/>
  <c r="K44" i="3" s="1"/>
  <c r="M42" i="3"/>
  <c r="E43" i="3"/>
  <c r="G43" i="3"/>
  <c r="D44" i="3" s="1"/>
  <c r="F42" i="3"/>
  <c r="L52" i="2"/>
  <c r="K52" i="2"/>
  <c r="N52" i="2" s="1"/>
  <c r="M51" i="2"/>
  <c r="AA42" i="1"/>
  <c r="X43" i="1" s="1"/>
  <c r="Y43" i="1" s="1"/>
  <c r="Z43" i="1" s="1"/>
  <c r="U35" i="1"/>
  <c r="D53" i="1"/>
  <c r="E53" i="1" s="1"/>
  <c r="F53" i="1"/>
  <c r="C54" i="1" s="1"/>
  <c r="K36" i="1"/>
  <c r="E52" i="1"/>
  <c r="F32" i="13" l="1"/>
  <c r="U32" i="13"/>
  <c r="L37" i="13"/>
  <c r="M37" i="13" s="1"/>
  <c r="K37" i="13" s="1"/>
  <c r="N37" i="13" s="1"/>
  <c r="R33" i="13"/>
  <c r="T33" i="13" s="1"/>
  <c r="G32" i="13"/>
  <c r="P51" i="13"/>
  <c r="B52" i="13"/>
  <c r="D52" i="8"/>
  <c r="G52" i="8" s="1"/>
  <c r="E52" i="8"/>
  <c r="F52" i="8" s="1"/>
  <c r="H52" i="8" s="1"/>
  <c r="F51" i="8"/>
  <c r="H51" i="8" s="1"/>
  <c r="E52" i="7"/>
  <c r="D52" i="7"/>
  <c r="G52" i="7" s="1"/>
  <c r="F51" i="7"/>
  <c r="H51" i="7" s="1"/>
  <c r="D53" i="6"/>
  <c r="G53" i="6" s="1"/>
  <c r="E53" i="6"/>
  <c r="F52" i="6"/>
  <c r="H52" i="6" s="1"/>
  <c r="E53" i="4"/>
  <c r="G53" i="4"/>
  <c r="D54" i="4" s="1"/>
  <c r="F52" i="4"/>
  <c r="F52" i="2"/>
  <c r="D53" i="2"/>
  <c r="G53" i="2" s="1"/>
  <c r="E53" i="2"/>
  <c r="Z43" i="3"/>
  <c r="AB43" i="3"/>
  <c r="Y44" i="3" s="1"/>
  <c r="T42" i="3"/>
  <c r="S43" i="3"/>
  <c r="U43" i="3"/>
  <c r="R44" i="3" s="1"/>
  <c r="L44" i="3"/>
  <c r="N44" i="3"/>
  <c r="K45" i="3" s="1"/>
  <c r="M43" i="3"/>
  <c r="E44" i="3"/>
  <c r="G44" i="3"/>
  <c r="D45" i="3" s="1"/>
  <c r="F43" i="3"/>
  <c r="L53" i="2"/>
  <c r="K53" i="2"/>
  <c r="N53" i="2" s="1"/>
  <c r="M52" i="2"/>
  <c r="AA43" i="1"/>
  <c r="X44" i="1" s="1"/>
  <c r="Y44" i="1" s="1"/>
  <c r="Z44" i="1" s="1"/>
  <c r="S36" i="1"/>
  <c r="T36" i="1" s="1"/>
  <c r="R36" i="1" s="1"/>
  <c r="D54" i="1"/>
  <c r="E54" i="1" s="1"/>
  <c r="F54" i="1"/>
  <c r="C55" i="1" s="1"/>
  <c r="L36" i="1"/>
  <c r="J36" i="1" s="1"/>
  <c r="M36" i="1" s="1"/>
  <c r="L38" i="13" l="1"/>
  <c r="M38" i="13" s="1"/>
  <c r="K38" i="13" s="1"/>
  <c r="N38" i="13" s="1"/>
  <c r="P52" i="13"/>
  <c r="E33" i="13"/>
  <c r="D33" i="13"/>
  <c r="G33" i="13" s="1"/>
  <c r="U33" i="13"/>
  <c r="B53" i="13"/>
  <c r="E53" i="8"/>
  <c r="D53" i="8"/>
  <c r="G53" i="8" s="1"/>
  <c r="D53" i="7"/>
  <c r="G53" i="7" s="1"/>
  <c r="E53" i="7"/>
  <c r="F53" i="7" s="1"/>
  <c r="H53" i="7" s="1"/>
  <c r="F52" i="7"/>
  <c r="H52" i="7" s="1"/>
  <c r="F53" i="6"/>
  <c r="H53" i="6" s="1"/>
  <c r="E54" i="6"/>
  <c r="D54" i="6"/>
  <c r="G54" i="6" s="1"/>
  <c r="E54" i="4"/>
  <c r="G54" i="4"/>
  <c r="D55" i="4" s="1"/>
  <c r="F53" i="4"/>
  <c r="F53" i="2"/>
  <c r="D54" i="2"/>
  <c r="G54" i="2" s="1"/>
  <c r="E54" i="2"/>
  <c r="Z44" i="3"/>
  <c r="AB44" i="3"/>
  <c r="Y45" i="3" s="1"/>
  <c r="AA43" i="3"/>
  <c r="S44" i="3"/>
  <c r="U44" i="3"/>
  <c r="R45" i="3" s="1"/>
  <c r="T43" i="3"/>
  <c r="L45" i="3"/>
  <c r="N45" i="3"/>
  <c r="K46" i="3" s="1"/>
  <c r="M44" i="3"/>
  <c r="E45" i="3"/>
  <c r="G45" i="3"/>
  <c r="D46" i="3" s="1"/>
  <c r="F44" i="3"/>
  <c r="K54" i="2"/>
  <c r="N54" i="2" s="1"/>
  <c r="L54" i="2"/>
  <c r="M53" i="2"/>
  <c r="AA44" i="1"/>
  <c r="U36" i="1"/>
  <c r="D55" i="1"/>
  <c r="E55" i="1" s="1"/>
  <c r="F55" i="1"/>
  <c r="C56" i="1" s="1"/>
  <c r="K37" i="1"/>
  <c r="L39" i="13" l="1"/>
  <c r="M39" i="13" s="1"/>
  <c r="K39" i="13" s="1"/>
  <c r="N39" i="13" s="1"/>
  <c r="E34" i="13"/>
  <c r="D34" i="13"/>
  <c r="B54" i="13"/>
  <c r="P53" i="13"/>
  <c r="R34" i="13"/>
  <c r="T34" i="13" s="1"/>
  <c r="F33" i="13"/>
  <c r="D54" i="8"/>
  <c r="G54" i="8" s="1"/>
  <c r="E54" i="8"/>
  <c r="F54" i="8" s="1"/>
  <c r="H54" i="8" s="1"/>
  <c r="F53" i="8"/>
  <c r="H53" i="8" s="1"/>
  <c r="E54" i="7"/>
  <c r="D54" i="7"/>
  <c r="G54" i="7" s="1"/>
  <c r="E55" i="6"/>
  <c r="D55" i="6"/>
  <c r="G55" i="6" s="1"/>
  <c r="F54" i="6"/>
  <c r="H54" i="6" s="1"/>
  <c r="E55" i="4"/>
  <c r="G55" i="4"/>
  <c r="D56" i="4" s="1"/>
  <c r="F54" i="4"/>
  <c r="F54" i="2"/>
  <c r="D55" i="2"/>
  <c r="G55" i="2" s="1"/>
  <c r="E55" i="2"/>
  <c r="AB45" i="3"/>
  <c r="Y46" i="3" s="1"/>
  <c r="Z45" i="3"/>
  <c r="AA44" i="3"/>
  <c r="U45" i="3"/>
  <c r="R46" i="3" s="1"/>
  <c r="S45" i="3"/>
  <c r="T44" i="3"/>
  <c r="L46" i="3"/>
  <c r="N46" i="3"/>
  <c r="K47" i="3" s="1"/>
  <c r="M45" i="3"/>
  <c r="E46" i="3"/>
  <c r="G46" i="3"/>
  <c r="D47" i="3" s="1"/>
  <c r="F45" i="3"/>
  <c r="M54" i="2"/>
  <c r="L55" i="2"/>
  <c r="K55" i="2"/>
  <c r="N55" i="2" s="1"/>
  <c r="X45" i="1"/>
  <c r="Y45" i="1" s="1"/>
  <c r="Z45" i="1" s="1"/>
  <c r="S37" i="1"/>
  <c r="T37" i="1" s="1"/>
  <c r="R37" i="1" s="1"/>
  <c r="D56" i="1"/>
  <c r="E56" i="1" s="1"/>
  <c r="F56" i="1"/>
  <c r="C57" i="1" s="1"/>
  <c r="L37" i="1"/>
  <c r="J37" i="1" s="1"/>
  <c r="M37" i="1" s="1"/>
  <c r="F34" i="13" l="1"/>
  <c r="L40" i="13"/>
  <c r="M40" i="13" s="1"/>
  <c r="K40" i="13" s="1"/>
  <c r="N40" i="13" s="1"/>
  <c r="B55" i="13"/>
  <c r="U34" i="13"/>
  <c r="G34" i="13"/>
  <c r="P54" i="13"/>
  <c r="E55" i="8"/>
  <c r="D55" i="8"/>
  <c r="G55" i="8"/>
  <c r="E55" i="7"/>
  <c r="D55" i="7"/>
  <c r="G55" i="7" s="1"/>
  <c r="F54" i="7"/>
  <c r="H54" i="7" s="1"/>
  <c r="D56" i="6"/>
  <c r="G56" i="6" s="1"/>
  <c r="E56" i="6"/>
  <c r="F55" i="6"/>
  <c r="H55" i="6" s="1"/>
  <c r="E56" i="4"/>
  <c r="G56" i="4"/>
  <c r="D57" i="4" s="1"/>
  <c r="F55" i="4"/>
  <c r="F55" i="2"/>
  <c r="D56" i="2"/>
  <c r="G56" i="2" s="1"/>
  <c r="E56" i="2"/>
  <c r="Z46" i="3"/>
  <c r="AB46" i="3"/>
  <c r="Y47" i="3" s="1"/>
  <c r="AA45" i="3"/>
  <c r="T45" i="3"/>
  <c r="S46" i="3"/>
  <c r="U46" i="3"/>
  <c r="R47" i="3" s="1"/>
  <c r="L47" i="3"/>
  <c r="N47" i="3"/>
  <c r="K48" i="3" s="1"/>
  <c r="M46" i="3"/>
  <c r="E47" i="3"/>
  <c r="G47" i="3"/>
  <c r="D48" i="3" s="1"/>
  <c r="F46" i="3"/>
  <c r="L56" i="2"/>
  <c r="K56" i="2"/>
  <c r="N56" i="2" s="1"/>
  <c r="M55" i="2"/>
  <c r="AA45" i="1"/>
  <c r="X46" i="1" s="1"/>
  <c r="Y46" i="1" s="1"/>
  <c r="Z46" i="1" s="1"/>
  <c r="U37" i="1"/>
  <c r="F57" i="1"/>
  <c r="C58" i="1" s="1"/>
  <c r="D57" i="1"/>
  <c r="E57" i="1" s="1"/>
  <c r="K38" i="1"/>
  <c r="L41" i="13" l="1"/>
  <c r="M41" i="13" s="1"/>
  <c r="K41" i="13" s="1"/>
  <c r="N41" i="13" s="1"/>
  <c r="E35" i="13"/>
  <c r="D35" i="13"/>
  <c r="R35" i="13"/>
  <c r="T35" i="13" s="1"/>
  <c r="B56" i="13"/>
  <c r="P55" i="13"/>
  <c r="D56" i="8"/>
  <c r="E56" i="8"/>
  <c r="F56" i="8" s="1"/>
  <c r="H56" i="8" s="1"/>
  <c r="G56" i="8"/>
  <c r="F55" i="8"/>
  <c r="H55" i="8" s="1"/>
  <c r="E56" i="7"/>
  <c r="D56" i="7"/>
  <c r="G56" i="7" s="1"/>
  <c r="F55" i="7"/>
  <c r="H55" i="7" s="1"/>
  <c r="F56" i="6"/>
  <c r="H56" i="6" s="1"/>
  <c r="E57" i="6"/>
  <c r="D57" i="6"/>
  <c r="G57" i="6" s="1"/>
  <c r="E57" i="4"/>
  <c r="G57" i="4"/>
  <c r="D58" i="4" s="1"/>
  <c r="F56" i="4"/>
  <c r="F56" i="2"/>
  <c r="E57" i="2"/>
  <c r="D57" i="2"/>
  <c r="G57" i="2" s="1"/>
  <c r="Z47" i="3"/>
  <c r="AB47" i="3"/>
  <c r="Y48" i="3" s="1"/>
  <c r="AA46" i="3"/>
  <c r="U47" i="3"/>
  <c r="R48" i="3" s="1"/>
  <c r="S47" i="3"/>
  <c r="T46" i="3"/>
  <c r="L48" i="3"/>
  <c r="N48" i="3"/>
  <c r="K49" i="3" s="1"/>
  <c r="M47" i="3"/>
  <c r="E48" i="3"/>
  <c r="G48" i="3"/>
  <c r="D49" i="3" s="1"/>
  <c r="F47" i="3"/>
  <c r="L57" i="2"/>
  <c r="K57" i="2"/>
  <c r="N57" i="2" s="1"/>
  <c r="M56" i="2"/>
  <c r="AA46" i="1"/>
  <c r="X47" i="1" s="1"/>
  <c r="Y47" i="1" s="1"/>
  <c r="Z47" i="1" s="1"/>
  <c r="S38" i="1"/>
  <c r="T38" i="1" s="1"/>
  <c r="R38" i="1" s="1"/>
  <c r="D58" i="1"/>
  <c r="E58" i="1" s="1"/>
  <c r="F58" i="1"/>
  <c r="C59" i="1" s="1"/>
  <c r="L38" i="1"/>
  <c r="J38" i="1" s="1"/>
  <c r="M38" i="1" s="1"/>
  <c r="F35" i="13" l="1"/>
  <c r="U35" i="13"/>
  <c r="R36" i="13" s="1"/>
  <c r="T36" i="13" s="1"/>
  <c r="L42" i="13"/>
  <c r="M42" i="13" s="1"/>
  <c r="K42" i="13" s="1"/>
  <c r="N42" i="13" s="1"/>
  <c r="P56" i="13"/>
  <c r="G35" i="13"/>
  <c r="B57" i="13"/>
  <c r="E57" i="8"/>
  <c r="D57" i="8"/>
  <c r="G57" i="8" s="1"/>
  <c r="F56" i="7"/>
  <c r="H56" i="7" s="1"/>
  <c r="E57" i="7"/>
  <c r="D57" i="7"/>
  <c r="G57" i="7" s="1"/>
  <c r="E58" i="6"/>
  <c r="D58" i="6"/>
  <c r="G58" i="6" s="1"/>
  <c r="F57" i="6"/>
  <c r="H57" i="6" s="1"/>
  <c r="E58" i="4"/>
  <c r="G58" i="4"/>
  <c r="D59" i="4" s="1"/>
  <c r="F57" i="4"/>
  <c r="D58" i="2"/>
  <c r="G58" i="2" s="1"/>
  <c r="E58" i="2"/>
  <c r="F57" i="2"/>
  <c r="AA47" i="3"/>
  <c r="AB48" i="3"/>
  <c r="Y49" i="3" s="1"/>
  <c r="Z48" i="3"/>
  <c r="T47" i="3"/>
  <c r="U48" i="3"/>
  <c r="R49" i="3" s="1"/>
  <c r="S48" i="3"/>
  <c r="T48" i="3" s="1"/>
  <c r="N49" i="3"/>
  <c r="K50" i="3" s="1"/>
  <c r="L49" i="3"/>
  <c r="M48" i="3"/>
  <c r="E49" i="3"/>
  <c r="G49" i="3"/>
  <c r="D50" i="3" s="1"/>
  <c r="F48" i="3"/>
  <c r="L58" i="2"/>
  <c r="K58" i="2"/>
  <c r="N58" i="2" s="1"/>
  <c r="M57" i="2"/>
  <c r="AA47" i="1"/>
  <c r="X48" i="1" s="1"/>
  <c r="Y48" i="1" s="1"/>
  <c r="Z48" i="1" s="1"/>
  <c r="U38" i="1"/>
  <c r="D59" i="1"/>
  <c r="E59" i="1" s="1"/>
  <c r="F59" i="1"/>
  <c r="C60" i="1" s="1"/>
  <c r="K39" i="1"/>
  <c r="L43" i="13" l="1"/>
  <c r="M43" i="13" s="1"/>
  <c r="K43" i="13" s="1"/>
  <c r="N43" i="13" s="1"/>
  <c r="P57" i="13"/>
  <c r="U36" i="13"/>
  <c r="B58" i="13"/>
  <c r="E36" i="13"/>
  <c r="D36" i="13"/>
  <c r="E58" i="8"/>
  <c r="D58" i="8"/>
  <c r="G58" i="8" s="1"/>
  <c r="F57" i="8"/>
  <c r="H57" i="8" s="1"/>
  <c r="E58" i="7"/>
  <c r="D58" i="7"/>
  <c r="G58" i="7" s="1"/>
  <c r="F57" i="7"/>
  <c r="H57" i="7" s="1"/>
  <c r="D59" i="6"/>
  <c r="G59" i="6" s="1"/>
  <c r="E59" i="6"/>
  <c r="F58" i="6"/>
  <c r="H58" i="6" s="1"/>
  <c r="E59" i="4"/>
  <c r="G59" i="4"/>
  <c r="D60" i="4" s="1"/>
  <c r="F58" i="4"/>
  <c r="F58" i="2"/>
  <c r="D59" i="2"/>
  <c r="G59" i="2" s="1"/>
  <c r="E59" i="2"/>
  <c r="Z49" i="3"/>
  <c r="AB49" i="3"/>
  <c r="Y50" i="3" s="1"/>
  <c r="AA48" i="3"/>
  <c r="S49" i="3"/>
  <c r="U49" i="3"/>
  <c r="R50" i="3" s="1"/>
  <c r="M49" i="3"/>
  <c r="L50" i="3"/>
  <c r="N50" i="3"/>
  <c r="K51" i="3" s="1"/>
  <c r="E50" i="3"/>
  <c r="G50" i="3"/>
  <c r="D51" i="3" s="1"/>
  <c r="F49" i="3"/>
  <c r="L59" i="2"/>
  <c r="K59" i="2"/>
  <c r="N59" i="2" s="1"/>
  <c r="M58" i="2"/>
  <c r="AA48" i="1"/>
  <c r="X49" i="1" s="1"/>
  <c r="Y49" i="1" s="1"/>
  <c r="Z49" i="1" s="1"/>
  <c r="S39" i="1"/>
  <c r="T39" i="1" s="1"/>
  <c r="R39" i="1" s="1"/>
  <c r="U39" i="1" s="1"/>
  <c r="F60" i="1"/>
  <c r="C61" i="1" s="1"/>
  <c r="D60" i="1"/>
  <c r="E60" i="1" s="1"/>
  <c r="L39" i="1"/>
  <c r="J39" i="1" s="1"/>
  <c r="M39" i="1" s="1"/>
  <c r="K40" i="1" s="1"/>
  <c r="F36" i="13" l="1"/>
  <c r="L44" i="13"/>
  <c r="M44" i="13" s="1"/>
  <c r="K44" i="13" s="1"/>
  <c r="N44" i="13" s="1"/>
  <c r="B59" i="13"/>
  <c r="R37" i="13"/>
  <c r="T37" i="13" s="1"/>
  <c r="P58" i="13"/>
  <c r="G36" i="13"/>
  <c r="E59" i="8"/>
  <c r="D59" i="8"/>
  <c r="G59" i="8" s="1"/>
  <c r="F58" i="8"/>
  <c r="H58" i="8" s="1"/>
  <c r="E59" i="7"/>
  <c r="D59" i="7"/>
  <c r="G59" i="7" s="1"/>
  <c r="F58" i="7"/>
  <c r="H58" i="7" s="1"/>
  <c r="F59" i="6"/>
  <c r="H59" i="6" s="1"/>
  <c r="E60" i="6"/>
  <c r="D60" i="6"/>
  <c r="G60" i="6" s="1"/>
  <c r="E60" i="4"/>
  <c r="G60" i="4"/>
  <c r="D61" i="4" s="1"/>
  <c r="F59" i="4"/>
  <c r="F59" i="2"/>
  <c r="D60" i="2"/>
  <c r="G60" i="2" s="1"/>
  <c r="E60" i="2"/>
  <c r="Z50" i="3"/>
  <c r="AB50" i="3"/>
  <c r="Y51" i="3" s="1"/>
  <c r="AA49" i="3"/>
  <c r="U50" i="3"/>
  <c r="R51" i="3" s="1"/>
  <c r="S50" i="3"/>
  <c r="T50" i="3" s="1"/>
  <c r="T49" i="3"/>
  <c r="L51" i="3"/>
  <c r="N51" i="3"/>
  <c r="K52" i="3" s="1"/>
  <c r="M50" i="3"/>
  <c r="F50" i="3"/>
  <c r="E51" i="3"/>
  <c r="G51" i="3"/>
  <c r="D52" i="3" s="1"/>
  <c r="L60" i="2"/>
  <c r="K60" i="2"/>
  <c r="N60" i="2" s="1"/>
  <c r="M59" i="2"/>
  <c r="AA49" i="1"/>
  <c r="X50" i="1" s="1"/>
  <c r="Y50" i="1" s="1"/>
  <c r="Z50" i="1" s="1"/>
  <c r="S40" i="1"/>
  <c r="T40" i="1" s="1"/>
  <c r="R40" i="1" s="1"/>
  <c r="F61" i="1"/>
  <c r="C62" i="1" s="1"/>
  <c r="D61" i="1"/>
  <c r="E61" i="1" s="1"/>
  <c r="L40" i="1"/>
  <c r="J40" i="1" s="1"/>
  <c r="L45" i="13" l="1"/>
  <c r="M45" i="13" s="1"/>
  <c r="K45" i="13" s="1"/>
  <c r="N45" i="13" s="1"/>
  <c r="U37" i="13"/>
  <c r="E37" i="13"/>
  <c r="D37" i="13"/>
  <c r="B60" i="13"/>
  <c r="P59" i="13"/>
  <c r="D60" i="8"/>
  <c r="G60" i="8"/>
  <c r="E60" i="8"/>
  <c r="F60" i="8" s="1"/>
  <c r="H60" i="8" s="1"/>
  <c r="F59" i="8"/>
  <c r="H59" i="8" s="1"/>
  <c r="E60" i="7"/>
  <c r="D60" i="7"/>
  <c r="G60" i="7" s="1"/>
  <c r="F59" i="7"/>
  <c r="H59" i="7" s="1"/>
  <c r="E61" i="6"/>
  <c r="D61" i="6"/>
  <c r="G61" i="6" s="1"/>
  <c r="F60" i="6"/>
  <c r="H60" i="6" s="1"/>
  <c r="G61" i="4"/>
  <c r="D62" i="4" s="1"/>
  <c r="E61" i="4"/>
  <c r="F61" i="4" s="1"/>
  <c r="F60" i="4"/>
  <c r="F60" i="2"/>
  <c r="D61" i="2"/>
  <c r="G61" i="2" s="1"/>
  <c r="E61" i="2"/>
  <c r="AB51" i="3"/>
  <c r="Y52" i="3" s="1"/>
  <c r="Z51" i="3"/>
  <c r="AA50" i="3"/>
  <c r="S51" i="3"/>
  <c r="U51" i="3"/>
  <c r="R52" i="3" s="1"/>
  <c r="L52" i="3"/>
  <c r="M52" i="3" s="1"/>
  <c r="N52" i="3"/>
  <c r="K53" i="3" s="1"/>
  <c r="M51" i="3"/>
  <c r="E52" i="3"/>
  <c r="G52" i="3"/>
  <c r="D53" i="3" s="1"/>
  <c r="F51" i="3"/>
  <c r="L61" i="2"/>
  <c r="K61" i="2"/>
  <c r="N61" i="2" s="1"/>
  <c r="M60" i="2"/>
  <c r="AA50" i="1"/>
  <c r="U40" i="1"/>
  <c r="D62" i="1"/>
  <c r="E62" i="1" s="1"/>
  <c r="F62" i="1"/>
  <c r="C63" i="1" s="1"/>
  <c r="M40" i="1"/>
  <c r="K41" i="1" s="1"/>
  <c r="F37" i="13" l="1"/>
  <c r="L46" i="13"/>
  <c r="M46" i="13" s="1"/>
  <c r="K46" i="13" s="1"/>
  <c r="N46" i="13" s="1"/>
  <c r="P60" i="13"/>
  <c r="R38" i="13"/>
  <c r="T38" i="13" s="1"/>
  <c r="G37" i="13"/>
  <c r="B61" i="13"/>
  <c r="E61" i="8"/>
  <c r="D61" i="8"/>
  <c r="G61" i="8" s="1"/>
  <c r="E61" i="7"/>
  <c r="D61" i="7"/>
  <c r="G61" i="7" s="1"/>
  <c r="F60" i="7"/>
  <c r="H60" i="7" s="1"/>
  <c r="D62" i="6"/>
  <c r="G62" i="6" s="1"/>
  <c r="E62" i="6"/>
  <c r="F61" i="6"/>
  <c r="H61" i="6" s="1"/>
  <c r="E62" i="4"/>
  <c r="G62" i="4"/>
  <c r="D63" i="4" s="1"/>
  <c r="F61" i="2"/>
  <c r="D62" i="2"/>
  <c r="G62" i="2" s="1"/>
  <c r="E62" i="2"/>
  <c r="Z52" i="3"/>
  <c r="AB52" i="3"/>
  <c r="Y53" i="3" s="1"/>
  <c r="AA51" i="3"/>
  <c r="S52" i="3"/>
  <c r="U52" i="3"/>
  <c r="R53" i="3" s="1"/>
  <c r="T51" i="3"/>
  <c r="L53" i="3"/>
  <c r="N53" i="3"/>
  <c r="K54" i="3" s="1"/>
  <c r="E53" i="3"/>
  <c r="G53" i="3"/>
  <c r="D54" i="3" s="1"/>
  <c r="F52" i="3"/>
  <c r="L62" i="2"/>
  <c r="K62" i="2"/>
  <c r="N62" i="2" s="1"/>
  <c r="M61" i="2"/>
  <c r="X51" i="1"/>
  <c r="Y51" i="1" s="1"/>
  <c r="Z51" i="1" s="1"/>
  <c r="S41" i="1"/>
  <c r="T41" i="1" s="1"/>
  <c r="R41" i="1" s="1"/>
  <c r="U41" i="1" s="1"/>
  <c r="F63" i="1"/>
  <c r="C64" i="1" s="1"/>
  <c r="D63" i="1"/>
  <c r="E63" i="1" s="1"/>
  <c r="L41" i="1"/>
  <c r="L47" i="13" l="1"/>
  <c r="M47" i="13" s="1"/>
  <c r="K47" i="13" s="1"/>
  <c r="N47" i="13" s="1"/>
  <c r="U38" i="13"/>
  <c r="P61" i="13"/>
  <c r="B62" i="13"/>
  <c r="E38" i="13"/>
  <c r="D38" i="13"/>
  <c r="D62" i="8"/>
  <c r="E62" i="8"/>
  <c r="G62" i="8"/>
  <c r="F61" i="8"/>
  <c r="H61" i="8" s="1"/>
  <c r="D62" i="7"/>
  <c r="G62" i="7" s="1"/>
  <c r="E62" i="7"/>
  <c r="F61" i="7"/>
  <c r="H61" i="7" s="1"/>
  <c r="F62" i="6"/>
  <c r="H62" i="6" s="1"/>
  <c r="E63" i="6"/>
  <c r="D63" i="6"/>
  <c r="G63" i="6" s="1"/>
  <c r="E63" i="4"/>
  <c r="G63" i="4"/>
  <c r="D64" i="4" s="1"/>
  <c r="F62" i="4"/>
  <c r="F62" i="2"/>
  <c r="E63" i="2"/>
  <c r="D63" i="2"/>
  <c r="G63" i="2" s="1"/>
  <c r="AA52" i="3"/>
  <c r="Z53" i="3"/>
  <c r="AB53" i="3"/>
  <c r="Y54" i="3" s="1"/>
  <c r="S53" i="3"/>
  <c r="U53" i="3"/>
  <c r="R54" i="3" s="1"/>
  <c r="T52" i="3"/>
  <c r="L54" i="3"/>
  <c r="N54" i="3"/>
  <c r="K55" i="3" s="1"/>
  <c r="M53" i="3"/>
  <c r="E54" i="3"/>
  <c r="G54" i="3"/>
  <c r="D55" i="3" s="1"/>
  <c r="F53" i="3"/>
  <c r="K63" i="2"/>
  <c r="N63" i="2" s="1"/>
  <c r="L63" i="2"/>
  <c r="M62" i="2"/>
  <c r="AA51" i="1"/>
  <c r="X52" i="1" s="1"/>
  <c r="Y52" i="1" s="1"/>
  <c r="Z52" i="1" s="1"/>
  <c r="S42" i="1"/>
  <c r="T42" i="1" s="1"/>
  <c r="R42" i="1" s="1"/>
  <c r="D64" i="1"/>
  <c r="E64" i="1" s="1"/>
  <c r="F64" i="1"/>
  <c r="C65" i="1" s="1"/>
  <c r="J41" i="1"/>
  <c r="M41" i="1" s="1"/>
  <c r="K42" i="1" s="1"/>
  <c r="F38" i="13" l="1"/>
  <c r="L48" i="13"/>
  <c r="M48" i="13" s="1"/>
  <c r="K48" i="13" s="1"/>
  <c r="N48" i="13" s="1"/>
  <c r="B63" i="13"/>
  <c r="P62" i="13"/>
  <c r="G38" i="13"/>
  <c r="R39" i="13"/>
  <c r="T39" i="13" s="1"/>
  <c r="E63" i="8"/>
  <c r="D63" i="8"/>
  <c r="G63" i="8" s="1"/>
  <c r="F62" i="8"/>
  <c r="H62" i="8" s="1"/>
  <c r="F62" i="7"/>
  <c r="H62" i="7" s="1"/>
  <c r="E63" i="7"/>
  <c r="D63" i="7"/>
  <c r="G63" i="7" s="1"/>
  <c r="E64" i="6"/>
  <c r="D64" i="6"/>
  <c r="G64" i="6" s="1"/>
  <c r="F63" i="6"/>
  <c r="H63" i="6" s="1"/>
  <c r="E64" i="4"/>
  <c r="G64" i="4"/>
  <c r="D65" i="4" s="1"/>
  <c r="F63" i="4"/>
  <c r="M63" i="2"/>
  <c r="F63" i="2"/>
  <c r="D64" i="2"/>
  <c r="G64" i="2" s="1"/>
  <c r="E64" i="2"/>
  <c r="AA53" i="3"/>
  <c r="AB54" i="3"/>
  <c r="Y55" i="3" s="1"/>
  <c r="Z54" i="3"/>
  <c r="AA54" i="3" s="1"/>
  <c r="U54" i="3"/>
  <c r="R55" i="3" s="1"/>
  <c r="S54" i="3"/>
  <c r="T54" i="3" s="1"/>
  <c r="T53" i="3"/>
  <c r="L55" i="3"/>
  <c r="N55" i="3"/>
  <c r="K56" i="3" s="1"/>
  <c r="M54" i="3"/>
  <c r="E55" i="3"/>
  <c r="G55" i="3"/>
  <c r="D56" i="3" s="1"/>
  <c r="F54" i="3"/>
  <c r="L64" i="2"/>
  <c r="K64" i="2"/>
  <c r="N64" i="2" s="1"/>
  <c r="AA52" i="1"/>
  <c r="X53" i="1" s="1"/>
  <c r="Y53" i="1" s="1"/>
  <c r="Z53" i="1" s="1"/>
  <c r="U42" i="1"/>
  <c r="D65" i="1"/>
  <c r="E65" i="1" s="1"/>
  <c r="F65" i="1"/>
  <c r="C66" i="1" s="1"/>
  <c r="L42" i="1"/>
  <c r="L49" i="13" l="1"/>
  <c r="M49" i="13" s="1"/>
  <c r="K49" i="13" s="1"/>
  <c r="N49" i="13" s="1"/>
  <c r="P63" i="13"/>
  <c r="B64" i="13"/>
  <c r="U39" i="13"/>
  <c r="E39" i="13"/>
  <c r="D39" i="13"/>
  <c r="E64" i="8"/>
  <c r="D64" i="8"/>
  <c r="G64" i="8" s="1"/>
  <c r="F63" i="8"/>
  <c r="H63" i="8" s="1"/>
  <c r="E64" i="7"/>
  <c r="D64" i="7"/>
  <c r="G64" i="7"/>
  <c r="F63" i="7"/>
  <c r="H63" i="7" s="1"/>
  <c r="E65" i="6"/>
  <c r="D65" i="6"/>
  <c r="G65" i="6" s="1"/>
  <c r="F64" i="6"/>
  <c r="H64" i="6" s="1"/>
  <c r="E65" i="4"/>
  <c r="G65" i="4"/>
  <c r="D66" i="4" s="1"/>
  <c r="F64" i="4"/>
  <c r="F64" i="2"/>
  <c r="E65" i="2"/>
  <c r="D65" i="2"/>
  <c r="G65" i="2" s="1"/>
  <c r="Z55" i="3"/>
  <c r="AB55" i="3"/>
  <c r="Y56" i="3" s="1"/>
  <c r="S55" i="3"/>
  <c r="U55" i="3"/>
  <c r="R56" i="3" s="1"/>
  <c r="L56" i="3"/>
  <c r="N56" i="3"/>
  <c r="K57" i="3" s="1"/>
  <c r="M55" i="3"/>
  <c r="E56" i="3"/>
  <c r="G56" i="3"/>
  <c r="D57" i="3" s="1"/>
  <c r="F55" i="3"/>
  <c r="L65" i="2"/>
  <c r="K65" i="2"/>
  <c r="N65" i="2" s="1"/>
  <c r="M64" i="2"/>
  <c r="AA53" i="1"/>
  <c r="X54" i="1" s="1"/>
  <c r="Y54" i="1" s="1"/>
  <c r="Z54" i="1" s="1"/>
  <c r="S43" i="1"/>
  <c r="T43" i="1" s="1"/>
  <c r="R43" i="1" s="1"/>
  <c r="F66" i="1"/>
  <c r="C67" i="1" s="1"/>
  <c r="D66" i="1"/>
  <c r="E66" i="1" s="1"/>
  <c r="J42" i="1"/>
  <c r="M42" i="1" s="1"/>
  <c r="F39" i="13" l="1"/>
  <c r="L50" i="13"/>
  <c r="M50" i="13" s="1"/>
  <c r="K50" i="13" s="1"/>
  <c r="N50" i="13" s="1"/>
  <c r="P64" i="13"/>
  <c r="G39" i="13"/>
  <c r="B65" i="13"/>
  <c r="R40" i="13"/>
  <c r="T40" i="13" s="1"/>
  <c r="F64" i="8"/>
  <c r="H64" i="8" s="1"/>
  <c r="E65" i="8"/>
  <c r="D65" i="8"/>
  <c r="G65" i="8" s="1"/>
  <c r="E65" i="7"/>
  <c r="D65" i="7"/>
  <c r="G65" i="7" s="1"/>
  <c r="F64" i="7"/>
  <c r="H64" i="7" s="1"/>
  <c r="E66" i="6"/>
  <c r="D66" i="6"/>
  <c r="G66" i="6" s="1"/>
  <c r="F65" i="6"/>
  <c r="H65" i="6" s="1"/>
  <c r="E66" i="4"/>
  <c r="G66" i="4"/>
  <c r="D67" i="4" s="1"/>
  <c r="F65" i="4"/>
  <c r="E66" i="2"/>
  <c r="D66" i="2"/>
  <c r="G66" i="2" s="1"/>
  <c r="F65" i="2"/>
  <c r="Z56" i="3"/>
  <c r="AB56" i="3"/>
  <c r="Y57" i="3" s="1"/>
  <c r="AA55" i="3"/>
  <c r="S56" i="3"/>
  <c r="U56" i="3"/>
  <c r="R57" i="3" s="1"/>
  <c r="T55" i="3"/>
  <c r="L57" i="3"/>
  <c r="N57" i="3"/>
  <c r="K58" i="3" s="1"/>
  <c r="M56" i="3"/>
  <c r="E57" i="3"/>
  <c r="G57" i="3"/>
  <c r="D58" i="3" s="1"/>
  <c r="F56" i="3"/>
  <c r="L66" i="2"/>
  <c r="K66" i="2"/>
  <c r="N66" i="2" s="1"/>
  <c r="M65" i="2"/>
  <c r="AA54" i="1"/>
  <c r="X55" i="1" s="1"/>
  <c r="Y55" i="1" s="1"/>
  <c r="Z55" i="1" s="1"/>
  <c r="U43" i="1"/>
  <c r="D67" i="1"/>
  <c r="E67" i="1" s="1"/>
  <c r="F67" i="1"/>
  <c r="C68" i="1" s="1"/>
  <c r="K43" i="1"/>
  <c r="L51" i="13" l="1"/>
  <c r="M51" i="13" s="1"/>
  <c r="K51" i="13" s="1"/>
  <c r="N51" i="13" s="1"/>
  <c r="E40" i="13"/>
  <c r="D40" i="13"/>
  <c r="G40" i="13" s="1"/>
  <c r="P65" i="13"/>
  <c r="U40" i="13"/>
  <c r="B66" i="13"/>
  <c r="D66" i="8"/>
  <c r="G66" i="8" s="1"/>
  <c r="E66" i="8"/>
  <c r="F65" i="8"/>
  <c r="H65" i="8" s="1"/>
  <c r="E66" i="7"/>
  <c r="D66" i="7"/>
  <c r="G66" i="7" s="1"/>
  <c r="F65" i="7"/>
  <c r="H65" i="7" s="1"/>
  <c r="E67" i="6"/>
  <c r="D67" i="6"/>
  <c r="G67" i="6" s="1"/>
  <c r="F66" i="6"/>
  <c r="H66" i="6" s="1"/>
  <c r="E67" i="4"/>
  <c r="G67" i="4"/>
  <c r="D68" i="4" s="1"/>
  <c r="F66" i="4"/>
  <c r="D67" i="2"/>
  <c r="G67" i="2" s="1"/>
  <c r="E67" i="2"/>
  <c r="F66" i="2"/>
  <c r="AB57" i="3"/>
  <c r="Y58" i="3" s="1"/>
  <c r="Z57" i="3"/>
  <c r="AA57" i="3" s="1"/>
  <c r="AA56" i="3"/>
  <c r="U57" i="3"/>
  <c r="R58" i="3" s="1"/>
  <c r="S57" i="3"/>
  <c r="T57" i="3" s="1"/>
  <c r="T56" i="3"/>
  <c r="N58" i="3"/>
  <c r="K59" i="3" s="1"/>
  <c r="L58" i="3"/>
  <c r="M57" i="3"/>
  <c r="F57" i="3"/>
  <c r="E58" i="3"/>
  <c r="G58" i="3"/>
  <c r="D59" i="3" s="1"/>
  <c r="L67" i="2"/>
  <c r="K67" i="2"/>
  <c r="N67" i="2" s="1"/>
  <c r="M66" i="2"/>
  <c r="AA55" i="1"/>
  <c r="S44" i="1"/>
  <c r="T44" i="1" s="1"/>
  <c r="R44" i="1" s="1"/>
  <c r="D68" i="1"/>
  <c r="E68" i="1" s="1"/>
  <c r="F68" i="1"/>
  <c r="C69" i="1" s="1"/>
  <c r="L43" i="1"/>
  <c r="J43" i="1" s="1"/>
  <c r="M43" i="1" s="1"/>
  <c r="E41" i="13" l="1"/>
  <c r="D41" i="13"/>
  <c r="L52" i="13"/>
  <c r="M52" i="13" s="1"/>
  <c r="K52" i="13" s="1"/>
  <c r="N52" i="13" s="1"/>
  <c r="B67" i="13"/>
  <c r="R41" i="13"/>
  <c r="T41" i="13" s="1"/>
  <c r="F40" i="13"/>
  <c r="P66" i="13"/>
  <c r="F66" i="8"/>
  <c r="H66" i="8" s="1"/>
  <c r="E67" i="8"/>
  <c r="D67" i="8"/>
  <c r="G67" i="8"/>
  <c r="E67" i="7"/>
  <c r="D67" i="7"/>
  <c r="G67" i="7"/>
  <c r="F66" i="7"/>
  <c r="H66" i="7" s="1"/>
  <c r="E68" i="6"/>
  <c r="D68" i="6"/>
  <c r="G68" i="6" s="1"/>
  <c r="F67" i="6"/>
  <c r="H67" i="6" s="1"/>
  <c r="E68" i="4"/>
  <c r="G68" i="4"/>
  <c r="D69" i="4" s="1"/>
  <c r="F67" i="4"/>
  <c r="E68" i="2"/>
  <c r="D68" i="2"/>
  <c r="G68" i="2" s="1"/>
  <c r="F67" i="2"/>
  <c r="Z58" i="3"/>
  <c r="AB58" i="3"/>
  <c r="Y59" i="3" s="1"/>
  <c r="S58" i="3"/>
  <c r="U58" i="3"/>
  <c r="R59" i="3" s="1"/>
  <c r="M58" i="3"/>
  <c r="L59" i="3"/>
  <c r="N59" i="3"/>
  <c r="K60" i="3" s="1"/>
  <c r="E59" i="3"/>
  <c r="G59" i="3"/>
  <c r="D60" i="3" s="1"/>
  <c r="F58" i="3"/>
  <c r="L68" i="2"/>
  <c r="K68" i="2"/>
  <c r="N68" i="2" s="1"/>
  <c r="M67" i="2"/>
  <c r="X56" i="1"/>
  <c r="Y56" i="1" s="1"/>
  <c r="Z56" i="1" s="1"/>
  <c r="U44" i="1"/>
  <c r="F69" i="1"/>
  <c r="C70" i="1" s="1"/>
  <c r="D69" i="1"/>
  <c r="E69" i="1" s="1"/>
  <c r="K44" i="1"/>
  <c r="F41" i="13" l="1"/>
  <c r="L53" i="13"/>
  <c r="M53" i="13" s="1"/>
  <c r="K53" i="13" s="1"/>
  <c r="N53" i="13" s="1"/>
  <c r="B68" i="13"/>
  <c r="P67" i="13"/>
  <c r="G41" i="13"/>
  <c r="U41" i="13"/>
  <c r="E68" i="8"/>
  <c r="D68" i="8"/>
  <c r="G68" i="8"/>
  <c r="F67" i="8"/>
  <c r="H67" i="8" s="1"/>
  <c r="E68" i="7"/>
  <c r="D68" i="7"/>
  <c r="G68" i="7" s="1"/>
  <c r="F67" i="7"/>
  <c r="H67" i="7" s="1"/>
  <c r="E69" i="6"/>
  <c r="D69" i="6"/>
  <c r="G69" i="6" s="1"/>
  <c r="F68" i="6"/>
  <c r="H68" i="6" s="1"/>
  <c r="E69" i="4"/>
  <c r="G69" i="4"/>
  <c r="D70" i="4" s="1"/>
  <c r="F68" i="4"/>
  <c r="D69" i="2"/>
  <c r="G69" i="2" s="1"/>
  <c r="E69" i="2"/>
  <c r="F68" i="2"/>
  <c r="AA58" i="3"/>
  <c r="Z59" i="3"/>
  <c r="AB59" i="3"/>
  <c r="Y60" i="3" s="1"/>
  <c r="S59" i="3"/>
  <c r="U59" i="3"/>
  <c r="R60" i="3" s="1"/>
  <c r="T58" i="3"/>
  <c r="L60" i="3"/>
  <c r="N60" i="3"/>
  <c r="K61" i="3" s="1"/>
  <c r="M59" i="3"/>
  <c r="E60" i="3"/>
  <c r="G60" i="3"/>
  <c r="D61" i="3" s="1"/>
  <c r="F59" i="3"/>
  <c r="L69" i="2"/>
  <c r="K69" i="2"/>
  <c r="N69" i="2" s="1"/>
  <c r="M68" i="2"/>
  <c r="AA56" i="1"/>
  <c r="X57" i="1" s="1"/>
  <c r="S45" i="1"/>
  <c r="T45" i="1" s="1"/>
  <c r="R45" i="1" s="1"/>
  <c r="U45" i="1" s="1"/>
  <c r="F70" i="1"/>
  <c r="C71" i="1" s="1"/>
  <c r="D70" i="1"/>
  <c r="E70" i="1" s="1"/>
  <c r="L44" i="1"/>
  <c r="J44" i="1" s="1"/>
  <c r="M44" i="1" s="1"/>
  <c r="L54" i="13" l="1"/>
  <c r="M54" i="13" s="1"/>
  <c r="K54" i="13" s="1"/>
  <c r="N54" i="13" s="1"/>
  <c r="P68" i="13"/>
  <c r="B69" i="13"/>
  <c r="R42" i="13"/>
  <c r="T42" i="13" s="1"/>
  <c r="E42" i="13"/>
  <c r="D42" i="13"/>
  <c r="D69" i="8"/>
  <c r="G69" i="8" s="1"/>
  <c r="E69" i="8"/>
  <c r="F69" i="8" s="1"/>
  <c r="H69" i="8" s="1"/>
  <c r="F68" i="8"/>
  <c r="H68" i="8" s="1"/>
  <c r="F68" i="7"/>
  <c r="H68" i="7" s="1"/>
  <c r="E69" i="7"/>
  <c r="D69" i="7"/>
  <c r="G69" i="7" s="1"/>
  <c r="E70" i="6"/>
  <c r="D70" i="6"/>
  <c r="G70" i="6" s="1"/>
  <c r="F69" i="6"/>
  <c r="H69" i="6" s="1"/>
  <c r="E70" i="4"/>
  <c r="G70" i="4"/>
  <c r="D71" i="4" s="1"/>
  <c r="F69" i="4"/>
  <c r="F69" i="2"/>
  <c r="D70" i="2"/>
  <c r="G70" i="2" s="1"/>
  <c r="E70" i="2"/>
  <c r="AB60" i="3"/>
  <c r="Y61" i="3" s="1"/>
  <c r="Z60" i="3"/>
  <c r="AA59" i="3"/>
  <c r="S60" i="3"/>
  <c r="U60" i="3"/>
  <c r="R61" i="3" s="1"/>
  <c r="T59" i="3"/>
  <c r="L61" i="3"/>
  <c r="N61" i="3"/>
  <c r="K62" i="3" s="1"/>
  <c r="M60" i="3"/>
  <c r="G61" i="3"/>
  <c r="D62" i="3" s="1"/>
  <c r="E61" i="3"/>
  <c r="F60" i="3"/>
  <c r="L70" i="2"/>
  <c r="K70" i="2"/>
  <c r="N70" i="2" s="1"/>
  <c r="M69" i="2"/>
  <c r="Y57" i="1"/>
  <c r="Z57" i="1" s="1"/>
  <c r="AA57" i="1"/>
  <c r="X58" i="1" s="1"/>
  <c r="Y58" i="1" s="1"/>
  <c r="Z58" i="1" s="1"/>
  <c r="S46" i="1"/>
  <c r="T46" i="1" s="1"/>
  <c r="R46" i="1" s="1"/>
  <c r="D71" i="1"/>
  <c r="E71" i="1" s="1"/>
  <c r="F71" i="1"/>
  <c r="C72" i="1" s="1"/>
  <c r="K45" i="1"/>
  <c r="F42" i="13" l="1"/>
  <c r="L55" i="13"/>
  <c r="M55" i="13" s="1"/>
  <c r="K55" i="13" s="1"/>
  <c r="N55" i="13" s="1"/>
  <c r="B70" i="13"/>
  <c r="G42" i="13"/>
  <c r="P69" i="13"/>
  <c r="U42" i="13"/>
  <c r="E70" i="8"/>
  <c r="D70" i="8"/>
  <c r="G70" i="8" s="1"/>
  <c r="E70" i="7"/>
  <c r="D70" i="7"/>
  <c r="G70" i="7" s="1"/>
  <c r="F69" i="7"/>
  <c r="H69" i="7" s="1"/>
  <c r="D71" i="6"/>
  <c r="G71" i="6" s="1"/>
  <c r="E71" i="6"/>
  <c r="F70" i="6"/>
  <c r="H70" i="6" s="1"/>
  <c r="E71" i="4"/>
  <c r="G71" i="4"/>
  <c r="D72" i="4" s="1"/>
  <c r="F70" i="4"/>
  <c r="F70" i="2"/>
  <c r="E71" i="2"/>
  <c r="D71" i="2"/>
  <c r="G71" i="2" s="1"/>
  <c r="AA60" i="3"/>
  <c r="Z61" i="3"/>
  <c r="AB61" i="3"/>
  <c r="Y62" i="3" s="1"/>
  <c r="U61" i="3"/>
  <c r="R62" i="3" s="1"/>
  <c r="S61" i="3"/>
  <c r="T60" i="3"/>
  <c r="L62" i="3"/>
  <c r="N62" i="3"/>
  <c r="K63" i="3" s="1"/>
  <c r="M61" i="3"/>
  <c r="F61" i="3"/>
  <c r="E62" i="3"/>
  <c r="G62" i="3"/>
  <c r="D63" i="3" s="1"/>
  <c r="L71" i="2"/>
  <c r="K71" i="2"/>
  <c r="N71" i="2" s="1"/>
  <c r="M70" i="2"/>
  <c r="AA58" i="1"/>
  <c r="U46" i="1"/>
  <c r="F72" i="1"/>
  <c r="C73" i="1" s="1"/>
  <c r="D72" i="1"/>
  <c r="E72" i="1" s="1"/>
  <c r="L45" i="1"/>
  <c r="J45" i="1" s="1"/>
  <c r="M45" i="1" s="1"/>
  <c r="K46" i="1" s="1"/>
  <c r="L56" i="13" l="1"/>
  <c r="M56" i="13" s="1"/>
  <c r="K56" i="13" s="1"/>
  <c r="N56" i="13" s="1"/>
  <c r="E43" i="13"/>
  <c r="D43" i="13"/>
  <c r="B71" i="13"/>
  <c r="R43" i="13"/>
  <c r="T43" i="13" s="1"/>
  <c r="P70" i="13"/>
  <c r="F70" i="8"/>
  <c r="H70" i="8" s="1"/>
  <c r="E71" i="8"/>
  <c r="D71" i="8"/>
  <c r="G71" i="8" s="1"/>
  <c r="D71" i="7"/>
  <c r="G71" i="7" s="1"/>
  <c r="E71" i="7"/>
  <c r="F71" i="7" s="1"/>
  <c r="H71" i="7" s="1"/>
  <c r="F70" i="7"/>
  <c r="H70" i="7" s="1"/>
  <c r="F71" i="6"/>
  <c r="H71" i="6" s="1"/>
  <c r="E72" i="6"/>
  <c r="D72" i="6"/>
  <c r="G72" i="6" s="1"/>
  <c r="E72" i="4"/>
  <c r="G72" i="4"/>
  <c r="D73" i="4" s="1"/>
  <c r="F71" i="4"/>
  <c r="E72" i="2"/>
  <c r="D72" i="2"/>
  <c r="G72" i="2" s="1"/>
  <c r="F71" i="2"/>
  <c r="Z62" i="3"/>
  <c r="AB62" i="3"/>
  <c r="Y63" i="3" s="1"/>
  <c r="AA61" i="3"/>
  <c r="T61" i="3"/>
  <c r="U62" i="3"/>
  <c r="R63" i="3" s="1"/>
  <c r="S62" i="3"/>
  <c r="T62" i="3" s="1"/>
  <c r="L63" i="3"/>
  <c r="N63" i="3"/>
  <c r="K64" i="3" s="1"/>
  <c r="M62" i="3"/>
  <c r="F62" i="3"/>
  <c r="E63" i="3"/>
  <c r="G63" i="3"/>
  <c r="D64" i="3" s="1"/>
  <c r="L72" i="2"/>
  <c r="K72" i="2"/>
  <c r="N72" i="2" s="1"/>
  <c r="M71" i="2"/>
  <c r="X59" i="1"/>
  <c r="Y59" i="1" s="1"/>
  <c r="Z59" i="1" s="1"/>
  <c r="S47" i="1"/>
  <c r="T47" i="1" s="1"/>
  <c r="R47" i="1" s="1"/>
  <c r="D73" i="1"/>
  <c r="E73" i="1" s="1"/>
  <c r="F73" i="1"/>
  <c r="C74" i="1" s="1"/>
  <c r="L46" i="1"/>
  <c r="F43" i="13" l="1"/>
  <c r="L57" i="13"/>
  <c r="M57" i="13" s="1"/>
  <c r="K57" i="13" s="1"/>
  <c r="N57" i="13" s="1"/>
  <c r="G43" i="13"/>
  <c r="P71" i="13"/>
  <c r="U43" i="13"/>
  <c r="D72" i="8"/>
  <c r="G72" i="8" s="1"/>
  <c r="E72" i="8"/>
  <c r="F71" i="8"/>
  <c r="H71" i="8" s="1"/>
  <c r="E72" i="7"/>
  <c r="D72" i="7"/>
  <c r="G72" i="7" s="1"/>
  <c r="E73" i="6"/>
  <c r="D73" i="6"/>
  <c r="G73" i="6" s="1"/>
  <c r="F72" i="6"/>
  <c r="H72" i="6" s="1"/>
  <c r="E73" i="4"/>
  <c r="G73" i="4"/>
  <c r="D74" i="4" s="1"/>
  <c r="F72" i="4"/>
  <c r="E73" i="2"/>
  <c r="D73" i="2"/>
  <c r="G73" i="2" s="1"/>
  <c r="F72" i="2"/>
  <c r="Z63" i="3"/>
  <c r="AB63" i="3"/>
  <c r="Y64" i="3" s="1"/>
  <c r="AA62" i="3"/>
  <c r="S63" i="3"/>
  <c r="U63" i="3"/>
  <c r="R64" i="3" s="1"/>
  <c r="L64" i="3"/>
  <c r="N64" i="3"/>
  <c r="K65" i="3" s="1"/>
  <c r="M63" i="3"/>
  <c r="E64" i="3"/>
  <c r="G64" i="3"/>
  <c r="D65" i="3" s="1"/>
  <c r="F63" i="3"/>
  <c r="L73" i="2"/>
  <c r="K73" i="2"/>
  <c r="N73" i="2" s="1"/>
  <c r="M72" i="2"/>
  <c r="AA59" i="1"/>
  <c r="X60" i="1" s="1"/>
  <c r="Y60" i="1" s="1"/>
  <c r="Z60" i="1" s="1"/>
  <c r="U47" i="1"/>
  <c r="D74" i="1"/>
  <c r="E74" i="1" s="1"/>
  <c r="F74" i="1"/>
  <c r="C75" i="1" s="1"/>
  <c r="J46" i="1"/>
  <c r="M46" i="1" s="1"/>
  <c r="K47" i="1" s="1"/>
  <c r="L58" i="13" l="1"/>
  <c r="M58" i="13" s="1"/>
  <c r="K58" i="13" s="1"/>
  <c r="N58" i="13" s="1"/>
  <c r="R44" i="13"/>
  <c r="T44" i="13" s="1"/>
  <c r="E44" i="13"/>
  <c r="D44" i="13"/>
  <c r="E73" i="8"/>
  <c r="D73" i="8"/>
  <c r="G73" i="8"/>
  <c r="F72" i="8"/>
  <c r="H72" i="8" s="1"/>
  <c r="E73" i="7"/>
  <c r="D73" i="7"/>
  <c r="G73" i="7"/>
  <c r="F72" i="7"/>
  <c r="H72" i="7" s="1"/>
  <c r="E74" i="6"/>
  <c r="D74" i="6"/>
  <c r="G74" i="6" s="1"/>
  <c r="F73" i="6"/>
  <c r="H73" i="6" s="1"/>
  <c r="E74" i="4"/>
  <c r="G74" i="4"/>
  <c r="D75" i="4" s="1"/>
  <c r="F73" i="4"/>
  <c r="E74" i="2"/>
  <c r="D74" i="2"/>
  <c r="G74" i="2" s="1"/>
  <c r="F73" i="2"/>
  <c r="AB64" i="3"/>
  <c r="Y65" i="3" s="1"/>
  <c r="Z64" i="3"/>
  <c r="AA64" i="3" s="1"/>
  <c r="AA63" i="3"/>
  <c r="U64" i="3"/>
  <c r="R65" i="3" s="1"/>
  <c r="S64" i="3"/>
  <c r="T64" i="3" s="1"/>
  <c r="T63" i="3"/>
  <c r="L65" i="3"/>
  <c r="N65" i="3"/>
  <c r="K66" i="3" s="1"/>
  <c r="M64" i="3"/>
  <c r="E65" i="3"/>
  <c r="G65" i="3"/>
  <c r="D66" i="3" s="1"/>
  <c r="F64" i="3"/>
  <c r="M73" i="2"/>
  <c r="L74" i="2"/>
  <c r="K74" i="2"/>
  <c r="N74" i="2" s="1"/>
  <c r="AA60" i="1"/>
  <c r="X61" i="1" s="1"/>
  <c r="Y61" i="1" s="1"/>
  <c r="Z61" i="1" s="1"/>
  <c r="S48" i="1"/>
  <c r="T48" i="1" s="1"/>
  <c r="R48" i="1" s="1"/>
  <c r="F75" i="1"/>
  <c r="C76" i="1" s="1"/>
  <c r="D75" i="1"/>
  <c r="E75" i="1" s="1"/>
  <c r="L47" i="1"/>
  <c r="J47" i="1" s="1"/>
  <c r="F44" i="13" l="1"/>
  <c r="L59" i="13"/>
  <c r="M59" i="13" s="1"/>
  <c r="K59" i="13" s="1"/>
  <c r="N59" i="13" s="1"/>
  <c r="U44" i="13"/>
  <c r="G44" i="13"/>
  <c r="E74" i="8"/>
  <c r="D74" i="8"/>
  <c r="G74" i="8" s="1"/>
  <c r="F73" i="8"/>
  <c r="H73" i="8" s="1"/>
  <c r="E74" i="7"/>
  <c r="D74" i="7"/>
  <c r="G74" i="7" s="1"/>
  <c r="F73" i="7"/>
  <c r="H73" i="7" s="1"/>
  <c r="E75" i="6"/>
  <c r="D75" i="6"/>
  <c r="G75" i="6" s="1"/>
  <c r="F74" i="6"/>
  <c r="H74" i="6" s="1"/>
  <c r="E75" i="4"/>
  <c r="G75" i="4"/>
  <c r="D76" i="4" s="1"/>
  <c r="F74" i="4"/>
  <c r="F74" i="2"/>
  <c r="D75" i="2"/>
  <c r="G75" i="2" s="1"/>
  <c r="E75" i="2"/>
  <c r="Z65" i="3"/>
  <c r="AB65" i="3"/>
  <c r="Y66" i="3" s="1"/>
  <c r="S65" i="3"/>
  <c r="U65" i="3"/>
  <c r="R66" i="3" s="1"/>
  <c r="L66" i="3"/>
  <c r="L2" i="3" s="1"/>
  <c r="N2" i="3" s="1"/>
  <c r="N66" i="3"/>
  <c r="M65" i="3"/>
  <c r="F65" i="3"/>
  <c r="E66" i="3"/>
  <c r="E2" i="3" s="1"/>
  <c r="G2" i="3" s="1"/>
  <c r="G66" i="3"/>
  <c r="D67" i="3" s="1"/>
  <c r="G67" i="3" s="1"/>
  <c r="D68" i="3" s="1"/>
  <c r="L75" i="2"/>
  <c r="K75" i="2"/>
  <c r="N75" i="2" s="1"/>
  <c r="M74" i="2"/>
  <c r="AA61" i="1"/>
  <c r="U48" i="1"/>
  <c r="D76" i="1"/>
  <c r="E76" i="1" s="1"/>
  <c r="F76" i="1"/>
  <c r="C77" i="1" s="1"/>
  <c r="M47" i="1"/>
  <c r="L60" i="13" l="1"/>
  <c r="M60" i="13" s="1"/>
  <c r="K60" i="13" s="1"/>
  <c r="N60" i="13" s="1"/>
  <c r="E45" i="13"/>
  <c r="D45" i="13"/>
  <c r="R45" i="13"/>
  <c r="T45" i="13" s="1"/>
  <c r="E75" i="8"/>
  <c r="D75" i="8"/>
  <c r="G75" i="8" s="1"/>
  <c r="F74" i="8"/>
  <c r="H74" i="8" s="1"/>
  <c r="E75" i="7"/>
  <c r="D75" i="7"/>
  <c r="G75" i="7" s="1"/>
  <c r="F74" i="7"/>
  <c r="H74" i="7" s="1"/>
  <c r="E76" i="6"/>
  <c r="D76" i="6"/>
  <c r="G76" i="6" s="1"/>
  <c r="F75" i="6"/>
  <c r="H75" i="6" s="1"/>
  <c r="F75" i="2"/>
  <c r="E76" i="4"/>
  <c r="G76" i="4"/>
  <c r="F75" i="4"/>
  <c r="E76" i="2"/>
  <c r="D76" i="2"/>
  <c r="G76" i="2" s="1"/>
  <c r="Z66" i="3"/>
  <c r="AB66" i="3"/>
  <c r="Y67" i="3" s="1"/>
  <c r="AA65" i="3"/>
  <c r="S66" i="3"/>
  <c r="U66" i="3"/>
  <c r="R67" i="3" s="1"/>
  <c r="T65" i="3"/>
  <c r="K67" i="3"/>
  <c r="N67" i="3" s="1"/>
  <c r="L67" i="3"/>
  <c r="E67" i="3"/>
  <c r="M66" i="3"/>
  <c r="F66" i="3"/>
  <c r="L76" i="2"/>
  <c r="M2" i="2" s="1"/>
  <c r="K76" i="2"/>
  <c r="N76" i="2" s="1"/>
  <c r="M75" i="2"/>
  <c r="X62" i="1"/>
  <c r="Y62" i="1" s="1"/>
  <c r="Z62" i="1" s="1"/>
  <c r="S49" i="1"/>
  <c r="T49" i="1" s="1"/>
  <c r="R49" i="1" s="1"/>
  <c r="D77" i="1"/>
  <c r="E77" i="1" s="1"/>
  <c r="F77" i="1"/>
  <c r="C78" i="1" s="1"/>
  <c r="K48" i="1"/>
  <c r="F45" i="13" l="1"/>
  <c r="U45" i="13"/>
  <c r="R46" i="13" s="1"/>
  <c r="T46" i="13" s="1"/>
  <c r="L61" i="13"/>
  <c r="M61" i="13" s="1"/>
  <c r="K61" i="13" s="1"/>
  <c r="N61" i="13" s="1"/>
  <c r="G45" i="13"/>
  <c r="E76" i="8"/>
  <c r="D76" i="8"/>
  <c r="G76" i="8" s="1"/>
  <c r="F75" i="8"/>
  <c r="H75" i="8" s="1"/>
  <c r="E76" i="7"/>
  <c r="D76" i="7"/>
  <c r="G76" i="7" s="1"/>
  <c r="F75" i="7"/>
  <c r="H75" i="7" s="1"/>
  <c r="E77" i="6"/>
  <c r="D77" i="6"/>
  <c r="G77" i="6" s="1"/>
  <c r="F76" i="6"/>
  <c r="D77" i="4"/>
  <c r="G77" i="4" s="1"/>
  <c r="E77" i="4"/>
  <c r="F76" i="4"/>
  <c r="F2" i="4"/>
  <c r="M5" i="2"/>
  <c r="M4" i="2"/>
  <c r="F76" i="2"/>
  <c r="F2" i="2"/>
  <c r="Z67" i="3"/>
  <c r="AB67" i="3"/>
  <c r="Y68" i="3" s="1"/>
  <c r="AA66" i="3"/>
  <c r="Z2" i="3"/>
  <c r="U67" i="3"/>
  <c r="R68" i="3" s="1"/>
  <c r="S67" i="3"/>
  <c r="T66" i="3"/>
  <c r="S2" i="3"/>
  <c r="U2" i="3" s="1"/>
  <c r="M67" i="3"/>
  <c r="K68" i="3"/>
  <c r="N68" i="3" s="1"/>
  <c r="L68" i="3"/>
  <c r="F67" i="3"/>
  <c r="G68" i="3"/>
  <c r="D69" i="3" s="1"/>
  <c r="E68" i="3"/>
  <c r="M76" i="2"/>
  <c r="AA62" i="1"/>
  <c r="X63" i="1" s="1"/>
  <c r="U49" i="1"/>
  <c r="F78" i="1"/>
  <c r="C79" i="1" s="1"/>
  <c r="D78" i="1"/>
  <c r="E78" i="1" s="1"/>
  <c r="L48" i="1"/>
  <c r="J48" i="1" s="1"/>
  <c r="M48" i="1" s="1"/>
  <c r="K49" i="1" s="1"/>
  <c r="L62" i="13" l="1"/>
  <c r="M62" i="13" s="1"/>
  <c r="K62" i="13" s="1"/>
  <c r="N62" i="13" s="1"/>
  <c r="E46" i="13"/>
  <c r="D46" i="13"/>
  <c r="U46" i="13"/>
  <c r="F76" i="8"/>
  <c r="F76" i="7"/>
  <c r="H76" i="7" s="1"/>
  <c r="F8" i="7" s="1"/>
  <c r="F2" i="7"/>
  <c r="H76" i="6"/>
  <c r="E78" i="6"/>
  <c r="D78" i="6"/>
  <c r="G78" i="6" s="1"/>
  <c r="F5" i="6"/>
  <c r="F4" i="6"/>
  <c r="F77" i="6"/>
  <c r="H77" i="6" s="1"/>
  <c r="AB2" i="3"/>
  <c r="Z3" i="3"/>
  <c r="F77" i="4"/>
  <c r="E78" i="4"/>
  <c r="D78" i="4"/>
  <c r="F5" i="4"/>
  <c r="F4" i="4"/>
  <c r="F3" i="4"/>
  <c r="F5" i="2"/>
  <c r="F4" i="2"/>
  <c r="F3" i="2"/>
  <c r="F6" i="2"/>
  <c r="F7" i="2"/>
  <c r="M7" i="2"/>
  <c r="M3" i="2"/>
  <c r="M6" i="2"/>
  <c r="Z68" i="3"/>
  <c r="AB68" i="3"/>
  <c r="Y69" i="3" s="1"/>
  <c r="AA67" i="3"/>
  <c r="T67" i="3"/>
  <c r="S68" i="3"/>
  <c r="U68" i="3"/>
  <c r="R69" i="3" s="1"/>
  <c r="M68" i="3"/>
  <c r="K69" i="3"/>
  <c r="N69" i="3" s="1"/>
  <c r="L69" i="3"/>
  <c r="F68" i="3"/>
  <c r="E69" i="3"/>
  <c r="G69" i="3"/>
  <c r="D70" i="3" s="1"/>
  <c r="Y63" i="1"/>
  <c r="Z63" i="1" s="1"/>
  <c r="AA63" i="1"/>
  <c r="X64" i="1" s="1"/>
  <c r="Y64" i="1" s="1"/>
  <c r="Z64" i="1" s="1"/>
  <c r="S50" i="1"/>
  <c r="T50" i="1" s="1"/>
  <c r="R50" i="1" s="1"/>
  <c r="D79" i="1"/>
  <c r="E79" i="1" s="1"/>
  <c r="F79" i="1"/>
  <c r="C80" i="1" s="1"/>
  <c r="L49" i="1"/>
  <c r="J49" i="1" s="1"/>
  <c r="F46" i="13" l="1"/>
  <c r="L63" i="13"/>
  <c r="M63" i="13" s="1"/>
  <c r="K63" i="13" s="1"/>
  <c r="N63" i="13" s="1"/>
  <c r="R47" i="13"/>
  <c r="T47" i="13" s="1"/>
  <c r="G46" i="13"/>
  <c r="H76" i="8"/>
  <c r="F6" i="8"/>
  <c r="F7" i="8"/>
  <c r="F5" i="7"/>
  <c r="F4" i="7"/>
  <c r="F3" i="7"/>
  <c r="F6" i="7"/>
  <c r="F7" i="7"/>
  <c r="E79" i="6"/>
  <c r="D79" i="6"/>
  <c r="G79" i="6" s="1"/>
  <c r="F78" i="6"/>
  <c r="H78" i="6" s="1"/>
  <c r="F78" i="4"/>
  <c r="G78" i="4"/>
  <c r="AB69" i="3"/>
  <c r="Y70" i="3" s="1"/>
  <c r="Z69" i="3"/>
  <c r="AA69" i="3" s="1"/>
  <c r="AA68" i="3"/>
  <c r="S69" i="3"/>
  <c r="U69" i="3"/>
  <c r="R70" i="3" s="1"/>
  <c r="T68" i="3"/>
  <c r="M69" i="3"/>
  <c r="K70" i="3"/>
  <c r="L70" i="3"/>
  <c r="N70" i="3"/>
  <c r="G70" i="3"/>
  <c r="D71" i="3" s="1"/>
  <c r="E70" i="3"/>
  <c r="F69" i="3"/>
  <c r="AA64" i="1"/>
  <c r="X65" i="1" s="1"/>
  <c r="Y65" i="1" s="1"/>
  <c r="Z65" i="1" s="1"/>
  <c r="U50" i="1"/>
  <c r="D80" i="1"/>
  <c r="E80" i="1" s="1"/>
  <c r="F80" i="1"/>
  <c r="C81" i="1" s="1"/>
  <c r="M49" i="1"/>
  <c r="K50" i="1" s="1"/>
  <c r="L64" i="13" l="1"/>
  <c r="M64" i="13" s="1"/>
  <c r="K64" i="13" s="1"/>
  <c r="N64" i="13" s="1"/>
  <c r="E47" i="13"/>
  <c r="D47" i="13"/>
  <c r="U47" i="13"/>
  <c r="D80" i="6"/>
  <c r="G80" i="6" s="1"/>
  <c r="E80" i="6"/>
  <c r="F79" i="6"/>
  <c r="H79" i="6" s="1"/>
  <c r="E79" i="4"/>
  <c r="D79" i="4"/>
  <c r="G79" i="4" s="1"/>
  <c r="Z70" i="3"/>
  <c r="AB70" i="3"/>
  <c r="Y71" i="3" s="1"/>
  <c r="U70" i="3"/>
  <c r="R71" i="3" s="1"/>
  <c r="S70" i="3"/>
  <c r="T70" i="3" s="1"/>
  <c r="T69" i="3"/>
  <c r="M70" i="3"/>
  <c r="K71" i="3"/>
  <c r="N71" i="3" s="1"/>
  <c r="L71" i="3"/>
  <c r="M71" i="3" s="1"/>
  <c r="F70" i="3"/>
  <c r="E71" i="3"/>
  <c r="G71" i="3"/>
  <c r="D72" i="3" s="1"/>
  <c r="AA65" i="1"/>
  <c r="X66" i="1" s="1"/>
  <c r="S51" i="1"/>
  <c r="T51" i="1" s="1"/>
  <c r="R51" i="1" s="1"/>
  <c r="F81" i="1"/>
  <c r="C82" i="1" s="1"/>
  <c r="D81" i="1"/>
  <c r="E81" i="1" s="1"/>
  <c r="L50" i="1"/>
  <c r="J50" i="1" s="1"/>
  <c r="F47" i="13" l="1"/>
  <c r="L65" i="13"/>
  <c r="M65" i="13" s="1"/>
  <c r="K65" i="13" s="1"/>
  <c r="N65" i="13" s="1"/>
  <c r="R48" i="13"/>
  <c r="T48" i="13" s="1"/>
  <c r="G47" i="13"/>
  <c r="F80" i="6"/>
  <c r="H80" i="6" s="1"/>
  <c r="E81" i="6"/>
  <c r="D81" i="6"/>
  <c r="G81" i="6" s="1"/>
  <c r="E80" i="4"/>
  <c r="D80" i="4"/>
  <c r="G80" i="4" s="1"/>
  <c r="F79" i="4"/>
  <c r="Z71" i="3"/>
  <c r="AB71" i="3"/>
  <c r="Y72" i="3" s="1"/>
  <c r="AA70" i="3"/>
  <c r="U71" i="3"/>
  <c r="R72" i="3" s="1"/>
  <c r="S71" i="3"/>
  <c r="K72" i="3"/>
  <c r="N72" i="3" s="1"/>
  <c r="L72" i="3"/>
  <c r="G72" i="3"/>
  <c r="D73" i="3" s="1"/>
  <c r="E72" i="3"/>
  <c r="F71" i="3"/>
  <c r="Y66" i="1"/>
  <c r="Z66" i="1" s="1"/>
  <c r="AA66" i="1"/>
  <c r="X67" i="1" s="1"/>
  <c r="U51" i="1"/>
  <c r="D82" i="1"/>
  <c r="E82" i="1" s="1"/>
  <c r="F82" i="1"/>
  <c r="C83" i="1" s="1"/>
  <c r="M50" i="1"/>
  <c r="K51" i="1" s="1"/>
  <c r="L66" i="13" l="1"/>
  <c r="M66" i="13" s="1"/>
  <c r="K66" i="13" s="1"/>
  <c r="N66" i="13" s="1"/>
  <c r="E48" i="13"/>
  <c r="D48" i="13"/>
  <c r="U48" i="13"/>
  <c r="D82" i="6"/>
  <c r="G82" i="6" s="1"/>
  <c r="E82" i="6"/>
  <c r="F81" i="6"/>
  <c r="H81" i="6" s="1"/>
  <c r="E81" i="4"/>
  <c r="D81" i="4"/>
  <c r="G81" i="4" s="1"/>
  <c r="F80" i="4"/>
  <c r="Z72" i="3"/>
  <c r="AB72" i="3"/>
  <c r="Y73" i="3" s="1"/>
  <c r="AA71" i="3"/>
  <c r="T71" i="3"/>
  <c r="S72" i="3"/>
  <c r="U72" i="3"/>
  <c r="R73" i="3" s="1"/>
  <c r="M72" i="3"/>
  <c r="K73" i="3"/>
  <c r="N73" i="3" s="1"/>
  <c r="L73" i="3"/>
  <c r="F72" i="3"/>
  <c r="G73" i="3"/>
  <c r="D74" i="3" s="1"/>
  <c r="E73" i="3"/>
  <c r="F73" i="3" s="1"/>
  <c r="Y67" i="1"/>
  <c r="Z67" i="1" s="1"/>
  <c r="AA67" i="1"/>
  <c r="X68" i="1" s="1"/>
  <c r="S52" i="1"/>
  <c r="T52" i="1" s="1"/>
  <c r="R52" i="1" s="1"/>
  <c r="D83" i="1"/>
  <c r="E83" i="1" s="1"/>
  <c r="F83" i="1"/>
  <c r="C84" i="1" s="1"/>
  <c r="L51" i="1"/>
  <c r="J51" i="1" s="1"/>
  <c r="F48" i="13" l="1"/>
  <c r="L67" i="13"/>
  <c r="M67" i="13" s="1"/>
  <c r="K67" i="13" s="1"/>
  <c r="N67" i="13" s="1"/>
  <c r="R49" i="13"/>
  <c r="T49" i="13" s="1"/>
  <c r="G48" i="13"/>
  <c r="F82" i="6"/>
  <c r="H82" i="6" s="1"/>
  <c r="E83" i="6"/>
  <c r="D83" i="6"/>
  <c r="G83" i="6" s="1"/>
  <c r="E82" i="4"/>
  <c r="D82" i="4"/>
  <c r="G82" i="4" s="1"/>
  <c r="F81" i="4"/>
  <c r="Z73" i="3"/>
  <c r="AB73" i="3"/>
  <c r="Y74" i="3" s="1"/>
  <c r="AA72" i="3"/>
  <c r="U73" i="3"/>
  <c r="R74" i="3" s="1"/>
  <c r="S73" i="3"/>
  <c r="T72" i="3"/>
  <c r="M73" i="3"/>
  <c r="K74" i="3"/>
  <c r="N74" i="3" s="1"/>
  <c r="L74" i="3"/>
  <c r="G74" i="3"/>
  <c r="D75" i="3" s="1"/>
  <c r="E74" i="3"/>
  <c r="Y68" i="1"/>
  <c r="Z68" i="1" s="1"/>
  <c r="AA68" i="1"/>
  <c r="X69" i="1" s="1"/>
  <c r="Y69" i="1" s="1"/>
  <c r="Z69" i="1" s="1"/>
  <c r="U52" i="1"/>
  <c r="F84" i="1"/>
  <c r="C85" i="1" s="1"/>
  <c r="D84" i="1"/>
  <c r="E84" i="1" s="1"/>
  <c r="M51" i="1"/>
  <c r="K52" i="1" s="1"/>
  <c r="L68" i="13" l="1"/>
  <c r="M68" i="13" s="1"/>
  <c r="K68" i="13" s="1"/>
  <c r="N68" i="13" s="1"/>
  <c r="U49" i="13"/>
  <c r="E49" i="13"/>
  <c r="D49" i="13"/>
  <c r="E84" i="6"/>
  <c r="D84" i="6"/>
  <c r="G84" i="6" s="1"/>
  <c r="F83" i="6"/>
  <c r="H83" i="6" s="1"/>
  <c r="E83" i="4"/>
  <c r="D83" i="4"/>
  <c r="G83" i="4" s="1"/>
  <c r="F82" i="4"/>
  <c r="Z74" i="3"/>
  <c r="AB74" i="3"/>
  <c r="Y75" i="3" s="1"/>
  <c r="AA73" i="3"/>
  <c r="T73" i="3"/>
  <c r="S74" i="3"/>
  <c r="U74" i="3"/>
  <c r="R75" i="3" s="1"/>
  <c r="M74" i="3"/>
  <c r="K75" i="3"/>
  <c r="N75" i="3" s="1"/>
  <c r="L75" i="3"/>
  <c r="F74" i="3"/>
  <c r="E75" i="3"/>
  <c r="G75" i="3"/>
  <c r="D76" i="3" s="1"/>
  <c r="AA69" i="1"/>
  <c r="X70" i="1" s="1"/>
  <c r="Y70" i="1" s="1"/>
  <c r="Z70" i="1" s="1"/>
  <c r="S53" i="1"/>
  <c r="T53" i="1" s="1"/>
  <c r="R53" i="1" s="1"/>
  <c r="D85" i="1"/>
  <c r="E85" i="1" s="1"/>
  <c r="F85" i="1"/>
  <c r="C86" i="1" s="1"/>
  <c r="L52" i="1"/>
  <c r="J52" i="1" s="1"/>
  <c r="F49" i="13" l="1"/>
  <c r="L69" i="13"/>
  <c r="M69" i="13" s="1"/>
  <c r="K69" i="13" s="1"/>
  <c r="N69" i="13" s="1"/>
  <c r="G49" i="13"/>
  <c r="R50" i="13"/>
  <c r="T50" i="13" s="1"/>
  <c r="F84" i="6"/>
  <c r="H84" i="6" s="1"/>
  <c r="E85" i="6"/>
  <c r="D85" i="6"/>
  <c r="G85" i="6" s="1"/>
  <c r="E84" i="4"/>
  <c r="D84" i="4"/>
  <c r="G84" i="4" s="1"/>
  <c r="F83" i="4"/>
  <c r="Z75" i="3"/>
  <c r="AB75" i="3"/>
  <c r="Y76" i="3" s="1"/>
  <c r="AA74" i="3"/>
  <c r="S75" i="3"/>
  <c r="U75" i="3"/>
  <c r="R76" i="3" s="1"/>
  <c r="T74" i="3"/>
  <c r="M75" i="3"/>
  <c r="K76" i="3"/>
  <c r="N76" i="3" s="1"/>
  <c r="L76" i="3"/>
  <c r="G76" i="3"/>
  <c r="D77" i="3" s="1"/>
  <c r="E76" i="3"/>
  <c r="F75" i="3"/>
  <c r="AA70" i="1"/>
  <c r="X71" i="1" s="1"/>
  <c r="Y71" i="1" s="1"/>
  <c r="Z71" i="1" s="1"/>
  <c r="U53" i="1"/>
  <c r="D86" i="1"/>
  <c r="E86" i="1" s="1"/>
  <c r="F86" i="1"/>
  <c r="C87" i="1" s="1"/>
  <c r="M52" i="1"/>
  <c r="K53" i="1" s="1"/>
  <c r="L70" i="13" l="1"/>
  <c r="M70" i="13" s="1"/>
  <c r="K70" i="13" s="1"/>
  <c r="N70" i="13" s="1"/>
  <c r="U50" i="13"/>
  <c r="E50" i="13"/>
  <c r="D50" i="13"/>
  <c r="E86" i="6"/>
  <c r="D86" i="6"/>
  <c r="G86" i="6" s="1"/>
  <c r="F85" i="6"/>
  <c r="H85" i="6" s="1"/>
  <c r="E85" i="4"/>
  <c r="D85" i="4"/>
  <c r="G85" i="4" s="1"/>
  <c r="F84" i="4"/>
  <c r="AA75" i="3"/>
  <c r="Z76" i="3"/>
  <c r="AB76" i="3"/>
  <c r="Y77" i="3" s="1"/>
  <c r="T75" i="3"/>
  <c r="U76" i="3"/>
  <c r="R77" i="3" s="1"/>
  <c r="S76" i="3"/>
  <c r="M76" i="3"/>
  <c r="K77" i="3"/>
  <c r="N77" i="3" s="1"/>
  <c r="L77" i="3"/>
  <c r="F76" i="3"/>
  <c r="G77" i="3"/>
  <c r="D78" i="3" s="1"/>
  <c r="E77" i="3"/>
  <c r="AA71" i="1"/>
  <c r="X72" i="1" s="1"/>
  <c r="Y72" i="1" s="1"/>
  <c r="Z72" i="1" s="1"/>
  <c r="S54" i="1"/>
  <c r="T54" i="1" s="1"/>
  <c r="R54" i="1" s="1"/>
  <c r="F87" i="1"/>
  <c r="C88" i="1" s="1"/>
  <c r="D87" i="1"/>
  <c r="E87" i="1" s="1"/>
  <c r="L53" i="1"/>
  <c r="J53" i="1" s="1"/>
  <c r="F50" i="13" l="1"/>
  <c r="L71" i="13"/>
  <c r="G50" i="13"/>
  <c r="R51" i="13"/>
  <c r="T51" i="13" s="1"/>
  <c r="E87" i="6"/>
  <c r="D87" i="6"/>
  <c r="G87" i="6" s="1"/>
  <c r="F86" i="6"/>
  <c r="H86" i="6" s="1"/>
  <c r="E86" i="4"/>
  <c r="D86" i="4"/>
  <c r="G86" i="4" s="1"/>
  <c r="F85" i="4"/>
  <c r="Z77" i="3"/>
  <c r="AB77" i="3"/>
  <c r="Y78" i="3" s="1"/>
  <c r="AA76" i="3"/>
  <c r="S77" i="3"/>
  <c r="U77" i="3"/>
  <c r="R78" i="3" s="1"/>
  <c r="T76" i="3"/>
  <c r="M77" i="3"/>
  <c r="K78" i="3"/>
  <c r="N78" i="3" s="1"/>
  <c r="L78" i="3"/>
  <c r="F77" i="3"/>
  <c r="G78" i="3"/>
  <c r="D79" i="3" s="1"/>
  <c r="E78" i="3"/>
  <c r="AA72" i="1"/>
  <c r="U54" i="1"/>
  <c r="D88" i="1"/>
  <c r="E88" i="1" s="1"/>
  <c r="F88" i="1"/>
  <c r="C89" i="1" s="1"/>
  <c r="M53" i="1"/>
  <c r="K54" i="1" s="1"/>
  <c r="E51" i="13" l="1"/>
  <c r="D51" i="13"/>
  <c r="U51" i="13"/>
  <c r="M71" i="13"/>
  <c r="M2" i="13"/>
  <c r="F87" i="6"/>
  <c r="H87" i="6" s="1"/>
  <c r="E88" i="6"/>
  <c r="D88" i="6"/>
  <c r="G88" i="6" s="1"/>
  <c r="F86" i="4"/>
  <c r="E87" i="4"/>
  <c r="D87" i="4"/>
  <c r="G87" i="4" s="1"/>
  <c r="AB78" i="3"/>
  <c r="Y79" i="3" s="1"/>
  <c r="Z78" i="3"/>
  <c r="AA78" i="3" s="1"/>
  <c r="AA77" i="3"/>
  <c r="S78" i="3"/>
  <c r="U78" i="3"/>
  <c r="R79" i="3" s="1"/>
  <c r="T77" i="3"/>
  <c r="M78" i="3"/>
  <c r="K79" i="3"/>
  <c r="N79" i="3" s="1"/>
  <c r="L79" i="3"/>
  <c r="F78" i="3"/>
  <c r="G79" i="3"/>
  <c r="D80" i="3" s="1"/>
  <c r="E79" i="3"/>
  <c r="X73" i="1"/>
  <c r="Y73" i="1" s="1"/>
  <c r="Z73" i="1" s="1"/>
  <c r="S55" i="1"/>
  <c r="T55" i="1" s="1"/>
  <c r="R55" i="1" s="1"/>
  <c r="D89" i="1"/>
  <c r="E89" i="1" s="1"/>
  <c r="F89" i="1"/>
  <c r="C90" i="1" s="1"/>
  <c r="L54" i="1"/>
  <c r="J54" i="1" s="1"/>
  <c r="F51" i="13" l="1"/>
  <c r="M5" i="13"/>
  <c r="M4" i="13"/>
  <c r="R52" i="13"/>
  <c r="T52" i="13" s="1"/>
  <c r="K71" i="13"/>
  <c r="N71" i="13" s="1"/>
  <c r="M7" i="13"/>
  <c r="M6" i="13"/>
  <c r="M3" i="13"/>
  <c r="G51" i="13"/>
  <c r="D89" i="6"/>
  <c r="G89" i="6" s="1"/>
  <c r="E89" i="6"/>
  <c r="F88" i="6"/>
  <c r="H88" i="6" s="1"/>
  <c r="E88" i="4"/>
  <c r="D88" i="4"/>
  <c r="G88" i="4" s="1"/>
  <c r="F87" i="4"/>
  <c r="Z79" i="3"/>
  <c r="AB79" i="3"/>
  <c r="Y80" i="3" s="1"/>
  <c r="U79" i="3"/>
  <c r="R80" i="3" s="1"/>
  <c r="S79" i="3"/>
  <c r="T79" i="3" s="1"/>
  <c r="T78" i="3"/>
  <c r="M79" i="3"/>
  <c r="K80" i="3"/>
  <c r="N80" i="3" s="1"/>
  <c r="L80" i="3"/>
  <c r="M80" i="3" s="1"/>
  <c r="F79" i="3"/>
  <c r="G80" i="3"/>
  <c r="D81" i="3" s="1"/>
  <c r="E80" i="3"/>
  <c r="AA73" i="1"/>
  <c r="X74" i="1" s="1"/>
  <c r="Y74" i="1" s="1"/>
  <c r="Z74" i="1" s="1"/>
  <c r="U55" i="1"/>
  <c r="F90" i="1"/>
  <c r="C91" i="1" s="1"/>
  <c r="D90" i="1"/>
  <c r="E90" i="1" s="1"/>
  <c r="M54" i="1"/>
  <c r="K55" i="1" s="1"/>
  <c r="E52" i="13" l="1"/>
  <c r="D52" i="13"/>
  <c r="U52" i="13"/>
  <c r="H89" i="6"/>
  <c r="E90" i="6"/>
  <c r="D90" i="6"/>
  <c r="G90" i="6" s="1"/>
  <c r="E89" i="4"/>
  <c r="D89" i="4"/>
  <c r="G89" i="4" s="1"/>
  <c r="F88" i="4"/>
  <c r="Z80" i="3"/>
  <c r="AB80" i="3"/>
  <c r="Y81" i="3" s="1"/>
  <c r="AA79" i="3"/>
  <c r="U80" i="3"/>
  <c r="R81" i="3" s="1"/>
  <c r="S80" i="3"/>
  <c r="T80" i="3" s="1"/>
  <c r="K81" i="3"/>
  <c r="N81" i="3" s="1"/>
  <c r="L81" i="3"/>
  <c r="F80" i="3"/>
  <c r="G81" i="3"/>
  <c r="D82" i="3" s="1"/>
  <c r="E81" i="3"/>
  <c r="AA74" i="1"/>
  <c r="X75" i="1" s="1"/>
  <c r="Y75" i="1" s="1"/>
  <c r="Z75" i="1" s="1"/>
  <c r="S56" i="1"/>
  <c r="T56" i="1" s="1"/>
  <c r="R56" i="1" s="1"/>
  <c r="D91" i="1"/>
  <c r="E91" i="1" s="1"/>
  <c r="F91" i="1"/>
  <c r="C92" i="1" s="1"/>
  <c r="L55" i="1"/>
  <c r="J55" i="1" s="1"/>
  <c r="F52" i="13" l="1"/>
  <c r="R53" i="13"/>
  <c r="T53" i="13" s="1"/>
  <c r="G52" i="13"/>
  <c r="D91" i="6"/>
  <c r="G91" i="6" s="1"/>
  <c r="E91" i="6"/>
  <c r="F90" i="6"/>
  <c r="H90" i="6" s="1"/>
  <c r="F89" i="4"/>
  <c r="E90" i="4"/>
  <c r="D90" i="4"/>
  <c r="G90" i="4" s="1"/>
  <c r="Z81" i="3"/>
  <c r="AB81" i="3"/>
  <c r="Y82" i="3" s="1"/>
  <c r="AA80" i="3"/>
  <c r="S81" i="3"/>
  <c r="U81" i="3"/>
  <c r="R82" i="3" s="1"/>
  <c r="M81" i="3"/>
  <c r="K82" i="3"/>
  <c r="N82" i="3" s="1"/>
  <c r="L82" i="3"/>
  <c r="F81" i="3"/>
  <c r="G82" i="3"/>
  <c r="D83" i="3" s="1"/>
  <c r="E82" i="3"/>
  <c r="AA75" i="1"/>
  <c r="X76" i="1" s="1"/>
  <c r="Y76" i="1" s="1"/>
  <c r="Z76" i="1" s="1"/>
  <c r="U56" i="1"/>
  <c r="D92" i="1"/>
  <c r="E92" i="1" s="1"/>
  <c r="F92" i="1"/>
  <c r="C93" i="1" s="1"/>
  <c r="M55" i="1"/>
  <c r="E53" i="13" l="1"/>
  <c r="D53" i="13"/>
  <c r="U53" i="13"/>
  <c r="F91" i="6"/>
  <c r="H91" i="6" s="1"/>
  <c r="E92" i="6"/>
  <c r="D92" i="6"/>
  <c r="G92" i="6" s="1"/>
  <c r="E91" i="4"/>
  <c r="D91" i="4"/>
  <c r="G91" i="4" s="1"/>
  <c r="F90" i="4"/>
  <c r="Z82" i="3"/>
  <c r="AB82" i="3"/>
  <c r="Y83" i="3" s="1"/>
  <c r="AA81" i="3"/>
  <c r="U82" i="3"/>
  <c r="R83" i="3" s="1"/>
  <c r="S82" i="3"/>
  <c r="T81" i="3"/>
  <c r="M82" i="3"/>
  <c r="K83" i="3"/>
  <c r="N83" i="3" s="1"/>
  <c r="L83" i="3"/>
  <c r="F82" i="3"/>
  <c r="E83" i="3"/>
  <c r="F83" i="3" s="1"/>
  <c r="G83" i="3"/>
  <c r="D84" i="3" s="1"/>
  <c r="AA76" i="1"/>
  <c r="S57" i="1"/>
  <c r="T57" i="1" s="1"/>
  <c r="R57" i="1" s="1"/>
  <c r="F93" i="1"/>
  <c r="C94" i="1" s="1"/>
  <c r="D93" i="1"/>
  <c r="E93" i="1" s="1"/>
  <c r="K56" i="1"/>
  <c r="F53" i="13" l="1"/>
  <c r="R54" i="13"/>
  <c r="T54" i="13" s="1"/>
  <c r="G53" i="13"/>
  <c r="E93" i="6"/>
  <c r="D93" i="6"/>
  <c r="G93" i="6" s="1"/>
  <c r="F92" i="6"/>
  <c r="H92" i="6" s="1"/>
  <c r="F91" i="4"/>
  <c r="E92" i="4"/>
  <c r="D92" i="4"/>
  <c r="G92" i="4" s="1"/>
  <c r="Z83" i="3"/>
  <c r="AB83" i="3"/>
  <c r="Y84" i="3" s="1"/>
  <c r="AA82" i="3"/>
  <c r="S83" i="3"/>
  <c r="U83" i="3"/>
  <c r="R84" i="3" s="1"/>
  <c r="T82" i="3"/>
  <c r="M83" i="3"/>
  <c r="K84" i="3"/>
  <c r="N84" i="3" s="1"/>
  <c r="L84" i="3"/>
  <c r="M84" i="3" s="1"/>
  <c r="G84" i="3"/>
  <c r="D85" i="3" s="1"/>
  <c r="E84" i="3"/>
  <c r="X77" i="1"/>
  <c r="Y77" i="1" s="1"/>
  <c r="Z77" i="1" s="1"/>
  <c r="U57" i="1"/>
  <c r="D94" i="1"/>
  <c r="E94" i="1" s="1"/>
  <c r="F94" i="1"/>
  <c r="C95" i="1" s="1"/>
  <c r="L56" i="1"/>
  <c r="J56" i="1" s="1"/>
  <c r="M56" i="1" s="1"/>
  <c r="E54" i="13" l="1"/>
  <c r="D54" i="13"/>
  <c r="U54" i="13"/>
  <c r="E94" i="6"/>
  <c r="D94" i="6"/>
  <c r="G94" i="6" s="1"/>
  <c r="F93" i="6"/>
  <c r="H93" i="6" s="1"/>
  <c r="E93" i="4"/>
  <c r="D93" i="4"/>
  <c r="G93" i="4" s="1"/>
  <c r="F92" i="4"/>
  <c r="AB84" i="3"/>
  <c r="Y85" i="3" s="1"/>
  <c r="Z84" i="3"/>
  <c r="AA84" i="3" s="1"/>
  <c r="AA83" i="3"/>
  <c r="T83" i="3"/>
  <c r="S84" i="3"/>
  <c r="U84" i="3"/>
  <c r="R85" i="3" s="1"/>
  <c r="K85" i="3"/>
  <c r="N85" i="3" s="1"/>
  <c r="L85" i="3"/>
  <c r="F84" i="3"/>
  <c r="G85" i="3"/>
  <c r="D86" i="3" s="1"/>
  <c r="E85" i="3"/>
  <c r="AA77" i="1"/>
  <c r="X78" i="1" s="1"/>
  <c r="Y78" i="1" s="1"/>
  <c r="Z78" i="1" s="1"/>
  <c r="S58" i="1"/>
  <c r="T58" i="1" s="1"/>
  <c r="R58" i="1" s="1"/>
  <c r="D95" i="1"/>
  <c r="E95" i="1" s="1"/>
  <c r="F95" i="1"/>
  <c r="C96" i="1" s="1"/>
  <c r="K57" i="1"/>
  <c r="F54" i="13" l="1"/>
  <c r="R55" i="13"/>
  <c r="T55" i="13" s="1"/>
  <c r="G54" i="13"/>
  <c r="E95" i="6"/>
  <c r="D95" i="6"/>
  <c r="G95" i="6" s="1"/>
  <c r="F94" i="6"/>
  <c r="H94" i="6" s="1"/>
  <c r="E94" i="4"/>
  <c r="D94" i="4"/>
  <c r="G94" i="4" s="1"/>
  <c r="F93" i="4"/>
  <c r="Z85" i="3"/>
  <c r="AB85" i="3"/>
  <c r="Y86" i="3" s="1"/>
  <c r="S85" i="3"/>
  <c r="T85" i="3" s="1"/>
  <c r="U85" i="3"/>
  <c r="R86" i="3" s="1"/>
  <c r="T84" i="3"/>
  <c r="M85" i="3"/>
  <c r="L86" i="3"/>
  <c r="K86" i="3"/>
  <c r="N86" i="3" s="1"/>
  <c r="F85" i="3"/>
  <c r="G86" i="3"/>
  <c r="D87" i="3" s="1"/>
  <c r="E86" i="3"/>
  <c r="AA78" i="1"/>
  <c r="U58" i="1"/>
  <c r="F96" i="1"/>
  <c r="C97" i="1" s="1"/>
  <c r="D96" i="1"/>
  <c r="E96" i="1" s="1"/>
  <c r="L57" i="1"/>
  <c r="J57" i="1" s="1"/>
  <c r="M57" i="1" s="1"/>
  <c r="E55" i="13" l="1"/>
  <c r="D55" i="13"/>
  <c r="U55" i="13"/>
  <c r="E96" i="6"/>
  <c r="D96" i="6"/>
  <c r="G96" i="6" s="1"/>
  <c r="F95" i="6"/>
  <c r="H95" i="6" s="1"/>
  <c r="E95" i="4"/>
  <c r="D95" i="4"/>
  <c r="G95" i="4" s="1"/>
  <c r="F94" i="4"/>
  <c r="Z86" i="3"/>
  <c r="AB86" i="3"/>
  <c r="Y87" i="3" s="1"/>
  <c r="AA85" i="3"/>
  <c r="S86" i="3"/>
  <c r="U86" i="3"/>
  <c r="R87" i="3" s="1"/>
  <c r="K87" i="3"/>
  <c r="N87" i="3" s="1"/>
  <c r="L87" i="3"/>
  <c r="M86" i="3"/>
  <c r="F86" i="3"/>
  <c r="E87" i="3"/>
  <c r="G87" i="3"/>
  <c r="D88" i="3" s="1"/>
  <c r="X79" i="1"/>
  <c r="Y79" i="1" s="1"/>
  <c r="Z79" i="1" s="1"/>
  <c r="S59" i="1"/>
  <c r="T59" i="1" s="1"/>
  <c r="R59" i="1" s="1"/>
  <c r="D97" i="1"/>
  <c r="E97" i="1" s="1"/>
  <c r="F97" i="1"/>
  <c r="C98" i="1" s="1"/>
  <c r="K58" i="1"/>
  <c r="F55" i="13" l="1"/>
  <c r="R56" i="13"/>
  <c r="T56" i="13" s="1"/>
  <c r="G55" i="13"/>
  <c r="E97" i="6"/>
  <c r="D97" i="6"/>
  <c r="G97" i="6" s="1"/>
  <c r="F96" i="6"/>
  <c r="H96" i="6" s="1"/>
  <c r="E96" i="4"/>
  <c r="D96" i="4"/>
  <c r="G96" i="4" s="1"/>
  <c r="F95" i="4"/>
  <c r="AB87" i="3"/>
  <c r="Y88" i="3" s="1"/>
  <c r="Z87" i="3"/>
  <c r="AA87" i="3" s="1"/>
  <c r="AA86" i="3"/>
  <c r="S87" i="3"/>
  <c r="U87" i="3"/>
  <c r="R88" i="3" s="1"/>
  <c r="T86" i="3"/>
  <c r="M87" i="3"/>
  <c r="K88" i="3"/>
  <c r="N88" i="3" s="1"/>
  <c r="L88" i="3"/>
  <c r="F87" i="3"/>
  <c r="G88" i="3"/>
  <c r="D89" i="3" s="1"/>
  <c r="E88" i="3"/>
  <c r="AA79" i="1"/>
  <c r="U59" i="1"/>
  <c r="D98" i="1"/>
  <c r="E98" i="1" s="1"/>
  <c r="F98" i="1"/>
  <c r="C99" i="1" s="1"/>
  <c r="L58" i="1"/>
  <c r="J58" i="1" s="1"/>
  <c r="M58" i="1" s="1"/>
  <c r="E56" i="13" l="1"/>
  <c r="D56" i="13"/>
  <c r="U56" i="13"/>
  <c r="D98" i="6"/>
  <c r="G98" i="6" s="1"/>
  <c r="E98" i="6"/>
  <c r="F97" i="6"/>
  <c r="H97" i="6" s="1"/>
  <c r="E97" i="4"/>
  <c r="D97" i="4"/>
  <c r="G97" i="4" s="1"/>
  <c r="F96" i="4"/>
  <c r="AB88" i="3"/>
  <c r="Y89" i="3" s="1"/>
  <c r="Z88" i="3"/>
  <c r="AA88" i="3" s="1"/>
  <c r="U88" i="3"/>
  <c r="R89" i="3" s="1"/>
  <c r="S88" i="3"/>
  <c r="T87" i="3"/>
  <c r="M88" i="3"/>
  <c r="L89" i="3"/>
  <c r="K89" i="3"/>
  <c r="N89" i="3" s="1"/>
  <c r="F88" i="3"/>
  <c r="G89" i="3"/>
  <c r="D90" i="3" s="1"/>
  <c r="E89" i="3"/>
  <c r="X80" i="1"/>
  <c r="Y80" i="1" s="1"/>
  <c r="Z80" i="1" s="1"/>
  <c r="S60" i="1"/>
  <c r="T60" i="1" s="1"/>
  <c r="R60" i="1" s="1"/>
  <c r="F99" i="1"/>
  <c r="C100" i="1" s="1"/>
  <c r="D99" i="1"/>
  <c r="E99" i="1" s="1"/>
  <c r="K59" i="1"/>
  <c r="F56" i="13" l="1"/>
  <c r="R57" i="13"/>
  <c r="T57" i="13" s="1"/>
  <c r="G56" i="13"/>
  <c r="F98" i="6"/>
  <c r="H98" i="6" s="1"/>
  <c r="E99" i="6"/>
  <c r="D99" i="6"/>
  <c r="G99" i="6" s="1"/>
  <c r="E98" i="4"/>
  <c r="D98" i="4"/>
  <c r="G98" i="4" s="1"/>
  <c r="F97" i="4"/>
  <c r="Z89" i="3"/>
  <c r="AB89" i="3"/>
  <c r="Y90" i="3" s="1"/>
  <c r="T88" i="3"/>
  <c r="U89" i="3"/>
  <c r="R90" i="3" s="1"/>
  <c r="S89" i="3"/>
  <c r="T89" i="3" s="1"/>
  <c r="K90" i="3"/>
  <c r="N90" i="3" s="1"/>
  <c r="L90" i="3"/>
  <c r="M89" i="3"/>
  <c r="F89" i="3"/>
  <c r="G90" i="3"/>
  <c r="D91" i="3" s="1"/>
  <c r="E90" i="3"/>
  <c r="AA80" i="1"/>
  <c r="X81" i="1" s="1"/>
  <c r="Y81" i="1" s="1"/>
  <c r="Z81" i="1" s="1"/>
  <c r="U60" i="1"/>
  <c r="D100" i="1"/>
  <c r="E100" i="1" s="1"/>
  <c r="F100" i="1"/>
  <c r="C101" i="1" s="1"/>
  <c r="L59" i="1"/>
  <c r="J59" i="1" s="1"/>
  <c r="M59" i="1" s="1"/>
  <c r="E57" i="13" l="1"/>
  <c r="D57" i="13"/>
  <c r="U57" i="13"/>
  <c r="F99" i="6"/>
  <c r="H99" i="6" s="1"/>
  <c r="E100" i="6"/>
  <c r="D100" i="6"/>
  <c r="G100" i="6" s="1"/>
  <c r="E99" i="4"/>
  <c r="D99" i="4"/>
  <c r="G99" i="4" s="1"/>
  <c r="F98" i="4"/>
  <c r="Z90" i="3"/>
  <c r="AB90" i="3"/>
  <c r="Y91" i="3" s="1"/>
  <c r="AA89" i="3"/>
  <c r="S90" i="3"/>
  <c r="U90" i="3"/>
  <c r="R91" i="3" s="1"/>
  <c r="M90" i="3"/>
  <c r="K91" i="3"/>
  <c r="N91" i="3" s="1"/>
  <c r="L91" i="3"/>
  <c r="F90" i="3"/>
  <c r="G91" i="3"/>
  <c r="D92" i="3" s="1"/>
  <c r="E91" i="3"/>
  <c r="AA81" i="1"/>
  <c r="S61" i="1"/>
  <c r="T61" i="1" s="1"/>
  <c r="R61" i="1" s="1"/>
  <c r="D101" i="1"/>
  <c r="E101" i="1" s="1"/>
  <c r="F101" i="1"/>
  <c r="C102" i="1" s="1"/>
  <c r="K60" i="1"/>
  <c r="F57" i="13" l="1"/>
  <c r="R58" i="13"/>
  <c r="T58" i="13" s="1"/>
  <c r="G57" i="13"/>
  <c r="E101" i="6"/>
  <c r="D101" i="6"/>
  <c r="G101" i="6" s="1"/>
  <c r="F100" i="6"/>
  <c r="H100" i="6" s="1"/>
  <c r="E100" i="4"/>
  <c r="D100" i="4"/>
  <c r="G100" i="4" s="1"/>
  <c r="F99" i="4"/>
  <c r="Z91" i="3"/>
  <c r="AB91" i="3"/>
  <c r="Y92" i="3" s="1"/>
  <c r="AA90" i="3"/>
  <c r="U91" i="3"/>
  <c r="R92" i="3" s="1"/>
  <c r="S91" i="3"/>
  <c r="T91" i="3" s="1"/>
  <c r="T90" i="3"/>
  <c r="M91" i="3"/>
  <c r="K92" i="3"/>
  <c r="N92" i="3" s="1"/>
  <c r="L92" i="3"/>
  <c r="F91" i="3"/>
  <c r="G92" i="3"/>
  <c r="D93" i="3" s="1"/>
  <c r="E92" i="3"/>
  <c r="X82" i="1"/>
  <c r="Y82" i="1" s="1"/>
  <c r="Z82" i="1" s="1"/>
  <c r="U61" i="1"/>
  <c r="F102" i="1"/>
  <c r="C103" i="1" s="1"/>
  <c r="D102" i="1"/>
  <c r="E102" i="1" s="1"/>
  <c r="L60" i="1"/>
  <c r="J60" i="1" s="1"/>
  <c r="M60" i="1" s="1"/>
  <c r="E58" i="13" l="1"/>
  <c r="D58" i="13"/>
  <c r="U58" i="13"/>
  <c r="E102" i="6"/>
  <c r="D102" i="6"/>
  <c r="G102" i="6" s="1"/>
  <c r="F101" i="6"/>
  <c r="H101" i="6" s="1"/>
  <c r="E101" i="4"/>
  <c r="D101" i="4"/>
  <c r="G101" i="4" s="1"/>
  <c r="F100" i="4"/>
  <c r="Z92" i="3"/>
  <c r="AB92" i="3"/>
  <c r="Y93" i="3" s="1"/>
  <c r="AA91" i="3"/>
  <c r="S92" i="3"/>
  <c r="U92" i="3"/>
  <c r="R93" i="3" s="1"/>
  <c r="M92" i="3"/>
  <c r="K93" i="3"/>
  <c r="N93" i="3" s="1"/>
  <c r="L93" i="3"/>
  <c r="G93" i="3"/>
  <c r="D94" i="3" s="1"/>
  <c r="E93" i="3"/>
  <c r="F92" i="3"/>
  <c r="AA82" i="1"/>
  <c r="X83" i="1" s="1"/>
  <c r="Y83" i="1" s="1"/>
  <c r="Z83" i="1" s="1"/>
  <c r="S62" i="1"/>
  <c r="T62" i="1" s="1"/>
  <c r="R62" i="1" s="1"/>
  <c r="D103" i="1"/>
  <c r="E103" i="1" s="1"/>
  <c r="F103" i="1"/>
  <c r="C104" i="1" s="1"/>
  <c r="K61" i="1"/>
  <c r="F58" i="13" l="1"/>
  <c r="R59" i="13"/>
  <c r="T59" i="13" s="1"/>
  <c r="G58" i="13"/>
  <c r="E103" i="6"/>
  <c r="D103" i="6"/>
  <c r="G103" i="6" s="1"/>
  <c r="F102" i="6"/>
  <c r="H102" i="6" s="1"/>
  <c r="E102" i="4"/>
  <c r="D102" i="4"/>
  <c r="G102" i="4" s="1"/>
  <c r="F101" i="4"/>
  <c r="Z93" i="3"/>
  <c r="AB93" i="3"/>
  <c r="Y94" i="3" s="1"/>
  <c r="AA92" i="3"/>
  <c r="S93" i="3"/>
  <c r="U93" i="3"/>
  <c r="R94" i="3" s="1"/>
  <c r="T92" i="3"/>
  <c r="M93" i="3"/>
  <c r="K94" i="3"/>
  <c r="N94" i="3" s="1"/>
  <c r="L94" i="3"/>
  <c r="F93" i="3"/>
  <c r="G94" i="3"/>
  <c r="D95" i="3" s="1"/>
  <c r="E94" i="3"/>
  <c r="F94" i="3" s="1"/>
  <c r="AA83" i="1"/>
  <c r="X84" i="1" s="1"/>
  <c r="U62" i="1"/>
  <c r="D104" i="1"/>
  <c r="E104" i="1" s="1"/>
  <c r="F104" i="1"/>
  <c r="C105" i="1" s="1"/>
  <c r="L61" i="1"/>
  <c r="J61" i="1" s="1"/>
  <c r="M61" i="1" s="1"/>
  <c r="E59" i="13" l="1"/>
  <c r="D59" i="13"/>
  <c r="U59" i="13"/>
  <c r="F103" i="6"/>
  <c r="H103" i="6" s="1"/>
  <c r="E104" i="6"/>
  <c r="D104" i="6"/>
  <c r="G104" i="6" s="1"/>
  <c r="M94" i="3"/>
  <c r="E103" i="4"/>
  <c r="D103" i="4"/>
  <c r="G103" i="4" s="1"/>
  <c r="F102" i="4"/>
  <c r="Z94" i="3"/>
  <c r="AB94" i="3"/>
  <c r="Y95" i="3" s="1"/>
  <c r="AA93" i="3"/>
  <c r="S94" i="3"/>
  <c r="U94" i="3"/>
  <c r="R95" i="3" s="1"/>
  <c r="T93" i="3"/>
  <c r="K95" i="3"/>
  <c r="N95" i="3" s="1"/>
  <c r="L95" i="3"/>
  <c r="G95" i="3"/>
  <c r="D96" i="3" s="1"/>
  <c r="E95" i="3"/>
  <c r="Y84" i="1"/>
  <c r="Z84" i="1" s="1"/>
  <c r="AA84" i="1"/>
  <c r="X85" i="1" s="1"/>
  <c r="Y85" i="1" s="1"/>
  <c r="Z85" i="1" s="1"/>
  <c r="S63" i="1"/>
  <c r="T63" i="1" s="1"/>
  <c r="R63" i="1" s="1"/>
  <c r="F105" i="1"/>
  <c r="C106" i="1" s="1"/>
  <c r="D105" i="1"/>
  <c r="E105" i="1" s="1"/>
  <c r="K62" i="1"/>
  <c r="F59" i="13" l="1"/>
  <c r="R60" i="13"/>
  <c r="T60" i="13" s="1"/>
  <c r="G59" i="13"/>
  <c r="E105" i="6"/>
  <c r="D105" i="6"/>
  <c r="G105" i="6" s="1"/>
  <c r="F104" i="6"/>
  <c r="H104" i="6" s="1"/>
  <c r="E104" i="4"/>
  <c r="D104" i="4"/>
  <c r="G104" i="4" s="1"/>
  <c r="F103" i="4"/>
  <c r="Z95" i="3"/>
  <c r="AB95" i="3"/>
  <c r="Y96" i="3" s="1"/>
  <c r="AA94" i="3"/>
  <c r="S95" i="3"/>
  <c r="U95" i="3"/>
  <c r="R96" i="3" s="1"/>
  <c r="T94" i="3"/>
  <c r="M95" i="3"/>
  <c r="K96" i="3"/>
  <c r="N96" i="3" s="1"/>
  <c r="L96" i="3"/>
  <c r="F95" i="3"/>
  <c r="G96" i="3"/>
  <c r="D97" i="3" s="1"/>
  <c r="E96" i="3"/>
  <c r="F96" i="3" s="1"/>
  <c r="AA85" i="1"/>
  <c r="X86" i="1" s="1"/>
  <c r="Y86" i="1" s="1"/>
  <c r="Z86" i="1" s="1"/>
  <c r="U63" i="1"/>
  <c r="F106" i="1"/>
  <c r="C107" i="1" s="1"/>
  <c r="D106" i="1"/>
  <c r="E106" i="1" s="1"/>
  <c r="L62" i="1"/>
  <c r="J62" i="1" s="1"/>
  <c r="M62" i="1" s="1"/>
  <c r="E60" i="13" l="1"/>
  <c r="D60" i="13"/>
  <c r="U60" i="13"/>
  <c r="E106" i="6"/>
  <c r="D106" i="6"/>
  <c r="G106" i="6" s="1"/>
  <c r="F105" i="6"/>
  <c r="H105" i="6" s="1"/>
  <c r="E105" i="4"/>
  <c r="D105" i="4"/>
  <c r="G105" i="4" s="1"/>
  <c r="F104" i="4"/>
  <c r="Z96" i="3"/>
  <c r="AB96" i="3"/>
  <c r="Y97" i="3" s="1"/>
  <c r="AA95" i="3"/>
  <c r="S96" i="3"/>
  <c r="U96" i="3"/>
  <c r="R97" i="3" s="1"/>
  <c r="T95" i="3"/>
  <c r="M96" i="3"/>
  <c r="K97" i="3"/>
  <c r="N97" i="3" s="1"/>
  <c r="L97" i="3"/>
  <c r="G97" i="3"/>
  <c r="D98" i="3" s="1"/>
  <c r="E97" i="3"/>
  <c r="AA86" i="1"/>
  <c r="X87" i="1" s="1"/>
  <c r="S64" i="1"/>
  <c r="T64" i="1" s="1"/>
  <c r="R64" i="1" s="1"/>
  <c r="D107" i="1"/>
  <c r="E107" i="1" s="1"/>
  <c r="F107" i="1"/>
  <c r="C108" i="1" s="1"/>
  <c r="K63" i="1"/>
  <c r="F60" i="13" l="1"/>
  <c r="R61" i="13"/>
  <c r="T61" i="13" s="1"/>
  <c r="G60" i="13"/>
  <c r="E107" i="6"/>
  <c r="D107" i="6"/>
  <c r="G107" i="6" s="1"/>
  <c r="F106" i="6"/>
  <c r="H106" i="6" s="1"/>
  <c r="E106" i="4"/>
  <c r="D106" i="4"/>
  <c r="G106" i="4" s="1"/>
  <c r="F105" i="4"/>
  <c r="Z97" i="3"/>
  <c r="AB97" i="3"/>
  <c r="Y98" i="3" s="1"/>
  <c r="AA96" i="3"/>
  <c r="U97" i="3"/>
  <c r="R98" i="3" s="1"/>
  <c r="S97" i="3"/>
  <c r="T97" i="3" s="1"/>
  <c r="T96" i="3"/>
  <c r="M97" i="3"/>
  <c r="K98" i="3"/>
  <c r="N98" i="3" s="1"/>
  <c r="L98" i="3"/>
  <c r="F97" i="3"/>
  <c r="G98" i="3"/>
  <c r="D99" i="3" s="1"/>
  <c r="E98" i="3"/>
  <c r="Y87" i="1"/>
  <c r="Z87" i="1" s="1"/>
  <c r="AA87" i="1"/>
  <c r="X88" i="1" s="1"/>
  <c r="U64" i="1"/>
  <c r="D108" i="1"/>
  <c r="E108" i="1" s="1"/>
  <c r="F108" i="1"/>
  <c r="C109" i="1" s="1"/>
  <c r="L63" i="1"/>
  <c r="J63" i="1" s="1"/>
  <c r="M63" i="1" s="1"/>
  <c r="K64" i="1" s="1"/>
  <c r="E61" i="13" l="1"/>
  <c r="D61" i="13"/>
  <c r="U61" i="13"/>
  <c r="E108" i="6"/>
  <c r="D108" i="6"/>
  <c r="G108" i="6" s="1"/>
  <c r="F107" i="6"/>
  <c r="H107" i="6" s="1"/>
  <c r="E107" i="4"/>
  <c r="D107" i="4"/>
  <c r="G107" i="4" s="1"/>
  <c r="F106" i="4"/>
  <c r="AA97" i="3"/>
  <c r="Z98" i="3"/>
  <c r="AB98" i="3"/>
  <c r="Y99" i="3" s="1"/>
  <c r="U98" i="3"/>
  <c r="R99" i="3" s="1"/>
  <c r="S98" i="3"/>
  <c r="T98" i="3" s="1"/>
  <c r="M98" i="3"/>
  <c r="K99" i="3"/>
  <c r="N99" i="3" s="1"/>
  <c r="L99" i="3"/>
  <c r="F98" i="3"/>
  <c r="E99" i="3"/>
  <c r="G99" i="3"/>
  <c r="D100" i="3" s="1"/>
  <c r="Y88" i="1"/>
  <c r="Z88" i="1" s="1"/>
  <c r="AA88" i="1"/>
  <c r="X89" i="1" s="1"/>
  <c r="Y89" i="1" s="1"/>
  <c r="Z89" i="1" s="1"/>
  <c r="S65" i="1"/>
  <c r="T65" i="1" s="1"/>
  <c r="R65" i="1" s="1"/>
  <c r="D109" i="1"/>
  <c r="E109" i="1" s="1"/>
  <c r="F109" i="1"/>
  <c r="C110" i="1" s="1"/>
  <c r="L64" i="1"/>
  <c r="F61" i="13" l="1"/>
  <c r="R62" i="13"/>
  <c r="T62" i="13" s="1"/>
  <c r="G61" i="13"/>
  <c r="F108" i="6"/>
  <c r="H108" i="6" s="1"/>
  <c r="E109" i="6"/>
  <c r="D109" i="6"/>
  <c r="G109" i="6" s="1"/>
  <c r="E108" i="4"/>
  <c r="D108" i="4"/>
  <c r="G108" i="4" s="1"/>
  <c r="F107" i="4"/>
  <c r="Z99" i="3"/>
  <c r="AB99" i="3"/>
  <c r="Y100" i="3" s="1"/>
  <c r="AA98" i="3"/>
  <c r="S99" i="3"/>
  <c r="U99" i="3"/>
  <c r="R100" i="3" s="1"/>
  <c r="M99" i="3"/>
  <c r="K100" i="3"/>
  <c r="N100" i="3" s="1"/>
  <c r="L100" i="3"/>
  <c r="M100" i="3" s="1"/>
  <c r="G100" i="3"/>
  <c r="D101" i="3" s="1"/>
  <c r="E100" i="3"/>
  <c r="F100" i="3" s="1"/>
  <c r="F99" i="3"/>
  <c r="AA89" i="1"/>
  <c r="U65" i="1"/>
  <c r="D110" i="1"/>
  <c r="E110" i="1" s="1"/>
  <c r="F110" i="1"/>
  <c r="C111" i="1" s="1"/>
  <c r="J64" i="1"/>
  <c r="M64" i="1" s="1"/>
  <c r="U62" i="13" l="1"/>
  <c r="R63" i="13" s="1"/>
  <c r="T63" i="13" s="1"/>
  <c r="E62" i="13"/>
  <c r="D62" i="13"/>
  <c r="E110" i="6"/>
  <c r="D110" i="6"/>
  <c r="G110" i="6" s="1"/>
  <c r="F109" i="6"/>
  <c r="H109" i="6" s="1"/>
  <c r="F108" i="4"/>
  <c r="E109" i="4"/>
  <c r="D109" i="4"/>
  <c r="G109" i="4" s="1"/>
  <c r="AA99" i="3"/>
  <c r="Z100" i="3"/>
  <c r="AB100" i="3"/>
  <c r="Y101" i="3" s="1"/>
  <c r="S100" i="3"/>
  <c r="T100" i="3" s="1"/>
  <c r="U100" i="3"/>
  <c r="R101" i="3" s="1"/>
  <c r="T99" i="3"/>
  <c r="K101" i="3"/>
  <c r="N101" i="3" s="1"/>
  <c r="L101" i="3"/>
  <c r="G101" i="3"/>
  <c r="E101" i="3"/>
  <c r="X90" i="1"/>
  <c r="Y90" i="1" s="1"/>
  <c r="Z90" i="1" s="1"/>
  <c r="S66" i="1"/>
  <c r="T66" i="1" s="1"/>
  <c r="R66" i="1" s="1"/>
  <c r="D111" i="1"/>
  <c r="E111" i="1" s="1"/>
  <c r="F111" i="1"/>
  <c r="C112" i="1" s="1"/>
  <c r="K65" i="1"/>
  <c r="F62" i="13" l="1"/>
  <c r="G62" i="13"/>
  <c r="U63" i="13"/>
  <c r="E111" i="6"/>
  <c r="D111" i="6"/>
  <c r="G111" i="6" s="1"/>
  <c r="F110" i="6"/>
  <c r="H110" i="6" s="1"/>
  <c r="E110" i="4"/>
  <c r="D110" i="4"/>
  <c r="G110" i="4" s="1"/>
  <c r="F109" i="4"/>
  <c r="Z101" i="3"/>
  <c r="AB101" i="3"/>
  <c r="Y102" i="3" s="1"/>
  <c r="AA100" i="3"/>
  <c r="S101" i="3"/>
  <c r="U101" i="3"/>
  <c r="R102" i="3" s="1"/>
  <c r="M101" i="3"/>
  <c r="K102" i="3"/>
  <c r="N102" i="3" s="1"/>
  <c r="L102" i="3"/>
  <c r="D102" i="3"/>
  <c r="G102" i="3" s="1"/>
  <c r="D103" i="3" s="1"/>
  <c r="E102" i="3"/>
  <c r="F101" i="3"/>
  <c r="AA90" i="1"/>
  <c r="X91" i="1" s="1"/>
  <c r="Y91" i="1" s="1"/>
  <c r="Z91" i="1" s="1"/>
  <c r="U66" i="1"/>
  <c r="D112" i="1"/>
  <c r="E112" i="1" s="1"/>
  <c r="F112" i="1"/>
  <c r="C113" i="1" s="1"/>
  <c r="L65" i="1"/>
  <c r="J65" i="1" s="1"/>
  <c r="M65" i="1" s="1"/>
  <c r="E63" i="13" l="1"/>
  <c r="D63" i="13"/>
  <c r="R64" i="13"/>
  <c r="T64" i="13" s="1"/>
  <c r="E112" i="6"/>
  <c r="D112" i="6"/>
  <c r="G112" i="6" s="1"/>
  <c r="F111" i="6"/>
  <c r="H111" i="6" s="1"/>
  <c r="F110" i="4"/>
  <c r="E111" i="4"/>
  <c r="D111" i="4"/>
  <c r="G111" i="4" s="1"/>
  <c r="Z102" i="3"/>
  <c r="AB102" i="3"/>
  <c r="Y103" i="3" s="1"/>
  <c r="AA101" i="3"/>
  <c r="U102" i="3"/>
  <c r="R103" i="3" s="1"/>
  <c r="S102" i="3"/>
  <c r="T102" i="3" s="1"/>
  <c r="T101" i="3"/>
  <c r="M102" i="3"/>
  <c r="K103" i="3"/>
  <c r="N103" i="3" s="1"/>
  <c r="L103" i="3"/>
  <c r="F102" i="3"/>
  <c r="G103" i="3"/>
  <c r="D104" i="3" s="1"/>
  <c r="E103" i="3"/>
  <c r="AA91" i="1"/>
  <c r="S67" i="1"/>
  <c r="T67" i="1" s="1"/>
  <c r="R67" i="1" s="1"/>
  <c r="F113" i="1"/>
  <c r="C114" i="1" s="1"/>
  <c r="D113" i="1"/>
  <c r="E113" i="1" s="1"/>
  <c r="K66" i="1"/>
  <c r="F63" i="13" l="1"/>
  <c r="U64" i="13"/>
  <c r="G63" i="13"/>
  <c r="E113" i="6"/>
  <c r="D113" i="6"/>
  <c r="G113" i="6" s="1"/>
  <c r="F112" i="6"/>
  <c r="H112" i="6" s="1"/>
  <c r="E112" i="4"/>
  <c r="D112" i="4"/>
  <c r="G112" i="4" s="1"/>
  <c r="F111" i="4"/>
  <c r="Z103" i="3"/>
  <c r="AB103" i="3"/>
  <c r="Y104" i="3" s="1"/>
  <c r="AA102" i="3"/>
  <c r="S103" i="3"/>
  <c r="U103" i="3"/>
  <c r="R104" i="3" s="1"/>
  <c r="M103" i="3"/>
  <c r="K104" i="3"/>
  <c r="N104" i="3" s="1"/>
  <c r="L104" i="3"/>
  <c r="G104" i="3"/>
  <c r="D105" i="3" s="1"/>
  <c r="E104" i="3"/>
  <c r="F103" i="3"/>
  <c r="X92" i="1"/>
  <c r="Y92" i="1" s="1"/>
  <c r="Z92" i="1" s="1"/>
  <c r="U67" i="1"/>
  <c r="F114" i="1"/>
  <c r="C115" i="1" s="1"/>
  <c r="D114" i="1"/>
  <c r="E114" i="1" s="1"/>
  <c r="L66" i="1"/>
  <c r="J66" i="1" s="1"/>
  <c r="M66" i="1" s="1"/>
  <c r="E64" i="13" l="1"/>
  <c r="D64" i="13"/>
  <c r="R65" i="13"/>
  <c r="T65" i="13" s="1"/>
  <c r="E114" i="6"/>
  <c r="D114" i="6"/>
  <c r="G114" i="6" s="1"/>
  <c r="F113" i="6"/>
  <c r="H113" i="6" s="1"/>
  <c r="E113" i="4"/>
  <c r="D113" i="4"/>
  <c r="G113" i="4" s="1"/>
  <c r="F112" i="4"/>
  <c r="Z104" i="3"/>
  <c r="AB104" i="3"/>
  <c r="Y105" i="3" s="1"/>
  <c r="AA103" i="3"/>
  <c r="T103" i="3"/>
  <c r="S104" i="3"/>
  <c r="U104" i="3"/>
  <c r="R105" i="3" s="1"/>
  <c r="M104" i="3"/>
  <c r="K105" i="3"/>
  <c r="N105" i="3" s="1"/>
  <c r="L105" i="3"/>
  <c r="F104" i="3"/>
  <c r="G105" i="3"/>
  <c r="D106" i="3" s="1"/>
  <c r="E105" i="3"/>
  <c r="F105" i="3" s="1"/>
  <c r="AA92" i="1"/>
  <c r="X93" i="1" s="1"/>
  <c r="Y93" i="1" s="1"/>
  <c r="Z93" i="1" s="1"/>
  <c r="S68" i="1"/>
  <c r="T68" i="1" s="1"/>
  <c r="R68" i="1" s="1"/>
  <c r="D115" i="1"/>
  <c r="E115" i="1" s="1"/>
  <c r="F115" i="1"/>
  <c r="C116" i="1" s="1"/>
  <c r="K67" i="1"/>
  <c r="F64" i="13" l="1"/>
  <c r="U65" i="13"/>
  <c r="G64" i="13"/>
  <c r="E115" i="6"/>
  <c r="D115" i="6"/>
  <c r="G115" i="6" s="1"/>
  <c r="F114" i="6"/>
  <c r="H114" i="6" s="1"/>
  <c r="F113" i="4"/>
  <c r="E114" i="4"/>
  <c r="D114" i="4"/>
  <c r="G114" i="4" s="1"/>
  <c r="Z105" i="3"/>
  <c r="AB105" i="3"/>
  <c r="Y106" i="3" s="1"/>
  <c r="AA104" i="3"/>
  <c r="S105" i="3"/>
  <c r="U105" i="3"/>
  <c r="R106" i="3" s="1"/>
  <c r="T104" i="3"/>
  <c r="M105" i="3"/>
  <c r="K106" i="3"/>
  <c r="N106" i="3" s="1"/>
  <c r="L106" i="3"/>
  <c r="G106" i="3"/>
  <c r="D107" i="3" s="1"/>
  <c r="E106" i="3"/>
  <c r="AA93" i="1"/>
  <c r="X94" i="1" s="1"/>
  <c r="Y94" i="1" s="1"/>
  <c r="Z94" i="1" s="1"/>
  <c r="U68" i="1"/>
  <c r="D116" i="1"/>
  <c r="E116" i="1" s="1"/>
  <c r="F116" i="1"/>
  <c r="C117" i="1" s="1"/>
  <c r="L67" i="1"/>
  <c r="J67" i="1" s="1"/>
  <c r="M67" i="1" s="1"/>
  <c r="E65" i="13" l="1"/>
  <c r="D65" i="13"/>
  <c r="R66" i="13"/>
  <c r="T66" i="13" s="1"/>
  <c r="D116" i="6"/>
  <c r="G116" i="6" s="1"/>
  <c r="E116" i="6"/>
  <c r="F115" i="6"/>
  <c r="H115" i="6" s="1"/>
  <c r="E115" i="4"/>
  <c r="D115" i="4"/>
  <c r="G115" i="4" s="1"/>
  <c r="F114" i="4"/>
  <c r="Z106" i="3"/>
  <c r="AB106" i="3"/>
  <c r="Y107" i="3" s="1"/>
  <c r="AA105" i="3"/>
  <c r="U106" i="3"/>
  <c r="R107" i="3" s="1"/>
  <c r="S106" i="3"/>
  <c r="T106" i="3" s="1"/>
  <c r="T105" i="3"/>
  <c r="M106" i="3"/>
  <c r="K107" i="3"/>
  <c r="N107" i="3" s="1"/>
  <c r="L107" i="3"/>
  <c r="F106" i="3"/>
  <c r="E107" i="3"/>
  <c r="G107" i="3"/>
  <c r="D108" i="3" s="1"/>
  <c r="AA94" i="1"/>
  <c r="S69" i="1"/>
  <c r="T69" i="1" s="1"/>
  <c r="R69" i="1" s="1"/>
  <c r="F117" i="1"/>
  <c r="C118" i="1" s="1"/>
  <c r="D117" i="1"/>
  <c r="E117" i="1" s="1"/>
  <c r="K68" i="1"/>
  <c r="F65" i="13" l="1"/>
  <c r="U66" i="13"/>
  <c r="G65" i="13"/>
  <c r="F116" i="6"/>
  <c r="H116" i="6" s="1"/>
  <c r="E117" i="6"/>
  <c r="D117" i="6"/>
  <c r="G117" i="6" s="1"/>
  <c r="E116" i="4"/>
  <c r="D116" i="4"/>
  <c r="G116" i="4" s="1"/>
  <c r="F115" i="4"/>
  <c r="Z107" i="3"/>
  <c r="AB107" i="3"/>
  <c r="Y108" i="3" s="1"/>
  <c r="AA106" i="3"/>
  <c r="U107" i="3"/>
  <c r="R108" i="3" s="1"/>
  <c r="S107" i="3"/>
  <c r="M107" i="3"/>
  <c r="K108" i="3"/>
  <c r="N108" i="3" s="1"/>
  <c r="L108" i="3"/>
  <c r="G108" i="3"/>
  <c r="D109" i="3" s="1"/>
  <c r="E108" i="3"/>
  <c r="F108" i="3" s="1"/>
  <c r="F107" i="3"/>
  <c r="X95" i="1"/>
  <c r="Y95" i="1" s="1"/>
  <c r="Z95" i="1" s="1"/>
  <c r="U69" i="1"/>
  <c r="D118" i="1"/>
  <c r="E118" i="1" s="1"/>
  <c r="F118" i="1"/>
  <c r="C119" i="1" s="1"/>
  <c r="L68" i="1"/>
  <c r="J68" i="1" s="1"/>
  <c r="M68" i="1" s="1"/>
  <c r="K69" i="1" s="1"/>
  <c r="E66" i="13" l="1"/>
  <c r="D66" i="13"/>
  <c r="R67" i="13"/>
  <c r="T67" i="13" s="1"/>
  <c r="E118" i="6"/>
  <c r="D118" i="6"/>
  <c r="G118" i="6" s="1"/>
  <c r="F117" i="6"/>
  <c r="H117" i="6" s="1"/>
  <c r="E117" i="4"/>
  <c r="D117" i="4"/>
  <c r="G117" i="4" s="1"/>
  <c r="F116" i="4"/>
  <c r="Z108" i="3"/>
  <c r="AB108" i="3"/>
  <c r="Y109" i="3" s="1"/>
  <c r="AA107" i="3"/>
  <c r="T107" i="3"/>
  <c r="S108" i="3"/>
  <c r="U108" i="3"/>
  <c r="R109" i="3" s="1"/>
  <c r="K109" i="3"/>
  <c r="N109" i="3" s="1"/>
  <c r="L109" i="3"/>
  <c r="M108" i="3"/>
  <c r="G109" i="3"/>
  <c r="D110" i="3" s="1"/>
  <c r="E109" i="3"/>
  <c r="AA95" i="1"/>
  <c r="X96" i="1" s="1"/>
  <c r="Y96" i="1" s="1"/>
  <c r="Z96" i="1" s="1"/>
  <c r="S70" i="1"/>
  <c r="T70" i="1" s="1"/>
  <c r="R70" i="1" s="1"/>
  <c r="D119" i="1"/>
  <c r="E119" i="1" s="1"/>
  <c r="F119" i="1"/>
  <c r="C120" i="1" s="1"/>
  <c r="L69" i="1"/>
  <c r="F66" i="13" l="1"/>
  <c r="U67" i="13"/>
  <c r="G66" i="13"/>
  <c r="E119" i="6"/>
  <c r="D119" i="6"/>
  <c r="G119" i="6" s="1"/>
  <c r="F118" i="6"/>
  <c r="H118" i="6" s="1"/>
  <c r="E118" i="4"/>
  <c r="D118" i="4"/>
  <c r="G118" i="4" s="1"/>
  <c r="F117" i="4"/>
  <c r="Z109" i="3"/>
  <c r="AB109" i="3"/>
  <c r="Y110" i="3" s="1"/>
  <c r="AA108" i="3"/>
  <c r="U109" i="3"/>
  <c r="R110" i="3" s="1"/>
  <c r="S109" i="3"/>
  <c r="T109" i="3" s="1"/>
  <c r="T108" i="3"/>
  <c r="M109" i="3"/>
  <c r="K110" i="3"/>
  <c r="N110" i="3" s="1"/>
  <c r="L110" i="3"/>
  <c r="F109" i="3"/>
  <c r="G110" i="3"/>
  <c r="D111" i="3" s="1"/>
  <c r="E110" i="3"/>
  <c r="AA96" i="1"/>
  <c r="X97" i="1" s="1"/>
  <c r="Y97" i="1" s="1"/>
  <c r="Z97" i="1" s="1"/>
  <c r="U70" i="1"/>
  <c r="F120" i="1"/>
  <c r="C121" i="1" s="1"/>
  <c r="D120" i="1"/>
  <c r="E120" i="1" s="1"/>
  <c r="J69" i="1"/>
  <c r="M69" i="1" s="1"/>
  <c r="E67" i="13" l="1"/>
  <c r="D67" i="13"/>
  <c r="R68" i="13"/>
  <c r="T68" i="13" s="1"/>
  <c r="E120" i="6"/>
  <c r="D120" i="6"/>
  <c r="G120" i="6" s="1"/>
  <c r="F119" i="6"/>
  <c r="H119" i="6" s="1"/>
  <c r="E119" i="4"/>
  <c r="D119" i="4"/>
  <c r="G119" i="4" s="1"/>
  <c r="F118" i="4"/>
  <c r="Z110" i="3"/>
  <c r="AB110" i="3"/>
  <c r="Y111" i="3" s="1"/>
  <c r="AA109" i="3"/>
  <c r="S110" i="3"/>
  <c r="U110" i="3"/>
  <c r="R111" i="3" s="1"/>
  <c r="K111" i="3"/>
  <c r="N111" i="3" s="1"/>
  <c r="L111" i="3"/>
  <c r="M110" i="3"/>
  <c r="F110" i="3"/>
  <c r="G111" i="3"/>
  <c r="D112" i="3" s="1"/>
  <c r="E111" i="3"/>
  <c r="AA97" i="1"/>
  <c r="X98" i="1" s="1"/>
  <c r="Y98" i="1" s="1"/>
  <c r="Z98" i="1" s="1"/>
  <c r="S71" i="1"/>
  <c r="T71" i="1" s="1"/>
  <c r="R71" i="1" s="1"/>
  <c r="D121" i="1"/>
  <c r="E121" i="1" s="1"/>
  <c r="F121" i="1"/>
  <c r="C122" i="1" s="1"/>
  <c r="K70" i="1"/>
  <c r="F67" i="13" l="1"/>
  <c r="U68" i="13"/>
  <c r="G67" i="13"/>
  <c r="F120" i="6"/>
  <c r="H120" i="6" s="1"/>
  <c r="E121" i="6"/>
  <c r="D121" i="6"/>
  <c r="G121" i="6" s="1"/>
  <c r="E120" i="4"/>
  <c r="D120" i="4"/>
  <c r="G120" i="4" s="1"/>
  <c r="F119" i="4"/>
  <c r="Z111" i="3"/>
  <c r="AB111" i="3"/>
  <c r="Y112" i="3" s="1"/>
  <c r="AA110" i="3"/>
  <c r="U111" i="3"/>
  <c r="R112" i="3" s="1"/>
  <c r="S111" i="3"/>
  <c r="T110" i="3"/>
  <c r="K112" i="3"/>
  <c r="N112" i="3" s="1"/>
  <c r="L112" i="3"/>
  <c r="M111" i="3"/>
  <c r="E112" i="3"/>
  <c r="G112" i="3"/>
  <c r="D113" i="3" s="1"/>
  <c r="F111" i="3"/>
  <c r="AA98" i="1"/>
  <c r="X99" i="1" s="1"/>
  <c r="Y99" i="1" s="1"/>
  <c r="Z99" i="1" s="1"/>
  <c r="U71" i="1"/>
  <c r="D122" i="1"/>
  <c r="E122" i="1" s="1"/>
  <c r="F122" i="1"/>
  <c r="C123" i="1" s="1"/>
  <c r="L70" i="1"/>
  <c r="J70" i="1" s="1"/>
  <c r="M70" i="1" s="1"/>
  <c r="E68" i="13" l="1"/>
  <c r="D68" i="13"/>
  <c r="R69" i="13"/>
  <c r="T69" i="13" s="1"/>
  <c r="E122" i="6"/>
  <c r="D122" i="6"/>
  <c r="G122" i="6" s="1"/>
  <c r="F121" i="6"/>
  <c r="H121" i="6" s="1"/>
  <c r="E121" i="4"/>
  <c r="D121" i="4"/>
  <c r="G121" i="4" s="1"/>
  <c r="F120" i="4"/>
  <c r="Z112" i="3"/>
  <c r="AB112" i="3"/>
  <c r="Y113" i="3" s="1"/>
  <c r="AA111" i="3"/>
  <c r="T111" i="3"/>
  <c r="U112" i="3"/>
  <c r="R113" i="3" s="1"/>
  <c r="S112" i="3"/>
  <c r="M112" i="3"/>
  <c r="K113" i="3"/>
  <c r="N113" i="3" s="1"/>
  <c r="L113" i="3"/>
  <c r="G113" i="3"/>
  <c r="D114" i="3" s="1"/>
  <c r="E113" i="3"/>
  <c r="F113" i="3" s="1"/>
  <c r="F112" i="3"/>
  <c r="AA99" i="1"/>
  <c r="S72" i="1"/>
  <c r="T72" i="1" s="1"/>
  <c r="R72" i="1" s="1"/>
  <c r="F123" i="1"/>
  <c r="C124" i="1" s="1"/>
  <c r="D123" i="1"/>
  <c r="E123" i="1" s="1"/>
  <c r="K71" i="1"/>
  <c r="F68" i="13" l="1"/>
  <c r="U69" i="13"/>
  <c r="G68" i="13"/>
  <c r="E123" i="6"/>
  <c r="D123" i="6"/>
  <c r="G123" i="6" s="1"/>
  <c r="F122" i="6"/>
  <c r="H122" i="6" s="1"/>
  <c r="E122" i="4"/>
  <c r="D122" i="4"/>
  <c r="G122" i="4" s="1"/>
  <c r="F121" i="4"/>
  <c r="Z113" i="3"/>
  <c r="AB113" i="3"/>
  <c r="Y114" i="3" s="1"/>
  <c r="AA112" i="3"/>
  <c r="S113" i="3"/>
  <c r="U113" i="3"/>
  <c r="R114" i="3" s="1"/>
  <c r="T112" i="3"/>
  <c r="M113" i="3"/>
  <c r="L114" i="3"/>
  <c r="K114" i="3"/>
  <c r="N114" i="3" s="1"/>
  <c r="G114" i="3"/>
  <c r="D115" i="3" s="1"/>
  <c r="E114" i="3"/>
  <c r="F114" i="3" s="1"/>
  <c r="X100" i="1"/>
  <c r="Y100" i="1" s="1"/>
  <c r="Z100" i="1" s="1"/>
  <c r="U72" i="1"/>
  <c r="F124" i="1"/>
  <c r="C125" i="1" s="1"/>
  <c r="D124" i="1"/>
  <c r="E124" i="1" s="1"/>
  <c r="L71" i="1"/>
  <c r="J71" i="1" s="1"/>
  <c r="M71" i="1" s="1"/>
  <c r="E69" i="13" l="1"/>
  <c r="D69" i="13"/>
  <c r="R70" i="13"/>
  <c r="T70" i="13" s="1"/>
  <c r="F123" i="6"/>
  <c r="H123" i="6" s="1"/>
  <c r="E124" i="6"/>
  <c r="D124" i="6"/>
  <c r="G124" i="6" s="1"/>
  <c r="E123" i="4"/>
  <c r="D123" i="4"/>
  <c r="G123" i="4" s="1"/>
  <c r="F122" i="4"/>
  <c r="Z114" i="3"/>
  <c r="AB114" i="3"/>
  <c r="Y115" i="3" s="1"/>
  <c r="AA113" i="3"/>
  <c r="S114" i="3"/>
  <c r="U114" i="3"/>
  <c r="R115" i="3" s="1"/>
  <c r="T113" i="3"/>
  <c r="M114" i="3"/>
  <c r="K115" i="3"/>
  <c r="N115" i="3" s="1"/>
  <c r="L115" i="3"/>
  <c r="G115" i="3"/>
  <c r="D116" i="3" s="1"/>
  <c r="E115" i="3"/>
  <c r="AA100" i="1"/>
  <c r="X101" i="1" s="1"/>
  <c r="Y101" i="1" s="1"/>
  <c r="Z101" i="1" s="1"/>
  <c r="S73" i="1"/>
  <c r="T73" i="1" s="1"/>
  <c r="R73" i="1" s="1"/>
  <c r="D125" i="1"/>
  <c r="E125" i="1" s="1"/>
  <c r="F125" i="1"/>
  <c r="C126" i="1" s="1"/>
  <c r="K72" i="1"/>
  <c r="F69" i="13" l="1"/>
  <c r="U70" i="13"/>
  <c r="G69" i="13"/>
  <c r="D125" i="6"/>
  <c r="G125" i="6" s="1"/>
  <c r="E125" i="6"/>
  <c r="F124" i="6"/>
  <c r="H124" i="6" s="1"/>
  <c r="E124" i="4"/>
  <c r="D124" i="4"/>
  <c r="G124" i="4" s="1"/>
  <c r="F123" i="4"/>
  <c r="Z115" i="3"/>
  <c r="AB115" i="3"/>
  <c r="Y116" i="3" s="1"/>
  <c r="AA114" i="3"/>
  <c r="U115" i="3"/>
  <c r="R116" i="3" s="1"/>
  <c r="S115" i="3"/>
  <c r="T115" i="3" s="1"/>
  <c r="T114" i="3"/>
  <c r="K116" i="3"/>
  <c r="N116" i="3" s="1"/>
  <c r="L116" i="3"/>
  <c r="M115" i="3"/>
  <c r="F115" i="3"/>
  <c r="G116" i="3"/>
  <c r="D117" i="3" s="1"/>
  <c r="E116" i="3"/>
  <c r="AA101" i="1"/>
  <c r="U73" i="1"/>
  <c r="F126" i="1"/>
  <c r="C127" i="1" s="1"/>
  <c r="D126" i="1"/>
  <c r="E126" i="1" s="1"/>
  <c r="L72" i="1"/>
  <c r="J72" i="1" s="1"/>
  <c r="M72" i="1" s="1"/>
  <c r="E70" i="13" l="1"/>
  <c r="D70" i="13"/>
  <c r="R71" i="13"/>
  <c r="T71" i="13" s="1"/>
  <c r="F125" i="6"/>
  <c r="H125" i="6" s="1"/>
  <c r="E126" i="6"/>
  <c r="D126" i="6"/>
  <c r="G126" i="6" s="1"/>
  <c r="E125" i="4"/>
  <c r="D125" i="4"/>
  <c r="G125" i="4" s="1"/>
  <c r="F124" i="4"/>
  <c r="Z116" i="3"/>
  <c r="AB116" i="3"/>
  <c r="Y117" i="3" s="1"/>
  <c r="AA115" i="3"/>
  <c r="S116" i="3"/>
  <c r="T116" i="3" s="1"/>
  <c r="U116" i="3"/>
  <c r="R117" i="3" s="1"/>
  <c r="M116" i="3"/>
  <c r="K117" i="3"/>
  <c r="N117" i="3" s="1"/>
  <c r="L117" i="3"/>
  <c r="F116" i="3"/>
  <c r="E117" i="3"/>
  <c r="G117" i="3"/>
  <c r="D118" i="3" s="1"/>
  <c r="X102" i="1"/>
  <c r="Y102" i="1" s="1"/>
  <c r="Z102" i="1" s="1"/>
  <c r="S74" i="1"/>
  <c r="T74" i="1" s="1"/>
  <c r="R74" i="1" s="1"/>
  <c r="D127" i="1"/>
  <c r="E127" i="1" s="1"/>
  <c r="F127" i="1"/>
  <c r="C128" i="1" s="1"/>
  <c r="K73" i="1"/>
  <c r="F70" i="13" l="1"/>
  <c r="G70" i="13"/>
  <c r="E71" i="13" s="1"/>
  <c r="F2" i="13" s="1"/>
  <c r="T3" i="13"/>
  <c r="T6" i="13"/>
  <c r="T7" i="13"/>
  <c r="U71" i="13"/>
  <c r="E127" i="6"/>
  <c r="D127" i="6"/>
  <c r="G127" i="6" s="1"/>
  <c r="F126" i="6"/>
  <c r="H126" i="6" s="1"/>
  <c r="E126" i="4"/>
  <c r="D126" i="4"/>
  <c r="G126" i="4" s="1"/>
  <c r="F125" i="4"/>
  <c r="Z117" i="3"/>
  <c r="AB117" i="3"/>
  <c r="Y118" i="3" s="1"/>
  <c r="AA116" i="3"/>
  <c r="S117" i="3"/>
  <c r="U117" i="3"/>
  <c r="R118" i="3" s="1"/>
  <c r="M117" i="3"/>
  <c r="K118" i="3"/>
  <c r="N118" i="3" s="1"/>
  <c r="L118" i="3"/>
  <c r="G118" i="3"/>
  <c r="D119" i="3" s="1"/>
  <c r="E118" i="3"/>
  <c r="F117" i="3"/>
  <c r="AA102" i="1"/>
  <c r="X103" i="1" s="1"/>
  <c r="Y103" i="1" s="1"/>
  <c r="Z103" i="1" s="1"/>
  <c r="U74" i="1"/>
  <c r="D128" i="1"/>
  <c r="E128" i="1" s="1"/>
  <c r="F128" i="1"/>
  <c r="C129" i="1" s="1"/>
  <c r="L73" i="1"/>
  <c r="J73" i="1" s="1"/>
  <c r="M73" i="1" s="1"/>
  <c r="D71" i="13" l="1"/>
  <c r="G71" i="13" s="1"/>
  <c r="F4" i="13"/>
  <c r="F5" i="13"/>
  <c r="E128" i="6"/>
  <c r="D128" i="6"/>
  <c r="G128" i="6" s="1"/>
  <c r="F127" i="6"/>
  <c r="H127" i="6" s="1"/>
  <c r="E127" i="4"/>
  <c r="D127" i="4"/>
  <c r="G127" i="4" s="1"/>
  <c r="F126" i="4"/>
  <c r="Z118" i="3"/>
  <c r="AA118" i="3" s="1"/>
  <c r="AB118" i="3"/>
  <c r="Y119" i="3" s="1"/>
  <c r="AA117" i="3"/>
  <c r="U118" i="3"/>
  <c r="R119" i="3" s="1"/>
  <c r="S118" i="3"/>
  <c r="T117" i="3"/>
  <c r="M118" i="3"/>
  <c r="K119" i="3"/>
  <c r="N119" i="3" s="1"/>
  <c r="L119" i="3"/>
  <c r="G119" i="3"/>
  <c r="D120" i="3" s="1"/>
  <c r="E119" i="3"/>
  <c r="F118" i="3"/>
  <c r="AA103" i="1"/>
  <c r="X104" i="1" s="1"/>
  <c r="S75" i="1"/>
  <c r="T75" i="1" s="1"/>
  <c r="R75" i="1" s="1"/>
  <c r="F129" i="1"/>
  <c r="C130" i="1" s="1"/>
  <c r="D129" i="1"/>
  <c r="E129" i="1" s="1"/>
  <c r="K74" i="1"/>
  <c r="F71" i="13" l="1"/>
  <c r="F7" i="13"/>
  <c r="F3" i="13"/>
  <c r="F6" i="13"/>
  <c r="E129" i="6"/>
  <c r="D129" i="6"/>
  <c r="G129" i="6" s="1"/>
  <c r="F128" i="6"/>
  <c r="H128" i="6" s="1"/>
  <c r="E128" i="4"/>
  <c r="D128" i="4"/>
  <c r="G128" i="4" s="1"/>
  <c r="F127" i="4"/>
  <c r="Z119" i="3"/>
  <c r="AB119" i="3"/>
  <c r="Y120" i="3" s="1"/>
  <c r="T118" i="3"/>
  <c r="S119" i="3"/>
  <c r="U119" i="3"/>
  <c r="R120" i="3" s="1"/>
  <c r="M119" i="3"/>
  <c r="K120" i="3"/>
  <c r="N120" i="3" s="1"/>
  <c r="L120" i="3"/>
  <c r="F119" i="3"/>
  <c r="E120" i="3"/>
  <c r="G120" i="3"/>
  <c r="D121" i="3" s="1"/>
  <c r="Y104" i="1"/>
  <c r="Z104" i="1" s="1"/>
  <c r="AA104" i="1"/>
  <c r="X105" i="1" s="1"/>
  <c r="Y105" i="1" s="1"/>
  <c r="Z105" i="1" s="1"/>
  <c r="U75" i="1"/>
  <c r="D130" i="1"/>
  <c r="E130" i="1" s="1"/>
  <c r="F130" i="1"/>
  <c r="C131" i="1" s="1"/>
  <c r="L74" i="1"/>
  <c r="J74" i="1" s="1"/>
  <c r="M74" i="1" s="1"/>
  <c r="D130" i="6" l="1"/>
  <c r="G130" i="6" s="1"/>
  <c r="E130" i="6"/>
  <c r="F129" i="6"/>
  <c r="H129" i="6" s="1"/>
  <c r="E129" i="4"/>
  <c r="D129" i="4"/>
  <c r="G129" i="4" s="1"/>
  <c r="F128" i="4"/>
  <c r="Z120" i="3"/>
  <c r="AB120" i="3"/>
  <c r="Y121" i="3" s="1"/>
  <c r="AA119" i="3"/>
  <c r="S120" i="3"/>
  <c r="U120" i="3"/>
  <c r="R121" i="3" s="1"/>
  <c r="T119" i="3"/>
  <c r="M120" i="3"/>
  <c r="K121" i="3"/>
  <c r="N121" i="3" s="1"/>
  <c r="L121" i="3"/>
  <c r="G121" i="3"/>
  <c r="D122" i="3" s="1"/>
  <c r="E121" i="3"/>
  <c r="F120" i="3"/>
  <c r="AA105" i="1"/>
  <c r="X106" i="1" s="1"/>
  <c r="Y106" i="1" s="1"/>
  <c r="Z106" i="1" s="1"/>
  <c r="S76" i="1"/>
  <c r="T76" i="1" s="1"/>
  <c r="R76" i="1" s="1"/>
  <c r="F131" i="1"/>
  <c r="C132" i="1" s="1"/>
  <c r="D131" i="1"/>
  <c r="E131" i="1" s="1"/>
  <c r="K75" i="1"/>
  <c r="F130" i="6" l="1"/>
  <c r="H130" i="6" s="1"/>
  <c r="E131" i="6"/>
  <c r="D131" i="6"/>
  <c r="G131" i="6" s="1"/>
  <c r="E130" i="4"/>
  <c r="D130" i="4"/>
  <c r="G130" i="4" s="1"/>
  <c r="F129" i="4"/>
  <c r="Z121" i="3"/>
  <c r="AB121" i="3"/>
  <c r="Y122" i="3" s="1"/>
  <c r="AA120" i="3"/>
  <c r="S121" i="3"/>
  <c r="T121" i="3" s="1"/>
  <c r="U121" i="3"/>
  <c r="R122" i="3" s="1"/>
  <c r="T120" i="3"/>
  <c r="M121" i="3"/>
  <c r="L122" i="3"/>
  <c r="K122" i="3"/>
  <c r="N122" i="3" s="1"/>
  <c r="F121" i="3"/>
  <c r="G122" i="3"/>
  <c r="D123" i="3" s="1"/>
  <c r="E122" i="3"/>
  <c r="AA106" i="1"/>
  <c r="X107" i="1" s="1"/>
  <c r="Y107" i="1" s="1"/>
  <c r="Z107" i="1" s="1"/>
  <c r="U76" i="1"/>
  <c r="F132" i="1"/>
  <c r="C133" i="1" s="1"/>
  <c r="D132" i="1"/>
  <c r="E132" i="1" s="1"/>
  <c r="L75" i="1"/>
  <c r="J75" i="1" s="1"/>
  <c r="M75" i="1" s="1"/>
  <c r="K76" i="1" s="1"/>
  <c r="D132" i="6" l="1"/>
  <c r="G132" i="6" s="1"/>
  <c r="E132" i="6"/>
  <c r="F131" i="6"/>
  <c r="H131" i="6" s="1"/>
  <c r="E131" i="4"/>
  <c r="D131" i="4"/>
  <c r="G131" i="4" s="1"/>
  <c r="F130" i="4"/>
  <c r="AA121" i="3"/>
  <c r="Z122" i="3"/>
  <c r="AB122" i="3"/>
  <c r="Y123" i="3" s="1"/>
  <c r="S122" i="3"/>
  <c r="U122" i="3"/>
  <c r="R123" i="3" s="1"/>
  <c r="K123" i="3"/>
  <c r="N123" i="3" s="1"/>
  <c r="L123" i="3"/>
  <c r="M122" i="3"/>
  <c r="G123" i="3"/>
  <c r="D124" i="3" s="1"/>
  <c r="E123" i="3"/>
  <c r="F122" i="3"/>
  <c r="AA107" i="1"/>
  <c r="X108" i="1" s="1"/>
  <c r="Y108" i="1" s="1"/>
  <c r="Z108" i="1" s="1"/>
  <c r="S77" i="1"/>
  <c r="T77" i="1" s="1"/>
  <c r="R77" i="1" s="1"/>
  <c r="D133" i="1"/>
  <c r="E133" i="1" s="1"/>
  <c r="F133" i="1"/>
  <c r="C134" i="1" s="1"/>
  <c r="L76" i="1"/>
  <c r="J76" i="1" s="1"/>
  <c r="F132" i="6" l="1"/>
  <c r="H132" i="6" s="1"/>
  <c r="D133" i="6"/>
  <c r="G133" i="6" s="1"/>
  <c r="E133" i="6"/>
  <c r="E132" i="4"/>
  <c r="D132" i="4"/>
  <c r="G132" i="4" s="1"/>
  <c r="F131" i="4"/>
  <c r="Z123" i="3"/>
  <c r="AB123" i="3"/>
  <c r="Y124" i="3" s="1"/>
  <c r="AA122" i="3"/>
  <c r="S123" i="3"/>
  <c r="U123" i="3"/>
  <c r="R124" i="3" s="1"/>
  <c r="T122" i="3"/>
  <c r="M123" i="3"/>
  <c r="K124" i="3"/>
  <c r="N124" i="3" s="1"/>
  <c r="L124" i="3"/>
  <c r="G124" i="3"/>
  <c r="D125" i="3" s="1"/>
  <c r="E124" i="3"/>
  <c r="F123" i="3"/>
  <c r="AA108" i="1"/>
  <c r="U77" i="1"/>
  <c r="D134" i="1"/>
  <c r="E134" i="1" s="1"/>
  <c r="F134" i="1"/>
  <c r="C135" i="1" s="1"/>
  <c r="M76" i="1"/>
  <c r="K77" i="1" s="1"/>
  <c r="F133" i="6" l="1"/>
  <c r="H133" i="6" s="1"/>
  <c r="E134" i="6"/>
  <c r="D134" i="6"/>
  <c r="G134" i="6" s="1"/>
  <c r="E133" i="4"/>
  <c r="D133" i="4"/>
  <c r="G133" i="4" s="1"/>
  <c r="F132" i="4"/>
  <c r="Z124" i="3"/>
  <c r="AB124" i="3"/>
  <c r="Y125" i="3" s="1"/>
  <c r="AA123" i="3"/>
  <c r="S124" i="3"/>
  <c r="U124" i="3"/>
  <c r="R125" i="3" s="1"/>
  <c r="T123" i="3"/>
  <c r="M124" i="3"/>
  <c r="K125" i="3"/>
  <c r="N125" i="3" s="1"/>
  <c r="L125" i="3"/>
  <c r="F124" i="3"/>
  <c r="G125" i="3"/>
  <c r="D126" i="3" s="1"/>
  <c r="E125" i="3"/>
  <c r="X109" i="1"/>
  <c r="Y109" i="1" s="1"/>
  <c r="Z109" i="1" s="1"/>
  <c r="S78" i="1"/>
  <c r="T78" i="1" s="1"/>
  <c r="R78" i="1" s="1"/>
  <c r="F135" i="1"/>
  <c r="C136" i="1" s="1"/>
  <c r="D135" i="1"/>
  <c r="E135" i="1" s="1"/>
  <c r="L77" i="1"/>
  <c r="J77" i="1" s="1"/>
  <c r="M77" i="1" s="1"/>
  <c r="K78" i="1" s="1"/>
  <c r="F134" i="6" l="1"/>
  <c r="H134" i="6" s="1"/>
  <c r="D135" i="6"/>
  <c r="G135" i="6" s="1"/>
  <c r="E135" i="6"/>
  <c r="E134" i="4"/>
  <c r="D134" i="4"/>
  <c r="G134" i="4" s="1"/>
  <c r="F133" i="4"/>
  <c r="Z125" i="3"/>
  <c r="AB125" i="3"/>
  <c r="Y126" i="3" s="1"/>
  <c r="AA124" i="3"/>
  <c r="S125" i="3"/>
  <c r="U125" i="3"/>
  <c r="R126" i="3" s="1"/>
  <c r="T124" i="3"/>
  <c r="M125" i="3"/>
  <c r="K126" i="3"/>
  <c r="N126" i="3" s="1"/>
  <c r="L126" i="3"/>
  <c r="F125" i="3"/>
  <c r="G126" i="3"/>
  <c r="D127" i="3" s="1"/>
  <c r="E126" i="3"/>
  <c r="AA109" i="1"/>
  <c r="X110" i="1" s="1"/>
  <c r="Y110" i="1" s="1"/>
  <c r="Z110" i="1" s="1"/>
  <c r="U78" i="1"/>
  <c r="F136" i="1"/>
  <c r="C137" i="1" s="1"/>
  <c r="D136" i="1"/>
  <c r="E136" i="1" s="1"/>
  <c r="L78" i="1"/>
  <c r="J78" i="1" s="1"/>
  <c r="M78" i="1" s="1"/>
  <c r="K79" i="1" s="1"/>
  <c r="F135" i="6" l="1"/>
  <c r="H135" i="6" s="1"/>
  <c r="D136" i="6"/>
  <c r="G136" i="6" s="1"/>
  <c r="E136" i="6"/>
  <c r="E135" i="4"/>
  <c r="D135" i="4"/>
  <c r="G135" i="4" s="1"/>
  <c r="F134" i="4"/>
  <c r="AA125" i="3"/>
  <c r="Z126" i="3"/>
  <c r="AB126" i="3"/>
  <c r="Y127" i="3" s="1"/>
  <c r="U126" i="3"/>
  <c r="R127" i="3" s="1"/>
  <c r="S126" i="3"/>
  <c r="T125" i="3"/>
  <c r="M126" i="3"/>
  <c r="K127" i="3"/>
  <c r="N127" i="3" s="1"/>
  <c r="L127" i="3"/>
  <c r="M127" i="3" s="1"/>
  <c r="F126" i="3"/>
  <c r="G127" i="3"/>
  <c r="D128" i="3" s="1"/>
  <c r="E127" i="3"/>
  <c r="AA110" i="1"/>
  <c r="X111" i="1" s="1"/>
  <c r="Y111" i="1" s="1"/>
  <c r="Z111" i="1" s="1"/>
  <c r="S79" i="1"/>
  <c r="T79" i="1" s="1"/>
  <c r="R79" i="1" s="1"/>
  <c r="D137" i="1"/>
  <c r="E137" i="1" s="1"/>
  <c r="F137" i="1"/>
  <c r="C138" i="1" s="1"/>
  <c r="L79" i="1"/>
  <c r="J79" i="1" s="1"/>
  <c r="M79" i="1" s="1"/>
  <c r="K80" i="1" s="1"/>
  <c r="E137" i="6" l="1"/>
  <c r="D137" i="6"/>
  <c r="G137" i="6" s="1"/>
  <c r="F136" i="6"/>
  <c r="H136" i="6" s="1"/>
  <c r="E136" i="4"/>
  <c r="D136" i="4"/>
  <c r="G136" i="4" s="1"/>
  <c r="F135" i="4"/>
  <c r="AA126" i="3"/>
  <c r="Z127" i="3"/>
  <c r="AB127" i="3"/>
  <c r="Y128" i="3" s="1"/>
  <c r="T126" i="3"/>
  <c r="S127" i="3"/>
  <c r="U127" i="3"/>
  <c r="R128" i="3" s="1"/>
  <c r="K128" i="3"/>
  <c r="N128" i="3" s="1"/>
  <c r="L128" i="3"/>
  <c r="F127" i="3"/>
  <c r="G128" i="3"/>
  <c r="D129" i="3" s="1"/>
  <c r="E128" i="3"/>
  <c r="AA111" i="1"/>
  <c r="X112" i="1" s="1"/>
  <c r="Y112" i="1" s="1"/>
  <c r="Z112" i="1" s="1"/>
  <c r="U79" i="1"/>
  <c r="F138" i="1"/>
  <c r="C139" i="1" s="1"/>
  <c r="D138" i="1"/>
  <c r="E138" i="1" s="1"/>
  <c r="L80" i="1"/>
  <c r="J80" i="1" s="1"/>
  <c r="M80" i="1" s="1"/>
  <c r="K81" i="1" s="1"/>
  <c r="D138" i="6" l="1"/>
  <c r="E138" i="6"/>
  <c r="G138" i="6"/>
  <c r="F137" i="6"/>
  <c r="H137" i="6" s="1"/>
  <c r="E137" i="4"/>
  <c r="D137" i="4"/>
  <c r="G137" i="4" s="1"/>
  <c r="F136" i="4"/>
  <c r="AA127" i="3"/>
  <c r="Z128" i="3"/>
  <c r="AB128" i="3"/>
  <c r="Y129" i="3" s="1"/>
  <c r="U128" i="3"/>
  <c r="R129" i="3" s="1"/>
  <c r="S128" i="3"/>
  <c r="T128" i="3" s="1"/>
  <c r="T127" i="3"/>
  <c r="M128" i="3"/>
  <c r="L129" i="3"/>
  <c r="K129" i="3"/>
  <c r="N129" i="3" s="1"/>
  <c r="F128" i="3"/>
  <c r="G129" i="3"/>
  <c r="D130" i="3" s="1"/>
  <c r="E129" i="3"/>
  <c r="F129" i="3" s="1"/>
  <c r="AA112" i="1"/>
  <c r="X113" i="1" s="1"/>
  <c r="Y113" i="1" s="1"/>
  <c r="Z113" i="1" s="1"/>
  <c r="S80" i="1"/>
  <c r="T80" i="1" s="1"/>
  <c r="R80" i="1" s="1"/>
  <c r="D139" i="1"/>
  <c r="E139" i="1" s="1"/>
  <c r="F139" i="1"/>
  <c r="C140" i="1" s="1"/>
  <c r="L81" i="1"/>
  <c r="J81" i="1" s="1"/>
  <c r="M81" i="1" s="1"/>
  <c r="K82" i="1" s="1"/>
  <c r="F138" i="6" l="1"/>
  <c r="H138" i="6" s="1"/>
  <c r="D139" i="6"/>
  <c r="G139" i="6" s="1"/>
  <c r="E139" i="6"/>
  <c r="D138" i="4"/>
  <c r="G138" i="4" s="1"/>
  <c r="E138" i="4"/>
  <c r="F137" i="4"/>
  <c r="AB129" i="3"/>
  <c r="Y130" i="3" s="1"/>
  <c r="Z129" i="3"/>
  <c r="AA128" i="3"/>
  <c r="S129" i="3"/>
  <c r="U129" i="3"/>
  <c r="R130" i="3" s="1"/>
  <c r="K130" i="3"/>
  <c r="N130" i="3" s="1"/>
  <c r="L130" i="3"/>
  <c r="M129" i="3"/>
  <c r="E130" i="3"/>
  <c r="G130" i="3"/>
  <c r="D131" i="3" s="1"/>
  <c r="AA113" i="1"/>
  <c r="X114" i="1" s="1"/>
  <c r="Y114" i="1" s="1"/>
  <c r="Z114" i="1" s="1"/>
  <c r="U80" i="1"/>
  <c r="F140" i="1"/>
  <c r="C141" i="1" s="1"/>
  <c r="D140" i="1"/>
  <c r="E140" i="1" s="1"/>
  <c r="L82" i="1"/>
  <c r="J82" i="1" s="1"/>
  <c r="M82" i="1" s="1"/>
  <c r="K83" i="1" s="1"/>
  <c r="F139" i="6" l="1"/>
  <c r="H139" i="6" s="1"/>
  <c r="E140" i="6"/>
  <c r="D140" i="6"/>
  <c r="G140" i="6" s="1"/>
  <c r="F138" i="4"/>
  <c r="E139" i="4"/>
  <c r="D139" i="4"/>
  <c r="G139" i="4" s="1"/>
  <c r="AA129" i="3"/>
  <c r="Z130" i="3"/>
  <c r="AB130" i="3"/>
  <c r="Y131" i="3" s="1"/>
  <c r="S130" i="3"/>
  <c r="U130" i="3"/>
  <c r="R131" i="3" s="1"/>
  <c r="T129" i="3"/>
  <c r="M130" i="3"/>
  <c r="K131" i="3"/>
  <c r="N131" i="3" s="1"/>
  <c r="L131" i="3"/>
  <c r="M131" i="3" s="1"/>
  <c r="F130" i="3"/>
  <c r="G131" i="3"/>
  <c r="D132" i="3" s="1"/>
  <c r="E131" i="3"/>
  <c r="AA114" i="1"/>
  <c r="X115" i="1" s="1"/>
  <c r="Y115" i="1" s="1"/>
  <c r="Z115" i="1" s="1"/>
  <c r="S81" i="1"/>
  <c r="T81" i="1" s="1"/>
  <c r="R81" i="1" s="1"/>
  <c r="F141" i="1"/>
  <c r="C142" i="1" s="1"/>
  <c r="D141" i="1"/>
  <c r="E141" i="1" s="1"/>
  <c r="L83" i="1"/>
  <c r="J83" i="1" s="1"/>
  <c r="M83" i="1" s="1"/>
  <c r="D141" i="6" l="1"/>
  <c r="G141" i="6" s="1"/>
  <c r="E141" i="6"/>
  <c r="F140" i="6"/>
  <c r="H140" i="6" s="1"/>
  <c r="D140" i="4"/>
  <c r="G140" i="4" s="1"/>
  <c r="E140" i="4"/>
  <c r="F139" i="4"/>
  <c r="Z131" i="3"/>
  <c r="AB131" i="3"/>
  <c r="Y132" i="3" s="1"/>
  <c r="AA130" i="3"/>
  <c r="S131" i="3"/>
  <c r="U131" i="3"/>
  <c r="R132" i="3" s="1"/>
  <c r="T130" i="3"/>
  <c r="K132" i="3"/>
  <c r="N132" i="3" s="1"/>
  <c r="L132" i="3"/>
  <c r="G132" i="3"/>
  <c r="D133" i="3" s="1"/>
  <c r="E132" i="3"/>
  <c r="F131" i="3"/>
  <c r="AA115" i="1"/>
  <c r="X116" i="1" s="1"/>
  <c r="Y116" i="1" s="1"/>
  <c r="Z116" i="1" s="1"/>
  <c r="U81" i="1"/>
  <c r="D142" i="1"/>
  <c r="E142" i="1" s="1"/>
  <c r="F142" i="1"/>
  <c r="C143" i="1" s="1"/>
  <c r="K84" i="1"/>
  <c r="F141" i="6" l="1"/>
  <c r="H141" i="6" s="1"/>
  <c r="D142" i="6"/>
  <c r="G142" i="6" s="1"/>
  <c r="E142" i="6"/>
  <c r="F140" i="4"/>
  <c r="D141" i="4"/>
  <c r="G141" i="4" s="1"/>
  <c r="E141" i="4"/>
  <c r="Z132" i="3"/>
  <c r="AB132" i="3"/>
  <c r="Y133" i="3" s="1"/>
  <c r="AA131" i="3"/>
  <c r="S132" i="3"/>
  <c r="U132" i="3"/>
  <c r="R133" i="3" s="1"/>
  <c r="T131" i="3"/>
  <c r="M132" i="3"/>
  <c r="K133" i="3"/>
  <c r="N133" i="3" s="1"/>
  <c r="L133" i="3"/>
  <c r="M133" i="3" s="1"/>
  <c r="F132" i="3"/>
  <c r="G133" i="3"/>
  <c r="D134" i="3" s="1"/>
  <c r="E133" i="3"/>
  <c r="AA116" i="1"/>
  <c r="X117" i="1" s="1"/>
  <c r="Y117" i="1" s="1"/>
  <c r="Z117" i="1" s="1"/>
  <c r="S82" i="1"/>
  <c r="T82" i="1" s="1"/>
  <c r="R82" i="1" s="1"/>
  <c r="D143" i="1"/>
  <c r="E143" i="1" s="1"/>
  <c r="F143" i="1"/>
  <c r="C144" i="1" s="1"/>
  <c r="L84" i="1"/>
  <c r="J84" i="1" s="1"/>
  <c r="M84" i="1" s="1"/>
  <c r="K85" i="1" s="1"/>
  <c r="F142" i="6" l="1"/>
  <c r="H142" i="6" s="1"/>
  <c r="D143" i="6"/>
  <c r="G143" i="6" s="1"/>
  <c r="E143" i="6"/>
  <c r="F141" i="4"/>
  <c r="E142" i="4"/>
  <c r="D142" i="4"/>
  <c r="G142" i="4" s="1"/>
  <c r="Z133" i="3"/>
  <c r="AB133" i="3"/>
  <c r="Y134" i="3" s="1"/>
  <c r="AA132" i="3"/>
  <c r="S133" i="3"/>
  <c r="U133" i="3"/>
  <c r="R134" i="3" s="1"/>
  <c r="T132" i="3"/>
  <c r="K134" i="3"/>
  <c r="N134" i="3" s="1"/>
  <c r="L134" i="3"/>
  <c r="F133" i="3"/>
  <c r="E134" i="3"/>
  <c r="G134" i="3"/>
  <c r="D135" i="3" s="1"/>
  <c r="AA117" i="1"/>
  <c r="X118" i="1" s="1"/>
  <c r="U82" i="1"/>
  <c r="D144" i="1"/>
  <c r="E144" i="1" s="1"/>
  <c r="F144" i="1"/>
  <c r="C145" i="1" s="1"/>
  <c r="L85" i="1"/>
  <c r="J85" i="1" s="1"/>
  <c r="M85" i="1" s="1"/>
  <c r="K86" i="1" s="1"/>
  <c r="F143" i="6" l="1"/>
  <c r="H143" i="6" s="1"/>
  <c r="D144" i="6"/>
  <c r="G144" i="6" s="1"/>
  <c r="E144" i="6"/>
  <c r="E143" i="4"/>
  <c r="D143" i="4"/>
  <c r="G143" i="4" s="1"/>
  <c r="F142" i="4"/>
  <c r="Z134" i="3"/>
  <c r="AB134" i="3"/>
  <c r="Y135" i="3" s="1"/>
  <c r="AA133" i="3"/>
  <c r="S134" i="3"/>
  <c r="U134" i="3"/>
  <c r="R135" i="3" s="1"/>
  <c r="T133" i="3"/>
  <c r="M134" i="3"/>
  <c r="K135" i="3"/>
  <c r="N135" i="3" s="1"/>
  <c r="L135" i="3"/>
  <c r="M135" i="3" s="1"/>
  <c r="E135" i="3"/>
  <c r="G135" i="3"/>
  <c r="D136" i="3" s="1"/>
  <c r="F134" i="3"/>
  <c r="Y118" i="1"/>
  <c r="Z118" i="1" s="1"/>
  <c r="AA118" i="1"/>
  <c r="X119" i="1" s="1"/>
  <c r="Y119" i="1" s="1"/>
  <c r="Z119" i="1" s="1"/>
  <c r="S83" i="1"/>
  <c r="T83" i="1" s="1"/>
  <c r="R83" i="1" s="1"/>
  <c r="D145" i="1"/>
  <c r="E145" i="1" s="1"/>
  <c r="F145" i="1"/>
  <c r="C146" i="1" s="1"/>
  <c r="L86" i="1"/>
  <c r="J86" i="1" s="1"/>
  <c r="M86" i="1" s="1"/>
  <c r="K87" i="1" s="1"/>
  <c r="F144" i="6" l="1"/>
  <c r="H144" i="6" s="1"/>
  <c r="D145" i="6"/>
  <c r="G145" i="6" s="1"/>
  <c r="E145" i="6"/>
  <c r="E144" i="4"/>
  <c r="D144" i="4"/>
  <c r="G144" i="4" s="1"/>
  <c r="F143" i="4"/>
  <c r="AA134" i="3"/>
  <c r="Z135" i="3"/>
  <c r="AB135" i="3"/>
  <c r="Y136" i="3" s="1"/>
  <c r="U135" i="3"/>
  <c r="R136" i="3" s="1"/>
  <c r="S135" i="3"/>
  <c r="T134" i="3"/>
  <c r="K136" i="3"/>
  <c r="N136" i="3" s="1"/>
  <c r="L136" i="3"/>
  <c r="G136" i="3"/>
  <c r="D137" i="3" s="1"/>
  <c r="E136" i="3"/>
  <c r="F135" i="3"/>
  <c r="AA119" i="1"/>
  <c r="X120" i="1" s="1"/>
  <c r="Y120" i="1" s="1"/>
  <c r="Z120" i="1" s="1"/>
  <c r="U83" i="1"/>
  <c r="D146" i="1"/>
  <c r="E146" i="1" s="1"/>
  <c r="F146" i="1"/>
  <c r="C147" i="1" s="1"/>
  <c r="L87" i="1"/>
  <c r="J87" i="1" s="1"/>
  <c r="M87" i="1" s="1"/>
  <c r="K88" i="1" s="1"/>
  <c r="F145" i="6" l="1"/>
  <c r="H145" i="6" s="1"/>
  <c r="E146" i="6"/>
  <c r="D146" i="6"/>
  <c r="G146" i="6" s="1"/>
  <c r="E145" i="4"/>
  <c r="D145" i="4"/>
  <c r="G145" i="4" s="1"/>
  <c r="F144" i="4"/>
  <c r="Z136" i="3"/>
  <c r="AB136" i="3"/>
  <c r="Y137" i="3" s="1"/>
  <c r="AA135" i="3"/>
  <c r="T135" i="3"/>
  <c r="S136" i="3"/>
  <c r="U136" i="3"/>
  <c r="R137" i="3" s="1"/>
  <c r="M136" i="3"/>
  <c r="K137" i="3"/>
  <c r="N137" i="3" s="1"/>
  <c r="L137" i="3"/>
  <c r="F136" i="3"/>
  <c r="E137" i="3"/>
  <c r="G137" i="3"/>
  <c r="D138" i="3" s="1"/>
  <c r="AA120" i="1"/>
  <c r="S84" i="1"/>
  <c r="T84" i="1" s="1"/>
  <c r="R84" i="1" s="1"/>
  <c r="D147" i="1"/>
  <c r="E147" i="1" s="1"/>
  <c r="F147" i="1"/>
  <c r="C148" i="1" s="1"/>
  <c r="L88" i="1"/>
  <c r="J88" i="1" s="1"/>
  <c r="M88" i="1" s="1"/>
  <c r="K89" i="1" s="1"/>
  <c r="D147" i="6" l="1"/>
  <c r="G147" i="6" s="1"/>
  <c r="E147" i="6"/>
  <c r="F146" i="6"/>
  <c r="H146" i="6" s="1"/>
  <c r="D146" i="4"/>
  <c r="G146" i="4" s="1"/>
  <c r="E146" i="4"/>
  <c r="F145" i="4"/>
  <c r="Z137" i="3"/>
  <c r="AB137" i="3"/>
  <c r="Y138" i="3" s="1"/>
  <c r="AA136" i="3"/>
  <c r="U137" i="3"/>
  <c r="R138" i="3" s="1"/>
  <c r="S137" i="3"/>
  <c r="T137" i="3" s="1"/>
  <c r="T136" i="3"/>
  <c r="M137" i="3"/>
  <c r="K138" i="3"/>
  <c r="N138" i="3"/>
  <c r="L138" i="3"/>
  <c r="G138" i="3"/>
  <c r="D139" i="3" s="1"/>
  <c r="E138" i="3"/>
  <c r="F137" i="3"/>
  <c r="X121" i="1"/>
  <c r="Y121" i="1" s="1"/>
  <c r="Z121" i="1" s="1"/>
  <c r="U84" i="1"/>
  <c r="F148" i="1"/>
  <c r="C149" i="1" s="1"/>
  <c r="D148" i="1"/>
  <c r="E148" i="1" s="1"/>
  <c r="L89" i="1"/>
  <c r="J89" i="1" s="1"/>
  <c r="M89" i="1" s="1"/>
  <c r="K90" i="1" s="1"/>
  <c r="F147" i="6" l="1"/>
  <c r="H147" i="6" s="1"/>
  <c r="D148" i="6"/>
  <c r="G148" i="6" s="1"/>
  <c r="E148" i="6"/>
  <c r="M138" i="3"/>
  <c r="F146" i="4"/>
  <c r="E147" i="4"/>
  <c r="D147" i="4"/>
  <c r="G147" i="4" s="1"/>
  <c r="AA137" i="3"/>
  <c r="AB138" i="3"/>
  <c r="Y139" i="3" s="1"/>
  <c r="Z138" i="3"/>
  <c r="S138" i="3"/>
  <c r="U138" i="3"/>
  <c r="R139" i="3" s="1"/>
  <c r="K139" i="3"/>
  <c r="N139" i="3" s="1"/>
  <c r="L139" i="3"/>
  <c r="F138" i="3"/>
  <c r="G139" i="3"/>
  <c r="D140" i="3" s="1"/>
  <c r="E139" i="3"/>
  <c r="AA121" i="1"/>
  <c r="X122" i="1" s="1"/>
  <c r="Y122" i="1" s="1"/>
  <c r="Z122" i="1" s="1"/>
  <c r="S85" i="1"/>
  <c r="T85" i="1" s="1"/>
  <c r="R85" i="1" s="1"/>
  <c r="F149" i="1"/>
  <c r="C150" i="1" s="1"/>
  <c r="D149" i="1"/>
  <c r="E149" i="1" s="1"/>
  <c r="L90" i="1"/>
  <c r="J90" i="1" s="1"/>
  <c r="M90" i="1" s="1"/>
  <c r="K91" i="1" s="1"/>
  <c r="F148" i="6" l="1"/>
  <c r="H148" i="6" s="1"/>
  <c r="E149" i="6"/>
  <c r="D149" i="6"/>
  <c r="G149" i="6" s="1"/>
  <c r="D148" i="4"/>
  <c r="G148" i="4" s="1"/>
  <c r="E148" i="4"/>
  <c r="F147" i="4"/>
  <c r="Z139" i="3"/>
  <c r="AB139" i="3"/>
  <c r="Y140" i="3" s="1"/>
  <c r="AA138" i="3"/>
  <c r="S139" i="3"/>
  <c r="U139" i="3"/>
  <c r="R140" i="3" s="1"/>
  <c r="T138" i="3"/>
  <c r="M139" i="3"/>
  <c r="K140" i="3"/>
  <c r="N140" i="3" s="1"/>
  <c r="L140" i="3"/>
  <c r="F139" i="3"/>
  <c r="E140" i="3"/>
  <c r="G140" i="3"/>
  <c r="D141" i="3" s="1"/>
  <c r="AA122" i="1"/>
  <c r="X123" i="1" s="1"/>
  <c r="Y123" i="1" s="1"/>
  <c r="Z123" i="1" s="1"/>
  <c r="U85" i="1"/>
  <c r="F150" i="1"/>
  <c r="C151" i="1" s="1"/>
  <c r="D150" i="1"/>
  <c r="E150" i="1" s="1"/>
  <c r="L91" i="1"/>
  <c r="J91" i="1" s="1"/>
  <c r="M91" i="1" s="1"/>
  <c r="K92" i="1" s="1"/>
  <c r="D150" i="6" l="1"/>
  <c r="G150" i="6" s="1"/>
  <c r="E150" i="6"/>
  <c r="F149" i="6"/>
  <c r="H149" i="6" s="1"/>
  <c r="F148" i="4"/>
  <c r="D149" i="4"/>
  <c r="G149" i="4" s="1"/>
  <c r="E149" i="4"/>
  <c r="Z140" i="3"/>
  <c r="AA140" i="3" s="1"/>
  <c r="AB140" i="3"/>
  <c r="Y141" i="3" s="1"/>
  <c r="AA139" i="3"/>
  <c r="U140" i="3"/>
  <c r="R141" i="3" s="1"/>
  <c r="S140" i="3"/>
  <c r="T140" i="3" s="1"/>
  <c r="T139" i="3"/>
  <c r="M140" i="3"/>
  <c r="K141" i="3"/>
  <c r="N141" i="3" s="1"/>
  <c r="L141" i="3"/>
  <c r="G141" i="3"/>
  <c r="D142" i="3" s="1"/>
  <c r="E141" i="3"/>
  <c r="F141" i="3" s="1"/>
  <c r="F140" i="3"/>
  <c r="AA123" i="1"/>
  <c r="X124" i="1" s="1"/>
  <c r="Y124" i="1" s="1"/>
  <c r="Z124" i="1" s="1"/>
  <c r="S86" i="1"/>
  <c r="T86" i="1" s="1"/>
  <c r="R86" i="1" s="1"/>
  <c r="U86" i="1" s="1"/>
  <c r="F151" i="1"/>
  <c r="C152" i="1" s="1"/>
  <c r="D151" i="1"/>
  <c r="E151" i="1" s="1"/>
  <c r="L92" i="1"/>
  <c r="J92" i="1" s="1"/>
  <c r="M92" i="1" s="1"/>
  <c r="K93" i="1" s="1"/>
  <c r="F150" i="6" l="1"/>
  <c r="H150" i="6" s="1"/>
  <c r="D151" i="6"/>
  <c r="G151" i="6" s="1"/>
  <c r="E151" i="6"/>
  <c r="F149" i="4"/>
  <c r="D150" i="4"/>
  <c r="G150" i="4" s="1"/>
  <c r="E150" i="4"/>
  <c r="Z141" i="3"/>
  <c r="AB141" i="3"/>
  <c r="Y142" i="3" s="1"/>
  <c r="S141" i="3"/>
  <c r="U141" i="3"/>
  <c r="R142" i="3" s="1"/>
  <c r="M141" i="3"/>
  <c r="L142" i="3"/>
  <c r="K142" i="3"/>
  <c r="N142" i="3"/>
  <c r="G142" i="3"/>
  <c r="D143" i="3" s="1"/>
  <c r="E142" i="3"/>
  <c r="AA124" i="1"/>
  <c r="X125" i="1" s="1"/>
  <c r="Y125" i="1" s="1"/>
  <c r="Z125" i="1" s="1"/>
  <c r="S87" i="1"/>
  <c r="T87" i="1" s="1"/>
  <c r="R87" i="1" s="1"/>
  <c r="F152" i="1"/>
  <c r="C153" i="1" s="1"/>
  <c r="D152" i="1"/>
  <c r="E152" i="1" s="1"/>
  <c r="L93" i="1"/>
  <c r="J93" i="1" s="1"/>
  <c r="M93" i="1" s="1"/>
  <c r="K94" i="1" s="1"/>
  <c r="F151" i="6" l="1"/>
  <c r="H151" i="6" s="1"/>
  <c r="E152" i="6"/>
  <c r="D152" i="6"/>
  <c r="G152" i="6" s="1"/>
  <c r="F150" i="4"/>
  <c r="E151" i="4"/>
  <c r="D151" i="4"/>
  <c r="G151" i="4" s="1"/>
  <c r="AA141" i="3"/>
  <c r="Z142" i="3"/>
  <c r="AB142" i="3"/>
  <c r="Y143" i="3" s="1"/>
  <c r="S142" i="3"/>
  <c r="U142" i="3"/>
  <c r="R143" i="3" s="1"/>
  <c r="T141" i="3"/>
  <c r="K143" i="3"/>
  <c r="N143" i="3" s="1"/>
  <c r="L143" i="3"/>
  <c r="M142" i="3"/>
  <c r="E143" i="3"/>
  <c r="G143" i="3"/>
  <c r="D144" i="3" s="1"/>
  <c r="F142" i="3"/>
  <c r="AA125" i="1"/>
  <c r="X126" i="1" s="1"/>
  <c r="U87" i="1"/>
  <c r="F153" i="1"/>
  <c r="C154" i="1" s="1"/>
  <c r="D153" i="1"/>
  <c r="E153" i="1" s="1"/>
  <c r="L94" i="1"/>
  <c r="J94" i="1" s="1"/>
  <c r="M94" i="1" s="1"/>
  <c r="D153" i="6" l="1"/>
  <c r="G153" i="6" s="1"/>
  <c r="E153" i="6"/>
  <c r="F152" i="6"/>
  <c r="H152" i="6" s="1"/>
  <c r="D152" i="4"/>
  <c r="G152" i="4" s="1"/>
  <c r="E152" i="4"/>
  <c r="F151" i="4"/>
  <c r="AA142" i="3"/>
  <c r="Z143" i="3"/>
  <c r="AB143" i="3"/>
  <c r="Y144" i="3" s="1"/>
  <c r="S143" i="3"/>
  <c r="U143" i="3"/>
  <c r="R144" i="3" s="1"/>
  <c r="T142" i="3"/>
  <c r="M143" i="3"/>
  <c r="K144" i="3"/>
  <c r="N144" i="3" s="1"/>
  <c r="L144" i="3"/>
  <c r="G144" i="3"/>
  <c r="D145" i="3" s="1"/>
  <c r="E144" i="3"/>
  <c r="F143" i="3"/>
  <c r="Y126" i="1"/>
  <c r="Z126" i="1" s="1"/>
  <c r="AA126" i="1"/>
  <c r="X127" i="1" s="1"/>
  <c r="Y127" i="1" s="1"/>
  <c r="Z127" i="1" s="1"/>
  <c r="S88" i="1"/>
  <c r="T88" i="1" s="1"/>
  <c r="R88" i="1" s="1"/>
  <c r="D154" i="1"/>
  <c r="E154" i="1" s="1"/>
  <c r="F154" i="1"/>
  <c r="C155" i="1" s="1"/>
  <c r="K95" i="1"/>
  <c r="F153" i="6" l="1"/>
  <c r="H153" i="6" s="1"/>
  <c r="D154" i="6"/>
  <c r="G154" i="6" s="1"/>
  <c r="E154" i="6"/>
  <c r="F152" i="4"/>
  <c r="E153" i="4"/>
  <c r="D153" i="4"/>
  <c r="G153" i="4" s="1"/>
  <c r="Z144" i="3"/>
  <c r="AB144" i="3"/>
  <c r="Y145" i="3" s="1"/>
  <c r="AA143" i="3"/>
  <c r="U144" i="3"/>
  <c r="R145" i="3" s="1"/>
  <c r="S144" i="3"/>
  <c r="T144" i="3" s="1"/>
  <c r="T143" i="3"/>
  <c r="M144" i="3"/>
  <c r="K145" i="3"/>
  <c r="L145" i="3"/>
  <c r="M145" i="3" s="1"/>
  <c r="N145" i="3"/>
  <c r="F144" i="3"/>
  <c r="E145" i="3"/>
  <c r="G145" i="3"/>
  <c r="D146" i="3" s="1"/>
  <c r="AA127" i="1"/>
  <c r="X128" i="1" s="1"/>
  <c r="Y128" i="1" s="1"/>
  <c r="Z128" i="1" s="1"/>
  <c r="U88" i="1"/>
  <c r="D155" i="1"/>
  <c r="E155" i="1" s="1"/>
  <c r="F155" i="1"/>
  <c r="C156" i="1" s="1"/>
  <c r="L95" i="1"/>
  <c r="J95" i="1" s="1"/>
  <c r="M95" i="1" s="1"/>
  <c r="K96" i="1" s="1"/>
  <c r="F154" i="6" l="1"/>
  <c r="H154" i="6" s="1"/>
  <c r="E155" i="6"/>
  <c r="D155" i="6"/>
  <c r="G155" i="6" s="1"/>
  <c r="D154" i="4"/>
  <c r="G154" i="4" s="1"/>
  <c r="E154" i="4"/>
  <c r="F153" i="4"/>
  <c r="Z145" i="3"/>
  <c r="AB145" i="3"/>
  <c r="Y146" i="3" s="1"/>
  <c r="AA144" i="3"/>
  <c r="S145" i="3"/>
  <c r="U145" i="3"/>
  <c r="R146" i="3" s="1"/>
  <c r="K146" i="3"/>
  <c r="N146" i="3" s="1"/>
  <c r="L146" i="3"/>
  <c r="E146" i="3"/>
  <c r="G146" i="3"/>
  <c r="D147" i="3" s="1"/>
  <c r="F145" i="3"/>
  <c r="AA128" i="1"/>
  <c r="S89" i="1"/>
  <c r="T89" i="1" s="1"/>
  <c r="R89" i="1" s="1"/>
  <c r="D156" i="1"/>
  <c r="E156" i="1" s="1"/>
  <c r="F156" i="1"/>
  <c r="C157" i="1" s="1"/>
  <c r="L96" i="1"/>
  <c r="J96" i="1" s="1"/>
  <c r="M96" i="1" s="1"/>
  <c r="K97" i="1" s="1"/>
  <c r="F155" i="6" l="1"/>
  <c r="H155" i="6" s="1"/>
  <c r="D156" i="6"/>
  <c r="G156" i="6" s="1"/>
  <c r="E156" i="6"/>
  <c r="F154" i="4"/>
  <c r="E155" i="4"/>
  <c r="D155" i="4"/>
  <c r="G155" i="4" s="1"/>
  <c r="Z146" i="3"/>
  <c r="AB146" i="3"/>
  <c r="Y147" i="3" s="1"/>
  <c r="AA145" i="3"/>
  <c r="U146" i="3"/>
  <c r="R147" i="3" s="1"/>
  <c r="S146" i="3"/>
  <c r="T146" i="3" s="1"/>
  <c r="T145" i="3"/>
  <c r="M146" i="3"/>
  <c r="L147" i="3"/>
  <c r="K147" i="3"/>
  <c r="N147" i="3" s="1"/>
  <c r="G147" i="3"/>
  <c r="D148" i="3" s="1"/>
  <c r="E147" i="3"/>
  <c r="F146" i="3"/>
  <c r="X129" i="1"/>
  <c r="Y129" i="1" s="1"/>
  <c r="Z129" i="1" s="1"/>
  <c r="U89" i="1"/>
  <c r="F157" i="1"/>
  <c r="C158" i="1" s="1"/>
  <c r="D157" i="1"/>
  <c r="E157" i="1" s="1"/>
  <c r="L97" i="1"/>
  <c r="J97" i="1" s="1"/>
  <c r="M97" i="1" s="1"/>
  <c r="F156" i="6" l="1"/>
  <c r="H156" i="6" s="1"/>
  <c r="D157" i="6"/>
  <c r="G157" i="6" s="1"/>
  <c r="E157" i="6"/>
  <c r="D156" i="4"/>
  <c r="G156" i="4" s="1"/>
  <c r="E156" i="4"/>
  <c r="F155" i="4"/>
  <c r="AA146" i="3"/>
  <c r="Z147" i="3"/>
  <c r="AA147" i="3" s="1"/>
  <c r="AB147" i="3"/>
  <c r="Y148" i="3" s="1"/>
  <c r="S147" i="3"/>
  <c r="U147" i="3"/>
  <c r="R148" i="3" s="1"/>
  <c r="L148" i="3"/>
  <c r="K148" i="3"/>
  <c r="N148" i="3" s="1"/>
  <c r="M147" i="3"/>
  <c r="F147" i="3"/>
  <c r="E148" i="3"/>
  <c r="G148" i="3"/>
  <c r="D149" i="3" s="1"/>
  <c r="AA129" i="1"/>
  <c r="X130" i="1" s="1"/>
  <c r="S90" i="1"/>
  <c r="T90" i="1" s="1"/>
  <c r="R90" i="1" s="1"/>
  <c r="D158" i="1"/>
  <c r="E158" i="1" s="1"/>
  <c r="F158" i="1"/>
  <c r="C159" i="1" s="1"/>
  <c r="K98" i="1"/>
  <c r="F157" i="6" l="1"/>
  <c r="H157" i="6" s="1"/>
  <c r="E158" i="6"/>
  <c r="D158" i="6"/>
  <c r="G158" i="6" s="1"/>
  <c r="F156" i="4"/>
  <c r="E157" i="4"/>
  <c r="D157" i="4"/>
  <c r="G157" i="4" s="1"/>
  <c r="Z148" i="3"/>
  <c r="AB148" i="3"/>
  <c r="Y149" i="3" s="1"/>
  <c r="S148" i="3"/>
  <c r="U148" i="3"/>
  <c r="R149" i="3" s="1"/>
  <c r="T147" i="3"/>
  <c r="L149" i="3"/>
  <c r="K149" i="3"/>
  <c r="N149" i="3" s="1"/>
  <c r="M148" i="3"/>
  <c r="G149" i="3"/>
  <c r="D150" i="3" s="1"/>
  <c r="E149" i="3"/>
  <c r="F148" i="3"/>
  <c r="Y130" i="1"/>
  <c r="Z130" i="1" s="1"/>
  <c r="AA130" i="1"/>
  <c r="X131" i="1" s="1"/>
  <c r="Y131" i="1" s="1"/>
  <c r="Z131" i="1" s="1"/>
  <c r="U90" i="1"/>
  <c r="F159" i="1"/>
  <c r="C160" i="1" s="1"/>
  <c r="D159" i="1"/>
  <c r="E159" i="1" s="1"/>
  <c r="L98" i="1"/>
  <c r="J98" i="1" s="1"/>
  <c r="M98" i="1" s="1"/>
  <c r="K99" i="1" s="1"/>
  <c r="D159" i="6" l="1"/>
  <c r="G159" i="6" s="1"/>
  <c r="E159" i="6"/>
  <c r="F158" i="6"/>
  <c r="H158" i="6" s="1"/>
  <c r="D158" i="4"/>
  <c r="G158" i="4" s="1"/>
  <c r="E158" i="4"/>
  <c r="F157" i="4"/>
  <c r="AA148" i="3"/>
  <c r="Z149" i="3"/>
  <c r="AB149" i="3"/>
  <c r="Y150" i="3" s="1"/>
  <c r="U149" i="3"/>
  <c r="R150" i="3" s="1"/>
  <c r="S149" i="3"/>
  <c r="T149" i="3" s="1"/>
  <c r="T148" i="3"/>
  <c r="M149" i="3"/>
  <c r="K150" i="3"/>
  <c r="N150" i="3" s="1"/>
  <c r="L150" i="3"/>
  <c r="F149" i="3"/>
  <c r="G150" i="3"/>
  <c r="D151" i="3" s="1"/>
  <c r="E150" i="3"/>
  <c r="AA131" i="1"/>
  <c r="S91" i="1"/>
  <c r="T91" i="1" s="1"/>
  <c r="R91" i="1" s="1"/>
  <c r="F160" i="1"/>
  <c r="C161" i="1" s="1"/>
  <c r="D160" i="1"/>
  <c r="E160" i="1" s="1"/>
  <c r="L99" i="1"/>
  <c r="J99" i="1" s="1"/>
  <c r="M99" i="1" s="1"/>
  <c r="F159" i="6" l="1"/>
  <c r="H159" i="6" s="1"/>
  <c r="D160" i="6"/>
  <c r="G160" i="6" s="1"/>
  <c r="E160" i="6"/>
  <c r="F158" i="4"/>
  <c r="E159" i="4"/>
  <c r="D159" i="4"/>
  <c r="G159" i="4" s="1"/>
  <c r="Z150" i="3"/>
  <c r="AB150" i="3"/>
  <c r="Y151" i="3" s="1"/>
  <c r="AA149" i="3"/>
  <c r="S150" i="3"/>
  <c r="U150" i="3"/>
  <c r="R151" i="3" s="1"/>
  <c r="M150" i="3"/>
  <c r="K151" i="3"/>
  <c r="N151" i="3" s="1"/>
  <c r="L151" i="3"/>
  <c r="F150" i="3"/>
  <c r="E151" i="3"/>
  <c r="G151" i="3"/>
  <c r="D152" i="3" s="1"/>
  <c r="X132" i="1"/>
  <c r="Y132" i="1" s="1"/>
  <c r="Z132" i="1" s="1"/>
  <c r="U91" i="1"/>
  <c r="F161" i="1"/>
  <c r="C162" i="1" s="1"/>
  <c r="D161" i="1"/>
  <c r="E161" i="1" s="1"/>
  <c r="K100" i="1"/>
  <c r="F160" i="6" l="1"/>
  <c r="H160" i="6" s="1"/>
  <c r="E161" i="6"/>
  <c r="D161" i="6"/>
  <c r="G161" i="6" s="1"/>
  <c r="D160" i="4"/>
  <c r="G160" i="4" s="1"/>
  <c r="E160" i="4"/>
  <c r="F159" i="4"/>
  <c r="Z151" i="3"/>
  <c r="AB151" i="3"/>
  <c r="Y152" i="3" s="1"/>
  <c r="AA150" i="3"/>
  <c r="S151" i="3"/>
  <c r="U151" i="3"/>
  <c r="R152" i="3" s="1"/>
  <c r="T150" i="3"/>
  <c r="M151" i="3"/>
  <c r="K152" i="3"/>
  <c r="N152" i="3" s="1"/>
  <c r="L152" i="3"/>
  <c r="M152" i="3" s="1"/>
  <c r="G152" i="3"/>
  <c r="D153" i="3" s="1"/>
  <c r="E152" i="3"/>
  <c r="F151" i="3"/>
  <c r="AA132" i="1"/>
  <c r="X133" i="1" s="1"/>
  <c r="Y133" i="1" s="1"/>
  <c r="Z133" i="1" s="1"/>
  <c r="S92" i="1"/>
  <c r="T92" i="1" s="1"/>
  <c r="R92" i="1" s="1"/>
  <c r="D162" i="1"/>
  <c r="E162" i="1" s="1"/>
  <c r="F162" i="1"/>
  <c r="C163" i="1" s="1"/>
  <c r="L100" i="1"/>
  <c r="J100" i="1" s="1"/>
  <c r="M100" i="1" s="1"/>
  <c r="D162" i="6" l="1"/>
  <c r="G162" i="6" s="1"/>
  <c r="E162" i="6"/>
  <c r="F161" i="6"/>
  <c r="H161" i="6" s="1"/>
  <c r="F160" i="4"/>
  <c r="E161" i="4"/>
  <c r="D161" i="4"/>
  <c r="G161" i="4" s="1"/>
  <c r="AA151" i="3"/>
  <c r="Z152" i="3"/>
  <c r="AB152" i="3"/>
  <c r="Y153" i="3" s="1"/>
  <c r="S152" i="3"/>
  <c r="U152" i="3"/>
  <c r="R153" i="3" s="1"/>
  <c r="T151" i="3"/>
  <c r="L153" i="3"/>
  <c r="K153" i="3"/>
  <c r="N153" i="3" s="1"/>
  <c r="F152" i="3"/>
  <c r="G153" i="3"/>
  <c r="D154" i="3" s="1"/>
  <c r="E153" i="3"/>
  <c r="AA133" i="1"/>
  <c r="X134" i="1" s="1"/>
  <c r="Y134" i="1" s="1"/>
  <c r="Z134" i="1" s="1"/>
  <c r="U92" i="1"/>
  <c r="D163" i="1"/>
  <c r="E163" i="1" s="1"/>
  <c r="F163" i="1"/>
  <c r="C164" i="1" s="1"/>
  <c r="K101" i="1"/>
  <c r="F162" i="6" l="1"/>
  <c r="H162" i="6" s="1"/>
  <c r="D163" i="6"/>
  <c r="G163" i="6" s="1"/>
  <c r="E163" i="6"/>
  <c r="D162" i="4"/>
  <c r="G162" i="4" s="1"/>
  <c r="E162" i="4"/>
  <c r="F161" i="4"/>
  <c r="Z153" i="3"/>
  <c r="AB153" i="3"/>
  <c r="Y154" i="3" s="1"/>
  <c r="AA152" i="3"/>
  <c r="U153" i="3"/>
  <c r="R154" i="3" s="1"/>
  <c r="S153" i="3"/>
  <c r="T153" i="3" s="1"/>
  <c r="T152" i="3"/>
  <c r="L154" i="3"/>
  <c r="K154" i="3"/>
  <c r="N154" i="3" s="1"/>
  <c r="M153" i="3"/>
  <c r="F153" i="3"/>
  <c r="G154" i="3"/>
  <c r="D155" i="3" s="1"/>
  <c r="E154" i="3"/>
  <c r="F154" i="3" s="1"/>
  <c r="AA134" i="1"/>
  <c r="S93" i="1"/>
  <c r="T93" i="1" s="1"/>
  <c r="R93" i="1" s="1"/>
  <c r="F164" i="1"/>
  <c r="C165" i="1" s="1"/>
  <c r="D164" i="1"/>
  <c r="E164" i="1" s="1"/>
  <c r="L101" i="1"/>
  <c r="J101" i="1" s="1"/>
  <c r="M101" i="1" s="1"/>
  <c r="K102" i="1" s="1"/>
  <c r="F163" i="6" l="1"/>
  <c r="H163" i="6" s="1"/>
  <c r="E164" i="6"/>
  <c r="D164" i="6"/>
  <c r="G164" i="6" s="1"/>
  <c r="F162" i="4"/>
  <c r="D163" i="4"/>
  <c r="G163" i="4" s="1"/>
  <c r="E163" i="4"/>
  <c r="Z154" i="3"/>
  <c r="AB154" i="3"/>
  <c r="Y155" i="3" s="1"/>
  <c r="AA153" i="3"/>
  <c r="S154" i="3"/>
  <c r="U154" i="3"/>
  <c r="R155" i="3" s="1"/>
  <c r="K155" i="3"/>
  <c r="N155" i="3" s="1"/>
  <c r="L155" i="3"/>
  <c r="M154" i="3"/>
  <c r="E155" i="3"/>
  <c r="G155" i="3"/>
  <c r="D156" i="3" s="1"/>
  <c r="X135" i="1"/>
  <c r="Y135" i="1" s="1"/>
  <c r="Z135" i="1" s="1"/>
  <c r="U93" i="1"/>
  <c r="D165" i="1"/>
  <c r="E165" i="1" s="1"/>
  <c r="F165" i="1"/>
  <c r="C166" i="1" s="1"/>
  <c r="L102" i="1"/>
  <c r="J102" i="1" s="1"/>
  <c r="M102" i="1" s="1"/>
  <c r="K103" i="1" s="1"/>
  <c r="D165" i="6" l="1"/>
  <c r="G165" i="6" s="1"/>
  <c r="E165" i="6"/>
  <c r="F164" i="6"/>
  <c r="H164" i="6" s="1"/>
  <c r="F163" i="4"/>
  <c r="D164" i="4"/>
  <c r="G164" i="4" s="1"/>
  <c r="E164" i="4"/>
  <c r="Z155" i="3"/>
  <c r="AB155" i="3"/>
  <c r="Y156" i="3" s="1"/>
  <c r="AA154" i="3"/>
  <c r="U155" i="3"/>
  <c r="R156" i="3" s="1"/>
  <c r="S155" i="3"/>
  <c r="T154" i="3"/>
  <c r="M155" i="3"/>
  <c r="K156" i="3"/>
  <c r="N156" i="3" s="1"/>
  <c r="L156" i="3"/>
  <c r="E156" i="3"/>
  <c r="G156" i="3"/>
  <c r="D157" i="3" s="1"/>
  <c r="F155" i="3"/>
  <c r="AA135" i="1"/>
  <c r="X136" i="1" s="1"/>
  <c r="Y136" i="1" s="1"/>
  <c r="Z136" i="1" s="1"/>
  <c r="S94" i="1"/>
  <c r="T94" i="1" s="1"/>
  <c r="R94" i="1" s="1"/>
  <c r="F166" i="1"/>
  <c r="C167" i="1" s="1"/>
  <c r="D166" i="1"/>
  <c r="E166" i="1" s="1"/>
  <c r="L103" i="1"/>
  <c r="J103" i="1" s="1"/>
  <c r="M103" i="1" s="1"/>
  <c r="K104" i="1" s="1"/>
  <c r="D166" i="6" l="1"/>
  <c r="G166" i="6" s="1"/>
  <c r="E166" i="6"/>
  <c r="F165" i="6"/>
  <c r="H165" i="6" s="1"/>
  <c r="F164" i="4"/>
  <c r="E165" i="4"/>
  <c r="D165" i="4"/>
  <c r="G165" i="4" s="1"/>
  <c r="Z156" i="3"/>
  <c r="AB156" i="3"/>
  <c r="Y157" i="3" s="1"/>
  <c r="AA155" i="3"/>
  <c r="T155" i="3"/>
  <c r="S156" i="3"/>
  <c r="U156" i="3"/>
  <c r="R157" i="3" s="1"/>
  <c r="M156" i="3"/>
  <c r="K157" i="3"/>
  <c r="N157" i="3" s="1"/>
  <c r="L157" i="3"/>
  <c r="G157" i="3"/>
  <c r="D158" i="3" s="1"/>
  <c r="E157" i="3"/>
  <c r="F156" i="3"/>
  <c r="AA136" i="1"/>
  <c r="X137" i="1" s="1"/>
  <c r="Y137" i="1" s="1"/>
  <c r="Z137" i="1" s="1"/>
  <c r="U94" i="1"/>
  <c r="F167" i="1"/>
  <c r="C168" i="1" s="1"/>
  <c r="D167" i="1"/>
  <c r="E167" i="1" s="1"/>
  <c r="L104" i="1"/>
  <c r="J104" i="1" s="1"/>
  <c r="M104" i="1" s="1"/>
  <c r="F166" i="6" l="1"/>
  <c r="H166" i="6" s="1"/>
  <c r="E167" i="6"/>
  <c r="D167" i="6"/>
  <c r="G167" i="6" s="1"/>
  <c r="E166" i="4"/>
  <c r="D166" i="4"/>
  <c r="G166" i="4" s="1"/>
  <c r="F165" i="4"/>
  <c r="Z157" i="3"/>
  <c r="AB157" i="3"/>
  <c r="Y158" i="3" s="1"/>
  <c r="AA156" i="3"/>
  <c r="S157" i="3"/>
  <c r="U157" i="3"/>
  <c r="R158" i="3" s="1"/>
  <c r="T156" i="3"/>
  <c r="M157" i="3"/>
  <c r="K158" i="3"/>
  <c r="N158" i="3" s="1"/>
  <c r="L158" i="3"/>
  <c r="F157" i="3"/>
  <c r="G158" i="3"/>
  <c r="D159" i="3" s="1"/>
  <c r="E158" i="3"/>
  <c r="F158" i="3" s="1"/>
  <c r="AA137" i="1"/>
  <c r="S95" i="1"/>
  <c r="T95" i="1" s="1"/>
  <c r="R95" i="1" s="1"/>
  <c r="F168" i="1"/>
  <c r="C169" i="1" s="1"/>
  <c r="D168" i="1"/>
  <c r="E168" i="1" s="1"/>
  <c r="K105" i="1"/>
  <c r="D168" i="6" l="1"/>
  <c r="G168" i="6" s="1"/>
  <c r="E168" i="6"/>
  <c r="F167" i="6"/>
  <c r="H167" i="6" s="1"/>
  <c r="E167" i="4"/>
  <c r="D167" i="4"/>
  <c r="G167" i="4" s="1"/>
  <c r="F166" i="4"/>
  <c r="Z158" i="3"/>
  <c r="AB158" i="3"/>
  <c r="Y159" i="3" s="1"/>
  <c r="AA157" i="3"/>
  <c r="U158" i="3"/>
  <c r="R159" i="3" s="1"/>
  <c r="S158" i="3"/>
  <c r="T157" i="3"/>
  <c r="M158" i="3"/>
  <c r="K159" i="3"/>
  <c r="N159" i="3" s="1"/>
  <c r="L159" i="3"/>
  <c r="M159" i="3" s="1"/>
  <c r="E159" i="3"/>
  <c r="G159" i="3"/>
  <c r="D160" i="3" s="1"/>
  <c r="X138" i="1"/>
  <c r="Y138" i="1" s="1"/>
  <c r="Z138" i="1" s="1"/>
  <c r="U95" i="1"/>
  <c r="D169" i="1"/>
  <c r="E169" i="1" s="1"/>
  <c r="F169" i="1"/>
  <c r="C170" i="1" s="1"/>
  <c r="L105" i="1"/>
  <c r="J105" i="1" s="1"/>
  <c r="M105" i="1" s="1"/>
  <c r="K106" i="1" s="1"/>
  <c r="F168" i="6" l="1"/>
  <c r="H168" i="6" s="1"/>
  <c r="D169" i="6"/>
  <c r="G169" i="6" s="1"/>
  <c r="E169" i="6"/>
  <c r="E168" i="4"/>
  <c r="D168" i="4"/>
  <c r="G168" i="4" s="1"/>
  <c r="F167" i="4"/>
  <c r="Z159" i="3"/>
  <c r="AB159" i="3"/>
  <c r="Y160" i="3" s="1"/>
  <c r="AA158" i="3"/>
  <c r="S159" i="3"/>
  <c r="U159" i="3"/>
  <c r="R160" i="3" s="1"/>
  <c r="T158" i="3"/>
  <c r="K160" i="3"/>
  <c r="N160" i="3" s="1"/>
  <c r="L160" i="3"/>
  <c r="E160" i="3"/>
  <c r="G160" i="3"/>
  <c r="D161" i="3" s="1"/>
  <c r="F159" i="3"/>
  <c r="AA138" i="1"/>
  <c r="X139" i="1" s="1"/>
  <c r="S96" i="1"/>
  <c r="T96" i="1" s="1"/>
  <c r="R96" i="1" s="1"/>
  <c r="F170" i="1"/>
  <c r="C171" i="1" s="1"/>
  <c r="D170" i="1"/>
  <c r="E170" i="1" s="1"/>
  <c r="L106" i="1"/>
  <c r="J106" i="1" s="1"/>
  <c r="M106" i="1" s="1"/>
  <c r="K107" i="1" s="1"/>
  <c r="F169" i="6" l="1"/>
  <c r="H169" i="6" s="1"/>
  <c r="E170" i="6"/>
  <c r="D170" i="6"/>
  <c r="G170" i="6" s="1"/>
  <c r="D169" i="4"/>
  <c r="G169" i="4" s="1"/>
  <c r="E169" i="4"/>
  <c r="F168" i="4"/>
  <c r="Z160" i="3"/>
  <c r="AB160" i="3"/>
  <c r="Y161" i="3" s="1"/>
  <c r="AA159" i="3"/>
  <c r="S160" i="3"/>
  <c r="U160" i="3"/>
  <c r="R161" i="3" s="1"/>
  <c r="T159" i="3"/>
  <c r="M160" i="3"/>
  <c r="K161" i="3"/>
  <c r="N161" i="3" s="1"/>
  <c r="L161" i="3"/>
  <c r="G161" i="3"/>
  <c r="D162" i="3" s="1"/>
  <c r="E161" i="3"/>
  <c r="F160" i="3"/>
  <c r="Y139" i="1"/>
  <c r="Z139" i="1" s="1"/>
  <c r="AA139" i="1"/>
  <c r="X140" i="1" s="1"/>
  <c r="Y140" i="1" s="1"/>
  <c r="Z140" i="1" s="1"/>
  <c r="U96" i="1"/>
  <c r="D171" i="1"/>
  <c r="E171" i="1" s="1"/>
  <c r="F171" i="1"/>
  <c r="C172" i="1" s="1"/>
  <c r="L107" i="1"/>
  <c r="J107" i="1" s="1"/>
  <c r="M107" i="1" s="1"/>
  <c r="K108" i="1" s="1"/>
  <c r="D171" i="6" l="1"/>
  <c r="G171" i="6" s="1"/>
  <c r="E171" i="6"/>
  <c r="F170" i="6"/>
  <c r="H170" i="6" s="1"/>
  <c r="F169" i="4"/>
  <c r="E170" i="4"/>
  <c r="D170" i="4"/>
  <c r="G170" i="4" s="1"/>
  <c r="AA160" i="3"/>
  <c r="Z161" i="3"/>
  <c r="AB161" i="3"/>
  <c r="Y162" i="3" s="1"/>
  <c r="S161" i="3"/>
  <c r="U161" i="3"/>
  <c r="R162" i="3" s="1"/>
  <c r="T160" i="3"/>
  <c r="M161" i="3"/>
  <c r="K162" i="3"/>
  <c r="N162" i="3" s="1"/>
  <c r="L162" i="3"/>
  <c r="M162" i="3" s="1"/>
  <c r="F161" i="3"/>
  <c r="E162" i="3"/>
  <c r="G162" i="3"/>
  <c r="D163" i="3" s="1"/>
  <c r="AA140" i="1"/>
  <c r="X141" i="1" s="1"/>
  <c r="Y141" i="1" s="1"/>
  <c r="Z141" i="1" s="1"/>
  <c r="S97" i="1"/>
  <c r="T97" i="1" s="1"/>
  <c r="R97" i="1" s="1"/>
  <c r="D172" i="1"/>
  <c r="E172" i="1" s="1"/>
  <c r="F172" i="1"/>
  <c r="C173" i="1" s="1"/>
  <c r="L108" i="1"/>
  <c r="J108" i="1" s="1"/>
  <c r="M108" i="1" s="1"/>
  <c r="F171" i="6" l="1"/>
  <c r="H171" i="6" s="1"/>
  <c r="D172" i="6"/>
  <c r="G172" i="6" s="1"/>
  <c r="E172" i="6"/>
  <c r="E171" i="4"/>
  <c r="D171" i="4"/>
  <c r="G171" i="4" s="1"/>
  <c r="F170" i="4"/>
  <c r="Z162" i="3"/>
  <c r="AB162" i="3"/>
  <c r="Y163" i="3" s="1"/>
  <c r="AA161" i="3"/>
  <c r="U162" i="3"/>
  <c r="R163" i="3" s="1"/>
  <c r="S162" i="3"/>
  <c r="T162" i="3" s="1"/>
  <c r="T161" i="3"/>
  <c r="K163" i="3"/>
  <c r="N163" i="3" s="1"/>
  <c r="L163" i="3"/>
  <c r="E163" i="3"/>
  <c r="G163" i="3"/>
  <c r="D164" i="3" s="1"/>
  <c r="F162" i="3"/>
  <c r="AA141" i="1"/>
  <c r="X142" i="1" s="1"/>
  <c r="U97" i="1"/>
  <c r="F173" i="1"/>
  <c r="C174" i="1" s="1"/>
  <c r="D173" i="1"/>
  <c r="E173" i="1" s="1"/>
  <c r="K109" i="1"/>
  <c r="F172" i="6" l="1"/>
  <c r="H172" i="6" s="1"/>
  <c r="E173" i="6"/>
  <c r="D173" i="6"/>
  <c r="G173" i="6" s="1"/>
  <c r="E172" i="4"/>
  <c r="D172" i="4"/>
  <c r="G172" i="4" s="1"/>
  <c r="F171" i="4"/>
  <c r="Z163" i="3"/>
  <c r="AB163" i="3"/>
  <c r="Y164" i="3" s="1"/>
  <c r="AA162" i="3"/>
  <c r="S163" i="3"/>
  <c r="U163" i="3"/>
  <c r="R164" i="3" s="1"/>
  <c r="M163" i="3"/>
  <c r="K164" i="3"/>
  <c r="N164" i="3" s="1"/>
  <c r="L164" i="3"/>
  <c r="M164" i="3" s="1"/>
  <c r="G164" i="3"/>
  <c r="D165" i="3" s="1"/>
  <c r="E164" i="3"/>
  <c r="F163" i="3"/>
  <c r="Y142" i="1"/>
  <c r="Z142" i="1" s="1"/>
  <c r="AA142" i="1"/>
  <c r="X143" i="1" s="1"/>
  <c r="Y143" i="1" s="1"/>
  <c r="Z143" i="1" s="1"/>
  <c r="S98" i="1"/>
  <c r="T98" i="1" s="1"/>
  <c r="R98" i="1" s="1"/>
  <c r="D174" i="1"/>
  <c r="E174" i="1" s="1"/>
  <c r="F174" i="1"/>
  <c r="C175" i="1" s="1"/>
  <c r="L109" i="1"/>
  <c r="J109" i="1" s="1"/>
  <c r="M109" i="1" s="1"/>
  <c r="D174" i="6" l="1"/>
  <c r="G174" i="6" s="1"/>
  <c r="E174" i="6"/>
  <c r="F173" i="6"/>
  <c r="H173" i="6" s="1"/>
  <c r="D173" i="4"/>
  <c r="G173" i="4" s="1"/>
  <c r="E173" i="4"/>
  <c r="F172" i="4"/>
  <c r="Z164" i="3"/>
  <c r="AB164" i="3"/>
  <c r="Y165" i="3" s="1"/>
  <c r="AA163" i="3"/>
  <c r="U164" i="3"/>
  <c r="R165" i="3" s="1"/>
  <c r="S164" i="3"/>
  <c r="T164" i="3" s="1"/>
  <c r="T163" i="3"/>
  <c r="K165" i="3"/>
  <c r="N165" i="3" s="1"/>
  <c r="L165" i="3"/>
  <c r="F164" i="3"/>
  <c r="G165" i="3"/>
  <c r="D166" i="3" s="1"/>
  <c r="E165" i="3"/>
  <c r="AA143" i="1"/>
  <c r="X144" i="1" s="1"/>
  <c r="Y144" i="1" s="1"/>
  <c r="Z144" i="1" s="1"/>
  <c r="U98" i="1"/>
  <c r="D175" i="1"/>
  <c r="E175" i="1" s="1"/>
  <c r="F175" i="1"/>
  <c r="C176" i="1" s="1"/>
  <c r="K110" i="1"/>
  <c r="F174" i="6" l="1"/>
  <c r="H174" i="6" s="1"/>
  <c r="D175" i="6"/>
  <c r="G175" i="6" s="1"/>
  <c r="E175" i="6"/>
  <c r="F175" i="6" s="1"/>
  <c r="H175" i="6" s="1"/>
  <c r="F173" i="4"/>
  <c r="E174" i="4"/>
  <c r="D174" i="4"/>
  <c r="G174" i="4" s="1"/>
  <c r="Z165" i="3"/>
  <c r="AB165" i="3"/>
  <c r="Y166" i="3" s="1"/>
  <c r="AA164" i="3"/>
  <c r="S165" i="3"/>
  <c r="U165" i="3"/>
  <c r="R166" i="3" s="1"/>
  <c r="M165" i="3"/>
  <c r="K166" i="3"/>
  <c r="N166" i="3" s="1"/>
  <c r="L166" i="3"/>
  <c r="M166" i="3" s="1"/>
  <c r="F165" i="3"/>
  <c r="G166" i="3"/>
  <c r="D167" i="3" s="1"/>
  <c r="E166" i="3"/>
  <c r="F166" i="3" s="1"/>
  <c r="AA144" i="1"/>
  <c r="X145" i="1" s="1"/>
  <c r="S99" i="1"/>
  <c r="T99" i="1" s="1"/>
  <c r="R99" i="1" s="1"/>
  <c r="F176" i="1"/>
  <c r="C177" i="1" s="1"/>
  <c r="D176" i="1"/>
  <c r="E176" i="1" s="1"/>
  <c r="L110" i="1"/>
  <c r="J110" i="1" s="1"/>
  <c r="M110" i="1" s="1"/>
  <c r="E176" i="6" l="1"/>
  <c r="D176" i="6"/>
  <c r="G176" i="6" s="1"/>
  <c r="E175" i="4"/>
  <c r="D175" i="4"/>
  <c r="G175" i="4" s="1"/>
  <c r="F174" i="4"/>
  <c r="Z166" i="3"/>
  <c r="AB166" i="3"/>
  <c r="Y167" i="3" s="1"/>
  <c r="AA165" i="3"/>
  <c r="S166" i="3"/>
  <c r="U166" i="3"/>
  <c r="R167" i="3" s="1"/>
  <c r="T165" i="3"/>
  <c r="L167" i="3"/>
  <c r="K167" i="3"/>
  <c r="N167" i="3" s="1"/>
  <c r="G167" i="3"/>
  <c r="D168" i="3" s="1"/>
  <c r="E167" i="3"/>
  <c r="Y145" i="1"/>
  <c r="Z145" i="1" s="1"/>
  <c r="AA145" i="1"/>
  <c r="X146" i="1" s="1"/>
  <c r="Y146" i="1" s="1"/>
  <c r="Z146" i="1" s="1"/>
  <c r="U99" i="1"/>
  <c r="D177" i="1"/>
  <c r="E177" i="1" s="1"/>
  <c r="F177" i="1"/>
  <c r="C178" i="1" s="1"/>
  <c r="K111" i="1"/>
  <c r="D177" i="6" l="1"/>
  <c r="G177" i="6" s="1"/>
  <c r="E177" i="6"/>
  <c r="F176" i="6"/>
  <c r="H176" i="6" s="1"/>
  <c r="E176" i="4"/>
  <c r="D176" i="4"/>
  <c r="G176" i="4" s="1"/>
  <c r="F175" i="4"/>
  <c r="Z167" i="3"/>
  <c r="AB167" i="3"/>
  <c r="Y168" i="3" s="1"/>
  <c r="AA166" i="3"/>
  <c r="S167" i="3"/>
  <c r="U167" i="3"/>
  <c r="R168" i="3" s="1"/>
  <c r="T166" i="3"/>
  <c r="K168" i="3"/>
  <c r="N168" i="3" s="1"/>
  <c r="L168" i="3"/>
  <c r="M167" i="3"/>
  <c r="F167" i="3"/>
  <c r="E168" i="3"/>
  <c r="G168" i="3"/>
  <c r="D169" i="3" s="1"/>
  <c r="AA146" i="1"/>
  <c r="S100" i="1"/>
  <c r="T100" i="1" s="1"/>
  <c r="R100" i="1" s="1"/>
  <c r="D178" i="1"/>
  <c r="E178" i="1" s="1"/>
  <c r="F178" i="1"/>
  <c r="C179" i="1" s="1"/>
  <c r="L111" i="1"/>
  <c r="J111" i="1" s="1"/>
  <c r="M111" i="1" s="1"/>
  <c r="F177" i="6" l="1"/>
  <c r="H177" i="6" s="1"/>
  <c r="D178" i="6"/>
  <c r="G178" i="6" s="1"/>
  <c r="E178" i="6"/>
  <c r="E177" i="4"/>
  <c r="D177" i="4"/>
  <c r="G177" i="4" s="1"/>
  <c r="F176" i="4"/>
  <c r="Z168" i="3"/>
  <c r="AB168" i="3"/>
  <c r="Y169" i="3" s="1"/>
  <c r="AA167" i="3"/>
  <c r="S168" i="3"/>
  <c r="U168" i="3"/>
  <c r="R169" i="3" s="1"/>
  <c r="T167" i="3"/>
  <c r="M168" i="3"/>
  <c r="K169" i="3"/>
  <c r="N169" i="3" s="1"/>
  <c r="L169" i="3"/>
  <c r="E169" i="3"/>
  <c r="G169" i="3"/>
  <c r="D170" i="3" s="1"/>
  <c r="F168" i="3"/>
  <c r="X147" i="1"/>
  <c r="Y147" i="1" s="1"/>
  <c r="Z147" i="1" s="1"/>
  <c r="U100" i="1"/>
  <c r="F179" i="1"/>
  <c r="C180" i="1" s="1"/>
  <c r="D179" i="1"/>
  <c r="E179" i="1" s="1"/>
  <c r="K112" i="1"/>
  <c r="F178" i="6" l="1"/>
  <c r="H178" i="6" s="1"/>
  <c r="E179" i="6"/>
  <c r="D179" i="6"/>
  <c r="G179" i="6" s="1"/>
  <c r="D178" i="4"/>
  <c r="G178" i="4" s="1"/>
  <c r="E178" i="4"/>
  <c r="F177" i="4"/>
  <c r="Z169" i="3"/>
  <c r="AB169" i="3"/>
  <c r="Y170" i="3" s="1"/>
  <c r="AA168" i="3"/>
  <c r="S169" i="3"/>
  <c r="U169" i="3"/>
  <c r="R170" i="3" s="1"/>
  <c r="T168" i="3"/>
  <c r="M169" i="3"/>
  <c r="K170" i="3"/>
  <c r="N170" i="3" s="1"/>
  <c r="L170" i="3"/>
  <c r="M170" i="3" s="1"/>
  <c r="E170" i="3"/>
  <c r="G170" i="3"/>
  <c r="D171" i="3" s="1"/>
  <c r="F169" i="3"/>
  <c r="AA147" i="1"/>
  <c r="X148" i="1" s="1"/>
  <c r="Y148" i="1" s="1"/>
  <c r="Z148" i="1" s="1"/>
  <c r="S101" i="1"/>
  <c r="T101" i="1" s="1"/>
  <c r="R101" i="1" s="1"/>
  <c r="D180" i="1"/>
  <c r="E180" i="1" s="1"/>
  <c r="F180" i="1"/>
  <c r="C181" i="1" s="1"/>
  <c r="L112" i="1"/>
  <c r="J112" i="1" s="1"/>
  <c r="M112" i="1" s="1"/>
  <c r="D180" i="6" l="1"/>
  <c r="G180" i="6" s="1"/>
  <c r="E180" i="6"/>
  <c r="F179" i="6"/>
  <c r="H179" i="6" s="1"/>
  <c r="F178" i="4"/>
  <c r="D179" i="4"/>
  <c r="G179" i="4" s="1"/>
  <c r="E179" i="4"/>
  <c r="Z170" i="3"/>
  <c r="AB170" i="3"/>
  <c r="Y171" i="3" s="1"/>
  <c r="AA169" i="3"/>
  <c r="S170" i="3"/>
  <c r="U170" i="3"/>
  <c r="R171" i="3" s="1"/>
  <c r="T169" i="3"/>
  <c r="L171" i="3"/>
  <c r="K171" i="3"/>
  <c r="N171" i="3" s="1"/>
  <c r="E171" i="3"/>
  <c r="G171" i="3"/>
  <c r="D172" i="3" s="1"/>
  <c r="F170" i="3"/>
  <c r="AA148" i="1"/>
  <c r="X149" i="1" s="1"/>
  <c r="U101" i="1"/>
  <c r="D181" i="1"/>
  <c r="E181" i="1" s="1"/>
  <c r="F181" i="1"/>
  <c r="C182" i="1" s="1"/>
  <c r="K113" i="1"/>
  <c r="F180" i="6" l="1"/>
  <c r="H180" i="6" s="1"/>
  <c r="D181" i="6"/>
  <c r="G181" i="6" s="1"/>
  <c r="E181" i="6"/>
  <c r="F179" i="4"/>
  <c r="E180" i="4"/>
  <c r="D180" i="4"/>
  <c r="G180" i="4" s="1"/>
  <c r="Z171" i="3"/>
  <c r="AB171" i="3"/>
  <c r="Y172" i="3" s="1"/>
  <c r="AA170" i="3"/>
  <c r="U171" i="3"/>
  <c r="R172" i="3" s="1"/>
  <c r="S171" i="3"/>
  <c r="T170" i="3"/>
  <c r="K172" i="3"/>
  <c r="N172" i="3" s="1"/>
  <c r="L172" i="3"/>
  <c r="M171" i="3"/>
  <c r="G172" i="3"/>
  <c r="D173" i="3" s="1"/>
  <c r="E172" i="3"/>
  <c r="F171" i="3"/>
  <c r="Y149" i="1"/>
  <c r="Z149" i="1" s="1"/>
  <c r="AA149" i="1"/>
  <c r="X150" i="1" s="1"/>
  <c r="Y150" i="1" s="1"/>
  <c r="Z150" i="1" s="1"/>
  <c r="S102" i="1"/>
  <c r="T102" i="1" s="1"/>
  <c r="R102" i="1" s="1"/>
  <c r="D182" i="1"/>
  <c r="E182" i="1" s="1"/>
  <c r="F182" i="1"/>
  <c r="C183" i="1" s="1"/>
  <c r="L113" i="1"/>
  <c r="J113" i="1" s="1"/>
  <c r="M113" i="1" s="1"/>
  <c r="F181" i="6" l="1"/>
  <c r="H181" i="6" s="1"/>
  <c r="E182" i="6"/>
  <c r="D182" i="6"/>
  <c r="G182" i="6" s="1"/>
  <c r="D181" i="4"/>
  <c r="G181" i="4" s="1"/>
  <c r="E181" i="4"/>
  <c r="F180" i="4"/>
  <c r="Z172" i="3"/>
  <c r="AB172" i="3"/>
  <c r="Y173" i="3" s="1"/>
  <c r="AA171" i="3"/>
  <c r="T171" i="3"/>
  <c r="S172" i="3"/>
  <c r="U172" i="3"/>
  <c r="R173" i="3" s="1"/>
  <c r="M172" i="3"/>
  <c r="L173" i="3"/>
  <c r="K173" i="3"/>
  <c r="N173" i="3" s="1"/>
  <c r="F172" i="3"/>
  <c r="E173" i="3"/>
  <c r="G173" i="3"/>
  <c r="D174" i="3" s="1"/>
  <c r="AA150" i="1"/>
  <c r="U102" i="1"/>
  <c r="D183" i="1"/>
  <c r="E183" i="1" s="1"/>
  <c r="F183" i="1"/>
  <c r="C184" i="1" s="1"/>
  <c r="K114" i="1"/>
  <c r="E183" i="6" l="1"/>
  <c r="D183" i="6"/>
  <c r="G183" i="6" s="1"/>
  <c r="F182" i="6"/>
  <c r="H182" i="6" s="1"/>
  <c r="F181" i="4"/>
  <c r="E182" i="4"/>
  <c r="D182" i="4"/>
  <c r="G182" i="4" s="1"/>
  <c r="AA172" i="3"/>
  <c r="Z173" i="3"/>
  <c r="AB173" i="3"/>
  <c r="Y174" i="3" s="1"/>
  <c r="U173" i="3"/>
  <c r="R174" i="3" s="1"/>
  <c r="S173" i="3"/>
  <c r="T172" i="3"/>
  <c r="K174" i="3"/>
  <c r="N174" i="3" s="1"/>
  <c r="L174" i="3"/>
  <c r="M173" i="3"/>
  <c r="F173" i="3"/>
  <c r="G174" i="3"/>
  <c r="D175" i="3" s="1"/>
  <c r="E174" i="3"/>
  <c r="X151" i="1"/>
  <c r="Y151" i="1" s="1"/>
  <c r="Z151" i="1" s="1"/>
  <c r="S103" i="1"/>
  <c r="T103" i="1" s="1"/>
  <c r="R103" i="1" s="1"/>
  <c r="F184" i="1"/>
  <c r="C185" i="1" s="1"/>
  <c r="D184" i="1"/>
  <c r="E184" i="1" s="1"/>
  <c r="L114" i="1"/>
  <c r="J114" i="1" s="1"/>
  <c r="M114" i="1" s="1"/>
  <c r="E184" i="6" l="1"/>
  <c r="D184" i="6"/>
  <c r="G184" i="6" s="1"/>
  <c r="F183" i="6"/>
  <c r="H183" i="6" s="1"/>
  <c r="E183" i="4"/>
  <c r="D183" i="4"/>
  <c r="G183" i="4" s="1"/>
  <c r="F182" i="4"/>
  <c r="AA173" i="3"/>
  <c r="Z174" i="3"/>
  <c r="AB174" i="3"/>
  <c r="Y175" i="3" s="1"/>
  <c r="T173" i="3"/>
  <c r="S174" i="3"/>
  <c r="U174" i="3"/>
  <c r="R175" i="3" s="1"/>
  <c r="M174" i="3"/>
  <c r="K175" i="3"/>
  <c r="N175" i="3" s="1"/>
  <c r="L175" i="3"/>
  <c r="M175" i="3" s="1"/>
  <c r="F174" i="3"/>
  <c r="G175" i="3"/>
  <c r="D176" i="3" s="1"/>
  <c r="E175" i="3"/>
  <c r="F175" i="3" s="1"/>
  <c r="AA151" i="1"/>
  <c r="X152" i="1" s="1"/>
  <c r="Y152" i="1" s="1"/>
  <c r="Z152" i="1" s="1"/>
  <c r="U103" i="1"/>
  <c r="D185" i="1"/>
  <c r="E185" i="1" s="1"/>
  <c r="F185" i="1"/>
  <c r="C186" i="1" s="1"/>
  <c r="K115" i="1"/>
  <c r="E185" i="6" l="1"/>
  <c r="D185" i="6"/>
  <c r="G185" i="6" s="1"/>
  <c r="F184" i="6"/>
  <c r="H184" i="6" s="1"/>
  <c r="E184" i="4"/>
  <c r="D184" i="4"/>
  <c r="G184" i="4" s="1"/>
  <c r="F183" i="4"/>
  <c r="Z175" i="3"/>
  <c r="AB175" i="3"/>
  <c r="Y176" i="3" s="1"/>
  <c r="AA174" i="3"/>
  <c r="S175" i="3"/>
  <c r="U175" i="3"/>
  <c r="R176" i="3" s="1"/>
  <c r="T174" i="3"/>
  <c r="K176" i="3"/>
  <c r="N176" i="3" s="1"/>
  <c r="L176" i="3"/>
  <c r="E176" i="3"/>
  <c r="G176" i="3"/>
  <c r="D177" i="3" s="1"/>
  <c r="AA152" i="1"/>
  <c r="X153" i="1" s="1"/>
  <c r="Y153" i="1" s="1"/>
  <c r="Z153" i="1" s="1"/>
  <c r="S104" i="1"/>
  <c r="T104" i="1" s="1"/>
  <c r="R104" i="1" s="1"/>
  <c r="D186" i="1"/>
  <c r="E186" i="1" s="1"/>
  <c r="F186" i="1"/>
  <c r="C187" i="1" s="1"/>
  <c r="L115" i="1"/>
  <c r="J115" i="1" s="1"/>
  <c r="M115" i="1" s="1"/>
  <c r="E186" i="6" l="1"/>
  <c r="D186" i="6"/>
  <c r="G186" i="6" s="1"/>
  <c r="F185" i="6"/>
  <c r="H185" i="6" s="1"/>
  <c r="D185" i="4"/>
  <c r="G185" i="4" s="1"/>
  <c r="E185" i="4"/>
  <c r="F184" i="4"/>
  <c r="Z176" i="3"/>
  <c r="AB176" i="3"/>
  <c r="Y177" i="3" s="1"/>
  <c r="AA175" i="3"/>
  <c r="U176" i="3"/>
  <c r="R177" i="3" s="1"/>
  <c r="S176" i="3"/>
  <c r="T176" i="3" s="1"/>
  <c r="T175" i="3"/>
  <c r="M176" i="3"/>
  <c r="K177" i="3"/>
  <c r="N177" i="3" s="1"/>
  <c r="L177" i="3"/>
  <c r="M177" i="3" s="1"/>
  <c r="E177" i="3"/>
  <c r="G177" i="3"/>
  <c r="D178" i="3" s="1"/>
  <c r="F176" i="3"/>
  <c r="AA153" i="1"/>
  <c r="X154" i="1" s="1"/>
  <c r="Y154" i="1" s="1"/>
  <c r="Z154" i="1" s="1"/>
  <c r="U104" i="1"/>
  <c r="F187" i="1"/>
  <c r="C188" i="1" s="1"/>
  <c r="D187" i="1"/>
  <c r="E187" i="1" s="1"/>
  <c r="K116" i="1"/>
  <c r="E187" i="6" l="1"/>
  <c r="D187" i="6"/>
  <c r="G187" i="6" s="1"/>
  <c r="F186" i="6"/>
  <c r="H186" i="6" s="1"/>
  <c r="F185" i="4"/>
  <c r="E186" i="4"/>
  <c r="D186" i="4"/>
  <c r="G186" i="4" s="1"/>
  <c r="Z177" i="3"/>
  <c r="AB177" i="3"/>
  <c r="Y178" i="3" s="1"/>
  <c r="AA176" i="3"/>
  <c r="U177" i="3"/>
  <c r="R178" i="3" s="1"/>
  <c r="S177" i="3"/>
  <c r="T177" i="3" s="1"/>
  <c r="K178" i="3"/>
  <c r="N178" i="3" s="1"/>
  <c r="L178" i="3"/>
  <c r="E178" i="3"/>
  <c r="G178" i="3"/>
  <c r="D179" i="3" s="1"/>
  <c r="F177" i="3"/>
  <c r="AA154" i="1"/>
  <c r="X155" i="1" s="1"/>
  <c r="S105" i="1"/>
  <c r="T105" i="1" s="1"/>
  <c r="R105" i="1" s="1"/>
  <c r="D188" i="1"/>
  <c r="E188" i="1" s="1"/>
  <c r="F188" i="1"/>
  <c r="C189" i="1" s="1"/>
  <c r="L116" i="1"/>
  <c r="J116" i="1" s="1"/>
  <c r="M116" i="1" s="1"/>
  <c r="E188" i="6" l="1"/>
  <c r="D188" i="6"/>
  <c r="G188" i="6" s="1"/>
  <c r="F187" i="6"/>
  <c r="H187" i="6" s="1"/>
  <c r="E187" i="4"/>
  <c r="D187" i="4"/>
  <c r="G187" i="4" s="1"/>
  <c r="F186" i="4"/>
  <c r="Z178" i="3"/>
  <c r="AB178" i="3"/>
  <c r="Y179" i="3" s="1"/>
  <c r="AA177" i="3"/>
  <c r="S178" i="3"/>
  <c r="U178" i="3"/>
  <c r="R179" i="3" s="1"/>
  <c r="M178" i="3"/>
  <c r="K179" i="3"/>
  <c r="N179" i="3" s="1"/>
  <c r="L179" i="3"/>
  <c r="E179" i="3"/>
  <c r="F179" i="3" s="1"/>
  <c r="G179" i="3"/>
  <c r="D180" i="3" s="1"/>
  <c r="F178" i="3"/>
  <c r="Y155" i="1"/>
  <c r="Z155" i="1" s="1"/>
  <c r="AA155" i="1"/>
  <c r="X156" i="1" s="1"/>
  <c r="Y156" i="1" s="1"/>
  <c r="Z156" i="1" s="1"/>
  <c r="U105" i="1"/>
  <c r="D189" i="1"/>
  <c r="E189" i="1" s="1"/>
  <c r="F189" i="1"/>
  <c r="C190" i="1" s="1"/>
  <c r="K117" i="1"/>
  <c r="E189" i="6" l="1"/>
  <c r="D189" i="6"/>
  <c r="G189" i="6" s="1"/>
  <c r="F188" i="6"/>
  <c r="H188" i="6" s="1"/>
  <c r="E188" i="4"/>
  <c r="D188" i="4"/>
  <c r="G188" i="4" s="1"/>
  <c r="F187" i="4"/>
  <c r="Z179" i="3"/>
  <c r="AB179" i="3"/>
  <c r="Y180" i="3" s="1"/>
  <c r="AA178" i="3"/>
  <c r="S179" i="3"/>
  <c r="U179" i="3"/>
  <c r="R180" i="3" s="1"/>
  <c r="T178" i="3"/>
  <c r="M179" i="3"/>
  <c r="L180" i="3"/>
  <c r="K180" i="3"/>
  <c r="N180" i="3" s="1"/>
  <c r="G180" i="3"/>
  <c r="D181" i="3" s="1"/>
  <c r="E180" i="3"/>
  <c r="AA156" i="1"/>
  <c r="S106" i="1"/>
  <c r="T106" i="1" s="1"/>
  <c r="R106" i="1" s="1"/>
  <c r="F190" i="1"/>
  <c r="C191" i="1" s="1"/>
  <c r="D190" i="1"/>
  <c r="E190" i="1" s="1"/>
  <c r="L117" i="1"/>
  <c r="J117" i="1" s="1"/>
  <c r="E190" i="6" l="1"/>
  <c r="D190" i="6"/>
  <c r="G190" i="6" s="1"/>
  <c r="F189" i="6"/>
  <c r="H189" i="6" s="1"/>
  <c r="E189" i="4"/>
  <c r="D189" i="4"/>
  <c r="G189" i="4" s="1"/>
  <c r="F188" i="4"/>
  <c r="Z180" i="3"/>
  <c r="AB180" i="3"/>
  <c r="Y181" i="3" s="1"/>
  <c r="AA179" i="3"/>
  <c r="U180" i="3"/>
  <c r="R181" i="3" s="1"/>
  <c r="S180" i="3"/>
  <c r="T180" i="3" s="1"/>
  <c r="T179" i="3"/>
  <c r="K181" i="3"/>
  <c r="N181" i="3" s="1"/>
  <c r="L181" i="3"/>
  <c r="M180" i="3"/>
  <c r="F180" i="3"/>
  <c r="G181" i="3"/>
  <c r="D182" i="3" s="1"/>
  <c r="E181" i="3"/>
  <c r="F181" i="3" s="1"/>
  <c r="X157" i="1"/>
  <c r="Y157" i="1" s="1"/>
  <c r="Z157" i="1" s="1"/>
  <c r="U106" i="1"/>
  <c r="D191" i="1"/>
  <c r="E191" i="1" s="1"/>
  <c r="F191" i="1"/>
  <c r="C192" i="1" s="1"/>
  <c r="M117" i="1"/>
  <c r="E191" i="6" l="1"/>
  <c r="D191" i="6"/>
  <c r="G191" i="6" s="1"/>
  <c r="F190" i="6"/>
  <c r="H190" i="6" s="1"/>
  <c r="F189" i="4"/>
  <c r="E190" i="4"/>
  <c r="D190" i="4"/>
  <c r="G190" i="4" s="1"/>
  <c r="Z181" i="3"/>
  <c r="AB181" i="3"/>
  <c r="Y182" i="3" s="1"/>
  <c r="AA180" i="3"/>
  <c r="S181" i="3"/>
  <c r="U181" i="3"/>
  <c r="R182" i="3" s="1"/>
  <c r="M181" i="3"/>
  <c r="K182" i="3"/>
  <c r="N182" i="3" s="1"/>
  <c r="L182" i="3"/>
  <c r="G182" i="3"/>
  <c r="D183" i="3" s="1"/>
  <c r="E182" i="3"/>
  <c r="AA157" i="1"/>
  <c r="S107" i="1"/>
  <c r="T107" i="1" s="1"/>
  <c r="R107" i="1" s="1"/>
  <c r="D192" i="1"/>
  <c r="E192" i="1" s="1"/>
  <c r="F192" i="1"/>
  <c r="C193" i="1" s="1"/>
  <c r="K118" i="1"/>
  <c r="E192" i="6" l="1"/>
  <c r="D192" i="6"/>
  <c r="G192" i="6" s="1"/>
  <c r="F191" i="6"/>
  <c r="H191" i="6" s="1"/>
  <c r="D191" i="4"/>
  <c r="G191" i="4" s="1"/>
  <c r="E191" i="4"/>
  <c r="F190" i="4"/>
  <c r="Z182" i="3"/>
  <c r="AB182" i="3"/>
  <c r="Y183" i="3" s="1"/>
  <c r="AA181" i="3"/>
  <c r="U182" i="3"/>
  <c r="R183" i="3" s="1"/>
  <c r="S182" i="3"/>
  <c r="T181" i="3"/>
  <c r="M182" i="3"/>
  <c r="L183" i="3"/>
  <c r="K183" i="3"/>
  <c r="N183" i="3" s="1"/>
  <c r="F182" i="3"/>
  <c r="E183" i="3"/>
  <c r="G183" i="3"/>
  <c r="D184" i="3" s="1"/>
  <c r="X158" i="1"/>
  <c r="Y158" i="1" s="1"/>
  <c r="Z158" i="1" s="1"/>
  <c r="U107" i="1"/>
  <c r="F193" i="1"/>
  <c r="C194" i="1" s="1"/>
  <c r="D193" i="1"/>
  <c r="E193" i="1" s="1"/>
  <c r="L118" i="1"/>
  <c r="J118" i="1" s="1"/>
  <c r="M118" i="1" s="1"/>
  <c r="F192" i="6" l="1"/>
  <c r="H192" i="6" s="1"/>
  <c r="E193" i="6"/>
  <c r="D193" i="6"/>
  <c r="G193" i="6" s="1"/>
  <c r="F191" i="4"/>
  <c r="E192" i="4"/>
  <c r="D192" i="4"/>
  <c r="G192" i="4" s="1"/>
  <c r="Z183" i="3"/>
  <c r="AB183" i="3"/>
  <c r="Y184" i="3" s="1"/>
  <c r="AA182" i="3"/>
  <c r="T182" i="3"/>
  <c r="U183" i="3"/>
  <c r="R184" i="3" s="1"/>
  <c r="S183" i="3"/>
  <c r="T183" i="3" s="1"/>
  <c r="K184" i="3"/>
  <c r="N184" i="3" s="1"/>
  <c r="L184" i="3"/>
  <c r="M183" i="3"/>
  <c r="G184" i="3"/>
  <c r="D185" i="3" s="1"/>
  <c r="E184" i="3"/>
  <c r="F183" i="3"/>
  <c r="AA158" i="1"/>
  <c r="X159" i="1" s="1"/>
  <c r="Y159" i="1" s="1"/>
  <c r="Z159" i="1" s="1"/>
  <c r="S108" i="1"/>
  <c r="T108" i="1" s="1"/>
  <c r="R108" i="1" s="1"/>
  <c r="D194" i="1"/>
  <c r="E194" i="1" s="1"/>
  <c r="F194" i="1"/>
  <c r="C195" i="1" s="1"/>
  <c r="K119" i="1"/>
  <c r="E194" i="6" l="1"/>
  <c r="D194" i="6"/>
  <c r="G194" i="6" s="1"/>
  <c r="F193" i="6"/>
  <c r="H193" i="6" s="1"/>
  <c r="D193" i="4"/>
  <c r="G193" i="4" s="1"/>
  <c r="E193" i="4"/>
  <c r="F192" i="4"/>
  <c r="Z184" i="3"/>
  <c r="AB184" i="3"/>
  <c r="Y185" i="3" s="1"/>
  <c r="AA183" i="3"/>
  <c r="S184" i="3"/>
  <c r="U184" i="3"/>
  <c r="R185" i="3" s="1"/>
  <c r="M184" i="3"/>
  <c r="L185" i="3"/>
  <c r="K185" i="3"/>
  <c r="N185" i="3" s="1"/>
  <c r="F184" i="3"/>
  <c r="G185" i="3"/>
  <c r="D186" i="3" s="1"/>
  <c r="E185" i="3"/>
  <c r="F185" i="3" s="1"/>
  <c r="AA159" i="1"/>
  <c r="X160" i="1" s="1"/>
  <c r="Y160" i="1" s="1"/>
  <c r="Z160" i="1" s="1"/>
  <c r="U108" i="1"/>
  <c r="D195" i="1"/>
  <c r="E195" i="1" s="1"/>
  <c r="F195" i="1"/>
  <c r="C196" i="1" s="1"/>
  <c r="L119" i="1"/>
  <c r="J119" i="1" s="1"/>
  <c r="M119" i="1" s="1"/>
  <c r="F194" i="6" l="1"/>
  <c r="H194" i="6" s="1"/>
  <c r="E195" i="6"/>
  <c r="D195" i="6"/>
  <c r="G195" i="6" s="1"/>
  <c r="F193" i="4"/>
  <c r="E194" i="4"/>
  <c r="D194" i="4"/>
  <c r="G194" i="4" s="1"/>
  <c r="Z185" i="3"/>
  <c r="AB185" i="3"/>
  <c r="Y186" i="3" s="1"/>
  <c r="AA184" i="3"/>
  <c r="S185" i="3"/>
  <c r="U185" i="3"/>
  <c r="R186" i="3" s="1"/>
  <c r="T184" i="3"/>
  <c r="L186" i="3"/>
  <c r="K186" i="3"/>
  <c r="N186" i="3" s="1"/>
  <c r="M185" i="3"/>
  <c r="G186" i="3"/>
  <c r="E186" i="3"/>
  <c r="AA160" i="1"/>
  <c r="S109" i="1"/>
  <c r="T109" i="1" s="1"/>
  <c r="R109" i="1" s="1"/>
  <c r="F196" i="1"/>
  <c r="D196" i="1"/>
  <c r="E196" i="1" s="1"/>
  <c r="K120" i="1"/>
  <c r="E196" i="6" l="1"/>
  <c r="D196" i="6"/>
  <c r="G196" i="6" s="1"/>
  <c r="F195" i="6"/>
  <c r="H195" i="6" s="1"/>
  <c r="E195" i="4"/>
  <c r="D195" i="4"/>
  <c r="G195" i="4" s="1"/>
  <c r="F194" i="4"/>
  <c r="Z186" i="3"/>
  <c r="AB186" i="3"/>
  <c r="AA185" i="3"/>
  <c r="U186" i="3"/>
  <c r="S186" i="3"/>
  <c r="T186" i="3" s="1"/>
  <c r="T185" i="3"/>
  <c r="M186" i="3"/>
  <c r="F186" i="3"/>
  <c r="X161" i="1"/>
  <c r="Y161" i="1" s="1"/>
  <c r="Z161" i="1" s="1"/>
  <c r="U109" i="1"/>
  <c r="S110" i="1" s="1"/>
  <c r="T110" i="1" s="1"/>
  <c r="R110" i="1" s="1"/>
  <c r="D197" i="1"/>
  <c r="E197" i="1" s="1"/>
  <c r="F197" i="1"/>
  <c r="L120" i="1"/>
  <c r="J120" i="1" s="1"/>
  <c r="M120" i="1" s="1"/>
  <c r="E197" i="6" l="1"/>
  <c r="D197" i="6"/>
  <c r="G197" i="6" s="1"/>
  <c r="F196" i="6"/>
  <c r="H196" i="6" s="1"/>
  <c r="F195" i="4"/>
  <c r="E196" i="4"/>
  <c r="D196" i="4"/>
  <c r="G196" i="4" s="1"/>
  <c r="AA186" i="3"/>
  <c r="AA161" i="1"/>
  <c r="X162" i="1" s="1"/>
  <c r="U110" i="1"/>
  <c r="S111" i="1" s="1"/>
  <c r="T111" i="1" s="1"/>
  <c r="R111" i="1" s="1"/>
  <c r="D198" i="1"/>
  <c r="E198" i="1" s="1"/>
  <c r="F198" i="1"/>
  <c r="K121" i="1"/>
  <c r="E198" i="6" l="1"/>
  <c r="D198" i="6"/>
  <c r="G198" i="6" s="1"/>
  <c r="F197" i="6"/>
  <c r="H197" i="6" s="1"/>
  <c r="D197" i="4"/>
  <c r="G197" i="4" s="1"/>
  <c r="E197" i="4"/>
  <c r="F196" i="4"/>
  <c r="Y162" i="1"/>
  <c r="Z162" i="1" s="1"/>
  <c r="AA162" i="1"/>
  <c r="X163" i="1" s="1"/>
  <c r="Y163" i="1" s="1"/>
  <c r="Z163" i="1" s="1"/>
  <c r="U111" i="1"/>
  <c r="F199" i="1"/>
  <c r="D199" i="1"/>
  <c r="E199" i="1" s="1"/>
  <c r="L121" i="1"/>
  <c r="J121" i="1" s="1"/>
  <c r="M121" i="1" s="1"/>
  <c r="F198" i="6" l="1"/>
  <c r="H198" i="6" s="1"/>
  <c r="E199" i="6"/>
  <c r="D199" i="6"/>
  <c r="G199" i="6" s="1"/>
  <c r="F197" i="4"/>
  <c r="D198" i="4"/>
  <c r="G198" i="4" s="1"/>
  <c r="E198" i="4"/>
  <c r="AA163" i="1"/>
  <c r="S112" i="1"/>
  <c r="T112" i="1" s="1"/>
  <c r="R112" i="1" s="1"/>
  <c r="D200" i="1"/>
  <c r="E200" i="1" s="1"/>
  <c r="F200" i="1"/>
  <c r="K122" i="1"/>
  <c r="E200" i="6" l="1"/>
  <c r="D200" i="6"/>
  <c r="G200" i="6" s="1"/>
  <c r="F199" i="6"/>
  <c r="H199" i="6" s="1"/>
  <c r="F198" i="4"/>
  <c r="E199" i="4"/>
  <c r="D199" i="4"/>
  <c r="G199" i="4" s="1"/>
  <c r="X164" i="1"/>
  <c r="Y164" i="1" s="1"/>
  <c r="Z164" i="1" s="1"/>
  <c r="U112" i="1"/>
  <c r="S113" i="1" s="1"/>
  <c r="T113" i="1" s="1"/>
  <c r="R113" i="1" s="1"/>
  <c r="D201" i="1"/>
  <c r="E201" i="1" s="1"/>
  <c r="F201" i="1"/>
  <c r="L122" i="1"/>
  <c r="J122" i="1" s="1"/>
  <c r="M122" i="1" s="1"/>
  <c r="E201" i="6" l="1"/>
  <c r="D201" i="6"/>
  <c r="G201" i="6" s="1"/>
  <c r="F200" i="6"/>
  <c r="H200" i="6" s="1"/>
  <c r="E200" i="4"/>
  <c r="D200" i="4"/>
  <c r="G200" i="4" s="1"/>
  <c r="F199" i="4"/>
  <c r="AA164" i="1"/>
  <c r="X165" i="1" s="1"/>
  <c r="Y165" i="1" s="1"/>
  <c r="Z165" i="1" s="1"/>
  <c r="U113" i="1"/>
  <c r="S114" i="1" s="1"/>
  <c r="T114" i="1" s="1"/>
  <c r="R114" i="1" s="1"/>
  <c r="F202" i="1"/>
  <c r="D202" i="1"/>
  <c r="E202" i="1" s="1"/>
  <c r="K123" i="1"/>
  <c r="E202" i="6" l="1"/>
  <c r="D202" i="6"/>
  <c r="G202" i="6" s="1"/>
  <c r="F201" i="6"/>
  <c r="H201" i="6" s="1"/>
  <c r="E201" i="4"/>
  <c r="D201" i="4"/>
  <c r="G201" i="4" s="1"/>
  <c r="F200" i="4"/>
  <c r="AA165" i="1"/>
  <c r="U114" i="1"/>
  <c r="F203" i="1"/>
  <c r="D203" i="1"/>
  <c r="E203" i="1" s="1"/>
  <c r="L123" i="1"/>
  <c r="J123" i="1" s="1"/>
  <c r="M123" i="1" s="1"/>
  <c r="E203" i="6" l="1"/>
  <c r="D203" i="6"/>
  <c r="G203" i="6" s="1"/>
  <c r="F202" i="6"/>
  <c r="H202" i="6" s="1"/>
  <c r="E202" i="4"/>
  <c r="D202" i="4"/>
  <c r="G202" i="4" s="1"/>
  <c r="F201" i="4"/>
  <c r="X166" i="1"/>
  <c r="Y166" i="1" s="1"/>
  <c r="Z166" i="1" s="1"/>
  <c r="S115" i="1"/>
  <c r="T115" i="1" s="1"/>
  <c r="R115" i="1" s="1"/>
  <c r="D204" i="1"/>
  <c r="E204" i="1" s="1"/>
  <c r="F204" i="1"/>
  <c r="K124" i="1"/>
  <c r="E204" i="6" l="1"/>
  <c r="D204" i="6"/>
  <c r="G204" i="6" s="1"/>
  <c r="F203" i="6"/>
  <c r="H203" i="6" s="1"/>
  <c r="D203" i="4"/>
  <c r="G203" i="4" s="1"/>
  <c r="E203" i="4"/>
  <c r="F202" i="4"/>
  <c r="AA166" i="1"/>
  <c r="X167" i="1" s="1"/>
  <c r="Y167" i="1" s="1"/>
  <c r="Z167" i="1" s="1"/>
  <c r="U115" i="1"/>
  <c r="D205" i="1"/>
  <c r="E205" i="1" s="1"/>
  <c r="F205" i="1"/>
  <c r="L124" i="1"/>
  <c r="J124" i="1" s="1"/>
  <c r="M124" i="1" s="1"/>
  <c r="E205" i="6" l="1"/>
  <c r="D205" i="6"/>
  <c r="G205" i="6" s="1"/>
  <c r="F204" i="6"/>
  <c r="H204" i="6" s="1"/>
  <c r="F203" i="4"/>
  <c r="E204" i="4"/>
  <c r="D204" i="4"/>
  <c r="G204" i="4" s="1"/>
  <c r="AA167" i="1"/>
  <c r="X168" i="1" s="1"/>
  <c r="Y168" i="1" s="1"/>
  <c r="Z168" i="1" s="1"/>
  <c r="S116" i="1"/>
  <c r="T116" i="1" s="1"/>
  <c r="R116" i="1" s="1"/>
  <c r="U116" i="1" s="1"/>
  <c r="D206" i="1"/>
  <c r="E206" i="1" s="1"/>
  <c r="F206" i="1"/>
  <c r="K125" i="1"/>
  <c r="E206" i="6" l="1"/>
  <c r="D206" i="6"/>
  <c r="G206" i="6" s="1"/>
  <c r="F205" i="6"/>
  <c r="H205" i="6" s="1"/>
  <c r="D205" i="4"/>
  <c r="G205" i="4" s="1"/>
  <c r="E205" i="4"/>
  <c r="F204" i="4"/>
  <c r="AA168" i="1"/>
  <c r="X169" i="1" s="1"/>
  <c r="Y169" i="1" s="1"/>
  <c r="Z169" i="1" s="1"/>
  <c r="S117" i="1"/>
  <c r="T117" i="1" s="1"/>
  <c r="R117" i="1" s="1"/>
  <c r="U117" i="1" s="1"/>
  <c r="D207" i="1"/>
  <c r="E207" i="1" s="1"/>
  <c r="F207" i="1"/>
  <c r="L125" i="1"/>
  <c r="J125" i="1" s="1"/>
  <c r="M125" i="1" s="1"/>
  <c r="E207" i="6" l="1"/>
  <c r="D207" i="6"/>
  <c r="G207" i="6" s="1"/>
  <c r="F206" i="6"/>
  <c r="H206" i="6" s="1"/>
  <c r="F205" i="4"/>
  <c r="E206" i="4"/>
  <c r="D206" i="4"/>
  <c r="G206" i="4" s="1"/>
  <c r="AA169" i="1"/>
  <c r="S118" i="1"/>
  <c r="T118" i="1" s="1"/>
  <c r="R118" i="1" s="1"/>
  <c r="F208" i="1"/>
  <c r="D208" i="1"/>
  <c r="E208" i="1" s="1"/>
  <c r="K126" i="1"/>
  <c r="E208" i="6" l="1"/>
  <c r="D208" i="6"/>
  <c r="G208" i="6" s="1"/>
  <c r="F207" i="6"/>
  <c r="H207" i="6" s="1"/>
  <c r="E207" i="4"/>
  <c r="D207" i="4"/>
  <c r="G207" i="4" s="1"/>
  <c r="F206" i="4"/>
  <c r="X170" i="1"/>
  <c r="Y170" i="1" s="1"/>
  <c r="Z170" i="1" s="1"/>
  <c r="U118" i="1"/>
  <c r="D209" i="1"/>
  <c r="E209" i="1" s="1"/>
  <c r="F209" i="1"/>
  <c r="L126" i="1"/>
  <c r="J126" i="1" s="1"/>
  <c r="M126" i="1" s="1"/>
  <c r="E209" i="6" l="1"/>
  <c r="D209" i="6"/>
  <c r="G209" i="6" s="1"/>
  <c r="F208" i="6"/>
  <c r="H208" i="6" s="1"/>
  <c r="D208" i="4"/>
  <c r="G208" i="4" s="1"/>
  <c r="E208" i="4"/>
  <c r="F207" i="4"/>
  <c r="AA170" i="1"/>
  <c r="S119" i="1"/>
  <c r="T119" i="1" s="1"/>
  <c r="R119" i="1" s="1"/>
  <c r="U119" i="1" s="1"/>
  <c r="F210" i="1"/>
  <c r="D210" i="1"/>
  <c r="E210" i="1" s="1"/>
  <c r="K127" i="1"/>
  <c r="E210" i="6" l="1"/>
  <c r="D210" i="6"/>
  <c r="G210" i="6" s="1"/>
  <c r="F209" i="6"/>
  <c r="H209" i="6" s="1"/>
  <c r="F208" i="4"/>
  <c r="D209" i="4"/>
  <c r="G209" i="4" s="1"/>
  <c r="E209" i="4"/>
  <c r="X171" i="1"/>
  <c r="Y171" i="1" s="1"/>
  <c r="Z171" i="1" s="1"/>
  <c r="S120" i="1"/>
  <c r="T120" i="1" s="1"/>
  <c r="R120" i="1" s="1"/>
  <c r="U120" i="1" s="1"/>
  <c r="F211" i="1"/>
  <c r="D211" i="1"/>
  <c r="E211" i="1" s="1"/>
  <c r="L127" i="1"/>
  <c r="J127" i="1" s="1"/>
  <c r="E211" i="6" l="1"/>
  <c r="D211" i="6"/>
  <c r="G211" i="6" s="1"/>
  <c r="F210" i="6"/>
  <c r="H210" i="6" s="1"/>
  <c r="F209" i="4"/>
  <c r="D210" i="4"/>
  <c r="G210" i="4" s="1"/>
  <c r="E210" i="4"/>
  <c r="AA171" i="1"/>
  <c r="X172" i="1" s="1"/>
  <c r="Y172" i="1" s="1"/>
  <c r="Z172" i="1" s="1"/>
  <c r="S121" i="1"/>
  <c r="T121" i="1" s="1"/>
  <c r="R121" i="1" s="1"/>
  <c r="F212" i="1"/>
  <c r="D212" i="1"/>
  <c r="E212" i="1" s="1"/>
  <c r="M127" i="1"/>
  <c r="E212" i="6" l="1"/>
  <c r="D212" i="6"/>
  <c r="G212" i="6" s="1"/>
  <c r="F211" i="6"/>
  <c r="H211" i="6" s="1"/>
  <c r="F210" i="4"/>
  <c r="E211" i="4"/>
  <c r="D211" i="4"/>
  <c r="G211" i="4" s="1"/>
  <c r="AA172" i="1"/>
  <c r="U121" i="1"/>
  <c r="F213" i="1"/>
  <c r="D213" i="1"/>
  <c r="E213" i="1" s="1"/>
  <c r="K128" i="1"/>
  <c r="E213" i="6" l="1"/>
  <c r="D213" i="6"/>
  <c r="G213" i="6" s="1"/>
  <c r="F212" i="6"/>
  <c r="H212" i="6" s="1"/>
  <c r="E212" i="4"/>
  <c r="D212" i="4"/>
  <c r="G212" i="4" s="1"/>
  <c r="F211" i="4"/>
  <c r="X173" i="1"/>
  <c r="Y173" i="1" s="1"/>
  <c r="Z173" i="1" s="1"/>
  <c r="S122" i="1"/>
  <c r="T122" i="1" s="1"/>
  <c r="R122" i="1" s="1"/>
  <c r="F214" i="1"/>
  <c r="D214" i="1"/>
  <c r="E214" i="1" s="1"/>
  <c r="L128" i="1"/>
  <c r="J128" i="1" s="1"/>
  <c r="M128" i="1" s="1"/>
  <c r="E214" i="6" l="1"/>
  <c r="D214" i="6"/>
  <c r="G214" i="6" s="1"/>
  <c r="F213" i="6"/>
  <c r="H213" i="6" s="1"/>
  <c r="E213" i="4"/>
  <c r="D213" i="4"/>
  <c r="G213" i="4" s="1"/>
  <c r="F212" i="4"/>
  <c r="AA173" i="1"/>
  <c r="U122" i="1"/>
  <c r="D215" i="1"/>
  <c r="E215" i="1" s="1"/>
  <c r="F215" i="1"/>
  <c r="K129" i="1"/>
  <c r="E215" i="6" l="1"/>
  <c r="D215" i="6"/>
  <c r="G215" i="6" s="1"/>
  <c r="F214" i="6"/>
  <c r="H214" i="6" s="1"/>
  <c r="E214" i="4"/>
  <c r="D214" i="4"/>
  <c r="G214" i="4" s="1"/>
  <c r="F213" i="4"/>
  <c r="X174" i="1"/>
  <c r="Y174" i="1" s="1"/>
  <c r="Z174" i="1" s="1"/>
  <c r="S123" i="1"/>
  <c r="T123" i="1" s="1"/>
  <c r="R123" i="1" s="1"/>
  <c r="F216" i="1"/>
  <c r="D216" i="1"/>
  <c r="E216" i="1" s="1"/>
  <c r="L129" i="1"/>
  <c r="J129" i="1" s="1"/>
  <c r="M129" i="1" s="1"/>
  <c r="E216" i="6" l="1"/>
  <c r="D216" i="6"/>
  <c r="G216" i="6" s="1"/>
  <c r="F215" i="6"/>
  <c r="H215" i="6" s="1"/>
  <c r="D215" i="4"/>
  <c r="G215" i="4" s="1"/>
  <c r="E215" i="4"/>
  <c r="F214" i="4"/>
  <c r="AA174" i="1"/>
  <c r="X175" i="1" s="1"/>
  <c r="Y175" i="1" s="1"/>
  <c r="Z175" i="1" s="1"/>
  <c r="U123" i="1"/>
  <c r="D217" i="1"/>
  <c r="E217" i="1" s="1"/>
  <c r="F217" i="1"/>
  <c r="K130" i="1"/>
  <c r="E217" i="6" l="1"/>
  <c r="D217" i="6"/>
  <c r="G217" i="6" s="1"/>
  <c r="F216" i="6"/>
  <c r="H216" i="6" s="1"/>
  <c r="F215" i="4"/>
  <c r="D216" i="4"/>
  <c r="G216" i="4" s="1"/>
  <c r="E216" i="4"/>
  <c r="AA175" i="1"/>
  <c r="X176" i="1" s="1"/>
  <c r="Y176" i="1" s="1"/>
  <c r="Z176" i="1" s="1"/>
  <c r="S124" i="1"/>
  <c r="T124" i="1" s="1"/>
  <c r="R124" i="1" s="1"/>
  <c r="D218" i="1"/>
  <c r="E218" i="1" s="1"/>
  <c r="F218" i="1"/>
  <c r="L130" i="1"/>
  <c r="J130" i="1" s="1"/>
  <c r="M130" i="1" s="1"/>
  <c r="E218" i="6" l="1"/>
  <c r="D218" i="6"/>
  <c r="G218" i="6" s="1"/>
  <c r="F217" i="6"/>
  <c r="H217" i="6" s="1"/>
  <c r="F216" i="4"/>
  <c r="D217" i="4"/>
  <c r="G217" i="4" s="1"/>
  <c r="E217" i="4"/>
  <c r="F217" i="4" s="1"/>
  <c r="AA176" i="1"/>
  <c r="X177" i="1" s="1"/>
  <c r="U124" i="1"/>
  <c r="D219" i="1"/>
  <c r="E219" i="1" s="1"/>
  <c r="F219" i="1"/>
  <c r="K131" i="1"/>
  <c r="E219" i="6" l="1"/>
  <c r="D219" i="6"/>
  <c r="G219" i="6" s="1"/>
  <c r="F218" i="6"/>
  <c r="H218" i="6" s="1"/>
  <c r="E218" i="4"/>
  <c r="D218" i="4"/>
  <c r="G218" i="4" s="1"/>
  <c r="Y177" i="1"/>
  <c r="Z177" i="1" s="1"/>
  <c r="AA177" i="1"/>
  <c r="X178" i="1" s="1"/>
  <c r="Y178" i="1" s="1"/>
  <c r="Z178" i="1" s="1"/>
  <c r="S125" i="1"/>
  <c r="T125" i="1" s="1"/>
  <c r="R125" i="1" s="1"/>
  <c r="F220" i="1"/>
  <c r="D220" i="1"/>
  <c r="E220" i="1" s="1"/>
  <c r="L131" i="1"/>
  <c r="J131" i="1" s="1"/>
  <c r="M131" i="1" s="1"/>
  <c r="E220" i="6" l="1"/>
  <c r="D220" i="6"/>
  <c r="G220" i="6" s="1"/>
  <c r="F219" i="6"/>
  <c r="H219" i="6" s="1"/>
  <c r="E219" i="4"/>
  <c r="D219" i="4"/>
  <c r="G219" i="4" s="1"/>
  <c r="F218" i="4"/>
  <c r="AA178" i="1"/>
  <c r="X179" i="1" s="1"/>
  <c r="Y179" i="1" s="1"/>
  <c r="Z179" i="1" s="1"/>
  <c r="U125" i="1"/>
  <c r="F221" i="1"/>
  <c r="D221" i="1"/>
  <c r="E221" i="1" s="1"/>
  <c r="K132" i="1"/>
  <c r="E221" i="6" l="1"/>
  <c r="D221" i="6"/>
  <c r="G221" i="6" s="1"/>
  <c r="F220" i="6"/>
  <c r="H220" i="6" s="1"/>
  <c r="E220" i="4"/>
  <c r="D220" i="4"/>
  <c r="G220" i="4" s="1"/>
  <c r="F219" i="4"/>
  <c r="AA179" i="1"/>
  <c r="X180" i="1" s="1"/>
  <c r="S126" i="1"/>
  <c r="T126" i="1" s="1"/>
  <c r="R126" i="1" s="1"/>
  <c r="D222" i="1"/>
  <c r="F222" i="1"/>
  <c r="L132" i="1"/>
  <c r="J132" i="1" s="1"/>
  <c r="M132" i="1" s="1"/>
  <c r="E222" i="6" l="1"/>
  <c r="D222" i="6"/>
  <c r="G222" i="6" s="1"/>
  <c r="F221" i="6"/>
  <c r="H221" i="6" s="1"/>
  <c r="D221" i="4"/>
  <c r="G221" i="4" s="1"/>
  <c r="E221" i="4"/>
  <c r="F220" i="4"/>
  <c r="Y180" i="1"/>
  <c r="Z180" i="1" s="1"/>
  <c r="AA180" i="1"/>
  <c r="X181" i="1" s="1"/>
  <c r="Y181" i="1" s="1"/>
  <c r="Z181" i="1" s="1"/>
  <c r="U126" i="1"/>
  <c r="F223" i="1"/>
  <c r="D223" i="1"/>
  <c r="E223" i="1" s="1"/>
  <c r="E222" i="1"/>
  <c r="K133" i="1"/>
  <c r="F222" i="6" l="1"/>
  <c r="H222" i="6" s="1"/>
  <c r="E223" i="6"/>
  <c r="D223" i="6"/>
  <c r="G223" i="6" s="1"/>
  <c r="F221" i="4"/>
  <c r="D222" i="4"/>
  <c r="G222" i="4" s="1"/>
  <c r="E222" i="4"/>
  <c r="AA181" i="1"/>
  <c r="S127" i="1"/>
  <c r="T127" i="1" s="1"/>
  <c r="R127" i="1" s="1"/>
  <c r="D224" i="1"/>
  <c r="F224" i="1"/>
  <c r="L133" i="1"/>
  <c r="J133" i="1" s="1"/>
  <c r="M133" i="1" s="1"/>
  <c r="E224" i="6" l="1"/>
  <c r="D224" i="6"/>
  <c r="G224" i="6" s="1"/>
  <c r="F223" i="6"/>
  <c r="H223" i="6" s="1"/>
  <c r="F222" i="4"/>
  <c r="E223" i="4"/>
  <c r="D223" i="4"/>
  <c r="G223" i="4" s="1"/>
  <c r="X182" i="1"/>
  <c r="Y182" i="1" s="1"/>
  <c r="Z182" i="1" s="1"/>
  <c r="U127" i="1"/>
  <c r="D225" i="1"/>
  <c r="E225" i="1" s="1"/>
  <c r="F225" i="1"/>
  <c r="E224" i="1"/>
  <c r="K134" i="1"/>
  <c r="E225" i="6" l="1"/>
  <c r="D225" i="6"/>
  <c r="G225" i="6" s="1"/>
  <c r="F224" i="6"/>
  <c r="H224" i="6" s="1"/>
  <c r="E224" i="4"/>
  <c r="D224" i="4"/>
  <c r="G224" i="4" s="1"/>
  <c r="F223" i="4"/>
  <c r="AA182" i="1"/>
  <c r="S128" i="1"/>
  <c r="T128" i="1" s="1"/>
  <c r="R128" i="1" s="1"/>
  <c r="F226" i="1"/>
  <c r="D226" i="1"/>
  <c r="L134" i="1"/>
  <c r="J134" i="1" s="1"/>
  <c r="M134" i="1" s="1"/>
  <c r="E226" i="6" l="1"/>
  <c r="D226" i="6"/>
  <c r="G226" i="6" s="1"/>
  <c r="F225" i="6"/>
  <c r="H225" i="6" s="1"/>
  <c r="E225" i="4"/>
  <c r="D225" i="4"/>
  <c r="G225" i="4" s="1"/>
  <c r="F224" i="4"/>
  <c r="X183" i="1"/>
  <c r="Y183" i="1" s="1"/>
  <c r="Z183" i="1" s="1"/>
  <c r="U128" i="1"/>
  <c r="S129" i="1" s="1"/>
  <c r="T129" i="1" s="1"/>
  <c r="R129" i="1" s="1"/>
  <c r="E226" i="1"/>
  <c r="D227" i="1"/>
  <c r="E227" i="1" s="1"/>
  <c r="F227" i="1"/>
  <c r="K135" i="1"/>
  <c r="E227" i="6" l="1"/>
  <c r="D227" i="6"/>
  <c r="G227" i="6" s="1"/>
  <c r="F226" i="6"/>
  <c r="H226" i="6" s="1"/>
  <c r="E226" i="4"/>
  <c r="D226" i="4"/>
  <c r="G226" i="4" s="1"/>
  <c r="F225" i="4"/>
  <c r="AA183" i="1"/>
  <c r="U129" i="1"/>
  <c r="D228" i="1"/>
  <c r="F228" i="1"/>
  <c r="L135" i="1"/>
  <c r="J135" i="1" s="1"/>
  <c r="M135" i="1" s="1"/>
  <c r="E228" i="6" l="1"/>
  <c r="D228" i="6"/>
  <c r="G228" i="6" s="1"/>
  <c r="F227" i="6"/>
  <c r="H227" i="6" s="1"/>
  <c r="D227" i="4"/>
  <c r="G227" i="4" s="1"/>
  <c r="E227" i="4"/>
  <c r="F226" i="4"/>
  <c r="X184" i="1"/>
  <c r="Y184" i="1" s="1"/>
  <c r="Z184" i="1" s="1"/>
  <c r="S130" i="1"/>
  <c r="T130" i="1" s="1"/>
  <c r="R130" i="1" s="1"/>
  <c r="F229" i="1"/>
  <c r="D229" i="1"/>
  <c r="E229" i="1" s="1"/>
  <c r="E228" i="1"/>
  <c r="K136" i="1"/>
  <c r="F228" i="6" l="1"/>
  <c r="H228" i="6" s="1"/>
  <c r="E229" i="6"/>
  <c r="D229" i="6"/>
  <c r="G229" i="6" s="1"/>
  <c r="F227" i="4"/>
  <c r="E228" i="4"/>
  <c r="D228" i="4"/>
  <c r="G228" i="4" s="1"/>
  <c r="AA184" i="1"/>
  <c r="X185" i="1" s="1"/>
  <c r="Y185" i="1" s="1"/>
  <c r="Z185" i="1" s="1"/>
  <c r="U130" i="1"/>
  <c r="S131" i="1" s="1"/>
  <c r="T131" i="1" s="1"/>
  <c r="R131" i="1" s="1"/>
  <c r="F230" i="1"/>
  <c r="D230" i="1"/>
  <c r="L136" i="1"/>
  <c r="J136" i="1" s="1"/>
  <c r="M136" i="1" s="1"/>
  <c r="E230" i="6" l="1"/>
  <c r="D230" i="6"/>
  <c r="G230" i="6" s="1"/>
  <c r="F229" i="6"/>
  <c r="H229" i="6" s="1"/>
  <c r="D229" i="4"/>
  <c r="G229" i="4" s="1"/>
  <c r="E229" i="4"/>
  <c r="F228" i="4"/>
  <c r="AA185" i="1"/>
  <c r="X186" i="1" s="1"/>
  <c r="Y186" i="1" s="1"/>
  <c r="Z186" i="1" s="1"/>
  <c r="U131" i="1"/>
  <c r="S132" i="1" s="1"/>
  <c r="T132" i="1" s="1"/>
  <c r="R132" i="1" s="1"/>
  <c r="E230" i="1"/>
  <c r="D231" i="1"/>
  <c r="E231" i="1" s="1"/>
  <c r="F231" i="1"/>
  <c r="K137" i="1"/>
  <c r="E231" i="6" l="1"/>
  <c r="D231" i="6"/>
  <c r="G231" i="6" s="1"/>
  <c r="F230" i="6"/>
  <c r="H230" i="6" s="1"/>
  <c r="F229" i="4"/>
  <c r="E230" i="4"/>
  <c r="D230" i="4"/>
  <c r="G230" i="4" s="1"/>
  <c r="AA186" i="1"/>
  <c r="X187" i="1" s="1"/>
  <c r="Y187" i="1" s="1"/>
  <c r="Z187" i="1" s="1"/>
  <c r="U132" i="1"/>
  <c r="S133" i="1" s="1"/>
  <c r="T133" i="1" s="1"/>
  <c r="R133" i="1" s="1"/>
  <c r="F232" i="1"/>
  <c r="D232" i="1"/>
  <c r="E232" i="1" s="1"/>
  <c r="L137" i="1"/>
  <c r="J137" i="1" s="1"/>
  <c r="M137" i="1" s="1"/>
  <c r="E232" i="6" l="1"/>
  <c r="D232" i="6"/>
  <c r="G232" i="6" s="1"/>
  <c r="F231" i="6"/>
  <c r="H231" i="6" s="1"/>
  <c r="E231" i="4"/>
  <c r="D231" i="4"/>
  <c r="G231" i="4" s="1"/>
  <c r="F230" i="4"/>
  <c r="AA187" i="1"/>
  <c r="U133" i="1"/>
  <c r="D233" i="1"/>
  <c r="E233" i="1" s="1"/>
  <c r="F233" i="1"/>
  <c r="K138" i="1"/>
  <c r="E233" i="6" l="1"/>
  <c r="D233" i="6"/>
  <c r="G233" i="6" s="1"/>
  <c r="F232" i="6"/>
  <c r="H232" i="6" s="1"/>
  <c r="E232" i="4"/>
  <c r="D232" i="4"/>
  <c r="G232" i="4" s="1"/>
  <c r="F231" i="4"/>
  <c r="X188" i="1"/>
  <c r="Y188" i="1" s="1"/>
  <c r="Z188" i="1" s="1"/>
  <c r="S134" i="1"/>
  <c r="T134" i="1" s="1"/>
  <c r="R134" i="1" s="1"/>
  <c r="D234" i="1"/>
  <c r="E234" i="1" s="1"/>
  <c r="F234" i="1"/>
  <c r="L138" i="1"/>
  <c r="J138" i="1" s="1"/>
  <c r="M138" i="1" s="1"/>
  <c r="E234" i="6" l="1"/>
  <c r="D234" i="6"/>
  <c r="G234" i="6" s="1"/>
  <c r="F233" i="6"/>
  <c r="H233" i="6" s="1"/>
  <c r="D233" i="4"/>
  <c r="G233" i="4" s="1"/>
  <c r="E233" i="4"/>
  <c r="F232" i="4"/>
  <c r="AA188" i="1"/>
  <c r="U134" i="1"/>
  <c r="F235" i="1"/>
  <c r="D235" i="1"/>
  <c r="E235" i="1" s="1"/>
  <c r="K139" i="1"/>
  <c r="E235" i="6" l="1"/>
  <c r="D235" i="6"/>
  <c r="G235" i="6" s="1"/>
  <c r="F234" i="6"/>
  <c r="H234" i="6" s="1"/>
  <c r="F233" i="4"/>
  <c r="D234" i="4"/>
  <c r="G234" i="4" s="1"/>
  <c r="E234" i="4"/>
  <c r="X189" i="1"/>
  <c r="Y189" i="1" s="1"/>
  <c r="Z189" i="1" s="1"/>
  <c r="S135" i="1"/>
  <c r="T135" i="1" s="1"/>
  <c r="R135" i="1" s="1"/>
  <c r="F236" i="1"/>
  <c r="D236" i="1"/>
  <c r="E236" i="1" s="1"/>
  <c r="L139" i="1"/>
  <c r="J139" i="1" s="1"/>
  <c r="M139" i="1" s="1"/>
  <c r="F235" i="6" l="1"/>
  <c r="H235" i="6" s="1"/>
  <c r="E236" i="6"/>
  <c r="D236" i="6"/>
  <c r="G236" i="6" s="1"/>
  <c r="F234" i="4"/>
  <c r="E235" i="4"/>
  <c r="D235" i="4"/>
  <c r="G235" i="4" s="1"/>
  <c r="AA189" i="1"/>
  <c r="U135" i="1"/>
  <c r="F237" i="1"/>
  <c r="D237" i="1"/>
  <c r="E237" i="1" s="1"/>
  <c r="K140" i="1"/>
  <c r="E237" i="6" l="1"/>
  <c r="D237" i="6"/>
  <c r="G237" i="6" s="1"/>
  <c r="F236" i="6"/>
  <c r="H236" i="6" s="1"/>
  <c r="E236" i="4"/>
  <c r="D236" i="4"/>
  <c r="G236" i="4" s="1"/>
  <c r="F235" i="4"/>
  <c r="X190" i="1"/>
  <c r="Y190" i="1" s="1"/>
  <c r="Z190" i="1" s="1"/>
  <c r="S136" i="1"/>
  <c r="T136" i="1" s="1"/>
  <c r="R136" i="1" s="1"/>
  <c r="F238" i="1"/>
  <c r="D238" i="1"/>
  <c r="E238" i="1" s="1"/>
  <c r="L140" i="1"/>
  <c r="J140" i="1" s="1"/>
  <c r="M140" i="1" s="1"/>
  <c r="E238" i="6" l="1"/>
  <c r="D238" i="6"/>
  <c r="G238" i="6" s="1"/>
  <c r="F237" i="6"/>
  <c r="H237" i="6" s="1"/>
  <c r="E237" i="4"/>
  <c r="D237" i="4"/>
  <c r="G237" i="4" s="1"/>
  <c r="F236" i="4"/>
  <c r="AA190" i="1"/>
  <c r="U136" i="1"/>
  <c r="S137" i="1" s="1"/>
  <c r="T137" i="1" s="1"/>
  <c r="R137" i="1" s="1"/>
  <c r="D239" i="1"/>
  <c r="E239" i="1" s="1"/>
  <c r="F239" i="1"/>
  <c r="K141" i="1"/>
  <c r="E239" i="6" l="1"/>
  <c r="D239" i="6"/>
  <c r="G239" i="6" s="1"/>
  <c r="F238" i="6"/>
  <c r="H238" i="6" s="1"/>
  <c r="E238" i="4"/>
  <c r="D238" i="4"/>
  <c r="G238" i="4" s="1"/>
  <c r="F237" i="4"/>
  <c r="X191" i="1"/>
  <c r="Y191" i="1" s="1"/>
  <c r="Z191" i="1" s="1"/>
  <c r="U137" i="1"/>
  <c r="D240" i="1"/>
  <c r="E240" i="1" s="1"/>
  <c r="F240" i="1"/>
  <c r="L141" i="1"/>
  <c r="J141" i="1" s="1"/>
  <c r="M141" i="1" s="1"/>
  <c r="F239" i="6" l="1"/>
  <c r="H239" i="6" s="1"/>
  <c r="E240" i="6"/>
  <c r="D240" i="6"/>
  <c r="G240" i="6" s="1"/>
  <c r="D239" i="4"/>
  <c r="G239" i="4" s="1"/>
  <c r="E239" i="4"/>
  <c r="F238" i="4"/>
  <c r="AA191" i="1"/>
  <c r="S138" i="1"/>
  <c r="T138" i="1" s="1"/>
  <c r="R138" i="1" s="1"/>
  <c r="F241" i="1"/>
  <c r="D241" i="1"/>
  <c r="E241" i="1" s="1"/>
  <c r="K142" i="1"/>
  <c r="E241" i="6" l="1"/>
  <c r="D241" i="6"/>
  <c r="G241" i="6" s="1"/>
  <c r="F240" i="6"/>
  <c r="H240" i="6" s="1"/>
  <c r="F239" i="4"/>
  <c r="E240" i="4"/>
  <c r="D240" i="4"/>
  <c r="G240" i="4" s="1"/>
  <c r="X192" i="1"/>
  <c r="Y192" i="1" s="1"/>
  <c r="Z192" i="1" s="1"/>
  <c r="U138" i="1"/>
  <c r="S139" i="1" s="1"/>
  <c r="T139" i="1" s="1"/>
  <c r="R139" i="1" s="1"/>
  <c r="F242" i="1"/>
  <c r="D242" i="1"/>
  <c r="E242" i="1" s="1"/>
  <c r="L142" i="1"/>
  <c r="J142" i="1" s="1"/>
  <c r="M142" i="1" s="1"/>
  <c r="E242" i="6" l="1"/>
  <c r="D242" i="6"/>
  <c r="G242" i="6" s="1"/>
  <c r="F241" i="6"/>
  <c r="H241" i="6" s="1"/>
  <c r="D241" i="4"/>
  <c r="G241" i="4" s="1"/>
  <c r="E241" i="4"/>
  <c r="F240" i="4"/>
  <c r="AA192" i="1"/>
  <c r="U139" i="1"/>
  <c r="S140" i="1" s="1"/>
  <c r="T140" i="1" s="1"/>
  <c r="R140" i="1" s="1"/>
  <c r="D243" i="1"/>
  <c r="E243" i="1" s="1"/>
  <c r="F243" i="1"/>
  <c r="K143" i="1"/>
  <c r="E243" i="6" l="1"/>
  <c r="D243" i="6"/>
  <c r="G243" i="6" s="1"/>
  <c r="F242" i="6"/>
  <c r="H242" i="6" s="1"/>
  <c r="F241" i="4"/>
  <c r="E242" i="4"/>
  <c r="D242" i="4"/>
  <c r="G242" i="4" s="1"/>
  <c r="X193" i="1"/>
  <c r="Y193" i="1" s="1"/>
  <c r="Z193" i="1" s="1"/>
  <c r="U140" i="1"/>
  <c r="D244" i="1"/>
  <c r="E244" i="1" s="1"/>
  <c r="F244" i="1"/>
  <c r="L143" i="1"/>
  <c r="J143" i="1" s="1"/>
  <c r="M143" i="1" s="1"/>
  <c r="E244" i="6" l="1"/>
  <c r="D244" i="6"/>
  <c r="G244" i="6" s="1"/>
  <c r="F243" i="6"/>
  <c r="H243" i="6" s="1"/>
  <c r="E243" i="4"/>
  <c r="D243" i="4"/>
  <c r="G243" i="4" s="1"/>
  <c r="F242" i="4"/>
  <c r="AA193" i="1"/>
  <c r="X194" i="1" s="1"/>
  <c r="Y194" i="1" s="1"/>
  <c r="Z194" i="1" s="1"/>
  <c r="S141" i="1"/>
  <c r="T141" i="1" s="1"/>
  <c r="R141" i="1" s="1"/>
  <c r="D245" i="1"/>
  <c r="E245" i="1" s="1"/>
  <c r="F245" i="1"/>
  <c r="K144" i="1"/>
  <c r="E245" i="6" l="1"/>
  <c r="D245" i="6"/>
  <c r="G245" i="6" s="1"/>
  <c r="F244" i="6"/>
  <c r="H244" i="6" s="1"/>
  <c r="D244" i="4"/>
  <c r="G244" i="4" s="1"/>
  <c r="E244" i="4"/>
  <c r="F243" i="4"/>
  <c r="AA194" i="1"/>
  <c r="U141" i="1"/>
  <c r="D246" i="1"/>
  <c r="E246" i="1" s="1"/>
  <c r="F246" i="1"/>
  <c r="L144" i="1"/>
  <c r="J144" i="1" s="1"/>
  <c r="M144" i="1" s="1"/>
  <c r="E246" i="6" l="1"/>
  <c r="D246" i="6"/>
  <c r="G246" i="6" s="1"/>
  <c r="F245" i="6"/>
  <c r="H245" i="6" s="1"/>
  <c r="F244" i="4"/>
  <c r="D245" i="4"/>
  <c r="G245" i="4" s="1"/>
  <c r="E245" i="4"/>
  <c r="X195" i="1"/>
  <c r="Y195" i="1" s="1"/>
  <c r="Z195" i="1" s="1"/>
  <c r="S142" i="1"/>
  <c r="T142" i="1" s="1"/>
  <c r="R142" i="1" s="1"/>
  <c r="D247" i="1"/>
  <c r="E247" i="1" s="1"/>
  <c r="F247" i="1"/>
  <c r="K145" i="1"/>
  <c r="E247" i="6" l="1"/>
  <c r="D247" i="6"/>
  <c r="G247" i="6" s="1"/>
  <c r="F246" i="6"/>
  <c r="H246" i="6" s="1"/>
  <c r="F245" i="4"/>
  <c r="D246" i="4"/>
  <c r="G246" i="4" s="1"/>
  <c r="E246" i="4"/>
  <c r="F246" i="4" s="1"/>
  <c r="AA195" i="1"/>
  <c r="X196" i="1" s="1"/>
  <c r="Y196" i="1" s="1"/>
  <c r="Z196" i="1" s="1"/>
  <c r="U142" i="1"/>
  <c r="D248" i="1"/>
  <c r="E248" i="1" s="1"/>
  <c r="F248" i="1"/>
  <c r="L145" i="1"/>
  <c r="J145" i="1" s="1"/>
  <c r="M145" i="1" s="1"/>
  <c r="E248" i="6" l="1"/>
  <c r="D248" i="6"/>
  <c r="G248" i="6" s="1"/>
  <c r="F247" i="6"/>
  <c r="H247" i="6" s="1"/>
  <c r="E247" i="4"/>
  <c r="D247" i="4"/>
  <c r="G247" i="4" s="1"/>
  <c r="AA196" i="1"/>
  <c r="S143" i="1"/>
  <c r="T143" i="1" s="1"/>
  <c r="R143" i="1" s="1"/>
  <c r="D249" i="1"/>
  <c r="E249" i="1" s="1"/>
  <c r="F249" i="1"/>
  <c r="K146" i="1"/>
  <c r="E249" i="6" l="1"/>
  <c r="D249" i="6"/>
  <c r="G249" i="6" s="1"/>
  <c r="F248" i="6"/>
  <c r="H248" i="6" s="1"/>
  <c r="E248" i="4"/>
  <c r="D248" i="4"/>
  <c r="G248" i="4" s="1"/>
  <c r="F247" i="4"/>
  <c r="X197" i="1"/>
  <c r="Y197" i="1" s="1"/>
  <c r="Z197" i="1" s="1"/>
  <c r="U143" i="1"/>
  <c r="D250" i="1"/>
  <c r="E250" i="1" s="1"/>
  <c r="F250" i="1"/>
  <c r="L146" i="1"/>
  <c r="J146" i="1" s="1"/>
  <c r="M146" i="1" s="1"/>
  <c r="E250" i="6" l="1"/>
  <c r="D250" i="6"/>
  <c r="G250" i="6" s="1"/>
  <c r="F249" i="6"/>
  <c r="H249" i="6" s="1"/>
  <c r="E249" i="4"/>
  <c r="D249" i="4"/>
  <c r="G249" i="4" s="1"/>
  <c r="F248" i="4"/>
  <c r="AA197" i="1"/>
  <c r="X198" i="1" s="1"/>
  <c r="Y198" i="1" s="1"/>
  <c r="Z198" i="1" s="1"/>
  <c r="S144" i="1"/>
  <c r="T144" i="1" s="1"/>
  <c r="R144" i="1" s="1"/>
  <c r="F251" i="1"/>
  <c r="D251" i="1"/>
  <c r="E251" i="1" s="1"/>
  <c r="K147" i="1"/>
  <c r="E251" i="6" l="1"/>
  <c r="D251" i="6"/>
  <c r="G251" i="6" s="1"/>
  <c r="F250" i="6"/>
  <c r="H250" i="6" s="1"/>
  <c r="D250" i="4"/>
  <c r="G250" i="4" s="1"/>
  <c r="E250" i="4"/>
  <c r="F249" i="4"/>
  <c r="AA198" i="1"/>
  <c r="X199" i="1" s="1"/>
  <c r="Y199" i="1" s="1"/>
  <c r="Z199" i="1" s="1"/>
  <c r="U144" i="1"/>
  <c r="D252" i="1"/>
  <c r="E252" i="1" s="1"/>
  <c r="F252" i="1"/>
  <c r="L147" i="1"/>
  <c r="J147" i="1" s="1"/>
  <c r="M147" i="1" s="1"/>
  <c r="E252" i="6" l="1"/>
  <c r="D252" i="6"/>
  <c r="G252" i="6" s="1"/>
  <c r="F251" i="6"/>
  <c r="H251" i="6" s="1"/>
  <c r="F250" i="4"/>
  <c r="D251" i="4"/>
  <c r="G251" i="4" s="1"/>
  <c r="E251" i="4"/>
  <c r="AA199" i="1"/>
  <c r="X200" i="1" s="1"/>
  <c r="Y200" i="1" s="1"/>
  <c r="Z200" i="1" s="1"/>
  <c r="S145" i="1"/>
  <c r="T145" i="1" s="1"/>
  <c r="R145" i="1" s="1"/>
  <c r="F253" i="1"/>
  <c r="D253" i="1"/>
  <c r="E253" i="1" s="1"/>
  <c r="K148" i="1"/>
  <c r="E253" i="6" l="1"/>
  <c r="D253" i="6"/>
  <c r="G253" i="6" s="1"/>
  <c r="F252" i="6"/>
  <c r="H252" i="6" s="1"/>
  <c r="F251" i="4"/>
  <c r="D252" i="4"/>
  <c r="G252" i="4" s="1"/>
  <c r="E252" i="4"/>
  <c r="AA200" i="1"/>
  <c r="U145" i="1"/>
  <c r="F254" i="1"/>
  <c r="D254" i="1"/>
  <c r="E254" i="1" s="1"/>
  <c r="L148" i="1"/>
  <c r="J148" i="1" s="1"/>
  <c r="M148" i="1" s="1"/>
  <c r="E254" i="6" l="1"/>
  <c r="D254" i="6"/>
  <c r="G254" i="6" s="1"/>
  <c r="F253" i="6"/>
  <c r="H253" i="6" s="1"/>
  <c r="F252" i="4"/>
  <c r="E253" i="4"/>
  <c r="D253" i="4"/>
  <c r="G253" i="4" s="1"/>
  <c r="X201" i="1"/>
  <c r="Y201" i="1" s="1"/>
  <c r="Z201" i="1" s="1"/>
  <c r="S146" i="1"/>
  <c r="T146" i="1" s="1"/>
  <c r="R146" i="1" s="1"/>
  <c r="U146" i="1" s="1"/>
  <c r="D255" i="1"/>
  <c r="E255" i="1" s="1"/>
  <c r="F255" i="1"/>
  <c r="K149" i="1"/>
  <c r="F254" i="6" l="1"/>
  <c r="H254" i="6" s="1"/>
  <c r="E255" i="6"/>
  <c r="D255" i="6"/>
  <c r="G255" i="6" s="1"/>
  <c r="D254" i="4"/>
  <c r="G254" i="4" s="1"/>
  <c r="E254" i="4"/>
  <c r="F253" i="4"/>
  <c r="AA201" i="1"/>
  <c r="S147" i="1"/>
  <c r="T147" i="1" s="1"/>
  <c r="R147" i="1" s="1"/>
  <c r="F256" i="1"/>
  <c r="D256" i="1"/>
  <c r="L149" i="1"/>
  <c r="J149" i="1" s="1"/>
  <c r="M149" i="1" s="1"/>
  <c r="E256" i="6" l="1"/>
  <c r="D256" i="6"/>
  <c r="G256" i="6" s="1"/>
  <c r="F255" i="6"/>
  <c r="H255" i="6" s="1"/>
  <c r="F254" i="4"/>
  <c r="E255" i="4"/>
  <c r="D255" i="4"/>
  <c r="G255" i="4" s="1"/>
  <c r="X202" i="1"/>
  <c r="Y202" i="1" s="1"/>
  <c r="Z202" i="1" s="1"/>
  <c r="U147" i="1"/>
  <c r="E256" i="1"/>
  <c r="D9" i="1" s="1"/>
  <c r="D10" i="1"/>
  <c r="D12" i="1" s="1"/>
  <c r="K150" i="1"/>
  <c r="F256" i="6" l="1"/>
  <c r="H256" i="6" s="1"/>
  <c r="F8" i="6" s="1"/>
  <c r="F7" i="6"/>
  <c r="D256" i="4"/>
  <c r="G256" i="4" s="1"/>
  <c r="E256" i="4"/>
  <c r="F255" i="4"/>
  <c r="AA202" i="1"/>
  <c r="X203" i="1" s="1"/>
  <c r="S148" i="1"/>
  <c r="T148" i="1" s="1"/>
  <c r="R148" i="1" s="1"/>
  <c r="D11" i="1"/>
  <c r="L150" i="1"/>
  <c r="J150" i="1" s="1"/>
  <c r="M150" i="1" s="1"/>
  <c r="F12" i="6" l="1"/>
  <c r="F11" i="6"/>
  <c r="F256" i="4"/>
  <c r="Y203" i="1"/>
  <c r="Z203" i="1" s="1"/>
  <c r="AA203" i="1"/>
  <c r="X204" i="1" s="1"/>
  <c r="Y204" i="1" s="1"/>
  <c r="Z204" i="1" s="1"/>
  <c r="U148" i="1"/>
  <c r="K151" i="1"/>
  <c r="F6" i="4" l="1"/>
  <c r="F7" i="4"/>
  <c r="AA204" i="1"/>
  <c r="S149" i="1"/>
  <c r="T149" i="1" s="1"/>
  <c r="R149" i="1" s="1"/>
  <c r="L151" i="1"/>
  <c r="J151" i="1" s="1"/>
  <c r="M151" i="1" s="1"/>
  <c r="X205" i="1" l="1"/>
  <c r="Y205" i="1" s="1"/>
  <c r="Z205" i="1" s="1"/>
  <c r="U149" i="1"/>
  <c r="K152" i="1"/>
  <c r="AA205" i="1" l="1"/>
  <c r="S150" i="1"/>
  <c r="T150" i="1" s="1"/>
  <c r="R150" i="1" s="1"/>
  <c r="L152" i="1"/>
  <c r="J152" i="1" s="1"/>
  <c r="M152" i="1" s="1"/>
  <c r="X206" i="1" l="1"/>
  <c r="Y206" i="1" s="1"/>
  <c r="Z206" i="1" s="1"/>
  <c r="U150" i="1"/>
  <c r="K153" i="1"/>
  <c r="AA206" i="1" l="1"/>
  <c r="X207" i="1" s="1"/>
  <c r="Y207" i="1" s="1"/>
  <c r="Z207" i="1" s="1"/>
  <c r="S151" i="1"/>
  <c r="T151" i="1" s="1"/>
  <c r="R151" i="1" s="1"/>
  <c r="L153" i="1"/>
  <c r="J153" i="1" s="1"/>
  <c r="M153" i="1" s="1"/>
  <c r="AA207" i="1" l="1"/>
  <c r="U151" i="1"/>
  <c r="K154" i="1"/>
  <c r="X208" i="1" l="1"/>
  <c r="Y208" i="1" s="1"/>
  <c r="Z208" i="1" s="1"/>
  <c r="S152" i="1"/>
  <c r="T152" i="1" s="1"/>
  <c r="R152" i="1" s="1"/>
  <c r="L154" i="1"/>
  <c r="J154" i="1" s="1"/>
  <c r="M154" i="1" s="1"/>
  <c r="AA208" i="1" l="1"/>
  <c r="X209" i="1" s="1"/>
  <c r="Y209" i="1" s="1"/>
  <c r="Z209" i="1" s="1"/>
  <c r="U152" i="1"/>
  <c r="K155" i="1"/>
  <c r="AA209" i="1" l="1"/>
  <c r="X210" i="1" s="1"/>
  <c r="Y210" i="1" s="1"/>
  <c r="Z210" i="1" s="1"/>
  <c r="S153" i="1"/>
  <c r="T153" i="1" s="1"/>
  <c r="R153" i="1" s="1"/>
  <c r="L155" i="1"/>
  <c r="J155" i="1" s="1"/>
  <c r="M155" i="1" s="1"/>
  <c r="AA210" i="1" l="1"/>
  <c r="X211" i="1" s="1"/>
  <c r="Y211" i="1" s="1"/>
  <c r="Z211" i="1" s="1"/>
  <c r="U153" i="1"/>
  <c r="K156" i="1"/>
  <c r="AA211" i="1" l="1"/>
  <c r="X212" i="1" s="1"/>
  <c r="Y212" i="1" s="1"/>
  <c r="Z212" i="1" s="1"/>
  <c r="S154" i="1"/>
  <c r="T154" i="1" s="1"/>
  <c r="R154" i="1" s="1"/>
  <c r="L156" i="1"/>
  <c r="J156" i="1" s="1"/>
  <c r="M156" i="1" s="1"/>
  <c r="AA212" i="1" l="1"/>
  <c r="U154" i="1"/>
  <c r="K157" i="1"/>
  <c r="X213" i="1" l="1"/>
  <c r="Y213" i="1" s="1"/>
  <c r="Z213" i="1" s="1"/>
  <c r="S155" i="1"/>
  <c r="T155" i="1" s="1"/>
  <c r="R155" i="1" s="1"/>
  <c r="L157" i="1"/>
  <c r="J157" i="1" s="1"/>
  <c r="M157" i="1" s="1"/>
  <c r="AA213" i="1" l="1"/>
  <c r="X214" i="1" s="1"/>
  <c r="Y214" i="1" s="1"/>
  <c r="Z214" i="1" s="1"/>
  <c r="U155" i="1"/>
  <c r="K158" i="1"/>
  <c r="AA214" i="1" l="1"/>
  <c r="X215" i="1" s="1"/>
  <c r="S156" i="1"/>
  <c r="T156" i="1" s="1"/>
  <c r="R156" i="1" s="1"/>
  <c r="L158" i="1"/>
  <c r="J158" i="1" s="1"/>
  <c r="M158" i="1" s="1"/>
  <c r="Y215" i="1" l="1"/>
  <c r="Z215" i="1" s="1"/>
  <c r="AA215" i="1"/>
  <c r="X216" i="1" s="1"/>
  <c r="Y216" i="1" s="1"/>
  <c r="Z216" i="1" s="1"/>
  <c r="U156" i="1"/>
  <c r="K159" i="1"/>
  <c r="AA216" i="1" l="1"/>
  <c r="S157" i="1"/>
  <c r="T157" i="1" s="1"/>
  <c r="R157" i="1" s="1"/>
  <c r="L159" i="1"/>
  <c r="J159" i="1" s="1"/>
  <c r="M159" i="1" s="1"/>
  <c r="X217" i="1" l="1"/>
  <c r="Y217" i="1" s="1"/>
  <c r="Z217" i="1" s="1"/>
  <c r="U157" i="1"/>
  <c r="K160" i="1"/>
  <c r="AA217" i="1" l="1"/>
  <c r="S158" i="1"/>
  <c r="T158" i="1" s="1"/>
  <c r="R158" i="1" s="1"/>
  <c r="L160" i="1"/>
  <c r="J160" i="1" s="1"/>
  <c r="M160" i="1" s="1"/>
  <c r="X218" i="1" l="1"/>
  <c r="Y218" i="1" s="1"/>
  <c r="Z218" i="1" s="1"/>
  <c r="U158" i="1"/>
  <c r="K161" i="1"/>
  <c r="AA218" i="1" l="1"/>
  <c r="S159" i="1"/>
  <c r="T159" i="1" s="1"/>
  <c r="R159" i="1" s="1"/>
  <c r="L161" i="1"/>
  <c r="J161" i="1" s="1"/>
  <c r="M161" i="1" s="1"/>
  <c r="X219" i="1" l="1"/>
  <c r="Y219" i="1" s="1"/>
  <c r="Z219" i="1" s="1"/>
  <c r="U159" i="1"/>
  <c r="K162" i="1"/>
  <c r="AA219" i="1" l="1"/>
  <c r="X220" i="1" s="1"/>
  <c r="Y220" i="1" s="1"/>
  <c r="Z220" i="1" s="1"/>
  <c r="S160" i="1"/>
  <c r="T160" i="1" s="1"/>
  <c r="R160" i="1" s="1"/>
  <c r="L162" i="1"/>
  <c r="J162" i="1" s="1"/>
  <c r="M162" i="1" s="1"/>
  <c r="AA220" i="1" l="1"/>
  <c r="X221" i="1" s="1"/>
  <c r="Y221" i="1" s="1"/>
  <c r="Z221" i="1" s="1"/>
  <c r="U160" i="1"/>
  <c r="K163" i="1"/>
  <c r="AA221" i="1" l="1"/>
  <c r="X222" i="1" s="1"/>
  <c r="Y222" i="1" s="1"/>
  <c r="Z222" i="1" s="1"/>
  <c r="S161" i="1"/>
  <c r="T161" i="1" s="1"/>
  <c r="R161" i="1" s="1"/>
  <c r="L163" i="1"/>
  <c r="J163" i="1" s="1"/>
  <c r="M163" i="1" s="1"/>
  <c r="AA222" i="1" l="1"/>
  <c r="X223" i="1" s="1"/>
  <c r="Y223" i="1" s="1"/>
  <c r="Z223" i="1" s="1"/>
  <c r="U161" i="1"/>
  <c r="K164" i="1"/>
  <c r="AA223" i="1" l="1"/>
  <c r="X224" i="1" s="1"/>
  <c r="Y224" i="1" s="1"/>
  <c r="Z224" i="1" s="1"/>
  <c r="S162" i="1"/>
  <c r="T162" i="1" s="1"/>
  <c r="R162" i="1" s="1"/>
  <c r="L164" i="1"/>
  <c r="J164" i="1" s="1"/>
  <c r="M164" i="1" s="1"/>
  <c r="AA224" i="1" l="1"/>
  <c r="X225" i="1" s="1"/>
  <c r="Y225" i="1" s="1"/>
  <c r="Z225" i="1" s="1"/>
  <c r="U162" i="1"/>
  <c r="K165" i="1"/>
  <c r="AA225" i="1" l="1"/>
  <c r="X226" i="1" s="1"/>
  <c r="S163" i="1"/>
  <c r="T163" i="1" s="1"/>
  <c r="R163" i="1" s="1"/>
  <c r="L165" i="1"/>
  <c r="J165" i="1" s="1"/>
  <c r="M165" i="1" s="1"/>
  <c r="Y226" i="1" l="1"/>
  <c r="Z226" i="1" s="1"/>
  <c r="AA226" i="1"/>
  <c r="X227" i="1" s="1"/>
  <c r="Y227" i="1" s="1"/>
  <c r="Z227" i="1" s="1"/>
  <c r="U163" i="1"/>
  <c r="K166" i="1"/>
  <c r="AA227" i="1" l="1"/>
  <c r="S164" i="1"/>
  <c r="T164" i="1" s="1"/>
  <c r="R164" i="1" s="1"/>
  <c r="L166" i="1"/>
  <c r="J166" i="1" s="1"/>
  <c r="M166" i="1" s="1"/>
  <c r="X228" i="1" l="1"/>
  <c r="Y228" i="1" s="1"/>
  <c r="Z228" i="1" s="1"/>
  <c r="U164" i="1"/>
  <c r="K167" i="1"/>
  <c r="AA228" i="1" l="1"/>
  <c r="X229" i="1" s="1"/>
  <c r="S165" i="1"/>
  <c r="T165" i="1" s="1"/>
  <c r="R165" i="1" s="1"/>
  <c r="L167" i="1"/>
  <c r="J167" i="1" s="1"/>
  <c r="M167" i="1" s="1"/>
  <c r="Y229" i="1" l="1"/>
  <c r="Z229" i="1" s="1"/>
  <c r="AA229" i="1"/>
  <c r="X230" i="1" s="1"/>
  <c r="U165" i="1"/>
  <c r="K168" i="1"/>
  <c r="Y230" i="1" l="1"/>
  <c r="Z230" i="1" s="1"/>
  <c r="AA230" i="1"/>
  <c r="X231" i="1" s="1"/>
  <c r="Y231" i="1" s="1"/>
  <c r="Z231" i="1" s="1"/>
  <c r="S166" i="1"/>
  <c r="T166" i="1" s="1"/>
  <c r="R166" i="1" s="1"/>
  <c r="L168" i="1"/>
  <c r="J168" i="1" s="1"/>
  <c r="M168" i="1" s="1"/>
  <c r="AA231" i="1" l="1"/>
  <c r="X232" i="1" s="1"/>
  <c r="Y232" i="1" s="1"/>
  <c r="Z232" i="1" s="1"/>
  <c r="U166" i="1"/>
  <c r="K169" i="1"/>
  <c r="AA232" i="1" l="1"/>
  <c r="X233" i="1" s="1"/>
  <c r="Y233" i="1" s="1"/>
  <c r="Z233" i="1" s="1"/>
  <c r="S167" i="1"/>
  <c r="T167" i="1" s="1"/>
  <c r="R167" i="1" s="1"/>
  <c r="L169" i="1"/>
  <c r="J169" i="1" s="1"/>
  <c r="M169" i="1" s="1"/>
  <c r="AA233" i="1" l="1"/>
  <c r="X234" i="1" s="1"/>
  <c r="Y234" i="1" s="1"/>
  <c r="Z234" i="1" s="1"/>
  <c r="U167" i="1"/>
  <c r="K170" i="1"/>
  <c r="AA234" i="1" l="1"/>
  <c r="S168" i="1"/>
  <c r="T168" i="1" s="1"/>
  <c r="R168" i="1" s="1"/>
  <c r="L170" i="1"/>
  <c r="J170" i="1" s="1"/>
  <c r="M170" i="1" s="1"/>
  <c r="X235" i="1" l="1"/>
  <c r="Y235" i="1" s="1"/>
  <c r="Z235" i="1" s="1"/>
  <c r="U168" i="1"/>
  <c r="S169" i="1" s="1"/>
  <c r="T169" i="1" s="1"/>
  <c r="R169" i="1" s="1"/>
  <c r="K171" i="1"/>
  <c r="AA235" i="1" l="1"/>
  <c r="X236" i="1" s="1"/>
  <c r="Y236" i="1" s="1"/>
  <c r="Z236" i="1" s="1"/>
  <c r="U169" i="1"/>
  <c r="L171" i="1"/>
  <c r="J171" i="1" s="1"/>
  <c r="M171" i="1" s="1"/>
  <c r="AA236" i="1" l="1"/>
  <c r="X237" i="1" s="1"/>
  <c r="Y237" i="1" s="1"/>
  <c r="Z237" i="1" s="1"/>
  <c r="S170" i="1"/>
  <c r="T170" i="1" s="1"/>
  <c r="R170" i="1" s="1"/>
  <c r="K172" i="1"/>
  <c r="AA237" i="1" l="1"/>
  <c r="U170" i="1"/>
  <c r="L172" i="1"/>
  <c r="J172" i="1" s="1"/>
  <c r="M172" i="1" s="1"/>
  <c r="X238" i="1" l="1"/>
  <c r="Y238" i="1" s="1"/>
  <c r="Z238" i="1" s="1"/>
  <c r="S171" i="1"/>
  <c r="T171" i="1" s="1"/>
  <c r="R171" i="1" s="1"/>
  <c r="U171" i="1" s="1"/>
  <c r="K173" i="1"/>
  <c r="AA238" i="1" l="1"/>
  <c r="X239" i="1" s="1"/>
  <c r="Y239" i="1" s="1"/>
  <c r="Z239" i="1" s="1"/>
  <c r="S172" i="1"/>
  <c r="T172" i="1" s="1"/>
  <c r="R172" i="1" s="1"/>
  <c r="L173" i="1"/>
  <c r="J173" i="1" s="1"/>
  <c r="AA239" i="1" l="1"/>
  <c r="U172" i="1"/>
  <c r="M173" i="1"/>
  <c r="X240" i="1" l="1"/>
  <c r="Y240" i="1" s="1"/>
  <c r="Z240" i="1" s="1"/>
  <c r="S173" i="1"/>
  <c r="T173" i="1" s="1"/>
  <c r="R173" i="1" s="1"/>
  <c r="K174" i="1"/>
  <c r="AA240" i="1" l="1"/>
  <c r="U173" i="1"/>
  <c r="L174" i="1"/>
  <c r="J174" i="1" s="1"/>
  <c r="M174" i="1" s="1"/>
  <c r="X241" i="1" l="1"/>
  <c r="Y241" i="1" s="1"/>
  <c r="Z241" i="1" s="1"/>
  <c r="S174" i="1"/>
  <c r="T174" i="1" s="1"/>
  <c r="R174" i="1" s="1"/>
  <c r="K175" i="1"/>
  <c r="AA241" i="1" l="1"/>
  <c r="U174" i="1"/>
  <c r="L175" i="1"/>
  <c r="J175" i="1" s="1"/>
  <c r="M175" i="1" s="1"/>
  <c r="X242" i="1" l="1"/>
  <c r="Y242" i="1" s="1"/>
  <c r="Z242" i="1" s="1"/>
  <c r="S175" i="1"/>
  <c r="T175" i="1" s="1"/>
  <c r="R175" i="1" s="1"/>
  <c r="K176" i="1"/>
  <c r="AA242" i="1" l="1"/>
  <c r="U175" i="1"/>
  <c r="L176" i="1"/>
  <c r="J176" i="1" s="1"/>
  <c r="M176" i="1" s="1"/>
  <c r="X243" i="1" l="1"/>
  <c r="Y243" i="1" s="1"/>
  <c r="Z243" i="1" s="1"/>
  <c r="S176" i="1"/>
  <c r="T176" i="1" s="1"/>
  <c r="R176" i="1" s="1"/>
  <c r="K177" i="1"/>
  <c r="AA243" i="1" l="1"/>
  <c r="U176" i="1"/>
  <c r="L177" i="1"/>
  <c r="J177" i="1" s="1"/>
  <c r="M177" i="1" s="1"/>
  <c r="X244" i="1" l="1"/>
  <c r="Y244" i="1" s="1"/>
  <c r="Z244" i="1" s="1"/>
  <c r="S177" i="1"/>
  <c r="T177" i="1" s="1"/>
  <c r="R177" i="1" s="1"/>
  <c r="K178" i="1"/>
  <c r="AA244" i="1" l="1"/>
  <c r="U177" i="1"/>
  <c r="L178" i="1"/>
  <c r="J178" i="1" s="1"/>
  <c r="M178" i="1" s="1"/>
  <c r="X245" i="1" l="1"/>
  <c r="Y245" i="1" s="1"/>
  <c r="Z245" i="1" s="1"/>
  <c r="S178" i="1"/>
  <c r="T178" i="1" s="1"/>
  <c r="R178" i="1" s="1"/>
  <c r="K179" i="1"/>
  <c r="AA245" i="1" l="1"/>
  <c r="U178" i="1"/>
  <c r="L179" i="1"/>
  <c r="J179" i="1" s="1"/>
  <c r="M179" i="1" s="1"/>
  <c r="X246" i="1" l="1"/>
  <c r="Y246" i="1" s="1"/>
  <c r="Z246" i="1" s="1"/>
  <c r="S179" i="1"/>
  <c r="T179" i="1" s="1"/>
  <c r="R179" i="1" s="1"/>
  <c r="K180" i="1"/>
  <c r="AA246" i="1" l="1"/>
  <c r="X247" i="1" s="1"/>
  <c r="U179" i="1"/>
  <c r="L180" i="1"/>
  <c r="J180" i="1" s="1"/>
  <c r="M180" i="1" s="1"/>
  <c r="Y247" i="1" l="1"/>
  <c r="Z247" i="1" s="1"/>
  <c r="AA247" i="1"/>
  <c r="X248" i="1" s="1"/>
  <c r="Y248" i="1" s="1"/>
  <c r="Z248" i="1" s="1"/>
  <c r="S180" i="1"/>
  <c r="T180" i="1" s="1"/>
  <c r="R180" i="1" s="1"/>
  <c r="K181" i="1"/>
  <c r="AA248" i="1" l="1"/>
  <c r="U180" i="1"/>
  <c r="L181" i="1"/>
  <c r="J181" i="1" s="1"/>
  <c r="M181" i="1" s="1"/>
  <c r="X249" i="1" l="1"/>
  <c r="Y249" i="1" s="1"/>
  <c r="Z249" i="1" s="1"/>
  <c r="S181" i="1"/>
  <c r="T181" i="1" s="1"/>
  <c r="R181" i="1" s="1"/>
  <c r="K182" i="1"/>
  <c r="AA249" i="1" l="1"/>
  <c r="U181" i="1"/>
  <c r="L182" i="1"/>
  <c r="J182" i="1" s="1"/>
  <c r="M182" i="1" s="1"/>
  <c r="X250" i="1" l="1"/>
  <c r="Y250" i="1" s="1"/>
  <c r="Z250" i="1" s="1"/>
  <c r="S182" i="1"/>
  <c r="T182" i="1" s="1"/>
  <c r="R182" i="1" s="1"/>
  <c r="K183" i="1"/>
  <c r="AA250" i="1" l="1"/>
  <c r="X251" i="1" s="1"/>
  <c r="Y251" i="1" s="1"/>
  <c r="Z251" i="1" s="1"/>
  <c r="U182" i="1"/>
  <c r="L183" i="1"/>
  <c r="J183" i="1" s="1"/>
  <c r="M183" i="1" s="1"/>
  <c r="AA251" i="1" l="1"/>
  <c r="S183" i="1"/>
  <c r="T183" i="1" s="1"/>
  <c r="R183" i="1" s="1"/>
  <c r="K184" i="1"/>
  <c r="X252" i="1" l="1"/>
  <c r="Y252" i="1" s="1"/>
  <c r="Z252" i="1" s="1"/>
  <c r="U183" i="1"/>
  <c r="L184" i="1"/>
  <c r="J184" i="1" s="1"/>
  <c r="M184" i="1" s="1"/>
  <c r="AA252" i="1" l="1"/>
  <c r="S184" i="1"/>
  <c r="T184" i="1" s="1"/>
  <c r="R184" i="1" s="1"/>
  <c r="K185" i="1"/>
  <c r="X253" i="1" l="1"/>
  <c r="Y253" i="1" s="1"/>
  <c r="Z253" i="1" s="1"/>
  <c r="U184" i="1"/>
  <c r="L185" i="1"/>
  <c r="J185" i="1" s="1"/>
  <c r="M185" i="1" s="1"/>
  <c r="AA253" i="1" l="1"/>
  <c r="S185" i="1"/>
  <c r="T185" i="1" s="1"/>
  <c r="R185" i="1" s="1"/>
  <c r="K186" i="1"/>
  <c r="X254" i="1" l="1"/>
  <c r="Y254" i="1" s="1"/>
  <c r="Z254" i="1" s="1"/>
  <c r="U185" i="1"/>
  <c r="L186" i="1"/>
  <c r="J186" i="1" s="1"/>
  <c r="M186" i="1" s="1"/>
  <c r="AA254" i="1" l="1"/>
  <c r="S186" i="1"/>
  <c r="T186" i="1" s="1"/>
  <c r="R186" i="1" s="1"/>
  <c r="K187" i="1"/>
  <c r="X255" i="1" l="1"/>
  <c r="Y255" i="1" s="1"/>
  <c r="Z255" i="1" s="1"/>
  <c r="U186" i="1"/>
  <c r="L187" i="1"/>
  <c r="J187" i="1" s="1"/>
  <c r="AA255" i="1" l="1"/>
  <c r="S187" i="1"/>
  <c r="T187" i="1" s="1"/>
  <c r="R187" i="1" s="1"/>
  <c r="M187" i="1"/>
  <c r="X256" i="1" l="1"/>
  <c r="Y256" i="1" s="1"/>
  <c r="U187" i="1"/>
  <c r="K188" i="1"/>
  <c r="Z256" i="1" l="1"/>
  <c r="Y9" i="1" s="1"/>
  <c r="Y10" i="1"/>
  <c r="AA256" i="1"/>
  <c r="S188" i="1"/>
  <c r="T188" i="1" s="1"/>
  <c r="R188" i="1" s="1"/>
  <c r="L188" i="1"/>
  <c r="J188" i="1" s="1"/>
  <c r="M188" i="1" s="1"/>
  <c r="Y12" i="1" l="1"/>
  <c r="Y11" i="1"/>
  <c r="U188" i="1"/>
  <c r="K189" i="1"/>
  <c r="S189" i="1" l="1"/>
  <c r="T189" i="1" s="1"/>
  <c r="R189" i="1" s="1"/>
  <c r="L189" i="1"/>
  <c r="J189" i="1" s="1"/>
  <c r="M189" i="1" s="1"/>
  <c r="U189" i="1" l="1"/>
  <c r="K190" i="1"/>
  <c r="S190" i="1" l="1"/>
  <c r="T190" i="1" s="1"/>
  <c r="R190" i="1" s="1"/>
  <c r="L190" i="1"/>
  <c r="J190" i="1" s="1"/>
  <c r="M190" i="1" s="1"/>
  <c r="U190" i="1" l="1"/>
  <c r="K191" i="1"/>
  <c r="S191" i="1" l="1"/>
  <c r="T191" i="1" s="1"/>
  <c r="R191" i="1" s="1"/>
  <c r="L191" i="1"/>
  <c r="J191" i="1" s="1"/>
  <c r="M191" i="1" s="1"/>
  <c r="U191" i="1" l="1"/>
  <c r="K192" i="1"/>
  <c r="S192" i="1" l="1"/>
  <c r="T192" i="1" s="1"/>
  <c r="R192" i="1" s="1"/>
  <c r="L192" i="1"/>
  <c r="J192" i="1" s="1"/>
  <c r="M192" i="1" s="1"/>
  <c r="U192" i="1" l="1"/>
  <c r="K193" i="1"/>
  <c r="S193" i="1" l="1"/>
  <c r="T193" i="1" s="1"/>
  <c r="R193" i="1" s="1"/>
  <c r="L193" i="1"/>
  <c r="J193" i="1" s="1"/>
  <c r="M193" i="1" s="1"/>
  <c r="U193" i="1" l="1"/>
  <c r="K194" i="1"/>
  <c r="S194" i="1" l="1"/>
  <c r="T194" i="1" s="1"/>
  <c r="R194" i="1" s="1"/>
  <c r="L194" i="1"/>
  <c r="J194" i="1" s="1"/>
  <c r="M194" i="1" s="1"/>
  <c r="U194" i="1" l="1"/>
  <c r="K195" i="1"/>
  <c r="S195" i="1" l="1"/>
  <c r="T195" i="1" s="1"/>
  <c r="R195" i="1" s="1"/>
  <c r="L195" i="1"/>
  <c r="J195" i="1" s="1"/>
  <c r="M195" i="1" s="1"/>
  <c r="U195" i="1" l="1"/>
  <c r="K196" i="1"/>
  <c r="S196" i="1" l="1"/>
  <c r="T196" i="1" s="1"/>
  <c r="R196" i="1" s="1"/>
  <c r="U196" i="1" s="1"/>
  <c r="L196" i="1"/>
  <c r="J196" i="1" s="1"/>
  <c r="M196" i="1" s="1"/>
  <c r="K197" i="1" s="1"/>
  <c r="S197" i="1" l="1"/>
  <c r="T197" i="1" s="1"/>
  <c r="R197" i="1" s="1"/>
  <c r="J197" i="1"/>
  <c r="M197" i="1" s="1"/>
  <c r="K198" i="1" s="1"/>
  <c r="L197" i="1"/>
  <c r="U197" i="1" l="1"/>
  <c r="L198" i="1"/>
  <c r="J198" i="1"/>
  <c r="M198" i="1" s="1"/>
  <c r="K199" i="1" s="1"/>
  <c r="S198" i="1" l="1"/>
  <c r="T198" i="1" s="1"/>
  <c r="R198" i="1" s="1"/>
  <c r="U198" i="1" s="1"/>
  <c r="L199" i="1"/>
  <c r="J199" i="1"/>
  <c r="M199" i="1" s="1"/>
  <c r="K200" i="1" s="1"/>
  <c r="S199" i="1" l="1"/>
  <c r="T199" i="1" s="1"/>
  <c r="R199" i="1" s="1"/>
  <c r="U199" i="1" s="1"/>
  <c r="L200" i="1"/>
  <c r="J200" i="1"/>
  <c r="M200" i="1" s="1"/>
  <c r="K201" i="1" s="1"/>
  <c r="S200" i="1" l="1"/>
  <c r="T200" i="1" s="1"/>
  <c r="R200" i="1" s="1"/>
  <c r="U200" i="1" s="1"/>
  <c r="L201" i="1"/>
  <c r="J201" i="1"/>
  <c r="M201" i="1" s="1"/>
  <c r="K202" i="1" s="1"/>
  <c r="S201" i="1" l="1"/>
  <c r="T201" i="1" s="1"/>
  <c r="R201" i="1" s="1"/>
  <c r="U201" i="1" s="1"/>
  <c r="L202" i="1"/>
  <c r="J202" i="1"/>
  <c r="M202" i="1" s="1"/>
  <c r="K203" i="1" s="1"/>
  <c r="S202" i="1" l="1"/>
  <c r="T202" i="1" s="1"/>
  <c r="R202" i="1" s="1"/>
  <c r="U202" i="1" s="1"/>
  <c r="J203" i="1"/>
  <c r="M203" i="1" s="1"/>
  <c r="K204" i="1" s="1"/>
  <c r="L203" i="1"/>
  <c r="S203" i="1" l="1"/>
  <c r="T203" i="1" s="1"/>
  <c r="R203" i="1" s="1"/>
  <c r="U203" i="1" s="1"/>
  <c r="L204" i="1"/>
  <c r="J204" i="1"/>
  <c r="M204" i="1" s="1"/>
  <c r="K205" i="1" s="1"/>
  <c r="S204" i="1" l="1"/>
  <c r="T204" i="1" s="1"/>
  <c r="R204" i="1" s="1"/>
  <c r="U204" i="1" s="1"/>
  <c r="L205" i="1"/>
  <c r="J205" i="1"/>
  <c r="M205" i="1" s="1"/>
  <c r="K206" i="1" s="1"/>
  <c r="S205" i="1" l="1"/>
  <c r="T205" i="1" s="1"/>
  <c r="R205" i="1" s="1"/>
  <c r="U205" i="1" s="1"/>
  <c r="J206" i="1"/>
  <c r="M206" i="1" s="1"/>
  <c r="K207" i="1" s="1"/>
  <c r="L206" i="1"/>
  <c r="S206" i="1" l="1"/>
  <c r="T206" i="1" s="1"/>
  <c r="R206" i="1" s="1"/>
  <c r="U206" i="1" s="1"/>
  <c r="L207" i="1"/>
  <c r="J207" i="1"/>
  <c r="M207" i="1" s="1"/>
  <c r="K208" i="1" s="1"/>
  <c r="S207" i="1" l="1"/>
  <c r="T207" i="1" s="1"/>
  <c r="R207" i="1" s="1"/>
  <c r="U207" i="1" s="1"/>
  <c r="L208" i="1"/>
  <c r="J208" i="1"/>
  <c r="M208" i="1" s="1"/>
  <c r="K209" i="1" s="1"/>
  <c r="S208" i="1" l="1"/>
  <c r="T208" i="1" s="1"/>
  <c r="R208" i="1" s="1"/>
  <c r="U208" i="1" s="1"/>
  <c r="J209" i="1"/>
  <c r="M209" i="1" s="1"/>
  <c r="K210" i="1" s="1"/>
  <c r="L209" i="1"/>
  <c r="S209" i="1" l="1"/>
  <c r="T209" i="1" s="1"/>
  <c r="R209" i="1" s="1"/>
  <c r="U209" i="1" s="1"/>
  <c r="L210" i="1"/>
  <c r="J210" i="1"/>
  <c r="M210" i="1" s="1"/>
  <c r="K211" i="1" s="1"/>
  <c r="S210" i="1" l="1"/>
  <c r="T210" i="1" s="1"/>
  <c r="R210" i="1" s="1"/>
  <c r="U210" i="1" s="1"/>
  <c r="L211" i="1"/>
  <c r="J211" i="1"/>
  <c r="M211" i="1" s="1"/>
  <c r="K212" i="1" s="1"/>
  <c r="S211" i="1" l="1"/>
  <c r="T211" i="1" s="1"/>
  <c r="R211" i="1" s="1"/>
  <c r="U211" i="1" s="1"/>
  <c r="J212" i="1"/>
  <c r="M212" i="1" s="1"/>
  <c r="K213" i="1" s="1"/>
  <c r="L212" i="1"/>
  <c r="S212" i="1" l="1"/>
  <c r="T212" i="1" s="1"/>
  <c r="R212" i="1" s="1"/>
  <c r="U212" i="1" s="1"/>
  <c r="L213" i="1"/>
  <c r="J213" i="1"/>
  <c r="M213" i="1" s="1"/>
  <c r="K214" i="1" s="1"/>
  <c r="S213" i="1" l="1"/>
  <c r="T213" i="1" s="1"/>
  <c r="R213" i="1" s="1"/>
  <c r="U213" i="1" s="1"/>
  <c r="L214" i="1"/>
  <c r="J214" i="1"/>
  <c r="M214" i="1" s="1"/>
  <c r="K215" i="1" s="1"/>
  <c r="S214" i="1" l="1"/>
  <c r="T214" i="1" s="1"/>
  <c r="R214" i="1" s="1"/>
  <c r="U214" i="1" s="1"/>
  <c r="J215" i="1"/>
  <c r="M215" i="1" s="1"/>
  <c r="K216" i="1" s="1"/>
  <c r="L215" i="1"/>
  <c r="S215" i="1" l="1"/>
  <c r="T215" i="1" s="1"/>
  <c r="R215" i="1" s="1"/>
  <c r="U215" i="1" s="1"/>
  <c r="L216" i="1"/>
  <c r="J216" i="1"/>
  <c r="M216" i="1" s="1"/>
  <c r="K217" i="1" s="1"/>
  <c r="S216" i="1" l="1"/>
  <c r="T216" i="1" s="1"/>
  <c r="R216" i="1" s="1"/>
  <c r="U216" i="1" s="1"/>
  <c r="L217" i="1"/>
  <c r="J217" i="1"/>
  <c r="M217" i="1" s="1"/>
  <c r="K218" i="1" s="1"/>
  <c r="S217" i="1" l="1"/>
  <c r="T217" i="1" s="1"/>
  <c r="R217" i="1" s="1"/>
  <c r="U217" i="1" s="1"/>
  <c r="J218" i="1"/>
  <c r="M218" i="1" s="1"/>
  <c r="K219" i="1" s="1"/>
  <c r="L218" i="1"/>
  <c r="S218" i="1" l="1"/>
  <c r="T218" i="1" s="1"/>
  <c r="R218" i="1" s="1"/>
  <c r="U218" i="1" s="1"/>
  <c r="L219" i="1"/>
  <c r="J219" i="1"/>
  <c r="M219" i="1" s="1"/>
  <c r="K220" i="1" s="1"/>
  <c r="S219" i="1" l="1"/>
  <c r="T219" i="1" s="1"/>
  <c r="R219" i="1" s="1"/>
  <c r="U219" i="1" s="1"/>
  <c r="L220" i="1"/>
  <c r="J220" i="1"/>
  <c r="M220" i="1" s="1"/>
  <c r="K221" i="1" s="1"/>
  <c r="S220" i="1" l="1"/>
  <c r="T220" i="1" s="1"/>
  <c r="R220" i="1" s="1"/>
  <c r="U220" i="1" s="1"/>
  <c r="L221" i="1"/>
  <c r="J221" i="1"/>
  <c r="M221" i="1" s="1"/>
  <c r="K222" i="1" s="1"/>
  <c r="S221" i="1" l="1"/>
  <c r="T221" i="1" s="1"/>
  <c r="R221" i="1" s="1"/>
  <c r="U221" i="1" s="1"/>
  <c r="L222" i="1"/>
  <c r="J222" i="1"/>
  <c r="M222" i="1" s="1"/>
  <c r="K223" i="1" s="1"/>
  <c r="S222" i="1" l="1"/>
  <c r="T222" i="1" s="1"/>
  <c r="R222" i="1" s="1"/>
  <c r="U222" i="1" s="1"/>
  <c r="L223" i="1"/>
  <c r="J223" i="1"/>
  <c r="M223" i="1" s="1"/>
  <c r="K224" i="1" s="1"/>
  <c r="S223" i="1" l="1"/>
  <c r="T223" i="1" s="1"/>
  <c r="R223" i="1" s="1"/>
  <c r="U223" i="1" s="1"/>
  <c r="J224" i="1"/>
  <c r="M224" i="1" s="1"/>
  <c r="K225" i="1" s="1"/>
  <c r="L224" i="1"/>
  <c r="S224" i="1" l="1"/>
  <c r="T224" i="1" s="1"/>
  <c r="R224" i="1" s="1"/>
  <c r="U224" i="1" s="1"/>
  <c r="L225" i="1"/>
  <c r="J225" i="1"/>
  <c r="M225" i="1" s="1"/>
  <c r="K226" i="1" s="1"/>
  <c r="S225" i="1" l="1"/>
  <c r="T225" i="1" s="1"/>
  <c r="R225" i="1" s="1"/>
  <c r="U225" i="1" s="1"/>
  <c r="L226" i="1"/>
  <c r="J226" i="1"/>
  <c r="M226" i="1" s="1"/>
  <c r="K227" i="1" s="1"/>
  <c r="S226" i="1" l="1"/>
  <c r="T226" i="1" s="1"/>
  <c r="R226" i="1" s="1"/>
  <c r="U226" i="1" s="1"/>
  <c r="J227" i="1"/>
  <c r="M227" i="1" s="1"/>
  <c r="K228" i="1" s="1"/>
  <c r="L227" i="1"/>
  <c r="S227" i="1" l="1"/>
  <c r="T227" i="1" s="1"/>
  <c r="R227" i="1" s="1"/>
  <c r="U227" i="1" s="1"/>
  <c r="L228" i="1"/>
  <c r="J228" i="1"/>
  <c r="M228" i="1" s="1"/>
  <c r="K229" i="1" s="1"/>
  <c r="S228" i="1" l="1"/>
  <c r="T228" i="1" s="1"/>
  <c r="R228" i="1" s="1"/>
  <c r="U228" i="1" s="1"/>
  <c r="L229" i="1"/>
  <c r="J229" i="1"/>
  <c r="M229" i="1" s="1"/>
  <c r="K230" i="1" s="1"/>
  <c r="S229" i="1" l="1"/>
  <c r="T229" i="1" s="1"/>
  <c r="R229" i="1" s="1"/>
  <c r="U229" i="1" s="1"/>
  <c r="J230" i="1"/>
  <c r="M230" i="1" s="1"/>
  <c r="K231" i="1" s="1"/>
  <c r="L230" i="1"/>
  <c r="S230" i="1" l="1"/>
  <c r="T230" i="1" s="1"/>
  <c r="R230" i="1" s="1"/>
  <c r="U230" i="1" s="1"/>
  <c r="L231" i="1"/>
  <c r="J231" i="1"/>
  <c r="M231" i="1" s="1"/>
  <c r="K232" i="1" s="1"/>
  <c r="S231" i="1" l="1"/>
  <c r="T231" i="1" s="1"/>
  <c r="R231" i="1" s="1"/>
  <c r="U231" i="1" s="1"/>
  <c r="L232" i="1"/>
  <c r="J232" i="1"/>
  <c r="M232" i="1" s="1"/>
  <c r="K233" i="1" s="1"/>
  <c r="S232" i="1" l="1"/>
  <c r="T232" i="1" s="1"/>
  <c r="R232" i="1" s="1"/>
  <c r="U232" i="1" s="1"/>
  <c r="J233" i="1"/>
  <c r="M233" i="1" s="1"/>
  <c r="K234" i="1" s="1"/>
  <c r="L233" i="1"/>
  <c r="S233" i="1" l="1"/>
  <c r="T233" i="1" s="1"/>
  <c r="R233" i="1" s="1"/>
  <c r="U233" i="1" s="1"/>
  <c r="L234" i="1"/>
  <c r="J234" i="1"/>
  <c r="M234" i="1" s="1"/>
  <c r="K235" i="1" s="1"/>
  <c r="S234" i="1" l="1"/>
  <c r="T234" i="1" s="1"/>
  <c r="R234" i="1" s="1"/>
  <c r="U234" i="1" s="1"/>
  <c r="L235" i="1"/>
  <c r="J235" i="1"/>
  <c r="M235" i="1" s="1"/>
  <c r="K236" i="1" s="1"/>
  <c r="S235" i="1" l="1"/>
  <c r="T235" i="1" s="1"/>
  <c r="R235" i="1" s="1"/>
  <c r="U235" i="1" s="1"/>
  <c r="J236" i="1"/>
  <c r="M236" i="1" s="1"/>
  <c r="K237" i="1" s="1"/>
  <c r="L236" i="1"/>
  <c r="S236" i="1" l="1"/>
  <c r="T236" i="1" s="1"/>
  <c r="R236" i="1" s="1"/>
  <c r="U236" i="1" s="1"/>
  <c r="L237" i="1"/>
  <c r="J237" i="1"/>
  <c r="M237" i="1" s="1"/>
  <c r="K238" i="1" s="1"/>
  <c r="S237" i="1" l="1"/>
  <c r="T237" i="1" s="1"/>
  <c r="R237" i="1" s="1"/>
  <c r="U237" i="1" s="1"/>
  <c r="L238" i="1"/>
  <c r="J238" i="1"/>
  <c r="M238" i="1" s="1"/>
  <c r="K239" i="1" s="1"/>
  <c r="S238" i="1" l="1"/>
  <c r="T238" i="1" s="1"/>
  <c r="R238" i="1" s="1"/>
  <c r="U238" i="1" s="1"/>
  <c r="J239" i="1"/>
  <c r="M239" i="1" s="1"/>
  <c r="K240" i="1" s="1"/>
  <c r="L239" i="1"/>
  <c r="S239" i="1" l="1"/>
  <c r="T239" i="1" s="1"/>
  <c r="R239" i="1" s="1"/>
  <c r="U239" i="1" s="1"/>
  <c r="L240" i="1"/>
  <c r="J240" i="1"/>
  <c r="M240" i="1" s="1"/>
  <c r="K241" i="1" s="1"/>
  <c r="S240" i="1" l="1"/>
  <c r="T240" i="1" s="1"/>
  <c r="R240" i="1" s="1"/>
  <c r="U240" i="1" s="1"/>
  <c r="L241" i="1"/>
  <c r="J241" i="1"/>
  <c r="M241" i="1" s="1"/>
  <c r="K242" i="1" s="1"/>
  <c r="S241" i="1" l="1"/>
  <c r="T241" i="1" s="1"/>
  <c r="R241" i="1" s="1"/>
  <c r="U241" i="1" s="1"/>
  <c r="J242" i="1"/>
  <c r="M242" i="1" s="1"/>
  <c r="K243" i="1" s="1"/>
  <c r="L242" i="1"/>
  <c r="S242" i="1" l="1"/>
  <c r="T242" i="1" s="1"/>
  <c r="R242" i="1" s="1"/>
  <c r="U242" i="1" s="1"/>
  <c r="L243" i="1"/>
  <c r="J243" i="1"/>
  <c r="M243" i="1" s="1"/>
  <c r="K244" i="1" s="1"/>
  <c r="S243" i="1" l="1"/>
  <c r="T243" i="1" s="1"/>
  <c r="R243" i="1" s="1"/>
  <c r="U243" i="1" s="1"/>
  <c r="L244" i="1"/>
  <c r="J244" i="1"/>
  <c r="M244" i="1" s="1"/>
  <c r="K245" i="1" s="1"/>
  <c r="S244" i="1" l="1"/>
  <c r="T244" i="1" s="1"/>
  <c r="R244" i="1" s="1"/>
  <c r="U244" i="1" s="1"/>
  <c r="J245" i="1"/>
  <c r="M245" i="1" s="1"/>
  <c r="K246" i="1" s="1"/>
  <c r="L245" i="1"/>
  <c r="S245" i="1" l="1"/>
  <c r="T245" i="1" s="1"/>
  <c r="R245" i="1" s="1"/>
  <c r="U245" i="1" s="1"/>
  <c r="L246" i="1"/>
  <c r="J246" i="1"/>
  <c r="M246" i="1" s="1"/>
  <c r="K247" i="1" s="1"/>
  <c r="S246" i="1" l="1"/>
  <c r="T246" i="1" s="1"/>
  <c r="R246" i="1" s="1"/>
  <c r="U246" i="1" s="1"/>
  <c r="L247" i="1"/>
  <c r="J247" i="1"/>
  <c r="M247" i="1" s="1"/>
  <c r="K248" i="1" s="1"/>
  <c r="S247" i="1" l="1"/>
  <c r="T247" i="1" s="1"/>
  <c r="R247" i="1" s="1"/>
  <c r="U247" i="1" s="1"/>
  <c r="J248" i="1"/>
  <c r="M248" i="1" s="1"/>
  <c r="K249" i="1" s="1"/>
  <c r="L248" i="1"/>
  <c r="S248" i="1" l="1"/>
  <c r="T248" i="1" s="1"/>
  <c r="R248" i="1" s="1"/>
  <c r="U248" i="1" s="1"/>
  <c r="L249" i="1"/>
  <c r="J249" i="1"/>
  <c r="M249" i="1" s="1"/>
  <c r="K250" i="1" s="1"/>
  <c r="S249" i="1" l="1"/>
  <c r="T249" i="1" s="1"/>
  <c r="R249" i="1" s="1"/>
  <c r="U249" i="1" s="1"/>
  <c r="J250" i="1"/>
  <c r="M250" i="1" s="1"/>
  <c r="K251" i="1" s="1"/>
  <c r="L250" i="1"/>
  <c r="S250" i="1" l="1"/>
  <c r="T250" i="1" s="1"/>
  <c r="R250" i="1" s="1"/>
  <c r="U250" i="1" s="1"/>
  <c r="J251" i="1"/>
  <c r="M251" i="1" s="1"/>
  <c r="K252" i="1" s="1"/>
  <c r="L251" i="1"/>
  <c r="S251" i="1" l="1"/>
  <c r="T251" i="1" s="1"/>
  <c r="R251" i="1" s="1"/>
  <c r="U251" i="1" s="1"/>
  <c r="S252" i="1" s="1"/>
  <c r="T252" i="1" s="1"/>
  <c r="R252" i="1" s="1"/>
  <c r="U252" i="1" s="1"/>
  <c r="S253" i="1" s="1"/>
  <c r="T253" i="1" s="1"/>
  <c r="R253" i="1" s="1"/>
  <c r="U253" i="1" s="1"/>
  <c r="L252" i="1"/>
  <c r="J252" i="1"/>
  <c r="M252" i="1" s="1"/>
  <c r="K253" i="1" s="1"/>
  <c r="S254" i="1" l="1"/>
  <c r="T254" i="1" s="1"/>
  <c r="R254" i="1" s="1"/>
  <c r="U254" i="1" s="1"/>
  <c r="J253" i="1"/>
  <c r="M253" i="1" s="1"/>
  <c r="K254" i="1" s="1"/>
  <c r="L253" i="1"/>
  <c r="S255" i="1" l="1"/>
  <c r="T255" i="1" s="1"/>
  <c r="R255" i="1" s="1"/>
  <c r="U255" i="1" s="1"/>
  <c r="S256" i="1" s="1"/>
  <c r="J254" i="1"/>
  <c r="M254" i="1" s="1"/>
  <c r="K255" i="1" s="1"/>
  <c r="L254" i="1"/>
  <c r="T256" i="1" l="1"/>
  <c r="S10" i="1"/>
  <c r="L255" i="1"/>
  <c r="J255" i="1"/>
  <c r="M255" i="1" s="1"/>
  <c r="K256" i="1" s="1"/>
  <c r="J10" i="1" s="1"/>
  <c r="J12" i="1" s="1"/>
  <c r="S12" i="1" l="1"/>
  <c r="S11" i="1"/>
  <c r="R256" i="1"/>
  <c r="U256" i="1" s="1"/>
  <c r="S9" i="1"/>
  <c r="J11" i="1"/>
  <c r="L256" i="1"/>
  <c r="J9" i="1" s="1"/>
  <c r="J256" i="1"/>
  <c r="M256" i="1" s="1"/>
  <c r="Y4" i="1" l="1"/>
  <c r="G16" i="9"/>
  <c r="D17" i="9" s="1"/>
  <c r="G17" i="9" s="1"/>
  <c r="E17" i="9" l="1"/>
  <c r="D18" i="9"/>
  <c r="G18" i="9" s="1"/>
  <c r="E18" i="9"/>
  <c r="F17" i="9"/>
  <c r="F18" i="9" l="1"/>
  <c r="H18" i="9" s="1"/>
  <c r="D19" i="9"/>
  <c r="G19" i="9" s="1"/>
  <c r="E19" i="9"/>
  <c r="F19" i="9" s="1"/>
  <c r="H19" i="9" s="1"/>
  <c r="H17" i="9"/>
  <c r="D20" i="9" l="1"/>
  <c r="G20" i="9" s="1"/>
  <c r="E20" i="9"/>
  <c r="F20" i="9" l="1"/>
  <c r="H20" i="9" s="1"/>
  <c r="D21" i="9"/>
  <c r="E21" i="9"/>
  <c r="F21" i="9" s="1"/>
  <c r="G21" i="9"/>
  <c r="D22" i="9" l="1"/>
  <c r="G22" i="9" s="1"/>
  <c r="E22" i="9"/>
  <c r="H21" i="9"/>
  <c r="F22" i="9" l="1"/>
  <c r="E23" i="9"/>
  <c r="D23" i="9"/>
  <c r="G23" i="9" s="1"/>
  <c r="H22" i="9"/>
  <c r="D24" i="9" l="1"/>
  <c r="G24" i="9" s="1"/>
  <c r="E24" i="9"/>
  <c r="F23" i="9"/>
  <c r="F24" i="9" l="1"/>
  <c r="H24" i="9" s="1"/>
  <c r="D25" i="9"/>
  <c r="E25" i="9"/>
  <c r="F25" i="9" s="1"/>
  <c r="H25" i="9" s="1"/>
  <c r="G25" i="9"/>
  <c r="H23" i="9"/>
  <c r="D26" i="9" l="1"/>
  <c r="G26" i="9" s="1"/>
  <c r="E26" i="9"/>
  <c r="F26" i="9" s="1"/>
  <c r="D27" i="9" l="1"/>
  <c r="E27" i="9"/>
  <c r="F27" i="9" s="1"/>
  <c r="H27" i="9" s="1"/>
  <c r="G27" i="9"/>
  <c r="H26" i="9"/>
  <c r="E28" i="9" l="1"/>
  <c r="D28" i="9"/>
  <c r="G28" i="9" s="1"/>
  <c r="D29" i="9" l="1"/>
  <c r="G29" i="9" s="1"/>
  <c r="E29" i="9"/>
  <c r="F28" i="9"/>
  <c r="H28" i="9" s="1"/>
  <c r="F29" i="9" l="1"/>
  <c r="H29" i="9" s="1"/>
  <c r="D30" i="9"/>
  <c r="G30" i="9" s="1"/>
  <c r="E30" i="9"/>
  <c r="F30" i="9" l="1"/>
  <c r="H30" i="9" s="1"/>
  <c r="E31" i="9"/>
  <c r="D31" i="9"/>
  <c r="G31" i="9" s="1"/>
  <c r="D32" i="9" l="1"/>
  <c r="G32" i="9" s="1"/>
  <c r="E32" i="9"/>
  <c r="F32" i="9" s="1"/>
  <c r="H32" i="9" s="1"/>
  <c r="F31" i="9"/>
  <c r="H31" i="9" s="1"/>
  <c r="E33" i="9" l="1"/>
  <c r="D33" i="9"/>
  <c r="G33" i="9" s="1"/>
  <c r="F33" i="9" l="1"/>
  <c r="H33" i="9" s="1"/>
  <c r="E34" i="9"/>
  <c r="D34" i="9"/>
  <c r="G34" i="9" s="1"/>
  <c r="E35" i="9" l="1"/>
  <c r="D35" i="9"/>
  <c r="G35" i="9"/>
  <c r="F34" i="9"/>
  <c r="H34" i="9" s="1"/>
  <c r="E36" i="9" l="1"/>
  <c r="D36" i="9"/>
  <c r="G36" i="9" s="1"/>
  <c r="F35" i="9"/>
  <c r="H35" i="9" s="1"/>
  <c r="E37" i="9" l="1"/>
  <c r="D37" i="9"/>
  <c r="G37" i="9" s="1"/>
  <c r="F36" i="9"/>
  <c r="H36" i="9" s="1"/>
  <c r="D38" i="9" l="1"/>
  <c r="G38" i="9" s="1"/>
  <c r="E38" i="9"/>
  <c r="F38" i="9" s="1"/>
  <c r="H38" i="9" s="1"/>
  <c r="F37" i="9"/>
  <c r="H37" i="9" s="1"/>
  <c r="D39" i="9" l="1"/>
  <c r="E39" i="9"/>
  <c r="G39" i="9"/>
  <c r="F39" i="9" l="1"/>
  <c r="H39" i="9" s="1"/>
  <c r="E40" i="9"/>
  <c r="D40" i="9"/>
  <c r="G40" i="9" s="1"/>
  <c r="E41" i="9" l="1"/>
  <c r="D41" i="9"/>
  <c r="G41" i="9" s="1"/>
  <c r="F40" i="9"/>
  <c r="H40" i="9" s="1"/>
  <c r="D42" i="9" l="1"/>
  <c r="G42" i="9" s="1"/>
  <c r="E42" i="9"/>
  <c r="F41" i="9"/>
  <c r="H41" i="9" s="1"/>
  <c r="D43" i="9" l="1"/>
  <c r="E43" i="9"/>
  <c r="F43" i="9" s="1"/>
  <c r="H43" i="9" s="1"/>
  <c r="G43" i="9"/>
  <c r="F42" i="9"/>
  <c r="H42" i="9" s="1"/>
  <c r="D44" i="9" l="1"/>
  <c r="E44" i="9"/>
  <c r="G44" i="9"/>
  <c r="F44" i="9" l="1"/>
  <c r="H44" i="9" s="1"/>
  <c r="D45" i="9"/>
  <c r="G45" i="9" s="1"/>
  <c r="E45" i="9"/>
  <c r="F45" i="9" s="1"/>
  <c r="H45" i="9" s="1"/>
  <c r="E46" i="9" l="1"/>
  <c r="D46" i="9"/>
  <c r="G46" i="9" s="1"/>
  <c r="E47" i="9" l="1"/>
  <c r="D47" i="9"/>
  <c r="G47" i="9" s="1"/>
  <c r="F46" i="9"/>
  <c r="H46" i="9" s="1"/>
  <c r="E48" i="9" l="1"/>
  <c r="D48" i="9"/>
  <c r="G48" i="9" s="1"/>
  <c r="F47" i="9"/>
  <c r="H47" i="9" s="1"/>
  <c r="E49" i="9" l="1"/>
  <c r="D49" i="9"/>
  <c r="G49" i="9" s="1"/>
  <c r="F48" i="9"/>
  <c r="H48" i="9" s="1"/>
  <c r="D50" i="9" l="1"/>
  <c r="G50" i="9" s="1"/>
  <c r="E50" i="9"/>
  <c r="F50" i="9" s="1"/>
  <c r="H50" i="9" s="1"/>
  <c r="F49" i="9"/>
  <c r="H49" i="9" s="1"/>
  <c r="D51" i="9" l="1"/>
  <c r="E51" i="9"/>
  <c r="F51" i="9" s="1"/>
  <c r="H51" i="9" s="1"/>
  <c r="G51" i="9"/>
  <c r="E52" i="9" l="1"/>
  <c r="D52" i="9"/>
  <c r="G52" i="9" s="1"/>
  <c r="E53" i="9" l="1"/>
  <c r="D53" i="9"/>
  <c r="G53" i="9" s="1"/>
  <c r="F52" i="9"/>
  <c r="H52" i="9" s="1"/>
  <c r="D54" i="9" l="1"/>
  <c r="G54" i="9" s="1"/>
  <c r="E54" i="9"/>
  <c r="F53" i="9"/>
  <c r="H53" i="9" s="1"/>
  <c r="D55" i="9" l="1"/>
  <c r="G55" i="9" s="1"/>
  <c r="E55" i="9"/>
  <c r="F55" i="9" s="1"/>
  <c r="H55" i="9" s="1"/>
  <c r="F54" i="9"/>
  <c r="H54" i="9" s="1"/>
  <c r="D56" i="9" l="1"/>
  <c r="G56" i="9" s="1"/>
  <c r="E56" i="9"/>
  <c r="F56" i="9" s="1"/>
  <c r="H56" i="9" s="1"/>
  <c r="D57" i="9" l="1"/>
  <c r="E57" i="9"/>
  <c r="G57" i="9"/>
  <c r="F57" i="9" l="1"/>
  <c r="H57" i="9" s="1"/>
  <c r="E58" i="9"/>
  <c r="D58" i="9"/>
  <c r="G58" i="9" s="1"/>
  <c r="F58" i="9" l="1"/>
  <c r="H58" i="9" s="1"/>
  <c r="E59" i="9"/>
  <c r="D59" i="9"/>
  <c r="G59" i="9" s="1"/>
  <c r="E60" i="9" l="1"/>
  <c r="D60" i="9"/>
  <c r="G60" i="9" s="1"/>
  <c r="F59" i="9"/>
  <c r="H59" i="9" s="1"/>
  <c r="E61" i="9" l="1"/>
  <c r="D61" i="9"/>
  <c r="G61" i="9" s="1"/>
  <c r="F60" i="9"/>
  <c r="H60" i="9" s="1"/>
  <c r="F61" i="9" l="1"/>
  <c r="H61" i="9" s="1"/>
  <c r="D62" i="9"/>
  <c r="G62" i="9" s="1"/>
  <c r="E62" i="9"/>
  <c r="F62" i="9" l="1"/>
  <c r="H62" i="9" s="1"/>
  <c r="E63" i="9"/>
  <c r="D63" i="9"/>
  <c r="G63" i="9" s="1"/>
  <c r="E64" i="9" l="1"/>
  <c r="D64" i="9"/>
  <c r="G64" i="9" s="1"/>
  <c r="F63" i="9"/>
  <c r="H63" i="9" s="1"/>
  <c r="E65" i="9" l="1"/>
  <c r="D65" i="9"/>
  <c r="G65" i="9" s="1"/>
  <c r="F64" i="9"/>
  <c r="H64" i="9" s="1"/>
  <c r="D66" i="9" l="1"/>
  <c r="G66" i="9" s="1"/>
  <c r="E66" i="9"/>
  <c r="F65" i="9"/>
  <c r="H65" i="9" s="1"/>
  <c r="D67" i="9" l="1"/>
  <c r="G67" i="9" s="1"/>
  <c r="E67" i="9"/>
  <c r="F66" i="9"/>
  <c r="H66" i="9" s="1"/>
  <c r="F67" i="9" l="1"/>
  <c r="H67" i="9" s="1"/>
  <c r="D68" i="9"/>
  <c r="G68" i="9" s="1"/>
  <c r="E68" i="9"/>
  <c r="F68" i="9" s="1"/>
  <c r="H68" i="9" s="1"/>
  <c r="D69" i="9" l="1"/>
  <c r="E69" i="9"/>
  <c r="F69" i="9" s="1"/>
  <c r="H69" i="9" s="1"/>
  <c r="G69" i="9"/>
  <c r="E70" i="9" l="1"/>
  <c r="D70" i="9"/>
  <c r="G70" i="9" s="1"/>
  <c r="D71" i="9" l="1"/>
  <c r="G71" i="9" s="1"/>
  <c r="E71" i="9"/>
  <c r="F70" i="9"/>
  <c r="H70" i="9" s="1"/>
  <c r="F71" i="9" l="1"/>
  <c r="H71" i="9" s="1"/>
  <c r="D72" i="9"/>
  <c r="G72" i="9" s="1"/>
  <c r="E72" i="9"/>
  <c r="F72" i="9" l="1"/>
  <c r="H72" i="9" s="1"/>
  <c r="E73" i="9"/>
  <c r="D73" i="9"/>
  <c r="G73" i="9" s="1"/>
  <c r="E74" i="9" l="1"/>
  <c r="D74" i="9"/>
  <c r="G74" i="9" s="1"/>
  <c r="F73" i="9"/>
  <c r="H73" i="9" s="1"/>
  <c r="D75" i="9" l="1"/>
  <c r="E75" i="9"/>
  <c r="G75" i="9"/>
  <c r="F74" i="9"/>
  <c r="H74" i="9" s="1"/>
  <c r="F75" i="9" l="1"/>
  <c r="H75" i="9" s="1"/>
  <c r="E76" i="9"/>
  <c r="D76" i="9"/>
  <c r="G76" i="9" s="1"/>
  <c r="E77" i="9" l="1"/>
  <c r="D77" i="9"/>
  <c r="G77" i="9" s="1"/>
  <c r="F76" i="9"/>
  <c r="D78" i="9" l="1"/>
  <c r="E78" i="9"/>
  <c r="F78" i="9" s="1"/>
  <c r="H78" i="9" s="1"/>
  <c r="G78" i="9"/>
  <c r="H76" i="9"/>
  <c r="F77" i="9"/>
  <c r="H77" i="9" s="1"/>
  <c r="D79" i="9" l="1"/>
  <c r="E79" i="9"/>
  <c r="F79" i="9" s="1"/>
  <c r="H79" i="9" s="1"/>
  <c r="G79" i="9"/>
  <c r="D80" i="9" l="1"/>
  <c r="G80" i="9" s="1"/>
  <c r="E80" i="9"/>
  <c r="F80" i="9" s="1"/>
  <c r="H80" i="9" s="1"/>
  <c r="E81" i="9" l="1"/>
  <c r="D81" i="9"/>
  <c r="G81" i="9"/>
  <c r="D82" i="9" l="1"/>
  <c r="E82" i="9"/>
  <c r="F82" i="9" s="1"/>
  <c r="H82" i="9" s="1"/>
  <c r="G82" i="9"/>
  <c r="F81" i="9"/>
  <c r="H81" i="9" s="1"/>
  <c r="E83" i="9" l="1"/>
  <c r="D83" i="9"/>
  <c r="G83" i="9"/>
  <c r="D84" i="9" l="1"/>
  <c r="E84" i="9"/>
  <c r="F84" i="9" s="1"/>
  <c r="H84" i="9" s="1"/>
  <c r="G84" i="9"/>
  <c r="F83" i="9"/>
  <c r="H83" i="9" s="1"/>
  <c r="E85" i="9" l="1"/>
  <c r="D85" i="9"/>
  <c r="G85" i="9" s="1"/>
  <c r="F85" i="9" l="1"/>
  <c r="H85" i="9" s="1"/>
  <c r="D86" i="9"/>
  <c r="G86" i="9" s="1"/>
  <c r="E86" i="9"/>
  <c r="F86" i="9" l="1"/>
  <c r="H86" i="9" s="1"/>
  <c r="E87" i="9"/>
  <c r="D87" i="9"/>
  <c r="G87" i="9" s="1"/>
  <c r="E88" i="9" l="1"/>
  <c r="D88" i="9"/>
  <c r="G88" i="9" s="1"/>
  <c r="F87" i="9"/>
  <c r="H87" i="9" s="1"/>
  <c r="E89" i="9" l="1"/>
  <c r="D89" i="9"/>
  <c r="G89" i="9" s="1"/>
  <c r="F88" i="9"/>
  <c r="H88" i="9" s="1"/>
  <c r="E90" i="9" l="1"/>
  <c r="D90" i="9"/>
  <c r="G90" i="9" s="1"/>
  <c r="F89" i="9"/>
  <c r="H89" i="9" s="1"/>
  <c r="D91" i="9" l="1"/>
  <c r="E91" i="9"/>
  <c r="F91" i="9" s="1"/>
  <c r="H91" i="9" s="1"/>
  <c r="G91" i="9"/>
  <c r="F90" i="9"/>
  <c r="H90" i="9" s="1"/>
  <c r="D92" i="9" l="1"/>
  <c r="G92" i="9" s="1"/>
  <c r="E92" i="9"/>
  <c r="F92" i="9" l="1"/>
  <c r="H92" i="9" s="1"/>
  <c r="D93" i="9"/>
  <c r="G93" i="9" s="1"/>
  <c r="E93" i="9"/>
  <c r="F93" i="9" s="1"/>
  <c r="H93" i="9" s="1"/>
  <c r="E94" i="9" l="1"/>
  <c r="D94" i="9"/>
  <c r="G94" i="9" s="1"/>
  <c r="E95" i="9" l="1"/>
  <c r="D95" i="9"/>
  <c r="G95" i="9"/>
  <c r="F94" i="9"/>
  <c r="H94" i="9" s="1"/>
  <c r="E96" i="9" l="1"/>
  <c r="D96" i="9"/>
  <c r="G96" i="9" s="1"/>
  <c r="F95" i="9"/>
  <c r="H95" i="9" s="1"/>
  <c r="D97" i="9" l="1"/>
  <c r="E97" i="9"/>
  <c r="F97" i="9" s="1"/>
  <c r="H97" i="9" s="1"/>
  <c r="G97" i="9"/>
  <c r="F96" i="9"/>
  <c r="H96" i="9" s="1"/>
  <c r="D98" i="9" l="1"/>
  <c r="E98" i="9"/>
  <c r="F98" i="9" s="1"/>
  <c r="H98" i="9" s="1"/>
  <c r="G98" i="9"/>
  <c r="E99" i="9" l="1"/>
  <c r="D99" i="9"/>
  <c r="G99" i="9" s="1"/>
  <c r="D100" i="9" l="1"/>
  <c r="G100" i="9" s="1"/>
  <c r="E100" i="9"/>
  <c r="F100" i="9" s="1"/>
  <c r="H100" i="9" s="1"/>
  <c r="F99" i="9"/>
  <c r="H99" i="9" s="1"/>
  <c r="E101" i="9" l="1"/>
  <c r="D101" i="9"/>
  <c r="G101" i="9" s="1"/>
  <c r="D102" i="9" l="1"/>
  <c r="E102" i="9"/>
  <c r="F102" i="9" s="1"/>
  <c r="H102" i="9" s="1"/>
  <c r="G102" i="9"/>
  <c r="F101" i="9"/>
  <c r="H101" i="9" s="1"/>
  <c r="E103" i="9" l="1"/>
  <c r="D103" i="9"/>
  <c r="G103" i="9" s="1"/>
  <c r="D104" i="9" l="1"/>
  <c r="E104" i="9"/>
  <c r="F104" i="9" s="1"/>
  <c r="H104" i="9" s="1"/>
  <c r="G104" i="9"/>
  <c r="F103" i="9"/>
  <c r="H103" i="9" s="1"/>
  <c r="D105" i="9" l="1"/>
  <c r="G105" i="9" s="1"/>
  <c r="E105" i="9"/>
  <c r="F105" i="9" s="1"/>
  <c r="H105" i="9" s="1"/>
  <c r="D106" i="9" l="1"/>
  <c r="G106" i="9"/>
  <c r="E106" i="9"/>
  <c r="F106" i="9" s="1"/>
  <c r="H106" i="9" s="1"/>
  <c r="D107" i="9" l="1"/>
  <c r="G107" i="9" s="1"/>
  <c r="E107" i="9"/>
  <c r="F107" i="9" l="1"/>
  <c r="H107" i="9" s="1"/>
  <c r="D108" i="9"/>
  <c r="G108" i="9" s="1"/>
  <c r="E108" i="9"/>
  <c r="F108" i="9" s="1"/>
  <c r="H108" i="9" s="1"/>
  <c r="D109" i="9" l="1"/>
  <c r="E109" i="9"/>
  <c r="F109" i="9" s="1"/>
  <c r="H109" i="9" s="1"/>
  <c r="G109" i="9"/>
  <c r="D110" i="9" l="1"/>
  <c r="E110" i="9"/>
  <c r="F110" i="9" s="1"/>
  <c r="H110" i="9" s="1"/>
  <c r="G110" i="9"/>
  <c r="D111" i="9" l="1"/>
  <c r="E111" i="9"/>
  <c r="F111" i="9" s="1"/>
  <c r="H111" i="9" s="1"/>
  <c r="G111" i="9"/>
  <c r="D112" i="9" l="1"/>
  <c r="E112" i="9"/>
  <c r="F112" i="9" s="1"/>
  <c r="H112" i="9" s="1"/>
  <c r="G112" i="9"/>
  <c r="D113" i="9" l="1"/>
  <c r="G113" i="9" s="1"/>
  <c r="E113" i="9"/>
  <c r="F113" i="9" l="1"/>
  <c r="H113" i="9" s="1"/>
  <c r="E114" i="9"/>
  <c r="D114" i="9"/>
  <c r="G114" i="9" s="1"/>
  <c r="D115" i="9" l="1"/>
  <c r="G115" i="9" s="1"/>
  <c r="E115" i="9"/>
  <c r="F115" i="9" s="1"/>
  <c r="H115" i="9" s="1"/>
  <c r="F114" i="9"/>
  <c r="H114" i="9" s="1"/>
  <c r="D116" i="9" l="1"/>
  <c r="G116" i="9" s="1"/>
  <c r="E116" i="9"/>
  <c r="F116" i="9" l="1"/>
  <c r="H116" i="9" s="1"/>
  <c r="D117" i="9"/>
  <c r="G117" i="9" s="1"/>
  <c r="E117" i="9"/>
  <c r="F117" i="9" l="1"/>
  <c r="H117" i="9" s="1"/>
  <c r="D118" i="9"/>
  <c r="E118" i="9"/>
  <c r="F118" i="9" s="1"/>
  <c r="H118" i="9" s="1"/>
  <c r="G118" i="9"/>
  <c r="D119" i="9" l="1"/>
  <c r="E119" i="9"/>
  <c r="F119" i="9" s="1"/>
  <c r="H119" i="9" s="1"/>
  <c r="G119" i="9"/>
  <c r="D120" i="9" l="1"/>
  <c r="E120" i="9"/>
  <c r="F120" i="9" s="1"/>
  <c r="H120" i="9" s="1"/>
  <c r="G120" i="9"/>
  <c r="E121" i="9" l="1"/>
  <c r="D121" i="9"/>
  <c r="G121" i="9" s="1"/>
  <c r="D122" i="9" l="1"/>
  <c r="G122" i="9" s="1"/>
  <c r="E122" i="9"/>
  <c r="F122" i="9" s="1"/>
  <c r="H122" i="9" s="1"/>
  <c r="F121" i="9"/>
  <c r="H121" i="9" s="1"/>
  <c r="E123" i="9" l="1"/>
  <c r="D123" i="9"/>
  <c r="G123" i="9" s="1"/>
  <c r="D124" i="9" l="1"/>
  <c r="G124" i="9" s="1"/>
  <c r="E124" i="9"/>
  <c r="F124" i="9" s="1"/>
  <c r="H124" i="9" s="1"/>
  <c r="F123" i="9"/>
  <c r="H123" i="9" s="1"/>
  <c r="E125" i="9" l="1"/>
  <c r="D125" i="9"/>
  <c r="G125" i="9"/>
  <c r="D126" i="9" l="1"/>
  <c r="E126" i="9"/>
  <c r="F126" i="9" s="1"/>
  <c r="H126" i="9" s="1"/>
  <c r="G126" i="9"/>
  <c r="F125" i="9"/>
  <c r="H125" i="9" s="1"/>
  <c r="E127" i="9" l="1"/>
  <c r="D127" i="9"/>
  <c r="G127" i="9" s="1"/>
  <c r="E128" i="9" l="1"/>
  <c r="D128" i="9"/>
  <c r="G128" i="9" s="1"/>
  <c r="F127" i="9"/>
  <c r="H127" i="9" s="1"/>
  <c r="E129" i="9" l="1"/>
  <c r="D129" i="9"/>
  <c r="G129" i="9" s="1"/>
  <c r="F128" i="9"/>
  <c r="H128" i="9" s="1"/>
  <c r="D130" i="9" l="1"/>
  <c r="G130" i="9" s="1"/>
  <c r="E130" i="9"/>
  <c r="F129" i="9"/>
  <c r="H129" i="9" s="1"/>
  <c r="F130" i="9" l="1"/>
  <c r="H130" i="9" s="1"/>
  <c r="D131" i="9"/>
  <c r="G131" i="9" s="1"/>
  <c r="E131" i="9"/>
  <c r="F131" i="9" s="1"/>
  <c r="H131" i="9" s="1"/>
  <c r="E132" i="9" l="1"/>
  <c r="D132" i="9"/>
  <c r="G132" i="9"/>
  <c r="D133" i="9" l="1"/>
  <c r="E133" i="9"/>
  <c r="F133" i="9" s="1"/>
  <c r="H133" i="9" s="1"/>
  <c r="G133" i="9"/>
  <c r="F132" i="9"/>
  <c r="H132" i="9" s="1"/>
  <c r="D134" i="9" l="1"/>
  <c r="E134" i="9"/>
  <c r="F134" i="9" s="1"/>
  <c r="H134" i="9" s="1"/>
  <c r="G134" i="9"/>
  <c r="E135" i="9" l="1"/>
  <c r="D135" i="9"/>
  <c r="G135" i="9" s="1"/>
  <c r="D136" i="9" l="1"/>
  <c r="E136" i="9"/>
  <c r="G136" i="9"/>
  <c r="F135" i="9"/>
  <c r="H135" i="9" s="1"/>
  <c r="F136" i="9" l="1"/>
  <c r="H136" i="9" s="1"/>
  <c r="D137" i="9"/>
  <c r="G137" i="9" s="1"/>
  <c r="E137" i="9"/>
  <c r="F137" i="9" l="1"/>
  <c r="H137" i="9" s="1"/>
  <c r="D138" i="9"/>
  <c r="E138" i="9"/>
  <c r="F138" i="9" s="1"/>
  <c r="H138" i="9" s="1"/>
  <c r="G138" i="9"/>
  <c r="E139" i="9" l="1"/>
  <c r="D139" i="9"/>
  <c r="G139" i="9" s="1"/>
  <c r="D140" i="9" l="1"/>
  <c r="G140" i="9" s="1"/>
  <c r="E140" i="9"/>
  <c r="F139" i="9"/>
  <c r="H139" i="9" s="1"/>
  <c r="F140" i="9" l="1"/>
  <c r="H140" i="9" s="1"/>
  <c r="D141" i="9"/>
  <c r="G141" i="9"/>
  <c r="E141" i="9"/>
  <c r="F141" i="9" s="1"/>
  <c r="H141" i="9" s="1"/>
  <c r="D142" i="9" l="1"/>
  <c r="E142" i="9"/>
  <c r="F142" i="9" s="1"/>
  <c r="H142" i="9" s="1"/>
  <c r="G142" i="9"/>
  <c r="D143" i="9" l="1"/>
  <c r="G143" i="9" s="1"/>
  <c r="E143" i="9"/>
  <c r="F143" i="9" s="1"/>
  <c r="H143" i="9" s="1"/>
  <c r="D144" i="9" l="1"/>
  <c r="E144" i="9"/>
  <c r="F144" i="9" s="1"/>
  <c r="H144" i="9" s="1"/>
  <c r="G144" i="9"/>
  <c r="E145" i="9" l="1"/>
  <c r="D145" i="9"/>
  <c r="G145" i="9" s="1"/>
  <c r="D146" i="9" l="1"/>
  <c r="G146" i="9" s="1"/>
  <c r="E146" i="9"/>
  <c r="F145" i="9"/>
  <c r="H145" i="9" s="1"/>
  <c r="F146" i="9" l="1"/>
  <c r="H146" i="9" s="1"/>
  <c r="D147" i="9"/>
  <c r="G147" i="9" s="1"/>
  <c r="E147" i="9"/>
  <c r="F147" i="9" s="1"/>
  <c r="H147" i="9" s="1"/>
  <c r="D148" i="9" l="1"/>
  <c r="E148" i="9"/>
  <c r="F148" i="9" s="1"/>
  <c r="H148" i="9" s="1"/>
  <c r="G148" i="9"/>
  <c r="D149" i="9" l="1"/>
  <c r="G149" i="9" s="1"/>
  <c r="E149" i="9"/>
  <c r="F149" i="9" s="1"/>
  <c r="H149" i="9" s="1"/>
  <c r="D150" i="9" l="1"/>
  <c r="G150" i="9" s="1"/>
  <c r="E150" i="9"/>
  <c r="F150" i="9" l="1"/>
  <c r="H150" i="9" s="1"/>
  <c r="E151" i="9"/>
  <c r="D151" i="9"/>
  <c r="G151" i="9" s="1"/>
  <c r="D152" i="9" l="1"/>
  <c r="G152" i="9" s="1"/>
  <c r="E152" i="9"/>
  <c r="F152" i="9" s="1"/>
  <c r="H152" i="9" s="1"/>
  <c r="F151" i="9"/>
  <c r="H151" i="9" s="1"/>
  <c r="E153" i="9" l="1"/>
  <c r="D153" i="9"/>
  <c r="G153" i="9" s="1"/>
  <c r="E154" i="9" l="1"/>
  <c r="D154" i="9"/>
  <c r="G154" i="9" s="1"/>
  <c r="F153" i="9"/>
  <c r="H153" i="9" s="1"/>
  <c r="E155" i="9" l="1"/>
  <c r="D155" i="9"/>
  <c r="G155" i="9" s="1"/>
  <c r="F154" i="9"/>
  <c r="H154" i="9" s="1"/>
  <c r="E156" i="9" l="1"/>
  <c r="D156" i="9"/>
  <c r="G156" i="9" s="1"/>
  <c r="F155" i="9"/>
  <c r="H155" i="9" s="1"/>
  <c r="E157" i="9" l="1"/>
  <c r="D157" i="9"/>
  <c r="G157" i="9" s="1"/>
  <c r="F156" i="9"/>
  <c r="H156" i="9" s="1"/>
  <c r="E158" i="9" l="1"/>
  <c r="D158" i="9"/>
  <c r="G158" i="9" s="1"/>
  <c r="F157" i="9"/>
  <c r="H157" i="9" s="1"/>
  <c r="D159" i="9" l="1"/>
  <c r="G159" i="9" s="1"/>
  <c r="E159" i="9"/>
  <c r="F159" i="9" s="1"/>
  <c r="H159" i="9" s="1"/>
  <c r="F158" i="9"/>
  <c r="H158" i="9" s="1"/>
  <c r="E160" i="9" l="1"/>
  <c r="D160" i="9"/>
  <c r="G160" i="9" s="1"/>
  <c r="D161" i="9" l="1"/>
  <c r="G161" i="9" s="1"/>
  <c r="E161" i="9"/>
  <c r="F160" i="9"/>
  <c r="H160" i="9" s="1"/>
  <c r="F161" i="9" l="1"/>
  <c r="H161" i="9" s="1"/>
  <c r="D162" i="9"/>
  <c r="G162" i="9" s="1"/>
  <c r="E162" i="9"/>
  <c r="F162" i="9" s="1"/>
  <c r="H162" i="9" s="1"/>
  <c r="E163" i="9" l="1"/>
  <c r="D163" i="9"/>
  <c r="G163" i="9" s="1"/>
  <c r="D164" i="9" l="1"/>
  <c r="E164" i="9"/>
  <c r="F164" i="9" s="1"/>
  <c r="H164" i="9" s="1"/>
  <c r="G164" i="9"/>
  <c r="F163" i="9"/>
  <c r="H163" i="9" s="1"/>
  <c r="D165" i="9" l="1"/>
  <c r="G165" i="9" s="1"/>
  <c r="E165" i="9"/>
  <c r="F165" i="9" s="1"/>
  <c r="H165" i="9" s="1"/>
  <c r="E166" i="9" l="1"/>
  <c r="D166" i="9"/>
  <c r="G166" i="9" s="1"/>
  <c r="D167" i="9" l="1"/>
  <c r="G167" i="9" s="1"/>
  <c r="E167" i="9"/>
  <c r="F167" i="9" s="1"/>
  <c r="H167" i="9" s="1"/>
  <c r="F166" i="9"/>
  <c r="H166" i="9" s="1"/>
  <c r="E168" i="9" l="1"/>
  <c r="D168" i="9"/>
  <c r="G168" i="9" s="1"/>
  <c r="D169" i="9" l="1"/>
  <c r="G169" i="9" s="1"/>
  <c r="E169" i="9"/>
  <c r="F169" i="9" s="1"/>
  <c r="H169" i="9" s="1"/>
  <c r="F168" i="9"/>
  <c r="H168" i="9" s="1"/>
  <c r="D170" i="9" l="1"/>
  <c r="E170" i="9"/>
  <c r="F170" i="9" s="1"/>
  <c r="H170" i="9" s="1"/>
  <c r="G170" i="9"/>
  <c r="D171" i="9" l="1"/>
  <c r="G171" i="9"/>
  <c r="E171" i="9"/>
  <c r="F171" i="9" s="1"/>
  <c r="H171" i="9" s="1"/>
  <c r="E172" i="9" l="1"/>
  <c r="D172" i="9"/>
  <c r="G172" i="9" s="1"/>
  <c r="D173" i="9" l="1"/>
  <c r="G173" i="9" s="1"/>
  <c r="E173" i="9"/>
  <c r="F172" i="9"/>
  <c r="H172" i="9" s="1"/>
  <c r="F173" i="9" l="1"/>
  <c r="H173" i="9" s="1"/>
  <c r="E174" i="9"/>
  <c r="D174" i="9"/>
  <c r="G174" i="9" s="1"/>
  <c r="E175" i="9" l="1"/>
  <c r="D175" i="9"/>
  <c r="G175" i="9" s="1"/>
  <c r="F174" i="9"/>
  <c r="H174" i="9" s="1"/>
  <c r="D176" i="9" l="1"/>
  <c r="E176" i="9"/>
  <c r="F176" i="9" s="1"/>
  <c r="H176" i="9" s="1"/>
  <c r="G176" i="9"/>
  <c r="F175" i="9"/>
  <c r="H175" i="9" s="1"/>
  <c r="D177" i="9" l="1"/>
  <c r="E177" i="9"/>
  <c r="F177" i="9" s="1"/>
  <c r="H177" i="9" s="1"/>
  <c r="G177" i="9"/>
  <c r="E178" i="9" l="1"/>
  <c r="D178" i="9"/>
  <c r="G178" i="9"/>
  <c r="D179" i="9" l="1"/>
  <c r="E179" i="9"/>
  <c r="F179" i="9" s="1"/>
  <c r="H179" i="9" s="1"/>
  <c r="G179" i="9"/>
  <c r="F178" i="9"/>
  <c r="H178" i="9" s="1"/>
  <c r="D180" i="9" l="1"/>
  <c r="G180" i="9" s="1"/>
  <c r="E180" i="9"/>
  <c r="F180" i="9" s="1"/>
  <c r="H180" i="9" s="1"/>
  <c r="D181" i="9" l="1"/>
  <c r="G181" i="9" s="1"/>
  <c r="E181" i="9"/>
  <c r="F181" i="9" s="1"/>
  <c r="H181" i="9" s="1"/>
  <c r="D182" i="9" l="1"/>
  <c r="E182" i="9"/>
  <c r="F182" i="9" s="1"/>
  <c r="H182" i="9" s="1"/>
  <c r="G182" i="9"/>
  <c r="D183" i="9" l="1"/>
  <c r="G183" i="9" s="1"/>
  <c r="E183" i="9"/>
  <c r="F183" i="9" s="1"/>
  <c r="H183" i="9" s="1"/>
  <c r="E184" i="9" l="1"/>
  <c r="D184" i="9"/>
  <c r="G184" i="9" s="1"/>
  <c r="D185" i="9" l="1"/>
  <c r="G185" i="9" s="1"/>
  <c r="E185" i="9"/>
  <c r="F185" i="9" s="1"/>
  <c r="H185" i="9" s="1"/>
  <c r="F184" i="9"/>
  <c r="H184" i="9" s="1"/>
  <c r="E186" i="9" l="1"/>
  <c r="D186" i="9"/>
  <c r="G186" i="9" s="1"/>
  <c r="D187" i="9" l="1"/>
  <c r="E187" i="9"/>
  <c r="F187" i="9" s="1"/>
  <c r="H187" i="9" s="1"/>
  <c r="G187" i="9"/>
  <c r="F186" i="9"/>
  <c r="H186" i="9" s="1"/>
  <c r="E188" i="9" l="1"/>
  <c r="D188" i="9"/>
  <c r="G188" i="9" s="1"/>
  <c r="D189" i="9" l="1"/>
  <c r="G189" i="9" s="1"/>
  <c r="E189" i="9"/>
  <c r="F189" i="9" s="1"/>
  <c r="H189" i="9" s="1"/>
  <c r="F188" i="9"/>
  <c r="H188" i="9" s="1"/>
  <c r="E190" i="9" l="1"/>
  <c r="D190" i="9"/>
  <c r="G190" i="9" s="1"/>
  <c r="D191" i="9" l="1"/>
  <c r="G191" i="9" s="1"/>
  <c r="E191" i="9"/>
  <c r="F191" i="9" s="1"/>
  <c r="H191" i="9" s="1"/>
  <c r="F190" i="9"/>
  <c r="H190" i="9" s="1"/>
  <c r="E192" i="9" l="1"/>
  <c r="D192" i="9"/>
  <c r="G192" i="9"/>
  <c r="D193" i="9" l="1"/>
  <c r="E193" i="9"/>
  <c r="F193" i="9" s="1"/>
  <c r="H193" i="9" s="1"/>
  <c r="G193" i="9"/>
  <c r="F192" i="9"/>
  <c r="H192" i="9" s="1"/>
  <c r="E194" i="9" l="1"/>
  <c r="D194" i="9"/>
  <c r="G194" i="9"/>
  <c r="D195" i="9" l="1"/>
  <c r="E195" i="9"/>
  <c r="F195" i="9" s="1"/>
  <c r="H195" i="9" s="1"/>
  <c r="G195" i="9"/>
  <c r="F194" i="9"/>
  <c r="H194" i="9" s="1"/>
  <c r="D196" i="9" l="1"/>
  <c r="E196" i="9"/>
  <c r="F196" i="9" s="1"/>
  <c r="H196" i="9" s="1"/>
  <c r="G196" i="9"/>
  <c r="D197" i="9" l="1"/>
  <c r="G197" i="9" s="1"/>
  <c r="E197" i="9"/>
  <c r="F197" i="9" l="1"/>
  <c r="H197" i="9" s="1"/>
  <c r="D198" i="9"/>
  <c r="G198" i="9" s="1"/>
  <c r="E198" i="9"/>
  <c r="E199" i="9" l="1"/>
  <c r="D199" i="9"/>
  <c r="G199" i="9" s="1"/>
  <c r="F198" i="9"/>
  <c r="H198" i="9" s="1"/>
  <c r="D200" i="9" l="1"/>
  <c r="G200" i="9" s="1"/>
  <c r="E200" i="9"/>
  <c r="F199" i="9"/>
  <c r="H199" i="9" s="1"/>
  <c r="F200" i="9" l="1"/>
  <c r="H200" i="9" s="1"/>
  <c r="D201" i="9"/>
  <c r="G201" i="9" s="1"/>
  <c r="E201" i="9"/>
  <c r="F201" i="9" s="1"/>
  <c r="H201" i="9" s="1"/>
  <c r="E202" i="9" l="1"/>
  <c r="D202" i="9"/>
  <c r="G202" i="9" s="1"/>
  <c r="D203" i="9" l="1"/>
  <c r="G203" i="9" s="1"/>
  <c r="E203" i="9"/>
  <c r="F202" i="9"/>
  <c r="H202" i="9" s="1"/>
  <c r="F203" i="9" l="1"/>
  <c r="H203" i="9" s="1"/>
  <c r="E204" i="9"/>
  <c r="D204" i="9"/>
  <c r="G204" i="9" s="1"/>
  <c r="D205" i="9" l="1"/>
  <c r="G205" i="9" s="1"/>
  <c r="E205" i="9"/>
  <c r="F204" i="9"/>
  <c r="H204" i="9" s="1"/>
  <c r="F205" i="9" l="1"/>
  <c r="H205" i="9" s="1"/>
  <c r="E206" i="9"/>
  <c r="D206" i="9"/>
  <c r="G206" i="9" s="1"/>
  <c r="D207" i="9" l="1"/>
  <c r="G207" i="9" s="1"/>
  <c r="E207" i="9"/>
  <c r="F206" i="9"/>
  <c r="H206" i="9" s="1"/>
  <c r="F207" i="9" l="1"/>
  <c r="H207" i="9" s="1"/>
  <c r="E208" i="9"/>
  <c r="D208" i="9"/>
  <c r="G208" i="9" s="1"/>
  <c r="D209" i="9" l="1"/>
  <c r="G209" i="9" s="1"/>
  <c r="E209" i="9"/>
  <c r="F208" i="9"/>
  <c r="H208" i="9" s="1"/>
  <c r="F209" i="9" l="1"/>
  <c r="H209" i="9" s="1"/>
  <c r="E210" i="9"/>
  <c r="D210" i="9"/>
  <c r="G210" i="9" s="1"/>
  <c r="D211" i="9" l="1"/>
  <c r="G211" i="9" s="1"/>
  <c r="E211" i="9"/>
  <c r="F210" i="9"/>
  <c r="H210" i="9" s="1"/>
  <c r="F211" i="9" l="1"/>
  <c r="H211" i="9" s="1"/>
  <c r="E212" i="9"/>
  <c r="D212" i="9"/>
  <c r="G212" i="9" s="1"/>
  <c r="D213" i="9" l="1"/>
  <c r="G213" i="9" s="1"/>
  <c r="E213" i="9"/>
  <c r="F212" i="9"/>
  <c r="H212" i="9" s="1"/>
  <c r="F213" i="9" l="1"/>
  <c r="H213" i="9" s="1"/>
  <c r="E214" i="9"/>
  <c r="D214" i="9"/>
  <c r="G214" i="9" s="1"/>
  <c r="D215" i="9" l="1"/>
  <c r="G215" i="9" s="1"/>
  <c r="E215" i="9"/>
  <c r="F215" i="9" s="1"/>
  <c r="H215" i="9" s="1"/>
  <c r="F214" i="9"/>
  <c r="H214" i="9" s="1"/>
  <c r="D216" i="9" l="1"/>
  <c r="G216" i="9" s="1"/>
  <c r="E216" i="9"/>
  <c r="F216" i="9" s="1"/>
  <c r="H216" i="9" s="1"/>
  <c r="D217" i="9" l="1"/>
  <c r="E217" i="9"/>
  <c r="G217" i="9"/>
  <c r="F217" i="9" l="1"/>
  <c r="H217" i="9" s="1"/>
  <c r="E218" i="9"/>
  <c r="D218" i="9"/>
  <c r="G218" i="9" s="1"/>
  <c r="E219" i="9" l="1"/>
  <c r="D219" i="9"/>
  <c r="G219" i="9" s="1"/>
  <c r="F218" i="9"/>
  <c r="H218" i="9" s="1"/>
  <c r="F219" i="9" l="1"/>
  <c r="H219" i="9" s="1"/>
  <c r="E220" i="9"/>
  <c r="D220" i="9"/>
  <c r="G220" i="9" s="1"/>
  <c r="E221" i="9" l="1"/>
  <c r="D221" i="9"/>
  <c r="G221" i="9" s="1"/>
  <c r="F220" i="9"/>
  <c r="H220" i="9" s="1"/>
  <c r="D222" i="9" l="1"/>
  <c r="G222" i="9" s="1"/>
  <c r="E222" i="9"/>
  <c r="F221" i="9"/>
  <c r="H221" i="9" s="1"/>
  <c r="F222" i="9" l="1"/>
  <c r="H222" i="9" s="1"/>
  <c r="D223" i="9"/>
  <c r="E223" i="9"/>
  <c r="F223" i="9" s="1"/>
  <c r="H223" i="9" s="1"/>
  <c r="G223" i="9"/>
  <c r="E224" i="9" l="1"/>
  <c r="D224" i="9"/>
  <c r="G224" i="9" s="1"/>
  <c r="D225" i="9" l="1"/>
  <c r="G225" i="9" s="1"/>
  <c r="E225" i="9"/>
  <c r="F225" i="9" s="1"/>
  <c r="H225" i="9" s="1"/>
  <c r="F224" i="9"/>
  <c r="H224" i="9" s="1"/>
  <c r="E226" i="9" l="1"/>
  <c r="D226" i="9"/>
  <c r="G226" i="9" s="1"/>
  <c r="D227" i="9" l="1"/>
  <c r="G227" i="9" s="1"/>
  <c r="E227" i="9"/>
  <c r="F226" i="9"/>
  <c r="H226" i="9" s="1"/>
  <c r="F227" i="9" l="1"/>
  <c r="H227" i="9" s="1"/>
  <c r="D228" i="9"/>
  <c r="G228" i="9" s="1"/>
  <c r="E228" i="9"/>
  <c r="F228" i="9" s="1"/>
  <c r="H228" i="9" s="1"/>
  <c r="D229" i="9" l="1"/>
  <c r="G229" i="9" s="1"/>
  <c r="E229" i="9"/>
  <c r="F229" i="9" l="1"/>
  <c r="H229" i="9" s="1"/>
  <c r="E230" i="9"/>
  <c r="D230" i="9"/>
  <c r="G230" i="9" s="1"/>
  <c r="D231" i="9" l="1"/>
  <c r="G231" i="9" s="1"/>
  <c r="E231" i="9"/>
  <c r="F231" i="9" s="1"/>
  <c r="H231" i="9" s="1"/>
  <c r="F230" i="9"/>
  <c r="H230" i="9" s="1"/>
  <c r="E232" i="9" l="1"/>
  <c r="D232" i="9"/>
  <c r="G232" i="9" s="1"/>
  <c r="D233" i="9" l="1"/>
  <c r="G233" i="9" s="1"/>
  <c r="E233" i="9"/>
  <c r="F232" i="9"/>
  <c r="H232" i="9" s="1"/>
  <c r="F233" i="9" l="1"/>
  <c r="H233" i="9" s="1"/>
  <c r="D234" i="9"/>
  <c r="G234" i="9" s="1"/>
  <c r="E234" i="9"/>
  <c r="F234" i="9" s="1"/>
  <c r="H234" i="9" s="1"/>
  <c r="D235" i="9" l="1"/>
  <c r="G235" i="9" s="1"/>
  <c r="E235" i="9"/>
  <c r="F235" i="9" s="1"/>
  <c r="H235" i="9" s="1"/>
  <c r="D236" i="9" l="1"/>
  <c r="E236" i="9"/>
  <c r="F236" i="9" s="1"/>
  <c r="H236" i="9" s="1"/>
  <c r="G236" i="9"/>
  <c r="D237" i="9" l="1"/>
  <c r="G237" i="9" s="1"/>
  <c r="E237" i="9"/>
  <c r="F237" i="9" l="1"/>
  <c r="H237" i="9" s="1"/>
  <c r="E238" i="9"/>
  <c r="D238" i="9"/>
  <c r="G238" i="9" s="1"/>
  <c r="D239" i="9" l="1"/>
  <c r="G239" i="9" s="1"/>
  <c r="E239" i="9"/>
  <c r="F239" i="9" s="1"/>
  <c r="H239" i="9" s="1"/>
  <c r="F238" i="9"/>
  <c r="H238" i="9" s="1"/>
  <c r="D240" i="9" l="1"/>
  <c r="G240" i="9" s="1"/>
  <c r="E240" i="9"/>
  <c r="F240" i="9" l="1"/>
  <c r="H240" i="9" s="1"/>
  <c r="D241" i="9"/>
  <c r="G241" i="9" s="1"/>
  <c r="E241" i="9"/>
  <c r="F241" i="9" l="1"/>
  <c r="H241" i="9" s="1"/>
  <c r="E242" i="9"/>
  <c r="D242" i="9"/>
  <c r="G242" i="9" s="1"/>
  <c r="D243" i="9" l="1"/>
  <c r="G243" i="9" s="1"/>
  <c r="E243" i="9"/>
  <c r="F243" i="9" s="1"/>
  <c r="H243" i="9" s="1"/>
  <c r="F242" i="9"/>
  <c r="H242" i="9" s="1"/>
  <c r="E244" i="9" l="1"/>
  <c r="D244" i="9"/>
  <c r="G244" i="9" s="1"/>
  <c r="D245" i="9" l="1"/>
  <c r="G245" i="9" s="1"/>
  <c r="E245" i="9"/>
  <c r="F245" i="9" s="1"/>
  <c r="H245" i="9" s="1"/>
  <c r="F244" i="9"/>
  <c r="H244" i="9" s="1"/>
  <c r="D246" i="9" l="1"/>
  <c r="G246" i="9" s="1"/>
  <c r="E246" i="9"/>
  <c r="F246" i="9" l="1"/>
  <c r="H246" i="9" s="1"/>
  <c r="D247" i="9"/>
  <c r="G247" i="9" s="1"/>
  <c r="E247" i="9"/>
  <c r="F247" i="9" l="1"/>
  <c r="H247" i="9" s="1"/>
  <c r="E248" i="9"/>
  <c r="D248" i="9"/>
  <c r="G248" i="9" s="1"/>
  <c r="D249" i="9" l="1"/>
  <c r="G249" i="9" s="1"/>
  <c r="E249" i="9"/>
  <c r="F248" i="9"/>
  <c r="H248" i="9" s="1"/>
  <c r="F249" i="9" l="1"/>
  <c r="H249" i="9" s="1"/>
  <c r="E250" i="9"/>
  <c r="D250" i="9"/>
  <c r="G250" i="9" s="1"/>
  <c r="D251" i="9" l="1"/>
  <c r="G251" i="9" s="1"/>
  <c r="E251" i="9"/>
  <c r="F250" i="9"/>
  <c r="H250" i="9" s="1"/>
  <c r="F251" i="9" l="1"/>
  <c r="H251" i="9" s="1"/>
  <c r="D252" i="9"/>
  <c r="G252" i="9" s="1"/>
  <c r="E252" i="9"/>
  <c r="F252" i="9" s="1"/>
  <c r="H252" i="9" s="1"/>
  <c r="D253" i="9" l="1"/>
  <c r="G253" i="9" s="1"/>
  <c r="E253" i="9"/>
  <c r="F253" i="9" l="1"/>
  <c r="H253" i="9" s="1"/>
  <c r="E254" i="9"/>
  <c r="D254" i="9"/>
  <c r="G254" i="9" s="1"/>
  <c r="D255" i="9" l="1"/>
  <c r="G255" i="9" s="1"/>
  <c r="D256" i="9" s="1"/>
  <c r="E255" i="9"/>
  <c r="F254" i="9"/>
  <c r="H254" i="9" s="1"/>
  <c r="F255" i="9" l="1"/>
  <c r="H255" i="9" s="1"/>
  <c r="E256" i="9"/>
  <c r="F2" i="9" s="1"/>
  <c r="G256" i="9"/>
  <c r="F5" i="9" l="1"/>
  <c r="F4" i="9"/>
  <c r="F256" i="9"/>
  <c r="F3" i="9" s="1"/>
  <c r="H256" i="9" l="1"/>
  <c r="F8" i="9" s="1"/>
  <c r="F7" i="9"/>
  <c r="F6" i="9"/>
  <c r="F11" i="9" l="1"/>
  <c r="F12" i="9"/>
</calcChain>
</file>

<file path=xl/sharedStrings.xml><?xml version="1.0" encoding="utf-8"?>
<sst xmlns="http://schemas.openxmlformats.org/spreadsheetml/2006/main" count="568" uniqueCount="55">
  <si>
    <t>Debt</t>
  </si>
  <si>
    <t>Tenor</t>
  </si>
  <si>
    <t>Interest Rate</t>
  </si>
  <si>
    <t>Transaction</t>
  </si>
  <si>
    <t>Principal</t>
  </si>
  <si>
    <t>Interest</t>
  </si>
  <si>
    <t>Installment</t>
  </si>
  <si>
    <t>Remainder</t>
  </si>
  <si>
    <t>Principal Debt</t>
  </si>
  <si>
    <t>Total</t>
  </si>
  <si>
    <t>Rupiah</t>
  </si>
  <si>
    <t>Month</t>
  </si>
  <si>
    <t>Monthly</t>
  </si>
  <si>
    <t>Interest Paid</t>
  </si>
  <si>
    <t>Interest Percentage</t>
  </si>
  <si>
    <t>Annually</t>
  </si>
  <si>
    <t>Percentage</t>
  </si>
  <si>
    <t>Saving Period</t>
  </si>
  <si>
    <t>Year</t>
  </si>
  <si>
    <t>Interest rate</t>
  </si>
  <si>
    <t>CAIR</t>
  </si>
  <si>
    <t>Total Paid</t>
  </si>
  <si>
    <t>Simulasi Kredit Bunga Efektif</t>
  </si>
  <si>
    <t>Principal Loan</t>
  </si>
  <si>
    <t>Mortgage</t>
  </si>
  <si>
    <t>Simulasi Kredit Bunga Anuitas Floating</t>
  </si>
  <si>
    <t>Simulasi Kredit Bunga Anuitas</t>
  </si>
  <si>
    <t>Anually</t>
  </si>
  <si>
    <t>Debt Principal</t>
  </si>
  <si>
    <t>Simulasi Kredit Bunga Tetap</t>
  </si>
  <si>
    <t>Price</t>
  </si>
  <si>
    <t>Down Payment</t>
  </si>
  <si>
    <t>Down Payment %</t>
  </si>
  <si>
    <t>Saving Growth</t>
  </si>
  <si>
    <t>Saving per month</t>
  </si>
  <si>
    <t>Debt Tenor</t>
  </si>
  <si>
    <t>Interest percentage</t>
  </si>
  <si>
    <t>Highest Installment</t>
  </si>
  <si>
    <t>Lowest Installment</t>
  </si>
  <si>
    <t>Invested remainder</t>
  </si>
  <si>
    <t>Realestate FV 4%</t>
  </si>
  <si>
    <t>Realestate FV 3%</t>
  </si>
  <si>
    <t>Total value 4%</t>
  </si>
  <si>
    <t>Total value 3%</t>
  </si>
  <si>
    <t xml:space="preserve"> </t>
  </si>
  <si>
    <t>Payment</t>
  </si>
  <si>
    <t>1st Payment</t>
  </si>
  <si>
    <t>Payment Power</t>
  </si>
  <si>
    <t>DP Cash Amount</t>
  </si>
  <si>
    <t>DP%</t>
  </si>
  <si>
    <t>Future Value</t>
  </si>
  <si>
    <t>CAGR</t>
  </si>
  <si>
    <t>Previous Value</t>
  </si>
  <si>
    <t>Saving Total</t>
  </si>
  <si>
    <t>Payment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</si>
</sst>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p&quot;#,##0.00;[Red]\-&quot;Rp&quot;#,##0.00"/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65" fontId="0" fillId="0" borderId="0" xfId="0" applyNumberFormat="1"/>
    <xf numFmtId="43" fontId="0" fillId="0" borderId="0" xfId="2" applyNumberFormat="1" applyFont="1"/>
    <xf numFmtId="0" fontId="0" fillId="0" borderId="0" xfId="2" applyNumberFormat="1" applyFont="1"/>
    <xf numFmtId="164" fontId="0" fillId="0" borderId="0" xfId="3" applyNumberFormat="1" applyFont="1"/>
    <xf numFmtId="41" fontId="0" fillId="0" borderId="0" xfId="3" applyFont="1"/>
    <xf numFmtId="10" fontId="0" fillId="0" borderId="0" xfId="4" applyNumberFormat="1" applyFont="1"/>
    <xf numFmtId="41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">
    <cellStyle name="Comma [0]" xfId="1" builtinId="6"/>
    <cellStyle name="Comma [0] 2" xfId="3" xr:uid="{31F1B8C9-6E40-469B-ABB6-7331A9898475}"/>
    <cellStyle name="Normal" xfId="0" builtinId="0"/>
    <cellStyle name="Percent" xfId="2" builtinId="5"/>
    <cellStyle name="Percent 2" xfId="4" xr:uid="{FC7DE3FF-4080-4238-A593-7C1ED50CE3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5DC6-4488-4008-9090-B58F78C5CAA4}">
  <dimension ref="B2:AD256"/>
  <sheetViews>
    <sheetView topLeftCell="P1" workbookViewId="0">
      <selection activeCell="Y18" sqref="Y18"/>
    </sheetView>
  </sheetViews>
  <sheetFormatPr defaultRowHeight="15" x14ac:dyDescent="0.25"/>
  <cols>
    <col min="1" max="28" width="18.28515625" customWidth="1"/>
  </cols>
  <sheetData>
    <row r="2" spans="2:30" x14ac:dyDescent="0.25">
      <c r="B2" s="18" t="s">
        <v>22</v>
      </c>
      <c r="C2" s="18"/>
      <c r="D2" s="18"/>
      <c r="E2" s="18"/>
      <c r="F2" s="18"/>
      <c r="H2" s="18" t="s">
        <v>25</v>
      </c>
      <c r="I2" s="18"/>
      <c r="J2" s="18"/>
      <c r="K2" s="18"/>
      <c r="L2" s="18"/>
      <c r="M2" s="18"/>
      <c r="N2">
        <v>1</v>
      </c>
      <c r="O2" s="1">
        <v>7.0000000000000007E-2</v>
      </c>
      <c r="Q2" s="18" t="s">
        <v>26</v>
      </c>
      <c r="R2" s="18"/>
      <c r="S2" s="18"/>
      <c r="T2" s="18"/>
      <c r="U2" s="18"/>
      <c r="W2" s="18" t="s">
        <v>29</v>
      </c>
      <c r="X2" s="18"/>
      <c r="Y2" s="18"/>
      <c r="Z2" s="18"/>
      <c r="AA2" s="18"/>
    </row>
    <row r="3" spans="2:30" x14ac:dyDescent="0.25">
      <c r="C3" t="s">
        <v>0</v>
      </c>
      <c r="D3" s="2">
        <v>990000</v>
      </c>
      <c r="E3" t="s">
        <v>10</v>
      </c>
      <c r="F3" s="2">
        <f>(4000000*12/(7.25%+12))*D5</f>
        <v>47711741.561399877</v>
      </c>
      <c r="I3" t="s">
        <v>0</v>
      </c>
      <c r="J3" s="2">
        <v>400000000</v>
      </c>
      <c r="K3" t="s">
        <v>10</v>
      </c>
      <c r="N3">
        <v>2</v>
      </c>
      <c r="O3" s="1">
        <v>7.2499999999999995E-2</v>
      </c>
      <c r="R3" t="s">
        <v>24</v>
      </c>
      <c r="S3" s="2">
        <v>70000000</v>
      </c>
      <c r="T3" t="s">
        <v>10</v>
      </c>
      <c r="X3" t="s">
        <v>0</v>
      </c>
      <c r="Y3" s="2">
        <v>60000000</v>
      </c>
      <c r="Z3" t="s">
        <v>10</v>
      </c>
      <c r="AA3" s="2">
        <f>4000000/(Y7+(1/(Y5)))</f>
        <v>214285714.2857143</v>
      </c>
    </row>
    <row r="4" spans="2:30" x14ac:dyDescent="0.25">
      <c r="C4" t="s">
        <v>1</v>
      </c>
      <c r="D4" s="2">
        <f>D5/12</f>
        <v>1</v>
      </c>
      <c r="E4" t="s">
        <v>18</v>
      </c>
      <c r="F4" s="2">
        <f>4000000*12*D5/(7.25%*D5+12)</f>
        <v>44755244.755244754</v>
      </c>
      <c r="I4" t="s">
        <v>1</v>
      </c>
      <c r="J4" s="2">
        <f>J5/12</f>
        <v>15</v>
      </c>
      <c r="K4" t="s">
        <v>18</v>
      </c>
      <c r="N4">
        <v>3</v>
      </c>
      <c r="O4" s="1">
        <v>7.4999999999999997E-2</v>
      </c>
      <c r="R4" t="s">
        <v>1</v>
      </c>
      <c r="S4" s="2">
        <f>S5/12</f>
        <v>5</v>
      </c>
      <c r="T4" t="s">
        <v>18</v>
      </c>
      <c r="X4" t="s">
        <v>1</v>
      </c>
      <c r="Y4" s="2">
        <f>Y5/12</f>
        <v>5</v>
      </c>
      <c r="Z4" t="s">
        <v>18</v>
      </c>
      <c r="AA4" s="4">
        <f>Y7*Y3+Y3/(Y5)</f>
        <v>1120000</v>
      </c>
    </row>
    <row r="5" spans="2:30" x14ac:dyDescent="0.25">
      <c r="C5" t="s">
        <v>1</v>
      </c>
      <c r="D5" s="9">
        <v>12</v>
      </c>
      <c r="E5" t="s">
        <v>11</v>
      </c>
      <c r="I5" t="s">
        <v>1</v>
      </c>
      <c r="J5" s="4">
        <v>180</v>
      </c>
      <c r="K5" t="s">
        <v>11</v>
      </c>
      <c r="N5">
        <v>4</v>
      </c>
      <c r="O5" s="1">
        <v>7.0000000000000007E-2</v>
      </c>
      <c r="R5" t="s">
        <v>1</v>
      </c>
      <c r="S5" s="9">
        <v>60</v>
      </c>
      <c r="T5" t="s">
        <v>11</v>
      </c>
      <c r="X5" t="s">
        <v>1</v>
      </c>
      <c r="Y5" s="2">
        <v>60</v>
      </c>
      <c r="Z5" t="s">
        <v>11</v>
      </c>
    </row>
    <row r="6" spans="2:30" x14ac:dyDescent="0.25">
      <c r="C6" t="s">
        <v>2</v>
      </c>
      <c r="D6" s="1">
        <v>3.9960000000000002E-2</v>
      </c>
      <c r="E6" t="s">
        <v>15</v>
      </c>
      <c r="J6" s="4"/>
      <c r="N6">
        <v>5</v>
      </c>
      <c r="O6" s="1">
        <v>6.7500000000000004E-2</v>
      </c>
      <c r="R6" t="s">
        <v>2</v>
      </c>
      <c r="S6" s="1">
        <v>2.4E-2</v>
      </c>
      <c r="T6" t="s">
        <v>15</v>
      </c>
      <c r="X6" t="s">
        <v>5</v>
      </c>
      <c r="Y6" s="1">
        <v>2.4E-2</v>
      </c>
      <c r="Z6" t="s">
        <v>27</v>
      </c>
      <c r="AA6" s="9">
        <v>50000</v>
      </c>
    </row>
    <row r="7" spans="2:30" x14ac:dyDescent="0.25">
      <c r="C7" t="s">
        <v>2</v>
      </c>
      <c r="D7" s="1">
        <f>D6/12</f>
        <v>3.3300000000000001E-3</v>
      </c>
      <c r="E7" t="s">
        <v>12</v>
      </c>
      <c r="J7" s="4"/>
      <c r="N7">
        <v>6</v>
      </c>
      <c r="O7" s="1">
        <v>6.5000000000000002E-2</v>
      </c>
      <c r="R7" t="s">
        <v>2</v>
      </c>
      <c r="S7" s="1">
        <f>S6/12</f>
        <v>2E-3</v>
      </c>
      <c r="T7" t="s">
        <v>12</v>
      </c>
      <c r="X7" t="s">
        <v>5</v>
      </c>
      <c r="Y7" s="5">
        <f>Y6/12</f>
        <v>2E-3</v>
      </c>
      <c r="Z7" t="s">
        <v>12</v>
      </c>
      <c r="AA7" s="2">
        <f>AA6/(Y7+(1/Y5))</f>
        <v>2678571.4285714286</v>
      </c>
    </row>
    <row r="8" spans="2:30" x14ac:dyDescent="0.25">
      <c r="D8" s="1"/>
      <c r="J8" s="1"/>
      <c r="N8">
        <v>7</v>
      </c>
      <c r="O8" s="1">
        <v>7.2499999999999995E-2</v>
      </c>
      <c r="S8" s="1"/>
      <c r="Y8" s="5"/>
      <c r="AD8" s="5"/>
    </row>
    <row r="9" spans="2:30" x14ac:dyDescent="0.25">
      <c r="C9" t="s">
        <v>21</v>
      </c>
      <c r="D9" s="4">
        <f>SUM(E17:E256)</f>
        <v>1011428.5499999999</v>
      </c>
      <c r="E9" t="s">
        <v>10</v>
      </c>
      <c r="I9" t="s">
        <v>21</v>
      </c>
      <c r="J9" s="4">
        <f>SUM(L17:L256)</f>
        <v>647678138.14602435</v>
      </c>
      <c r="K9" t="s">
        <v>10</v>
      </c>
      <c r="N9">
        <v>8</v>
      </c>
      <c r="O9" s="1">
        <v>7.4999999999999997E-2</v>
      </c>
      <c r="R9" t="s">
        <v>21</v>
      </c>
      <c r="S9" s="4">
        <f>SUM(T17:T256)</f>
        <v>74353872.709016964</v>
      </c>
      <c r="T9" t="s">
        <v>10</v>
      </c>
      <c r="X9" t="s">
        <v>21</v>
      </c>
      <c r="Y9" s="11">
        <f>SUM(Z17:Z256)</f>
        <v>67200000</v>
      </c>
      <c r="Z9" t="s">
        <v>10</v>
      </c>
    </row>
    <row r="10" spans="2:30" x14ac:dyDescent="0.25">
      <c r="C10" t="s">
        <v>13</v>
      </c>
      <c r="D10" s="4">
        <f>SUM(D17:D256)</f>
        <v>21428.55</v>
      </c>
      <c r="E10" t="s">
        <v>10</v>
      </c>
      <c r="I10" t="s">
        <v>13</v>
      </c>
      <c r="J10" s="4">
        <f>SUM(K17:K256)</f>
        <v>247678138.14602333</v>
      </c>
      <c r="K10" t="s">
        <v>10</v>
      </c>
      <c r="N10">
        <v>9</v>
      </c>
      <c r="O10" s="1">
        <v>6.7500000000000004E-2</v>
      </c>
      <c r="R10" t="s">
        <v>13</v>
      </c>
      <c r="S10" s="4">
        <f>SUM(S17:S256)</f>
        <v>4353872.7090169974</v>
      </c>
      <c r="T10" t="s">
        <v>10</v>
      </c>
      <c r="X10" t="s">
        <v>13</v>
      </c>
      <c r="Y10" s="11">
        <f>SUM(Y17:Y256)</f>
        <v>7200000</v>
      </c>
      <c r="Z10" t="s">
        <v>10</v>
      </c>
    </row>
    <row r="11" spans="2:30" x14ac:dyDescent="0.25">
      <c r="C11" t="s">
        <v>14</v>
      </c>
      <c r="D11" s="6">
        <f>D10/D3</f>
        <v>2.1644999999999998E-2</v>
      </c>
      <c r="E11" t="s">
        <v>16</v>
      </c>
      <c r="I11" t="s">
        <v>14</v>
      </c>
      <c r="J11" s="6">
        <f>J10/J3</f>
        <v>0.61919534536505838</v>
      </c>
      <c r="K11" t="s">
        <v>16</v>
      </c>
      <c r="N11">
        <v>10</v>
      </c>
      <c r="O11" s="1">
        <v>6.5000000000000002E-2</v>
      </c>
      <c r="R11" t="s">
        <v>14</v>
      </c>
      <c r="S11" s="10">
        <f>S10/S3</f>
        <v>6.2198181557385677E-2</v>
      </c>
      <c r="T11" t="s">
        <v>16</v>
      </c>
      <c r="X11" t="s">
        <v>14</v>
      </c>
      <c r="Y11" s="6">
        <f>Y10/Y3</f>
        <v>0.12</v>
      </c>
      <c r="Z11" t="s">
        <v>16</v>
      </c>
    </row>
    <row r="12" spans="2:30" x14ac:dyDescent="0.25">
      <c r="C12" t="s">
        <v>20</v>
      </c>
      <c r="D12" s="6">
        <f>(1+(D10/D3))^(1/(D5/12))-1</f>
        <v>2.1644999999999914E-2</v>
      </c>
      <c r="E12" t="s">
        <v>16</v>
      </c>
      <c r="G12" s="3"/>
      <c r="I12" t="s">
        <v>20</v>
      </c>
      <c r="J12" s="6">
        <f>(1+(J10/J3))^(1/(J5/12))-1</f>
        <v>3.2650318000005507E-2</v>
      </c>
      <c r="K12" t="s">
        <v>15</v>
      </c>
      <c r="N12">
        <v>11</v>
      </c>
      <c r="O12" s="1">
        <v>6.25E-2</v>
      </c>
      <c r="R12" t="s">
        <v>20</v>
      </c>
      <c r="S12" s="10">
        <f>(1+(S10/S3))^(1/(S5/12))-1</f>
        <v>1.2141216786376363E-2</v>
      </c>
      <c r="T12" t="s">
        <v>15</v>
      </c>
      <c r="X12" t="s">
        <v>20</v>
      </c>
      <c r="Y12" s="6">
        <f>(1+(Y10/Y3))^(1/(Y5/12))-1</f>
        <v>2.2924556626030324E-2</v>
      </c>
      <c r="Z12" t="s">
        <v>15</v>
      </c>
    </row>
    <row r="13" spans="2:30" x14ac:dyDescent="0.25">
      <c r="G13" s="4"/>
      <c r="N13">
        <v>12</v>
      </c>
      <c r="O13" s="1">
        <v>7.0000000000000007E-2</v>
      </c>
      <c r="P13" s="3"/>
    </row>
    <row r="14" spans="2:30" x14ac:dyDescent="0.25">
      <c r="B14" s="18" t="s">
        <v>6</v>
      </c>
      <c r="C14" s="18"/>
      <c r="D14" s="18"/>
      <c r="E14" t="s">
        <v>9</v>
      </c>
      <c r="F14" t="s">
        <v>7</v>
      </c>
      <c r="G14" s="4"/>
      <c r="H14" s="18" t="s">
        <v>6</v>
      </c>
      <c r="I14" s="18"/>
      <c r="J14" s="18"/>
      <c r="K14" s="18"/>
      <c r="L14" t="s">
        <v>9</v>
      </c>
      <c r="M14" t="s">
        <v>7</v>
      </c>
      <c r="N14">
        <v>13</v>
      </c>
      <c r="O14" s="1">
        <v>7.2499999999999995E-2</v>
      </c>
      <c r="P14" s="4"/>
      <c r="Q14" s="18" t="s">
        <v>6</v>
      </c>
      <c r="R14" s="18"/>
      <c r="S14" s="18"/>
      <c r="T14" t="s">
        <v>9</v>
      </c>
      <c r="U14" t="s">
        <v>7</v>
      </c>
      <c r="W14" t="s">
        <v>6</v>
      </c>
      <c r="Z14" t="s">
        <v>9</v>
      </c>
      <c r="AA14" t="s">
        <v>7</v>
      </c>
    </row>
    <row r="15" spans="2:30" x14ac:dyDescent="0.25">
      <c r="B15" t="s">
        <v>3</v>
      </c>
      <c r="C15" t="s">
        <v>4</v>
      </c>
      <c r="D15" t="s">
        <v>5</v>
      </c>
      <c r="E15" t="s">
        <v>6</v>
      </c>
      <c r="F15" t="s">
        <v>8</v>
      </c>
      <c r="G15" s="4"/>
      <c r="H15" t="s">
        <v>3</v>
      </c>
      <c r="I15" t="s">
        <v>19</v>
      </c>
      <c r="J15" t="s">
        <v>4</v>
      </c>
      <c r="K15" t="s">
        <v>5</v>
      </c>
      <c r="L15" t="s">
        <v>6</v>
      </c>
      <c r="M15" t="s">
        <v>8</v>
      </c>
      <c r="N15">
        <v>14</v>
      </c>
      <c r="O15" s="1">
        <v>7.4999999999999997E-2</v>
      </c>
      <c r="P15" s="4"/>
      <c r="Q15" t="s">
        <v>3</v>
      </c>
      <c r="R15" t="s">
        <v>4</v>
      </c>
      <c r="S15" t="s">
        <v>5</v>
      </c>
      <c r="T15" t="s">
        <v>6</v>
      </c>
      <c r="U15" t="s">
        <v>23</v>
      </c>
      <c r="W15" t="s">
        <v>3</v>
      </c>
      <c r="X15" t="s">
        <v>4</v>
      </c>
      <c r="Y15" t="s">
        <v>5</v>
      </c>
      <c r="Z15" t="s">
        <v>6</v>
      </c>
      <c r="AA15" t="s">
        <v>28</v>
      </c>
    </row>
    <row r="16" spans="2:30" x14ac:dyDescent="0.25">
      <c r="F16" s="3">
        <f>D3</f>
        <v>990000</v>
      </c>
      <c r="G16" s="4"/>
      <c r="M16" s="3">
        <f>J3</f>
        <v>400000000</v>
      </c>
      <c r="N16">
        <v>15</v>
      </c>
      <c r="O16" s="1">
        <v>7.7499999999999999E-2</v>
      </c>
      <c r="P16" s="4"/>
      <c r="U16" s="3">
        <f>S3</f>
        <v>70000000</v>
      </c>
      <c r="AA16" s="2">
        <f>Y3</f>
        <v>60000000</v>
      </c>
    </row>
    <row r="17" spans="2:27" x14ac:dyDescent="0.25">
      <c r="B17">
        <v>1</v>
      </c>
      <c r="C17" s="4">
        <f>IF(B17&gt;$D$5,0,F16/($D$5+1-B17))</f>
        <v>82500</v>
      </c>
      <c r="D17" s="4">
        <f>IF($D$7*F16&lt;0,0,$D$7*F16)</f>
        <v>3296.7000000000003</v>
      </c>
      <c r="E17" s="4">
        <f>D17+C17</f>
        <v>85796.7</v>
      </c>
      <c r="F17" s="4">
        <f>F16-C17</f>
        <v>907500</v>
      </c>
      <c r="G17" s="4"/>
      <c r="H17">
        <v>1</v>
      </c>
      <c r="I17" s="5">
        <f>VLOOKUP(ROUNDDOWN((H17-1)/12,0)+1,$N$2:$O$21,2)</f>
        <v>7.0000000000000007E-2</v>
      </c>
      <c r="J17" s="4">
        <f>IF(K17=0,0,L17-K17)</f>
        <v>1261979.7500763685</v>
      </c>
      <c r="K17" s="4">
        <f>I17/12*M16</f>
        <v>2333333.3333333335</v>
      </c>
      <c r="L17" s="4">
        <f>IF(K17=0,0,(M16*(I17/12))/(1-1/(1+I17/12)^($J$5-H16)))</f>
        <v>3595313.0834097019</v>
      </c>
      <c r="M17" s="4">
        <f t="shared" ref="M17:M75" si="0">IF(M16-J17&lt;1,0,M16-J17)</f>
        <v>398738020.24992365</v>
      </c>
      <c r="N17">
        <v>16</v>
      </c>
      <c r="O17" s="1">
        <v>7.2499999999999995E-2</v>
      </c>
      <c r="P17" s="4"/>
      <c r="Q17">
        <v>1</v>
      </c>
      <c r="R17" s="4">
        <f>T17-S17</f>
        <v>1099231.2118169614</v>
      </c>
      <c r="S17" s="4">
        <f t="shared" ref="S17:S80" si="1">(U16*($S$6/12))</f>
        <v>140000</v>
      </c>
      <c r="T17" s="4">
        <f>IF(S17=0,0,(U16*($S$6/12))/(1-1/(1+$S$6/12)^($S$5-Q16)))</f>
        <v>1239231.2118169614</v>
      </c>
      <c r="U17" s="4">
        <f t="shared" ref="U17:U80" si="2">IF(U16-R17&lt;1,0,U16-R17)</f>
        <v>68900768.788183033</v>
      </c>
      <c r="W17">
        <v>1</v>
      </c>
      <c r="X17" s="2">
        <f>IF(AA16=0,0,AA16/($Y$5+1-W17))</f>
        <v>1000000</v>
      </c>
      <c r="Y17" s="4">
        <f>IF(X17=0,0,$Y$7*$AA$16)</f>
        <v>120000</v>
      </c>
      <c r="Z17" s="4">
        <f>Y17+X17</f>
        <v>1120000</v>
      </c>
      <c r="AA17" s="4">
        <f>AA16-X17</f>
        <v>59000000</v>
      </c>
    </row>
    <row r="18" spans="2:27" x14ac:dyDescent="0.25">
      <c r="B18">
        <v>2</v>
      </c>
      <c r="C18" s="4">
        <f t="shared" ref="C18:C80" si="3">IF(B18&gt;$D$5,0,F17/($D$5+1-B18))</f>
        <v>82500</v>
      </c>
      <c r="D18" s="4">
        <f>IF($D$7*F17&lt;0,0,$D$7*F17)</f>
        <v>3021.9749999999999</v>
      </c>
      <c r="E18" s="4">
        <f t="shared" ref="E18:E52" si="4">D18+C18</f>
        <v>85521.975000000006</v>
      </c>
      <c r="F18" s="4">
        <f t="shared" ref="F18:F52" si="5">F17-C18</f>
        <v>825000</v>
      </c>
      <c r="G18" s="4"/>
      <c r="H18">
        <v>2</v>
      </c>
      <c r="I18" s="5">
        <f t="shared" ref="I18:I81" si="6">VLOOKUP(ROUNDDOWN((H18-1)/12,0)+1,$N$2:$O$21,2)</f>
        <v>7.0000000000000007E-2</v>
      </c>
      <c r="J18" s="4">
        <f t="shared" ref="J18:J76" si="7">IF(K18=0,0,L18-K18)</f>
        <v>1269341.2986184801</v>
      </c>
      <c r="K18" s="4">
        <f>I18/12*M17</f>
        <v>2325971.7847912214</v>
      </c>
      <c r="L18" s="4">
        <f>IF(K18=0,0,(M17*(I18/12))/(1-1/(1+I18/12)^($J$5-H17)))</f>
        <v>3595313.0834097015</v>
      </c>
      <c r="M18" s="4">
        <f t="shared" si="0"/>
        <v>397468678.95130515</v>
      </c>
      <c r="N18">
        <v>17</v>
      </c>
      <c r="O18" s="1">
        <v>7.0000000000000007E-2</v>
      </c>
      <c r="P18" s="4"/>
      <c r="Q18">
        <v>2</v>
      </c>
      <c r="R18" s="4">
        <f t="shared" ref="R18:R81" si="8">T18-S18</f>
        <v>1101429.6742405947</v>
      </c>
      <c r="S18" s="4">
        <f t="shared" si="1"/>
        <v>137801.53757636607</v>
      </c>
      <c r="T18" s="4">
        <f t="shared" ref="T18:T80" si="9">IF(S18=0,0,(U17*($S$6/12))/(1-1/(1+$S$6/12)^($S$5-Q17)))</f>
        <v>1239231.2118169607</v>
      </c>
      <c r="U18" s="4">
        <f t="shared" si="2"/>
        <v>67799339.113942444</v>
      </c>
      <c r="W18">
        <v>2</v>
      </c>
      <c r="X18" s="2">
        <f t="shared" ref="X18:X26" si="10">IF(AA17=0,0,AA17/($Y$5+1-W18))</f>
        <v>1000000</v>
      </c>
      <c r="Y18" s="4">
        <f>IF(X18=0,0,$Y$7*$AA$16)</f>
        <v>120000</v>
      </c>
      <c r="Z18" s="4">
        <f t="shared" ref="Z18:Z81" si="11">Y18+X18</f>
        <v>1120000</v>
      </c>
      <c r="AA18" s="4">
        <f t="shared" ref="AA18:AA81" si="12">AA17-X18</f>
        <v>58000000</v>
      </c>
    </row>
    <row r="19" spans="2:27" x14ac:dyDescent="0.25">
      <c r="B19">
        <v>3</v>
      </c>
      <c r="C19" s="4">
        <f t="shared" si="3"/>
        <v>82500</v>
      </c>
      <c r="D19" s="4">
        <f t="shared" ref="D19:D80" si="13">IF($D$7*F18&lt;0,0,$D$7*F18)</f>
        <v>2747.25</v>
      </c>
      <c r="E19" s="4">
        <f t="shared" si="4"/>
        <v>85247.25</v>
      </c>
      <c r="F19" s="4">
        <f t="shared" si="5"/>
        <v>742500</v>
      </c>
      <c r="G19" s="4"/>
      <c r="H19">
        <v>3</v>
      </c>
      <c r="I19" s="5">
        <f t="shared" si="6"/>
        <v>7.0000000000000007E-2</v>
      </c>
      <c r="J19" s="4">
        <f t="shared" si="7"/>
        <v>1276745.7895270884</v>
      </c>
      <c r="K19" s="4">
        <f t="shared" ref="K19:K81" si="14">I19/12*M18</f>
        <v>2318567.2938826135</v>
      </c>
      <c r="L19" s="4">
        <f>IF(K19=0,0,(M18*(I19/12))/(1-1/(1+I19/12)^($J$5-H18)))</f>
        <v>3595313.0834097019</v>
      </c>
      <c r="M19" s="4">
        <f t="shared" si="0"/>
        <v>396191933.16177809</v>
      </c>
      <c r="N19">
        <v>18</v>
      </c>
      <c r="O19" s="1">
        <v>6.7500000000000004E-2</v>
      </c>
      <c r="P19" s="4"/>
      <c r="Q19">
        <v>3</v>
      </c>
      <c r="R19" s="4">
        <f t="shared" si="8"/>
        <v>1103632.5335890779</v>
      </c>
      <c r="S19" s="4">
        <f t="shared" si="1"/>
        <v>135598.6782278849</v>
      </c>
      <c r="T19" s="4">
        <f t="shared" si="9"/>
        <v>1239231.2118169628</v>
      </c>
      <c r="U19" s="4">
        <f t="shared" si="2"/>
        <v>66695706.580353364</v>
      </c>
      <c r="W19">
        <v>3</v>
      </c>
      <c r="X19" s="2">
        <f t="shared" si="10"/>
        <v>1000000</v>
      </c>
      <c r="Y19" s="4">
        <f t="shared" ref="Y19:Y80" si="15">IF(X19=0,0,$Y$7*$AA$16)</f>
        <v>120000</v>
      </c>
      <c r="Z19" s="4">
        <f t="shared" si="11"/>
        <v>1120000</v>
      </c>
      <c r="AA19" s="4">
        <f t="shared" si="12"/>
        <v>57000000</v>
      </c>
    </row>
    <row r="20" spans="2:27" x14ac:dyDescent="0.25">
      <c r="B20">
        <v>4</v>
      </c>
      <c r="C20" s="4">
        <f t="shared" si="3"/>
        <v>82500</v>
      </c>
      <c r="D20" s="4">
        <f t="shared" si="13"/>
        <v>2472.5250000000001</v>
      </c>
      <c r="E20" s="4">
        <f t="shared" si="4"/>
        <v>84972.524999999994</v>
      </c>
      <c r="F20" s="4">
        <f t="shared" si="5"/>
        <v>660000</v>
      </c>
      <c r="G20" s="4"/>
      <c r="H20">
        <v>4</v>
      </c>
      <c r="I20" s="5">
        <f t="shared" si="6"/>
        <v>7.0000000000000007E-2</v>
      </c>
      <c r="J20" s="4">
        <f t="shared" si="7"/>
        <v>1284193.4732993292</v>
      </c>
      <c r="K20" s="4">
        <f t="shared" si="14"/>
        <v>2311119.6101103723</v>
      </c>
      <c r="L20" s="4">
        <f>IF(K20=0,0,(M19*(I20/12))/(1-1/(1+I20/12)^($J$5-H19)))</f>
        <v>3595313.0834097015</v>
      </c>
      <c r="M20" s="4">
        <f t="shared" si="0"/>
        <v>394907739.68847877</v>
      </c>
      <c r="N20">
        <v>19</v>
      </c>
      <c r="O20" s="1">
        <v>3.5000000000000003E-2</v>
      </c>
      <c r="P20" s="4"/>
      <c r="Q20">
        <v>4</v>
      </c>
      <c r="R20" s="4">
        <f t="shared" si="8"/>
        <v>1105839.7986562527</v>
      </c>
      <c r="S20" s="4">
        <f t="shared" si="1"/>
        <v>133391.41316070672</v>
      </c>
      <c r="T20" s="4">
        <f t="shared" si="9"/>
        <v>1239231.2118169593</v>
      </c>
      <c r="U20" s="4">
        <f t="shared" si="2"/>
        <v>65589866.781697109</v>
      </c>
      <c r="W20">
        <v>4</v>
      </c>
      <c r="X20" s="2">
        <f t="shared" si="10"/>
        <v>1000000</v>
      </c>
      <c r="Y20" s="4">
        <f t="shared" si="15"/>
        <v>120000</v>
      </c>
      <c r="Z20" s="4">
        <f t="shared" si="11"/>
        <v>1120000</v>
      </c>
      <c r="AA20" s="4">
        <f t="shared" si="12"/>
        <v>56000000</v>
      </c>
    </row>
    <row r="21" spans="2:27" x14ac:dyDescent="0.25">
      <c r="B21">
        <v>5</v>
      </c>
      <c r="C21" s="4">
        <f t="shared" si="3"/>
        <v>82500</v>
      </c>
      <c r="D21" s="4">
        <f t="shared" si="13"/>
        <v>2197.8000000000002</v>
      </c>
      <c r="E21" s="4">
        <f t="shared" si="4"/>
        <v>84697.8</v>
      </c>
      <c r="F21" s="4">
        <f t="shared" si="5"/>
        <v>577500</v>
      </c>
      <c r="G21" s="4"/>
      <c r="H21">
        <v>5</v>
      </c>
      <c r="I21" s="5">
        <f t="shared" si="6"/>
        <v>7.0000000000000007E-2</v>
      </c>
      <c r="J21" s="4">
        <f t="shared" si="7"/>
        <v>1291684.6018935759</v>
      </c>
      <c r="K21" s="4">
        <f t="shared" si="14"/>
        <v>2303628.4815161261</v>
      </c>
      <c r="L21" s="4">
        <f t="shared" ref="L21:L80" si="16">IF(K21=0,0,(M20*(I21/12))/(1-1/(1+I21/12)^($J$5-H20)))</f>
        <v>3595313.0834097019</v>
      </c>
      <c r="M21" s="4">
        <f t="shared" si="0"/>
        <v>393616055.08658516</v>
      </c>
      <c r="N21">
        <v>20</v>
      </c>
      <c r="O21" s="1">
        <v>3.5000000000000003E-2</v>
      </c>
      <c r="P21" s="4"/>
      <c r="Q21">
        <v>5</v>
      </c>
      <c r="R21" s="4">
        <f t="shared" si="8"/>
        <v>1108051.4782535676</v>
      </c>
      <c r="S21" s="4">
        <f t="shared" si="1"/>
        <v>131179.73356339423</v>
      </c>
      <c r="T21" s="4">
        <f t="shared" si="9"/>
        <v>1239231.2118169619</v>
      </c>
      <c r="U21" s="4">
        <f t="shared" si="2"/>
        <v>64481815.303443544</v>
      </c>
      <c r="W21">
        <v>5</v>
      </c>
      <c r="X21" s="2">
        <f t="shared" si="10"/>
        <v>1000000</v>
      </c>
      <c r="Y21" s="4">
        <f t="shared" si="15"/>
        <v>120000</v>
      </c>
      <c r="Z21" s="4">
        <f t="shared" si="11"/>
        <v>1120000</v>
      </c>
      <c r="AA21" s="4">
        <f t="shared" si="12"/>
        <v>55000000</v>
      </c>
    </row>
    <row r="22" spans="2:27" x14ac:dyDescent="0.25">
      <c r="B22">
        <v>6</v>
      </c>
      <c r="C22" s="4">
        <f t="shared" si="3"/>
        <v>82500</v>
      </c>
      <c r="D22" s="4">
        <f t="shared" si="13"/>
        <v>1923.075</v>
      </c>
      <c r="E22" s="4">
        <f t="shared" si="4"/>
        <v>84423.074999999997</v>
      </c>
      <c r="F22" s="4">
        <f t="shared" si="5"/>
        <v>495000</v>
      </c>
      <c r="G22" s="4"/>
      <c r="H22">
        <v>6</v>
      </c>
      <c r="I22" s="5">
        <f t="shared" si="6"/>
        <v>7.0000000000000007E-2</v>
      </c>
      <c r="J22" s="4">
        <f t="shared" si="7"/>
        <v>1299219.4287379547</v>
      </c>
      <c r="K22" s="4">
        <f t="shared" si="14"/>
        <v>2296093.6546717468</v>
      </c>
      <c r="L22" s="4">
        <f t="shared" si="16"/>
        <v>3595313.0834097015</v>
      </c>
      <c r="M22" s="4">
        <f t="shared" si="0"/>
        <v>392316835.65784723</v>
      </c>
      <c r="N22" s="4"/>
      <c r="O22" s="4"/>
      <c r="P22" s="4"/>
      <c r="Q22">
        <v>6</v>
      </c>
      <c r="R22" s="4">
        <f t="shared" si="8"/>
        <v>1110267.5812100747</v>
      </c>
      <c r="S22" s="4">
        <f t="shared" si="1"/>
        <v>128963.63060688709</v>
      </c>
      <c r="T22" s="4">
        <f t="shared" si="9"/>
        <v>1239231.2118169619</v>
      </c>
      <c r="U22" s="4">
        <f t="shared" si="2"/>
        <v>63371547.722233467</v>
      </c>
      <c r="W22">
        <v>6</v>
      </c>
      <c r="X22" s="2">
        <f t="shared" si="10"/>
        <v>1000000</v>
      </c>
      <c r="Y22" s="4">
        <f t="shared" si="15"/>
        <v>120000</v>
      </c>
      <c r="Z22" s="4">
        <f t="shared" si="11"/>
        <v>1120000</v>
      </c>
      <c r="AA22" s="4">
        <f t="shared" si="12"/>
        <v>54000000</v>
      </c>
    </row>
    <row r="23" spans="2:27" x14ac:dyDescent="0.25">
      <c r="B23">
        <v>7</v>
      </c>
      <c r="C23" s="4">
        <f t="shared" si="3"/>
        <v>82500</v>
      </c>
      <c r="D23" s="4">
        <f t="shared" si="13"/>
        <v>1648.3500000000001</v>
      </c>
      <c r="E23" s="4">
        <f t="shared" si="4"/>
        <v>84148.35</v>
      </c>
      <c r="F23" s="4">
        <f t="shared" si="5"/>
        <v>412500</v>
      </c>
      <c r="G23" s="4"/>
      <c r="H23">
        <v>7</v>
      </c>
      <c r="I23" s="5">
        <f t="shared" si="6"/>
        <v>7.0000000000000007E-2</v>
      </c>
      <c r="J23" s="4">
        <f t="shared" si="7"/>
        <v>1306798.2087389263</v>
      </c>
      <c r="K23" s="4">
        <f t="shared" si="14"/>
        <v>2288514.8746707756</v>
      </c>
      <c r="L23" s="4">
        <f t="shared" si="16"/>
        <v>3595313.0834097019</v>
      </c>
      <c r="M23" s="4">
        <f t="shared" si="0"/>
        <v>391010037.4491083</v>
      </c>
      <c r="N23" s="4"/>
      <c r="O23" s="4"/>
      <c r="P23" s="4"/>
      <c r="Q23">
        <v>7</v>
      </c>
      <c r="R23" s="4">
        <f t="shared" si="8"/>
        <v>1112488.1163724961</v>
      </c>
      <c r="S23" s="4">
        <f t="shared" si="1"/>
        <v>126743.09544446693</v>
      </c>
      <c r="T23" s="4">
        <f t="shared" si="9"/>
        <v>1239231.211816963</v>
      </c>
      <c r="U23" s="4">
        <f t="shared" si="2"/>
        <v>62259059.605860971</v>
      </c>
      <c r="W23">
        <v>7</v>
      </c>
      <c r="X23" s="2">
        <f t="shared" si="10"/>
        <v>1000000</v>
      </c>
      <c r="Y23" s="4">
        <f t="shared" si="15"/>
        <v>120000</v>
      </c>
      <c r="Z23" s="4">
        <f t="shared" si="11"/>
        <v>1120000</v>
      </c>
      <c r="AA23" s="4">
        <f t="shared" si="12"/>
        <v>53000000</v>
      </c>
    </row>
    <row r="24" spans="2:27" x14ac:dyDescent="0.25">
      <c r="B24">
        <v>8</v>
      </c>
      <c r="C24" s="4">
        <f t="shared" si="3"/>
        <v>82500</v>
      </c>
      <c r="D24" s="4">
        <f t="shared" si="13"/>
        <v>1373.625</v>
      </c>
      <c r="E24" s="4">
        <f t="shared" si="4"/>
        <v>83873.625</v>
      </c>
      <c r="F24" s="4">
        <f t="shared" si="5"/>
        <v>330000</v>
      </c>
      <c r="G24" s="4"/>
      <c r="H24">
        <v>8</v>
      </c>
      <c r="I24" s="5">
        <f t="shared" si="6"/>
        <v>7.0000000000000007E-2</v>
      </c>
      <c r="J24" s="4">
        <f t="shared" si="7"/>
        <v>1314421.1982899029</v>
      </c>
      <c r="K24" s="4">
        <f t="shared" si="14"/>
        <v>2280891.8851197986</v>
      </c>
      <c r="L24" s="4">
        <f t="shared" si="16"/>
        <v>3595313.0834097015</v>
      </c>
      <c r="M24" s="4">
        <f t="shared" si="0"/>
        <v>389695616.25081837</v>
      </c>
      <c r="N24" s="4"/>
      <c r="O24" s="4"/>
      <c r="P24" s="4"/>
      <c r="Q24">
        <v>8</v>
      </c>
      <c r="R24" s="4">
        <f t="shared" si="8"/>
        <v>1114713.0926052367</v>
      </c>
      <c r="S24" s="4">
        <f t="shared" si="1"/>
        <v>124518.11921172195</v>
      </c>
      <c r="T24" s="4">
        <f t="shared" si="9"/>
        <v>1239231.2118169586</v>
      </c>
      <c r="U24" s="4">
        <f>IF(U23-R24&lt;1,0,U23-R24)</f>
        <v>61144346.513255738</v>
      </c>
      <c r="W24">
        <v>8</v>
      </c>
      <c r="X24" s="2">
        <f t="shared" si="10"/>
        <v>1000000</v>
      </c>
      <c r="Y24" s="4">
        <f t="shared" si="15"/>
        <v>120000</v>
      </c>
      <c r="Z24" s="4">
        <f t="shared" si="11"/>
        <v>1120000</v>
      </c>
      <c r="AA24" s="4">
        <f t="shared" si="12"/>
        <v>52000000</v>
      </c>
    </row>
    <row r="25" spans="2:27" x14ac:dyDescent="0.25">
      <c r="B25">
        <v>9</v>
      </c>
      <c r="C25" s="4">
        <f t="shared" si="3"/>
        <v>82500</v>
      </c>
      <c r="D25" s="4">
        <f t="shared" si="13"/>
        <v>1098.9000000000001</v>
      </c>
      <c r="E25" s="4">
        <f t="shared" si="4"/>
        <v>83598.899999999994</v>
      </c>
      <c r="F25" s="4">
        <f t="shared" si="5"/>
        <v>247500</v>
      </c>
      <c r="G25" s="4"/>
      <c r="H25">
        <v>4</v>
      </c>
      <c r="I25" s="5">
        <f t="shared" si="6"/>
        <v>7.0000000000000007E-2</v>
      </c>
      <c r="J25" s="4">
        <f t="shared" si="7"/>
        <v>1322088.6552799279</v>
      </c>
      <c r="K25" s="4">
        <f t="shared" si="14"/>
        <v>2273224.4281297741</v>
      </c>
      <c r="L25" s="4">
        <f t="shared" si="16"/>
        <v>3595313.0834097019</v>
      </c>
      <c r="M25" s="4">
        <f t="shared" si="0"/>
        <v>388373527.59553844</v>
      </c>
      <c r="N25" s="4"/>
      <c r="O25" s="4"/>
      <c r="P25" s="4"/>
      <c r="Q25">
        <v>9</v>
      </c>
      <c r="R25" s="4">
        <f t="shared" si="8"/>
        <v>1116942.5187904492</v>
      </c>
      <c r="S25" s="4">
        <f t="shared" si="1"/>
        <v>122288.69302651148</v>
      </c>
      <c r="T25" s="4">
        <f>IF(S25=0,0,(U24*($S$6/12))/(1-1/(1+$S$6/12)^($S$5-Q24)))</f>
        <v>1239231.2118169607</v>
      </c>
      <c r="U25" s="4">
        <f>IF(U24-R25&lt;1,0,U24-R25)</f>
        <v>60027403.994465292</v>
      </c>
      <c r="W25">
        <v>9</v>
      </c>
      <c r="X25" s="2">
        <f t="shared" si="10"/>
        <v>1000000</v>
      </c>
      <c r="Y25" s="4">
        <f t="shared" si="15"/>
        <v>120000</v>
      </c>
      <c r="Z25" s="4">
        <f t="shared" si="11"/>
        <v>1120000</v>
      </c>
      <c r="AA25" s="4">
        <f t="shared" si="12"/>
        <v>51000000</v>
      </c>
    </row>
    <row r="26" spans="2:27" x14ac:dyDescent="0.25">
      <c r="B26">
        <v>10</v>
      </c>
      <c r="C26" s="4">
        <f t="shared" si="3"/>
        <v>82500</v>
      </c>
      <c r="D26" s="4">
        <f t="shared" si="13"/>
        <v>824.17500000000007</v>
      </c>
      <c r="E26" s="4">
        <f t="shared" si="4"/>
        <v>83324.175000000003</v>
      </c>
      <c r="F26" s="4">
        <f t="shared" si="5"/>
        <v>165000</v>
      </c>
      <c r="G26" s="4"/>
      <c r="H26">
        <v>10</v>
      </c>
      <c r="I26" s="5">
        <f t="shared" si="6"/>
        <v>7.0000000000000007E-2</v>
      </c>
      <c r="J26" s="4">
        <f t="shared" si="7"/>
        <v>1270312.1639853804</v>
      </c>
      <c r="K26" s="4">
        <f t="shared" si="14"/>
        <v>2265512.2443073075</v>
      </c>
      <c r="L26" s="4">
        <f t="shared" si="16"/>
        <v>3535824.408292688</v>
      </c>
      <c r="M26" s="4">
        <f t="shared" si="0"/>
        <v>387103215.43155307</v>
      </c>
      <c r="N26" s="4"/>
      <c r="O26" s="4"/>
      <c r="P26" s="4"/>
      <c r="Q26">
        <v>10</v>
      </c>
      <c r="R26" s="4">
        <f>T26-S26</f>
        <v>1119176.4038280298</v>
      </c>
      <c r="S26" s="4">
        <f>(U25*($S$6/12))</f>
        <v>120054.80798893058</v>
      </c>
      <c r="T26" s="4">
        <f>IF(S26=0,0,(U25*($S$6/12))/(1-1/(1+$S$6/12)^($S$5-Q25)))</f>
        <v>1239231.2118169602</v>
      </c>
      <c r="U26" s="4">
        <f t="shared" si="2"/>
        <v>58908227.590637259</v>
      </c>
      <c r="W26">
        <v>10</v>
      </c>
      <c r="X26" s="2">
        <f t="shared" si="10"/>
        <v>1000000</v>
      </c>
      <c r="Y26" s="4">
        <f t="shared" si="15"/>
        <v>120000</v>
      </c>
      <c r="Z26" s="4">
        <f t="shared" si="11"/>
        <v>1120000</v>
      </c>
      <c r="AA26" s="4">
        <f t="shared" si="12"/>
        <v>50000000</v>
      </c>
    </row>
    <row r="27" spans="2:27" x14ac:dyDescent="0.25">
      <c r="B27">
        <v>11</v>
      </c>
      <c r="C27" s="4">
        <f t="shared" si="3"/>
        <v>82500</v>
      </c>
      <c r="D27" s="4">
        <f t="shared" si="13"/>
        <v>549.45000000000005</v>
      </c>
      <c r="E27" s="4">
        <f t="shared" si="4"/>
        <v>83049.45</v>
      </c>
      <c r="F27" s="4">
        <f t="shared" si="5"/>
        <v>82500</v>
      </c>
      <c r="G27" s="4"/>
      <c r="H27">
        <v>11</v>
      </c>
      <c r="I27" s="5">
        <f t="shared" si="6"/>
        <v>7.0000000000000007E-2</v>
      </c>
      <c r="J27" s="4">
        <f t="shared" si="7"/>
        <v>1337763.5935177659</v>
      </c>
      <c r="K27" s="4">
        <f t="shared" si="14"/>
        <v>2258102.0900173928</v>
      </c>
      <c r="L27" s="4">
        <f t="shared" si="16"/>
        <v>3595865.6835351586</v>
      </c>
      <c r="M27" s="4">
        <f t="shared" si="0"/>
        <v>385765451.83803529</v>
      </c>
      <c r="N27" s="4"/>
      <c r="O27" s="4"/>
      <c r="P27" s="4"/>
      <c r="Q27">
        <v>11</v>
      </c>
      <c r="R27" s="4">
        <f t="shared" si="8"/>
        <v>1121414.7566356864</v>
      </c>
      <c r="S27" s="4">
        <f t="shared" si="1"/>
        <v>117816.45518127452</v>
      </c>
      <c r="T27" s="4">
        <f>IF(S27=0,0,(U26*($S$6/12))/(1-1/(1+$S$6/12)^($S$5-Q26)))</f>
        <v>1239231.2118169609</v>
      </c>
      <c r="U27" s="4">
        <f t="shared" si="2"/>
        <v>57786812.834001571</v>
      </c>
      <c r="W27">
        <v>11</v>
      </c>
      <c r="X27" s="2">
        <f>IF(AA26=0,0,AA26/($Y$5+1-W27))</f>
        <v>1000000</v>
      </c>
      <c r="Y27" s="4">
        <f t="shared" si="15"/>
        <v>120000</v>
      </c>
      <c r="Z27" s="4">
        <f>Y27+X27</f>
        <v>1120000</v>
      </c>
      <c r="AA27" s="4">
        <f>AA26-X27</f>
        <v>49000000</v>
      </c>
    </row>
    <row r="28" spans="2:27" x14ac:dyDescent="0.25">
      <c r="B28">
        <v>12</v>
      </c>
      <c r="C28" s="4">
        <f t="shared" si="3"/>
        <v>82500</v>
      </c>
      <c r="D28" s="4">
        <f t="shared" si="13"/>
        <v>274.72500000000002</v>
      </c>
      <c r="E28" s="4">
        <f t="shared" si="4"/>
        <v>82774.725000000006</v>
      </c>
      <c r="F28" s="4">
        <f t="shared" si="5"/>
        <v>0</v>
      </c>
      <c r="G28" s="4"/>
      <c r="H28">
        <v>12</v>
      </c>
      <c r="I28" s="5">
        <f t="shared" si="6"/>
        <v>7.0000000000000007E-2</v>
      </c>
      <c r="J28" s="4">
        <f t="shared" si="7"/>
        <v>1345567.2144799521</v>
      </c>
      <c r="K28" s="4">
        <f t="shared" si="14"/>
        <v>2250298.469055206</v>
      </c>
      <c r="L28" s="4">
        <f t="shared" si="16"/>
        <v>3595865.6835351582</v>
      </c>
      <c r="M28" s="4">
        <f t="shared" si="0"/>
        <v>384419884.62355536</v>
      </c>
      <c r="N28" s="4"/>
      <c r="O28" s="4"/>
      <c r="P28" s="4"/>
      <c r="Q28">
        <v>12</v>
      </c>
      <c r="R28" s="4">
        <f t="shared" si="8"/>
        <v>1123657.5861489575</v>
      </c>
      <c r="S28" s="4">
        <f t="shared" si="1"/>
        <v>115573.62566800315</v>
      </c>
      <c r="T28" s="4">
        <f t="shared" si="9"/>
        <v>1239231.2118169607</v>
      </c>
      <c r="U28" s="4">
        <f t="shared" si="2"/>
        <v>56663155.247852616</v>
      </c>
      <c r="W28">
        <v>12</v>
      </c>
      <c r="X28" s="2">
        <f t="shared" ref="X28:X91" si="17">IF(AA27=0,0,AA27/($Y$5+1-W28))</f>
        <v>1000000</v>
      </c>
      <c r="Y28" s="4">
        <f t="shared" si="15"/>
        <v>120000</v>
      </c>
      <c r="Z28" s="4">
        <f t="shared" si="11"/>
        <v>1120000</v>
      </c>
      <c r="AA28" s="4">
        <f t="shared" si="12"/>
        <v>48000000</v>
      </c>
    </row>
    <row r="29" spans="2:27" x14ac:dyDescent="0.25">
      <c r="B29">
        <v>13</v>
      </c>
      <c r="C29" s="4">
        <f t="shared" si="3"/>
        <v>0</v>
      </c>
      <c r="D29" s="4">
        <f t="shared" si="13"/>
        <v>0</v>
      </c>
      <c r="E29" s="4">
        <f t="shared" si="4"/>
        <v>0</v>
      </c>
      <c r="F29" s="4">
        <f t="shared" si="5"/>
        <v>0</v>
      </c>
      <c r="G29" s="4"/>
      <c r="H29">
        <v>13</v>
      </c>
      <c r="I29" s="5">
        <f t="shared" si="6"/>
        <v>7.2499999999999995E-2</v>
      </c>
      <c r="J29" s="4">
        <f t="shared" si="7"/>
        <v>1326444.1478667241</v>
      </c>
      <c r="K29" s="4">
        <f t="shared" si="14"/>
        <v>2322536.8029339802</v>
      </c>
      <c r="L29" s="4">
        <f t="shared" si="16"/>
        <v>3648980.9508007043</v>
      </c>
      <c r="M29" s="4">
        <f t="shared" si="0"/>
        <v>383093440.47568864</v>
      </c>
      <c r="N29" s="4"/>
      <c r="O29" s="4"/>
      <c r="P29" s="4"/>
      <c r="Q29">
        <v>13</v>
      </c>
      <c r="R29" s="4">
        <f t="shared" si="8"/>
        <v>1125904.9013212547</v>
      </c>
      <c r="S29" s="4">
        <f t="shared" si="1"/>
        <v>113326.31049570523</v>
      </c>
      <c r="T29" s="4">
        <f t="shared" si="9"/>
        <v>1239231.2118169598</v>
      </c>
      <c r="U29" s="4">
        <f t="shared" si="2"/>
        <v>55537250.346531361</v>
      </c>
      <c r="W29">
        <v>13</v>
      </c>
      <c r="X29" s="2">
        <f t="shared" si="17"/>
        <v>1000000</v>
      </c>
      <c r="Y29" s="4">
        <f t="shared" si="15"/>
        <v>120000</v>
      </c>
      <c r="Z29" s="4">
        <f t="shared" si="11"/>
        <v>1120000</v>
      </c>
      <c r="AA29" s="4">
        <f t="shared" si="12"/>
        <v>47000000</v>
      </c>
    </row>
    <row r="30" spans="2:27" x14ac:dyDescent="0.25">
      <c r="B30">
        <v>14</v>
      </c>
      <c r="C30" s="4">
        <f t="shared" si="3"/>
        <v>0</v>
      </c>
      <c r="D30" s="4">
        <f t="shared" si="13"/>
        <v>0</v>
      </c>
      <c r="E30" s="4">
        <f t="shared" si="4"/>
        <v>0</v>
      </c>
      <c r="F30" s="4">
        <f t="shared" si="5"/>
        <v>0</v>
      </c>
      <c r="G30" s="4"/>
      <c r="H30">
        <v>14</v>
      </c>
      <c r="I30" s="5">
        <f t="shared" si="6"/>
        <v>7.2499999999999995E-2</v>
      </c>
      <c r="J30" s="4">
        <f t="shared" si="7"/>
        <v>1334458.0812600851</v>
      </c>
      <c r="K30" s="4">
        <f t="shared" si="14"/>
        <v>2314522.8695406187</v>
      </c>
      <c r="L30" s="4">
        <f t="shared" si="16"/>
        <v>3648980.9508007038</v>
      </c>
      <c r="M30" s="4">
        <f t="shared" si="0"/>
        <v>381758982.39442855</v>
      </c>
      <c r="N30" s="4"/>
      <c r="O30" s="4"/>
      <c r="P30" s="4"/>
      <c r="Q30">
        <v>14</v>
      </c>
      <c r="R30" s="4">
        <f t="shared" si="8"/>
        <v>1128156.7111238956</v>
      </c>
      <c r="S30" s="4">
        <f t="shared" si="1"/>
        <v>111074.50069306273</v>
      </c>
      <c r="T30" s="4">
        <f t="shared" si="9"/>
        <v>1239231.2118169584</v>
      </c>
      <c r="U30" s="4">
        <f t="shared" si="2"/>
        <v>54409093.635407463</v>
      </c>
      <c r="W30">
        <v>14</v>
      </c>
      <c r="X30" s="2">
        <f t="shared" si="17"/>
        <v>1000000</v>
      </c>
      <c r="Y30" s="4">
        <f t="shared" si="15"/>
        <v>120000</v>
      </c>
      <c r="Z30" s="4">
        <f t="shared" si="11"/>
        <v>1120000</v>
      </c>
      <c r="AA30" s="4">
        <f t="shared" si="12"/>
        <v>46000000</v>
      </c>
    </row>
    <row r="31" spans="2:27" x14ac:dyDescent="0.25">
      <c r="B31">
        <v>15</v>
      </c>
      <c r="C31" s="4">
        <f t="shared" si="3"/>
        <v>0</v>
      </c>
      <c r="D31" s="4">
        <f t="shared" si="13"/>
        <v>0</v>
      </c>
      <c r="E31" s="4">
        <f t="shared" si="4"/>
        <v>0</v>
      </c>
      <c r="F31" s="4">
        <f t="shared" si="5"/>
        <v>0</v>
      </c>
      <c r="G31" s="4"/>
      <c r="H31">
        <v>15</v>
      </c>
      <c r="I31" s="5">
        <f t="shared" si="6"/>
        <v>7.2499999999999995E-2</v>
      </c>
      <c r="J31" s="4">
        <f t="shared" si="7"/>
        <v>1342520.4321676991</v>
      </c>
      <c r="K31" s="4">
        <f>I31/12*M30</f>
        <v>2306460.5186330057</v>
      </c>
      <c r="L31" s="4">
        <f t="shared" si="16"/>
        <v>3648980.9508007048</v>
      </c>
      <c r="M31" s="4">
        <f t="shared" si="0"/>
        <v>380416461.96226084</v>
      </c>
      <c r="N31" s="4"/>
      <c r="O31" s="4"/>
      <c r="P31" s="4"/>
      <c r="Q31">
        <v>15</v>
      </c>
      <c r="R31" s="4">
        <f t="shared" si="8"/>
        <v>1130413.0245461476</v>
      </c>
      <c r="S31" s="4">
        <f t="shared" si="1"/>
        <v>108818.18727081493</v>
      </c>
      <c r="T31" s="4">
        <f t="shared" si="9"/>
        <v>1239231.2118169626</v>
      </c>
      <c r="U31" s="4">
        <f t="shared" si="2"/>
        <v>53278680.610861316</v>
      </c>
      <c r="W31">
        <v>15</v>
      </c>
      <c r="X31" s="2">
        <f t="shared" si="17"/>
        <v>1000000</v>
      </c>
      <c r="Y31" s="4">
        <f t="shared" si="15"/>
        <v>120000</v>
      </c>
      <c r="Z31" s="4">
        <f t="shared" si="11"/>
        <v>1120000</v>
      </c>
      <c r="AA31" s="4">
        <f t="shared" si="12"/>
        <v>45000000</v>
      </c>
    </row>
    <row r="32" spans="2:27" x14ac:dyDescent="0.25">
      <c r="B32">
        <v>16</v>
      </c>
      <c r="C32" s="4">
        <f t="shared" si="3"/>
        <v>0</v>
      </c>
      <c r="D32" s="4">
        <f t="shared" si="13"/>
        <v>0</v>
      </c>
      <c r="E32" s="4">
        <f t="shared" si="4"/>
        <v>0</v>
      </c>
      <c r="F32" s="4">
        <f t="shared" si="5"/>
        <v>0</v>
      </c>
      <c r="G32" s="4"/>
      <c r="H32">
        <v>16</v>
      </c>
      <c r="I32" s="5">
        <f t="shared" si="6"/>
        <v>7.2499999999999995E-2</v>
      </c>
      <c r="J32" s="4">
        <f t="shared" si="7"/>
        <v>1350631.4931120453</v>
      </c>
      <c r="K32" s="4">
        <f t="shared" si="14"/>
        <v>2298349.4576886594</v>
      </c>
      <c r="L32" s="4">
        <f t="shared" si="16"/>
        <v>3648980.9508007048</v>
      </c>
      <c r="M32" s="4">
        <f t="shared" si="0"/>
        <v>379065830.46914881</v>
      </c>
      <c r="N32" s="4"/>
      <c r="O32" s="4"/>
      <c r="P32" s="4"/>
      <c r="Q32">
        <v>16</v>
      </c>
      <c r="R32" s="4">
        <f t="shared" si="8"/>
        <v>1132673.8505952337</v>
      </c>
      <c r="S32" s="4">
        <f t="shared" si="1"/>
        <v>106557.36122172263</v>
      </c>
      <c r="T32" s="4">
        <f t="shared" si="9"/>
        <v>1239231.2118169563</v>
      </c>
      <c r="U32" s="4">
        <f t="shared" si="2"/>
        <v>52146006.76026608</v>
      </c>
      <c r="W32">
        <v>16</v>
      </c>
      <c r="X32" s="2">
        <f t="shared" si="17"/>
        <v>1000000</v>
      </c>
      <c r="Y32" s="4">
        <f t="shared" si="15"/>
        <v>120000</v>
      </c>
      <c r="Z32" s="4">
        <f t="shared" si="11"/>
        <v>1120000</v>
      </c>
      <c r="AA32" s="4">
        <f t="shared" si="12"/>
        <v>44000000</v>
      </c>
    </row>
    <row r="33" spans="2:27" x14ac:dyDescent="0.25">
      <c r="B33">
        <v>17</v>
      </c>
      <c r="C33" s="4">
        <f t="shared" si="3"/>
        <v>0</v>
      </c>
      <c r="D33" s="4">
        <f t="shared" si="13"/>
        <v>0</v>
      </c>
      <c r="E33" s="4">
        <f t="shared" si="4"/>
        <v>0</v>
      </c>
      <c r="F33" s="4">
        <f t="shared" si="5"/>
        <v>0</v>
      </c>
      <c r="G33" s="4"/>
      <c r="H33">
        <v>17</v>
      </c>
      <c r="I33" s="5">
        <f t="shared" si="6"/>
        <v>7.2499999999999995E-2</v>
      </c>
      <c r="J33" s="4">
        <f t="shared" si="7"/>
        <v>1358791.5583829312</v>
      </c>
      <c r="K33" s="4">
        <f t="shared" si="14"/>
        <v>2290189.3924177741</v>
      </c>
      <c r="L33" s="4">
        <f t="shared" si="16"/>
        <v>3648980.9508007052</v>
      </c>
      <c r="M33" s="4">
        <f t="shared" si="0"/>
        <v>377707038.91076589</v>
      </c>
      <c r="N33" s="4"/>
      <c r="O33" s="4"/>
      <c r="P33" s="4"/>
      <c r="Q33">
        <v>17</v>
      </c>
      <c r="R33" s="4">
        <f t="shared" si="8"/>
        <v>1134939.198296427</v>
      </c>
      <c r="S33" s="4">
        <f t="shared" si="1"/>
        <v>104292.01352053216</v>
      </c>
      <c r="T33" s="4">
        <f t="shared" si="9"/>
        <v>1239231.2118169591</v>
      </c>
      <c r="U33" s="4">
        <f t="shared" si="2"/>
        <v>51011067.561969653</v>
      </c>
      <c r="W33">
        <v>17</v>
      </c>
      <c r="X33" s="2">
        <f t="shared" si="17"/>
        <v>1000000</v>
      </c>
      <c r="Y33" s="4">
        <f t="shared" si="15"/>
        <v>120000</v>
      </c>
      <c r="Z33" s="4">
        <f t="shared" si="11"/>
        <v>1120000</v>
      </c>
      <c r="AA33" s="4">
        <f t="shared" si="12"/>
        <v>43000000</v>
      </c>
    </row>
    <row r="34" spans="2:27" x14ac:dyDescent="0.25">
      <c r="B34">
        <v>18</v>
      </c>
      <c r="C34" s="4">
        <f t="shared" si="3"/>
        <v>0</v>
      </c>
      <c r="D34" s="4">
        <f t="shared" si="13"/>
        <v>0</v>
      </c>
      <c r="E34" s="4">
        <f t="shared" si="4"/>
        <v>0</v>
      </c>
      <c r="F34" s="4">
        <f t="shared" si="5"/>
        <v>0</v>
      </c>
      <c r="G34" s="4"/>
      <c r="H34">
        <v>18</v>
      </c>
      <c r="I34" s="5">
        <f t="shared" si="6"/>
        <v>7.2499999999999995E-2</v>
      </c>
      <c r="J34" s="4">
        <f t="shared" si="7"/>
        <v>1367000.9240481607</v>
      </c>
      <c r="K34" s="4">
        <f t="shared" si="14"/>
        <v>2281980.0267525436</v>
      </c>
      <c r="L34" s="4">
        <f t="shared" si="16"/>
        <v>3648980.9508007043</v>
      </c>
      <c r="M34" s="4">
        <f t="shared" si="0"/>
        <v>376340037.9867177</v>
      </c>
      <c r="N34" s="4"/>
      <c r="O34" s="4"/>
      <c r="P34" s="4"/>
      <c r="Q34">
        <v>18</v>
      </c>
      <c r="R34" s="4">
        <f t="shared" si="8"/>
        <v>1137209.0766930201</v>
      </c>
      <c r="S34" s="4">
        <f t="shared" si="1"/>
        <v>102022.13512393931</v>
      </c>
      <c r="T34" s="4">
        <f t="shared" si="9"/>
        <v>1239231.2118169593</v>
      </c>
      <c r="U34" s="4">
        <f t="shared" si="2"/>
        <v>49873858.485276632</v>
      </c>
      <c r="W34">
        <v>18</v>
      </c>
      <c r="X34" s="2">
        <f t="shared" si="17"/>
        <v>1000000</v>
      </c>
      <c r="Y34" s="4">
        <f t="shared" si="15"/>
        <v>120000</v>
      </c>
      <c r="Z34" s="4">
        <f t="shared" si="11"/>
        <v>1120000</v>
      </c>
      <c r="AA34" s="4">
        <f t="shared" si="12"/>
        <v>42000000</v>
      </c>
    </row>
    <row r="35" spans="2:27" x14ac:dyDescent="0.25">
      <c r="B35">
        <v>19</v>
      </c>
      <c r="C35" s="4">
        <f t="shared" si="3"/>
        <v>0</v>
      </c>
      <c r="D35" s="4">
        <f t="shared" si="13"/>
        <v>0</v>
      </c>
      <c r="E35" s="4">
        <f t="shared" si="4"/>
        <v>0</v>
      </c>
      <c r="F35" s="4">
        <f t="shared" si="5"/>
        <v>0</v>
      </c>
      <c r="G35" s="4"/>
      <c r="H35">
        <v>19</v>
      </c>
      <c r="I35" s="5">
        <f t="shared" si="6"/>
        <v>7.2499999999999995E-2</v>
      </c>
      <c r="J35" s="4">
        <f t="shared" si="7"/>
        <v>1375259.8879642845</v>
      </c>
      <c r="K35" s="4">
        <f t="shared" si="14"/>
        <v>2273721.0628364193</v>
      </c>
      <c r="L35" s="4">
        <f t="shared" si="16"/>
        <v>3648980.9508007038</v>
      </c>
      <c r="M35" s="4">
        <f t="shared" si="0"/>
        <v>374964778.09875339</v>
      </c>
      <c r="N35" s="4"/>
      <c r="O35" s="4"/>
      <c r="P35" s="4"/>
      <c r="Q35">
        <v>19</v>
      </c>
      <c r="R35" s="4">
        <f t="shared" si="8"/>
        <v>1139483.4948464069</v>
      </c>
      <c r="S35" s="4">
        <f t="shared" si="1"/>
        <v>99747.716970553272</v>
      </c>
      <c r="T35" s="4">
        <f t="shared" si="9"/>
        <v>1239231.2118169602</v>
      </c>
      <c r="U35" s="4">
        <f t="shared" si="2"/>
        <v>48734374.990430228</v>
      </c>
      <c r="W35">
        <v>19</v>
      </c>
      <c r="X35" s="2">
        <f t="shared" si="17"/>
        <v>1000000</v>
      </c>
      <c r="Y35" s="4">
        <f t="shared" si="15"/>
        <v>120000</v>
      </c>
      <c r="Z35" s="4">
        <f t="shared" si="11"/>
        <v>1120000</v>
      </c>
      <c r="AA35" s="4">
        <f t="shared" si="12"/>
        <v>41000000</v>
      </c>
    </row>
    <row r="36" spans="2:27" x14ac:dyDescent="0.25">
      <c r="B36">
        <v>20</v>
      </c>
      <c r="C36" s="4">
        <f t="shared" si="3"/>
        <v>0</v>
      </c>
      <c r="D36" s="4">
        <f t="shared" si="13"/>
        <v>0</v>
      </c>
      <c r="E36" s="4">
        <f t="shared" si="4"/>
        <v>0</v>
      </c>
      <c r="F36" s="4">
        <f t="shared" si="5"/>
        <v>0</v>
      </c>
      <c r="G36" s="4"/>
      <c r="H36">
        <v>20</v>
      </c>
      <c r="I36" s="5">
        <f t="shared" si="6"/>
        <v>7.2499999999999995E-2</v>
      </c>
      <c r="J36" s="4">
        <f t="shared" si="7"/>
        <v>1383568.7497874023</v>
      </c>
      <c r="K36" s="4">
        <f t="shared" si="14"/>
        <v>2265412.2010133015</v>
      </c>
      <c r="L36" s="4">
        <f t="shared" si="16"/>
        <v>3648980.9508007038</v>
      </c>
      <c r="M36" s="4">
        <f t="shared" si="0"/>
        <v>373581209.348966</v>
      </c>
      <c r="N36" s="4"/>
      <c r="O36" s="4"/>
      <c r="P36" s="4"/>
      <c r="Q36">
        <v>20</v>
      </c>
      <c r="R36" s="4">
        <f t="shared" si="8"/>
        <v>1141762.4618360952</v>
      </c>
      <c r="S36" s="4">
        <f t="shared" si="1"/>
        <v>97468.749980860463</v>
      </c>
      <c r="T36" s="4">
        <f t="shared" si="9"/>
        <v>1239231.2118169556</v>
      </c>
      <c r="U36" s="4">
        <f t="shared" si="2"/>
        <v>47592612.528594136</v>
      </c>
      <c r="W36">
        <v>20</v>
      </c>
      <c r="X36" s="2">
        <f t="shared" si="17"/>
        <v>1000000</v>
      </c>
      <c r="Y36" s="4">
        <f t="shared" si="15"/>
        <v>120000</v>
      </c>
      <c r="Z36" s="4">
        <f t="shared" si="11"/>
        <v>1120000</v>
      </c>
      <c r="AA36" s="4">
        <f t="shared" si="12"/>
        <v>40000000</v>
      </c>
    </row>
    <row r="37" spans="2:27" x14ac:dyDescent="0.25">
      <c r="B37">
        <v>21</v>
      </c>
      <c r="C37" s="4">
        <f t="shared" si="3"/>
        <v>0</v>
      </c>
      <c r="D37" s="4">
        <f t="shared" si="13"/>
        <v>0</v>
      </c>
      <c r="E37" s="4">
        <f t="shared" si="4"/>
        <v>0</v>
      </c>
      <c r="F37" s="4">
        <f t="shared" si="5"/>
        <v>0</v>
      </c>
      <c r="G37" s="4"/>
      <c r="H37">
        <v>21</v>
      </c>
      <c r="I37" s="5">
        <f t="shared" si="6"/>
        <v>7.2499999999999995E-2</v>
      </c>
      <c r="J37" s="4">
        <f t="shared" si="7"/>
        <v>1391927.8109840355</v>
      </c>
      <c r="K37" s="4">
        <f t="shared" si="14"/>
        <v>2257053.1398166697</v>
      </c>
      <c r="L37" s="4">
        <f t="shared" si="16"/>
        <v>3648980.9508007052</v>
      </c>
      <c r="M37" s="4">
        <f t="shared" si="0"/>
        <v>372189281.53798199</v>
      </c>
      <c r="N37" s="4"/>
      <c r="O37" s="4"/>
      <c r="P37" s="4"/>
      <c r="Q37">
        <v>21</v>
      </c>
      <c r="R37" s="4">
        <f t="shared" si="8"/>
        <v>1144045.9867597697</v>
      </c>
      <c r="S37" s="4">
        <f t="shared" si="1"/>
        <v>95185.225057188276</v>
      </c>
      <c r="T37" s="4">
        <f t="shared" si="9"/>
        <v>1239231.2118169579</v>
      </c>
      <c r="U37" s="4">
        <f t="shared" si="2"/>
        <v>46448566.541834369</v>
      </c>
      <c r="W37">
        <v>21</v>
      </c>
      <c r="X37" s="2">
        <f t="shared" si="17"/>
        <v>1000000</v>
      </c>
      <c r="Y37" s="4">
        <f t="shared" si="15"/>
        <v>120000</v>
      </c>
      <c r="Z37" s="4">
        <f t="shared" si="11"/>
        <v>1120000</v>
      </c>
      <c r="AA37" s="4">
        <f t="shared" si="12"/>
        <v>39000000</v>
      </c>
    </row>
    <row r="38" spans="2:27" x14ac:dyDescent="0.25">
      <c r="B38">
        <v>22</v>
      </c>
      <c r="C38" s="4">
        <f t="shared" si="3"/>
        <v>0</v>
      </c>
      <c r="D38" s="4">
        <f t="shared" si="13"/>
        <v>0</v>
      </c>
      <c r="E38" s="4">
        <f t="shared" si="4"/>
        <v>0</v>
      </c>
      <c r="F38" s="4">
        <f t="shared" si="5"/>
        <v>0</v>
      </c>
      <c r="G38" s="4"/>
      <c r="H38">
        <v>22</v>
      </c>
      <c r="I38" s="5">
        <f t="shared" si="6"/>
        <v>7.2499999999999995E-2</v>
      </c>
      <c r="J38" s="4">
        <f t="shared" si="7"/>
        <v>1400337.374842064</v>
      </c>
      <c r="K38" s="4">
        <f t="shared" si="14"/>
        <v>2248643.5759586412</v>
      </c>
      <c r="L38" s="4">
        <f t="shared" si="16"/>
        <v>3648980.9508007052</v>
      </c>
      <c r="M38" s="4">
        <f t="shared" si="0"/>
        <v>370788944.16313994</v>
      </c>
      <c r="N38" s="4"/>
      <c r="O38" s="4"/>
      <c r="P38" s="4"/>
      <c r="Q38">
        <v>22</v>
      </c>
      <c r="R38" s="4">
        <f t="shared" si="8"/>
        <v>1146334.0787332878</v>
      </c>
      <c r="S38" s="4">
        <f t="shared" si="1"/>
        <v>92897.133083668741</v>
      </c>
      <c r="T38" s="4">
        <f t="shared" si="9"/>
        <v>1239231.2118169565</v>
      </c>
      <c r="U38" s="4">
        <f t="shared" si="2"/>
        <v>45302232.463101082</v>
      </c>
      <c r="W38">
        <v>22</v>
      </c>
      <c r="X38" s="2">
        <f t="shared" si="17"/>
        <v>1000000</v>
      </c>
      <c r="Y38" s="4">
        <f t="shared" si="15"/>
        <v>120000</v>
      </c>
      <c r="Z38" s="4">
        <f t="shared" si="11"/>
        <v>1120000</v>
      </c>
      <c r="AA38" s="4">
        <f t="shared" si="12"/>
        <v>38000000</v>
      </c>
    </row>
    <row r="39" spans="2:27" x14ac:dyDescent="0.25">
      <c r="B39">
        <v>23</v>
      </c>
      <c r="C39" s="4">
        <f t="shared" si="3"/>
        <v>0</v>
      </c>
      <c r="D39" s="4">
        <f t="shared" si="13"/>
        <v>0</v>
      </c>
      <c r="E39" s="4">
        <f t="shared" si="4"/>
        <v>0</v>
      </c>
      <c r="F39" s="4">
        <f t="shared" si="5"/>
        <v>0</v>
      </c>
      <c r="G39" s="4"/>
      <c r="H39">
        <v>23</v>
      </c>
      <c r="I39" s="5">
        <f t="shared" si="6"/>
        <v>7.2499999999999995E-2</v>
      </c>
      <c r="J39" s="4">
        <f t="shared" si="7"/>
        <v>1408797.7464817348</v>
      </c>
      <c r="K39" s="4">
        <f t="shared" si="14"/>
        <v>2240183.2043189704</v>
      </c>
      <c r="L39" s="4">
        <f t="shared" si="16"/>
        <v>3648980.9508007052</v>
      </c>
      <c r="M39" s="4">
        <f t="shared" si="0"/>
        <v>369380146.41665822</v>
      </c>
      <c r="N39" s="4"/>
      <c r="O39" s="4"/>
      <c r="P39" s="4"/>
      <c r="Q39">
        <v>23</v>
      </c>
      <c r="R39" s="4">
        <f t="shared" si="8"/>
        <v>1148626.7468907598</v>
      </c>
      <c r="S39" s="4">
        <f t="shared" si="1"/>
        <v>90604.46492620217</v>
      </c>
      <c r="T39" s="4">
        <f t="shared" si="9"/>
        <v>1239231.2118169619</v>
      </c>
      <c r="U39" s="4">
        <f t="shared" si="2"/>
        <v>44153605.716210321</v>
      </c>
      <c r="W39">
        <v>23</v>
      </c>
      <c r="X39" s="2">
        <f t="shared" si="17"/>
        <v>1000000</v>
      </c>
      <c r="Y39" s="4">
        <f t="shared" si="15"/>
        <v>120000</v>
      </c>
      <c r="Z39" s="4">
        <f t="shared" si="11"/>
        <v>1120000</v>
      </c>
      <c r="AA39" s="4">
        <f t="shared" si="12"/>
        <v>37000000</v>
      </c>
    </row>
    <row r="40" spans="2:27" x14ac:dyDescent="0.25">
      <c r="B40">
        <v>24</v>
      </c>
      <c r="C40" s="4">
        <f t="shared" si="3"/>
        <v>0</v>
      </c>
      <c r="D40" s="4">
        <f t="shared" si="13"/>
        <v>0</v>
      </c>
      <c r="E40" s="4">
        <f t="shared" si="4"/>
        <v>0</v>
      </c>
      <c r="F40" s="4">
        <f t="shared" si="5"/>
        <v>0</v>
      </c>
      <c r="G40" s="4"/>
      <c r="H40">
        <v>24</v>
      </c>
      <c r="I40" s="5">
        <f t="shared" si="6"/>
        <v>7.2499999999999995E-2</v>
      </c>
      <c r="J40" s="4">
        <f t="shared" si="7"/>
        <v>1417309.2328667277</v>
      </c>
      <c r="K40" s="4">
        <f t="shared" si="14"/>
        <v>2231671.7179339766</v>
      </c>
      <c r="L40" s="4">
        <f t="shared" si="16"/>
        <v>3648980.9508007043</v>
      </c>
      <c r="M40" s="4">
        <f t="shared" si="0"/>
        <v>367962837.18379152</v>
      </c>
      <c r="N40" s="4"/>
      <c r="O40" s="4"/>
      <c r="P40" s="4"/>
      <c r="Q40">
        <v>24</v>
      </c>
      <c r="R40" s="4">
        <f t="shared" si="8"/>
        <v>1150924.0003845352</v>
      </c>
      <c r="S40" s="4">
        <f t="shared" si="1"/>
        <v>88307.211432420649</v>
      </c>
      <c r="T40" s="4">
        <f t="shared" si="9"/>
        <v>1239231.2118169558</v>
      </c>
      <c r="U40" s="4">
        <f t="shared" si="2"/>
        <v>43002681.715825789</v>
      </c>
      <c r="W40">
        <v>24</v>
      </c>
      <c r="X40" s="2">
        <f t="shared" si="17"/>
        <v>1000000</v>
      </c>
      <c r="Y40" s="4">
        <f t="shared" si="15"/>
        <v>120000</v>
      </c>
      <c r="Z40" s="4">
        <f t="shared" si="11"/>
        <v>1120000</v>
      </c>
      <c r="AA40" s="4">
        <f t="shared" si="12"/>
        <v>36000000</v>
      </c>
    </row>
    <row r="41" spans="2:27" x14ac:dyDescent="0.25">
      <c r="B41">
        <v>25</v>
      </c>
      <c r="C41" s="4">
        <f t="shared" si="3"/>
        <v>0</v>
      </c>
      <c r="D41" s="4">
        <f t="shared" si="13"/>
        <v>0</v>
      </c>
      <c r="E41" s="4">
        <f t="shared" si="4"/>
        <v>0</v>
      </c>
      <c r="F41" s="4">
        <f t="shared" si="5"/>
        <v>0</v>
      </c>
      <c r="G41" s="4"/>
      <c r="H41">
        <v>25</v>
      </c>
      <c r="I41" s="5">
        <f t="shared" si="6"/>
        <v>7.4999999999999997E-2</v>
      </c>
      <c r="J41" s="4">
        <f t="shared" si="7"/>
        <v>1399621.7919531474</v>
      </c>
      <c r="K41" s="4">
        <f t="shared" si="14"/>
        <v>2299767.7323986967</v>
      </c>
      <c r="L41" s="4">
        <f t="shared" si="16"/>
        <v>3699389.5243518441</v>
      </c>
      <c r="M41" s="4">
        <f t="shared" si="0"/>
        <v>366563215.39183837</v>
      </c>
      <c r="N41" s="4"/>
      <c r="O41" s="4"/>
      <c r="P41" s="4"/>
      <c r="Q41">
        <v>25</v>
      </c>
      <c r="R41" s="4">
        <f t="shared" si="8"/>
        <v>1153225.848385304</v>
      </c>
      <c r="S41" s="4">
        <f t="shared" si="1"/>
        <v>86005.363431651582</v>
      </c>
      <c r="T41" s="4">
        <f t="shared" si="9"/>
        <v>1239231.2118169556</v>
      </c>
      <c r="U41" s="4">
        <f t="shared" si="2"/>
        <v>41849455.867440484</v>
      </c>
      <c r="W41">
        <v>25</v>
      </c>
      <c r="X41" s="2">
        <f t="shared" si="17"/>
        <v>1000000</v>
      </c>
      <c r="Y41" s="4">
        <f t="shared" si="15"/>
        <v>120000</v>
      </c>
      <c r="Z41" s="4">
        <f t="shared" si="11"/>
        <v>1120000</v>
      </c>
      <c r="AA41" s="4">
        <f t="shared" si="12"/>
        <v>35000000</v>
      </c>
    </row>
    <row r="42" spans="2:27" x14ac:dyDescent="0.25">
      <c r="B42">
        <v>26</v>
      </c>
      <c r="C42" s="4">
        <f t="shared" si="3"/>
        <v>0</v>
      </c>
      <c r="D42" s="4">
        <f t="shared" si="13"/>
        <v>0</v>
      </c>
      <c r="E42" s="4">
        <f t="shared" si="4"/>
        <v>0</v>
      </c>
      <c r="F42" s="4">
        <f t="shared" si="5"/>
        <v>0</v>
      </c>
      <c r="G42" s="4"/>
      <c r="H42">
        <v>26</v>
      </c>
      <c r="I42" s="5">
        <f t="shared" si="6"/>
        <v>7.4999999999999997E-2</v>
      </c>
      <c r="J42" s="4">
        <f t="shared" si="7"/>
        <v>1408369.4281528546</v>
      </c>
      <c r="K42" s="4">
        <f t="shared" si="14"/>
        <v>2291020.0961989895</v>
      </c>
      <c r="L42" s="4">
        <f t="shared" si="16"/>
        <v>3699389.5243518441</v>
      </c>
      <c r="M42" s="4">
        <f t="shared" si="0"/>
        <v>365154845.96368551</v>
      </c>
      <c r="N42" s="4"/>
      <c r="O42" s="4"/>
      <c r="P42" s="4"/>
      <c r="Q42">
        <v>26</v>
      </c>
      <c r="R42" s="4">
        <f t="shared" si="8"/>
        <v>1155532.3000820761</v>
      </c>
      <c r="S42" s="4">
        <f t="shared" si="1"/>
        <v>83698.911734880967</v>
      </c>
      <c r="T42" s="4">
        <f t="shared" si="9"/>
        <v>1239231.211816957</v>
      </c>
      <c r="U42" s="4">
        <f t="shared" si="2"/>
        <v>40693923.567358412</v>
      </c>
      <c r="W42">
        <v>26</v>
      </c>
      <c r="X42" s="2">
        <f t="shared" si="17"/>
        <v>1000000</v>
      </c>
      <c r="Y42" s="4">
        <f t="shared" si="15"/>
        <v>120000</v>
      </c>
      <c r="Z42" s="4">
        <f t="shared" si="11"/>
        <v>1120000</v>
      </c>
      <c r="AA42" s="4">
        <f t="shared" si="12"/>
        <v>34000000</v>
      </c>
    </row>
    <row r="43" spans="2:27" x14ac:dyDescent="0.25">
      <c r="B43">
        <v>27</v>
      </c>
      <c r="C43" s="4">
        <f t="shared" si="3"/>
        <v>0</v>
      </c>
      <c r="D43" s="4">
        <f t="shared" si="13"/>
        <v>0</v>
      </c>
      <c r="E43" s="4">
        <f t="shared" si="4"/>
        <v>0</v>
      </c>
      <c r="F43" s="4">
        <f t="shared" si="5"/>
        <v>0</v>
      </c>
      <c r="G43" s="4"/>
      <c r="H43">
        <v>27</v>
      </c>
      <c r="I43" s="5">
        <f t="shared" si="6"/>
        <v>7.4999999999999997E-2</v>
      </c>
      <c r="J43" s="4">
        <f t="shared" si="7"/>
        <v>1417171.7370788101</v>
      </c>
      <c r="K43" s="4">
        <f t="shared" si="14"/>
        <v>2282217.7872730345</v>
      </c>
      <c r="L43" s="4">
        <f t="shared" si="16"/>
        <v>3699389.5243518446</v>
      </c>
      <c r="M43" s="4">
        <f t="shared" si="0"/>
        <v>363737674.22660673</v>
      </c>
      <c r="N43" s="4"/>
      <c r="O43" s="4"/>
      <c r="P43" s="4"/>
      <c r="Q43">
        <v>27</v>
      </c>
      <c r="R43" s="4">
        <f t="shared" si="8"/>
        <v>1157843.3646822406</v>
      </c>
      <c r="S43" s="4">
        <f t="shared" si="1"/>
        <v>81387.847134716823</v>
      </c>
      <c r="T43" s="4">
        <f t="shared" si="9"/>
        <v>1239231.2118169575</v>
      </c>
      <c r="U43" s="4">
        <f t="shared" si="2"/>
        <v>39536080.20267617</v>
      </c>
      <c r="W43">
        <v>27</v>
      </c>
      <c r="X43" s="2">
        <f t="shared" si="17"/>
        <v>1000000</v>
      </c>
      <c r="Y43" s="4">
        <f t="shared" si="15"/>
        <v>120000</v>
      </c>
      <c r="Z43" s="4">
        <f t="shared" si="11"/>
        <v>1120000</v>
      </c>
      <c r="AA43" s="4">
        <f t="shared" si="12"/>
        <v>33000000</v>
      </c>
    </row>
    <row r="44" spans="2:27" x14ac:dyDescent="0.25">
      <c r="B44">
        <v>28</v>
      </c>
      <c r="C44" s="4">
        <f t="shared" si="3"/>
        <v>0</v>
      </c>
      <c r="D44" s="4">
        <f t="shared" si="13"/>
        <v>0</v>
      </c>
      <c r="E44" s="4">
        <f t="shared" si="4"/>
        <v>0</v>
      </c>
      <c r="F44" s="4">
        <f t="shared" si="5"/>
        <v>0</v>
      </c>
      <c r="G44" s="4"/>
      <c r="H44">
        <v>28</v>
      </c>
      <c r="I44" s="5">
        <f t="shared" si="6"/>
        <v>7.4999999999999997E-2</v>
      </c>
      <c r="J44" s="4">
        <f t="shared" si="7"/>
        <v>1426029.0604355535</v>
      </c>
      <c r="K44" s="4">
        <f t="shared" si="14"/>
        <v>2273360.4639162919</v>
      </c>
      <c r="L44" s="4">
        <f t="shared" si="16"/>
        <v>3699389.5243518455</v>
      </c>
      <c r="M44" s="4">
        <f t="shared" si="0"/>
        <v>362311645.16617119</v>
      </c>
      <c r="N44" s="4"/>
      <c r="O44" s="4"/>
      <c r="P44" s="4"/>
      <c r="Q44">
        <v>28</v>
      </c>
      <c r="R44" s="4">
        <f t="shared" si="8"/>
        <v>1160159.0514116047</v>
      </c>
      <c r="S44" s="4">
        <f t="shared" si="1"/>
        <v>79072.160405352348</v>
      </c>
      <c r="T44" s="4">
        <f t="shared" si="9"/>
        <v>1239231.211816957</v>
      </c>
      <c r="U44" s="4">
        <f t="shared" si="2"/>
        <v>38375921.151264563</v>
      </c>
      <c r="W44">
        <v>28</v>
      </c>
      <c r="X44" s="2">
        <f t="shared" si="17"/>
        <v>1000000</v>
      </c>
      <c r="Y44" s="4">
        <f t="shared" si="15"/>
        <v>120000</v>
      </c>
      <c r="Z44" s="4">
        <f t="shared" si="11"/>
        <v>1120000</v>
      </c>
      <c r="AA44" s="4">
        <f t="shared" si="12"/>
        <v>32000000</v>
      </c>
    </row>
    <row r="45" spans="2:27" x14ac:dyDescent="0.25">
      <c r="B45">
        <v>29</v>
      </c>
      <c r="C45" s="4">
        <f t="shared" si="3"/>
        <v>0</v>
      </c>
      <c r="D45" s="4">
        <f t="shared" si="13"/>
        <v>0</v>
      </c>
      <c r="E45" s="4">
        <f t="shared" si="4"/>
        <v>0</v>
      </c>
      <c r="F45" s="4">
        <f t="shared" si="5"/>
        <v>0</v>
      </c>
      <c r="G45" s="4"/>
      <c r="H45">
        <v>29</v>
      </c>
      <c r="I45" s="5">
        <f t="shared" si="6"/>
        <v>7.4999999999999997E-2</v>
      </c>
      <c r="J45" s="4">
        <f t="shared" si="7"/>
        <v>1434941.7420632755</v>
      </c>
      <c r="K45" s="4">
        <f t="shared" si="14"/>
        <v>2264447.78228857</v>
      </c>
      <c r="L45" s="4">
        <f t="shared" si="16"/>
        <v>3699389.5243518455</v>
      </c>
      <c r="M45" s="4">
        <f t="shared" si="0"/>
        <v>360876703.42410791</v>
      </c>
      <c r="N45" s="4"/>
      <c r="O45" s="4"/>
      <c r="P45" s="4"/>
      <c r="Q45">
        <v>29</v>
      </c>
      <c r="R45" s="4">
        <f t="shared" si="8"/>
        <v>1162479.3695144255</v>
      </c>
      <c r="S45" s="4">
        <f t="shared" si="1"/>
        <v>76751.842302529127</v>
      </c>
      <c r="T45" s="4">
        <f t="shared" si="9"/>
        <v>1239231.2118169547</v>
      </c>
      <c r="U45" s="4">
        <f t="shared" si="2"/>
        <v>37213441.781750135</v>
      </c>
      <c r="W45">
        <v>29</v>
      </c>
      <c r="X45" s="2">
        <f t="shared" si="17"/>
        <v>1000000</v>
      </c>
      <c r="Y45" s="4">
        <f t="shared" si="15"/>
        <v>120000</v>
      </c>
      <c r="Z45" s="4">
        <f t="shared" si="11"/>
        <v>1120000</v>
      </c>
      <c r="AA45" s="4">
        <f t="shared" si="12"/>
        <v>31000000</v>
      </c>
    </row>
    <row r="46" spans="2:27" x14ac:dyDescent="0.25">
      <c r="B46">
        <v>30</v>
      </c>
      <c r="C46" s="4">
        <f t="shared" si="3"/>
        <v>0</v>
      </c>
      <c r="D46" s="4">
        <f t="shared" si="13"/>
        <v>0</v>
      </c>
      <c r="E46" s="4">
        <f t="shared" si="4"/>
        <v>0</v>
      </c>
      <c r="F46" s="4">
        <f t="shared" si="5"/>
        <v>0</v>
      </c>
      <c r="G46" s="4"/>
      <c r="H46">
        <v>30</v>
      </c>
      <c r="I46" s="5">
        <f t="shared" si="6"/>
        <v>7.4999999999999997E-2</v>
      </c>
      <c r="J46" s="4">
        <f t="shared" si="7"/>
        <v>1443910.1279511708</v>
      </c>
      <c r="K46" s="4">
        <f t="shared" si="14"/>
        <v>2255479.3964006742</v>
      </c>
      <c r="L46" s="4">
        <f t="shared" si="16"/>
        <v>3699389.524351845</v>
      </c>
      <c r="M46" s="4">
        <f t="shared" si="0"/>
        <v>359432793.29615676</v>
      </c>
      <c r="N46" s="4"/>
      <c r="O46" s="4"/>
      <c r="P46" s="4"/>
      <c r="Q46">
        <v>30</v>
      </c>
      <c r="R46" s="4">
        <f t="shared" si="8"/>
        <v>1164804.3282534529</v>
      </c>
      <c r="S46" s="4">
        <f t="shared" si="1"/>
        <v>74426.883563500276</v>
      </c>
      <c r="T46" s="4">
        <f t="shared" si="9"/>
        <v>1239231.2118169533</v>
      </c>
      <c r="U46" s="4">
        <f t="shared" si="2"/>
        <v>36048637.45349668</v>
      </c>
      <c r="W46">
        <v>30</v>
      </c>
      <c r="X46" s="2">
        <f t="shared" si="17"/>
        <v>1000000</v>
      </c>
      <c r="Y46" s="4">
        <f t="shared" si="15"/>
        <v>120000</v>
      </c>
      <c r="Z46" s="4">
        <f t="shared" si="11"/>
        <v>1120000</v>
      </c>
      <c r="AA46" s="4">
        <f t="shared" si="12"/>
        <v>30000000</v>
      </c>
    </row>
    <row r="47" spans="2:27" x14ac:dyDescent="0.25">
      <c r="B47">
        <v>31</v>
      </c>
      <c r="C47" s="4">
        <f t="shared" si="3"/>
        <v>0</v>
      </c>
      <c r="D47" s="4">
        <f t="shared" si="13"/>
        <v>0</v>
      </c>
      <c r="E47" s="4">
        <f t="shared" si="4"/>
        <v>0</v>
      </c>
      <c r="F47" s="4">
        <f t="shared" si="5"/>
        <v>0</v>
      </c>
      <c r="G47" s="4"/>
      <c r="H47">
        <v>31</v>
      </c>
      <c r="I47" s="5">
        <f t="shared" si="6"/>
        <v>7.4999999999999997E-2</v>
      </c>
      <c r="J47" s="4">
        <f t="shared" si="7"/>
        <v>1452934.5662508663</v>
      </c>
      <c r="K47" s="4">
        <f t="shared" si="14"/>
        <v>2246454.9581009797</v>
      </c>
      <c r="L47" s="4">
        <f t="shared" si="16"/>
        <v>3699389.524351846</v>
      </c>
      <c r="M47" s="4">
        <f t="shared" si="0"/>
        <v>357979858.7299059</v>
      </c>
      <c r="N47" s="4"/>
      <c r="O47" s="4"/>
      <c r="P47" s="4"/>
      <c r="Q47">
        <v>31</v>
      </c>
      <c r="R47" s="4">
        <f t="shared" si="8"/>
        <v>1167133.9369099662</v>
      </c>
      <c r="S47" s="4">
        <f t="shared" si="1"/>
        <v>72097.274906993363</v>
      </c>
      <c r="T47" s="4">
        <f t="shared" si="9"/>
        <v>1239231.2118169595</v>
      </c>
      <c r="U47" s="4">
        <f t="shared" si="2"/>
        <v>34881503.516586713</v>
      </c>
      <c r="W47">
        <v>31</v>
      </c>
      <c r="X47" s="2">
        <f t="shared" si="17"/>
        <v>1000000</v>
      </c>
      <c r="Y47" s="4">
        <f t="shared" si="15"/>
        <v>120000</v>
      </c>
      <c r="Z47" s="4">
        <f t="shared" si="11"/>
        <v>1120000</v>
      </c>
      <c r="AA47" s="4">
        <f t="shared" si="12"/>
        <v>29000000</v>
      </c>
    </row>
    <row r="48" spans="2:27" x14ac:dyDescent="0.25">
      <c r="B48">
        <v>32</v>
      </c>
      <c r="C48" s="4">
        <f t="shared" si="3"/>
        <v>0</v>
      </c>
      <c r="D48" s="4">
        <f t="shared" si="13"/>
        <v>0</v>
      </c>
      <c r="E48" s="4">
        <f t="shared" si="4"/>
        <v>0</v>
      </c>
      <c r="F48" s="4">
        <f t="shared" si="5"/>
        <v>0</v>
      </c>
      <c r="G48" s="4"/>
      <c r="H48">
        <v>32</v>
      </c>
      <c r="I48" s="5">
        <f t="shared" si="6"/>
        <v>7.4999999999999997E-2</v>
      </c>
      <c r="J48" s="4">
        <f t="shared" si="7"/>
        <v>1462015.4072899339</v>
      </c>
      <c r="K48" s="4">
        <f t="shared" si="14"/>
        <v>2237374.1170619116</v>
      </c>
      <c r="L48" s="4">
        <f t="shared" si="16"/>
        <v>3699389.5243518455</v>
      </c>
      <c r="M48" s="4">
        <f t="shared" si="0"/>
        <v>356517843.32261598</v>
      </c>
      <c r="N48" s="4"/>
      <c r="O48" s="4"/>
      <c r="P48" s="4"/>
      <c r="Q48">
        <v>32</v>
      </c>
      <c r="R48" s="4">
        <f t="shared" si="8"/>
        <v>1169468.2047837751</v>
      </c>
      <c r="S48" s="4">
        <f t="shared" si="1"/>
        <v>69763.007033173431</v>
      </c>
      <c r="T48" s="4">
        <f t="shared" si="9"/>
        <v>1239231.2118169486</v>
      </c>
      <c r="U48" s="4">
        <f t="shared" si="2"/>
        <v>33712035.311802939</v>
      </c>
      <c r="W48">
        <v>32</v>
      </c>
      <c r="X48" s="2">
        <f t="shared" si="17"/>
        <v>1000000</v>
      </c>
      <c r="Y48" s="4">
        <f t="shared" si="15"/>
        <v>120000</v>
      </c>
      <c r="Z48" s="4">
        <f t="shared" si="11"/>
        <v>1120000</v>
      </c>
      <c r="AA48" s="4">
        <f t="shared" si="12"/>
        <v>28000000</v>
      </c>
    </row>
    <row r="49" spans="2:27" x14ac:dyDescent="0.25">
      <c r="B49">
        <v>33</v>
      </c>
      <c r="C49" s="4">
        <f t="shared" si="3"/>
        <v>0</v>
      </c>
      <c r="D49" s="4">
        <f t="shared" si="13"/>
        <v>0</v>
      </c>
      <c r="E49" s="4">
        <f t="shared" si="4"/>
        <v>0</v>
      </c>
      <c r="F49" s="4">
        <f t="shared" si="5"/>
        <v>0</v>
      </c>
      <c r="H49">
        <v>33</v>
      </c>
      <c r="I49" s="5">
        <f t="shared" si="6"/>
        <v>7.4999999999999997E-2</v>
      </c>
      <c r="J49" s="4">
        <f t="shared" si="7"/>
        <v>1471153.003585496</v>
      </c>
      <c r="K49" s="4">
        <f t="shared" si="14"/>
        <v>2228236.5207663495</v>
      </c>
      <c r="L49" s="4">
        <f t="shared" si="16"/>
        <v>3699389.5243518455</v>
      </c>
      <c r="M49" s="4">
        <f t="shared" si="0"/>
        <v>355046690.31903046</v>
      </c>
      <c r="N49" s="4"/>
      <c r="O49" s="4"/>
      <c r="P49" s="4"/>
      <c r="Q49">
        <v>33</v>
      </c>
      <c r="R49" s="4">
        <f t="shared" si="8"/>
        <v>1171807.1411933457</v>
      </c>
      <c r="S49" s="4">
        <f t="shared" si="1"/>
        <v>67424.070623605876</v>
      </c>
      <c r="T49" s="4">
        <f t="shared" si="9"/>
        <v>1239231.2118169516</v>
      </c>
      <c r="U49" s="4">
        <f t="shared" si="2"/>
        <v>32540228.170609593</v>
      </c>
      <c r="W49">
        <v>33</v>
      </c>
      <c r="X49" s="2">
        <f t="shared" si="17"/>
        <v>1000000</v>
      </c>
      <c r="Y49" s="4">
        <f t="shared" si="15"/>
        <v>120000</v>
      </c>
      <c r="Z49" s="4">
        <f t="shared" si="11"/>
        <v>1120000</v>
      </c>
      <c r="AA49" s="4">
        <f t="shared" si="12"/>
        <v>27000000</v>
      </c>
    </row>
    <row r="50" spans="2:27" x14ac:dyDescent="0.25">
      <c r="B50">
        <v>34</v>
      </c>
      <c r="C50" s="4">
        <f t="shared" si="3"/>
        <v>0</v>
      </c>
      <c r="D50" s="4">
        <f t="shared" si="13"/>
        <v>0</v>
      </c>
      <c r="E50" s="4">
        <f t="shared" si="4"/>
        <v>0</v>
      </c>
      <c r="F50" s="4">
        <f t="shared" si="5"/>
        <v>0</v>
      </c>
      <c r="H50">
        <v>34</v>
      </c>
      <c r="I50" s="5">
        <f t="shared" si="6"/>
        <v>7.4999999999999997E-2</v>
      </c>
      <c r="J50" s="4">
        <f t="shared" si="7"/>
        <v>1480347.7098579057</v>
      </c>
      <c r="K50" s="4">
        <f t="shared" si="14"/>
        <v>2219041.8144939402</v>
      </c>
      <c r="L50" s="4">
        <f t="shared" si="16"/>
        <v>3699389.524351846</v>
      </c>
      <c r="M50" s="4">
        <f t="shared" si="0"/>
        <v>353566342.60917258</v>
      </c>
      <c r="Q50">
        <v>34</v>
      </c>
      <c r="R50" s="4">
        <f t="shared" si="8"/>
        <v>1174150.755475733</v>
      </c>
      <c r="S50" s="4">
        <f t="shared" si="1"/>
        <v>65080.456341219186</v>
      </c>
      <c r="T50" s="4">
        <f t="shared" si="9"/>
        <v>1239231.2118169521</v>
      </c>
      <c r="U50" s="4">
        <f t="shared" si="2"/>
        <v>31366077.41513386</v>
      </c>
      <c r="W50">
        <v>34</v>
      </c>
      <c r="X50" s="2">
        <f t="shared" si="17"/>
        <v>1000000</v>
      </c>
      <c r="Y50" s="4">
        <f t="shared" si="15"/>
        <v>120000</v>
      </c>
      <c r="Z50" s="4">
        <f t="shared" si="11"/>
        <v>1120000</v>
      </c>
      <c r="AA50" s="4">
        <f t="shared" si="12"/>
        <v>26000000</v>
      </c>
    </row>
    <row r="51" spans="2:27" x14ac:dyDescent="0.25">
      <c r="B51">
        <v>35</v>
      </c>
      <c r="C51" s="4">
        <f t="shared" si="3"/>
        <v>0</v>
      </c>
      <c r="D51" s="4">
        <f t="shared" si="13"/>
        <v>0</v>
      </c>
      <c r="E51" s="4">
        <f t="shared" si="4"/>
        <v>0</v>
      </c>
      <c r="F51" s="4">
        <f t="shared" si="5"/>
        <v>0</v>
      </c>
      <c r="H51">
        <v>35</v>
      </c>
      <c r="I51" s="5">
        <f t="shared" si="6"/>
        <v>7.4999999999999997E-2</v>
      </c>
      <c r="J51" s="4">
        <f t="shared" si="7"/>
        <v>1489599.8830445181</v>
      </c>
      <c r="K51" s="4">
        <f t="shared" si="14"/>
        <v>2209789.6413073284</v>
      </c>
      <c r="L51" s="4">
        <f t="shared" si="16"/>
        <v>3699389.5243518464</v>
      </c>
      <c r="M51" s="4">
        <f t="shared" si="0"/>
        <v>352076742.72612804</v>
      </c>
      <c r="Q51">
        <v>35</v>
      </c>
      <c r="R51" s="4">
        <f t="shared" si="8"/>
        <v>1176499.0569866856</v>
      </c>
      <c r="S51" s="4">
        <f t="shared" si="1"/>
        <v>62732.154830267718</v>
      </c>
      <c r="T51" s="4">
        <f t="shared" si="9"/>
        <v>1239231.2118169533</v>
      </c>
      <c r="U51" s="4">
        <f t="shared" si="2"/>
        <v>30189578.358147174</v>
      </c>
      <c r="W51">
        <v>35</v>
      </c>
      <c r="X51" s="2">
        <f t="shared" si="17"/>
        <v>1000000</v>
      </c>
      <c r="Y51" s="4">
        <f t="shared" si="15"/>
        <v>120000</v>
      </c>
      <c r="Z51" s="4">
        <f t="shared" si="11"/>
        <v>1120000</v>
      </c>
      <c r="AA51" s="4">
        <f t="shared" si="12"/>
        <v>25000000</v>
      </c>
    </row>
    <row r="52" spans="2:27" x14ac:dyDescent="0.25">
      <c r="B52">
        <v>36</v>
      </c>
      <c r="C52" s="4">
        <f t="shared" si="3"/>
        <v>0</v>
      </c>
      <c r="D52" s="4">
        <f t="shared" si="13"/>
        <v>0</v>
      </c>
      <c r="E52" s="4">
        <f t="shared" si="4"/>
        <v>0</v>
      </c>
      <c r="F52" s="4">
        <f t="shared" si="5"/>
        <v>0</v>
      </c>
      <c r="H52">
        <v>36</v>
      </c>
      <c r="I52" s="5">
        <f t="shared" si="6"/>
        <v>7.4999999999999997E-2</v>
      </c>
      <c r="J52" s="4">
        <f t="shared" si="7"/>
        <v>1498909.8823135458</v>
      </c>
      <c r="K52" s="4">
        <f t="shared" si="14"/>
        <v>2200479.6420383002</v>
      </c>
      <c r="L52" s="4">
        <f t="shared" si="16"/>
        <v>3699389.524351846</v>
      </c>
      <c r="M52" s="4">
        <f t="shared" si="0"/>
        <v>350577832.84381449</v>
      </c>
      <c r="Q52">
        <v>36</v>
      </c>
      <c r="R52" s="4">
        <f t="shared" si="8"/>
        <v>1178852.055100651</v>
      </c>
      <c r="S52" s="4">
        <f t="shared" si="1"/>
        <v>60379.156716294347</v>
      </c>
      <c r="T52" s="4">
        <f t="shared" si="9"/>
        <v>1239231.2118169453</v>
      </c>
      <c r="U52" s="4">
        <f t="shared" si="2"/>
        <v>29010726.303046525</v>
      </c>
      <c r="W52">
        <v>36</v>
      </c>
      <c r="X52" s="2">
        <f t="shared" si="17"/>
        <v>1000000</v>
      </c>
      <c r="Y52" s="4">
        <f t="shared" si="15"/>
        <v>120000</v>
      </c>
      <c r="Z52" s="4">
        <f t="shared" si="11"/>
        <v>1120000</v>
      </c>
      <c r="AA52" s="4">
        <f t="shared" si="12"/>
        <v>24000000</v>
      </c>
    </row>
    <row r="53" spans="2:27" x14ac:dyDescent="0.25">
      <c r="B53">
        <v>37</v>
      </c>
      <c r="C53" s="4">
        <f t="shared" si="3"/>
        <v>0</v>
      </c>
      <c r="D53" s="4">
        <f t="shared" si="13"/>
        <v>0</v>
      </c>
      <c r="E53" s="4">
        <f t="shared" ref="E53:E116" si="18">D53+C53</f>
        <v>0</v>
      </c>
      <c r="F53" s="4">
        <f t="shared" ref="F53:F116" si="19">F52-C53</f>
        <v>0</v>
      </c>
      <c r="H53">
        <v>37</v>
      </c>
      <c r="I53" s="5">
        <f t="shared" si="6"/>
        <v>7.0000000000000007E-2</v>
      </c>
      <c r="J53" s="4">
        <f t="shared" si="7"/>
        <v>1560238.7980139526</v>
      </c>
      <c r="K53" s="4">
        <f t="shared" si="14"/>
        <v>2045037.3582555847</v>
      </c>
      <c r="L53" s="4">
        <f t="shared" si="16"/>
        <v>3605276.1562695373</v>
      </c>
      <c r="M53" s="4">
        <f t="shared" si="0"/>
        <v>349017594.04580057</v>
      </c>
      <c r="Q53">
        <v>37</v>
      </c>
      <c r="R53" s="4">
        <f t="shared" si="8"/>
        <v>1181209.7592108583</v>
      </c>
      <c r="S53" s="4">
        <f t="shared" si="1"/>
        <v>58021.452606093051</v>
      </c>
      <c r="T53" s="4">
        <f t="shared" si="9"/>
        <v>1239231.2118169514</v>
      </c>
      <c r="U53" s="4">
        <f t="shared" si="2"/>
        <v>27829516.543835666</v>
      </c>
      <c r="W53">
        <v>37</v>
      </c>
      <c r="X53" s="2">
        <f t="shared" si="17"/>
        <v>1000000</v>
      </c>
      <c r="Y53" s="4">
        <f t="shared" si="15"/>
        <v>120000</v>
      </c>
      <c r="Z53" s="4">
        <f t="shared" si="11"/>
        <v>1120000</v>
      </c>
      <c r="AA53" s="4">
        <f t="shared" si="12"/>
        <v>23000000</v>
      </c>
    </row>
    <row r="54" spans="2:27" x14ac:dyDescent="0.25">
      <c r="B54">
        <v>38</v>
      </c>
      <c r="C54" s="4">
        <f t="shared" si="3"/>
        <v>0</v>
      </c>
      <c r="D54" s="4">
        <f t="shared" si="13"/>
        <v>0</v>
      </c>
      <c r="E54" s="4">
        <f t="shared" si="18"/>
        <v>0</v>
      </c>
      <c r="F54" s="4">
        <f t="shared" si="19"/>
        <v>0</v>
      </c>
      <c r="H54">
        <v>38</v>
      </c>
      <c r="I54" s="5">
        <f t="shared" si="6"/>
        <v>7.0000000000000007E-2</v>
      </c>
      <c r="J54" s="4">
        <f t="shared" si="7"/>
        <v>1569340.1910023678</v>
      </c>
      <c r="K54" s="4">
        <f t="shared" si="14"/>
        <v>2035935.96526717</v>
      </c>
      <c r="L54" s="4">
        <f t="shared" si="16"/>
        <v>3605276.1562695378</v>
      </c>
      <c r="M54" s="4">
        <f t="shared" si="0"/>
        <v>347448253.8547982</v>
      </c>
      <c r="Q54">
        <v>38</v>
      </c>
      <c r="R54" s="4">
        <f t="shared" si="8"/>
        <v>1183572.1787292806</v>
      </c>
      <c r="S54" s="4">
        <f t="shared" si="1"/>
        <v>55659.033087671334</v>
      </c>
      <c r="T54" s="4">
        <f t="shared" si="9"/>
        <v>1239231.2118169519</v>
      </c>
      <c r="U54" s="4">
        <f t="shared" si="2"/>
        <v>26645944.365106385</v>
      </c>
      <c r="W54">
        <v>38</v>
      </c>
      <c r="X54" s="2">
        <f t="shared" si="17"/>
        <v>1000000</v>
      </c>
      <c r="Y54" s="4">
        <f t="shared" si="15"/>
        <v>120000</v>
      </c>
      <c r="Z54" s="4">
        <f t="shared" si="11"/>
        <v>1120000</v>
      </c>
      <c r="AA54" s="4">
        <f t="shared" si="12"/>
        <v>22000000</v>
      </c>
    </row>
    <row r="55" spans="2:27" x14ac:dyDescent="0.25">
      <c r="B55">
        <v>39</v>
      </c>
      <c r="C55" s="4">
        <f t="shared" si="3"/>
        <v>0</v>
      </c>
      <c r="D55" s="4">
        <f t="shared" si="13"/>
        <v>0</v>
      </c>
      <c r="E55" s="4">
        <f t="shared" si="18"/>
        <v>0</v>
      </c>
      <c r="F55" s="4">
        <f t="shared" si="19"/>
        <v>0</v>
      </c>
      <c r="H55">
        <v>39</v>
      </c>
      <c r="I55" s="5">
        <f t="shared" si="6"/>
        <v>7.0000000000000007E-2</v>
      </c>
      <c r="J55" s="4">
        <f t="shared" si="7"/>
        <v>1578494.6754498805</v>
      </c>
      <c r="K55" s="4">
        <f t="shared" si="14"/>
        <v>2026781.4808196563</v>
      </c>
      <c r="L55" s="4">
        <f t="shared" si="16"/>
        <v>3605276.1562695368</v>
      </c>
      <c r="M55" s="4">
        <f t="shared" si="0"/>
        <v>345869759.17934829</v>
      </c>
      <c r="Q55">
        <v>39</v>
      </c>
      <c r="R55" s="4">
        <f t="shared" si="8"/>
        <v>1185939.3230867393</v>
      </c>
      <c r="S55" s="4">
        <f t="shared" si="1"/>
        <v>53291.88873021277</v>
      </c>
      <c r="T55" s="4">
        <f t="shared" si="9"/>
        <v>1239231.2118169521</v>
      </c>
      <c r="U55" s="4">
        <f t="shared" si="2"/>
        <v>25460005.042019647</v>
      </c>
      <c r="W55">
        <v>39</v>
      </c>
      <c r="X55" s="2">
        <f t="shared" si="17"/>
        <v>1000000</v>
      </c>
      <c r="Y55" s="4">
        <f t="shared" si="15"/>
        <v>120000</v>
      </c>
      <c r="Z55" s="4">
        <f t="shared" si="11"/>
        <v>1120000</v>
      </c>
      <c r="AA55" s="4">
        <f t="shared" si="12"/>
        <v>21000000</v>
      </c>
    </row>
    <row r="56" spans="2:27" x14ac:dyDescent="0.25">
      <c r="B56">
        <v>40</v>
      </c>
      <c r="C56" s="4">
        <f t="shared" si="3"/>
        <v>0</v>
      </c>
      <c r="D56" s="4">
        <f t="shared" si="13"/>
        <v>0</v>
      </c>
      <c r="E56" s="4">
        <f t="shared" si="18"/>
        <v>0</v>
      </c>
      <c r="F56" s="4">
        <f t="shared" si="19"/>
        <v>0</v>
      </c>
      <c r="H56">
        <v>40</v>
      </c>
      <c r="I56" s="5">
        <f t="shared" si="6"/>
        <v>7.0000000000000007E-2</v>
      </c>
      <c r="J56" s="4">
        <f t="shared" si="7"/>
        <v>1587702.5610566707</v>
      </c>
      <c r="K56" s="4">
        <f t="shared" si="14"/>
        <v>2017573.5952128652</v>
      </c>
      <c r="L56" s="4">
        <f t="shared" si="16"/>
        <v>3605276.1562695359</v>
      </c>
      <c r="M56" s="4">
        <f t="shared" si="0"/>
        <v>344282056.61829162</v>
      </c>
      <c r="Q56">
        <v>40</v>
      </c>
      <c r="R56" s="4">
        <f t="shared" si="8"/>
        <v>1188311.2017329063</v>
      </c>
      <c r="S56" s="4">
        <f t="shared" si="1"/>
        <v>50920.010084039292</v>
      </c>
      <c r="T56" s="4">
        <f t="shared" si="9"/>
        <v>1239231.2118169456</v>
      </c>
      <c r="U56" s="4">
        <f t="shared" si="2"/>
        <v>24271693.840286739</v>
      </c>
      <c r="W56">
        <v>40</v>
      </c>
      <c r="X56" s="2">
        <f t="shared" si="17"/>
        <v>1000000</v>
      </c>
      <c r="Y56" s="4">
        <f t="shared" si="15"/>
        <v>120000</v>
      </c>
      <c r="Z56" s="4">
        <f t="shared" si="11"/>
        <v>1120000</v>
      </c>
      <c r="AA56" s="4">
        <f t="shared" si="12"/>
        <v>20000000</v>
      </c>
    </row>
    <row r="57" spans="2:27" x14ac:dyDescent="0.25">
      <c r="B57">
        <v>41</v>
      </c>
      <c r="C57" s="4">
        <f t="shared" si="3"/>
        <v>0</v>
      </c>
      <c r="D57" s="4">
        <f t="shared" si="13"/>
        <v>0</v>
      </c>
      <c r="E57" s="4">
        <f t="shared" si="18"/>
        <v>0</v>
      </c>
      <c r="F57" s="4">
        <f t="shared" si="19"/>
        <v>0</v>
      </c>
      <c r="H57">
        <v>41</v>
      </c>
      <c r="I57" s="5">
        <f t="shared" si="6"/>
        <v>7.0000000000000007E-2</v>
      </c>
      <c r="J57" s="4">
        <f t="shared" si="7"/>
        <v>1596964.1593295024</v>
      </c>
      <c r="K57" s="4">
        <f t="shared" si="14"/>
        <v>2008311.9969400344</v>
      </c>
      <c r="L57" s="4">
        <f t="shared" si="16"/>
        <v>3605276.1562695368</v>
      </c>
      <c r="M57" s="4">
        <f t="shared" si="0"/>
        <v>342685092.45896214</v>
      </c>
      <c r="Q57">
        <v>41</v>
      </c>
      <c r="R57" s="4">
        <f t="shared" si="8"/>
        <v>1190687.8241363741</v>
      </c>
      <c r="S57" s="4">
        <f t="shared" si="1"/>
        <v>48543.387680573476</v>
      </c>
      <c r="T57" s="4">
        <f t="shared" si="9"/>
        <v>1239231.2118169474</v>
      </c>
      <c r="U57" s="4">
        <f t="shared" si="2"/>
        <v>23081006.016150367</v>
      </c>
      <c r="W57">
        <v>41</v>
      </c>
      <c r="X57" s="2">
        <f t="shared" si="17"/>
        <v>1000000</v>
      </c>
      <c r="Y57" s="4">
        <f t="shared" si="15"/>
        <v>120000</v>
      </c>
      <c r="Z57" s="4">
        <f t="shared" si="11"/>
        <v>1120000</v>
      </c>
      <c r="AA57" s="4">
        <f t="shared" si="12"/>
        <v>19000000</v>
      </c>
    </row>
    <row r="58" spans="2:27" x14ac:dyDescent="0.25">
      <c r="B58">
        <v>42</v>
      </c>
      <c r="C58" s="4">
        <f t="shared" si="3"/>
        <v>0</v>
      </c>
      <c r="D58" s="4">
        <f t="shared" si="13"/>
        <v>0</v>
      </c>
      <c r="E58" s="4">
        <f t="shared" si="18"/>
        <v>0</v>
      </c>
      <c r="F58" s="4">
        <f t="shared" si="19"/>
        <v>0</v>
      </c>
      <c r="H58">
        <v>42</v>
      </c>
      <c r="I58" s="5">
        <f t="shared" si="6"/>
        <v>7.0000000000000007E-2</v>
      </c>
      <c r="J58" s="4">
        <f t="shared" si="7"/>
        <v>1606279.7835922572</v>
      </c>
      <c r="K58" s="4">
        <f t="shared" si="14"/>
        <v>1998996.3726772792</v>
      </c>
      <c r="L58" s="4">
        <f t="shared" si="16"/>
        <v>3605276.1562695364</v>
      </c>
      <c r="M58" s="4">
        <f t="shared" si="0"/>
        <v>341078812.67536986</v>
      </c>
      <c r="Q58">
        <v>42</v>
      </c>
      <c r="R58" s="4">
        <f t="shared" si="8"/>
        <v>1193069.1997846477</v>
      </c>
      <c r="S58" s="4">
        <f t="shared" si="1"/>
        <v>46162.012032300736</v>
      </c>
      <c r="T58" s="4">
        <f t="shared" si="9"/>
        <v>1239231.2118169484</v>
      </c>
      <c r="U58" s="4">
        <f t="shared" si="2"/>
        <v>21887936.816365719</v>
      </c>
      <c r="W58">
        <v>42</v>
      </c>
      <c r="X58" s="2">
        <f t="shared" si="17"/>
        <v>1000000</v>
      </c>
      <c r="Y58" s="4">
        <f t="shared" si="15"/>
        <v>120000</v>
      </c>
      <c r="Z58" s="4">
        <f t="shared" si="11"/>
        <v>1120000</v>
      </c>
      <c r="AA58" s="4">
        <f t="shared" si="12"/>
        <v>18000000</v>
      </c>
    </row>
    <row r="59" spans="2:27" x14ac:dyDescent="0.25">
      <c r="B59">
        <v>43</v>
      </c>
      <c r="C59" s="4">
        <f t="shared" si="3"/>
        <v>0</v>
      </c>
      <c r="D59" s="4">
        <f t="shared" si="13"/>
        <v>0</v>
      </c>
      <c r="E59" s="4">
        <f t="shared" si="18"/>
        <v>0</v>
      </c>
      <c r="F59" s="4">
        <f t="shared" si="19"/>
        <v>0</v>
      </c>
      <c r="H59">
        <v>43</v>
      </c>
      <c r="I59" s="5">
        <f t="shared" si="6"/>
        <v>7.0000000000000007E-2</v>
      </c>
      <c r="J59" s="4">
        <f t="shared" si="7"/>
        <v>1615649.7489965467</v>
      </c>
      <c r="K59" s="4">
        <f t="shared" si="14"/>
        <v>1989626.407272991</v>
      </c>
      <c r="L59" s="4">
        <f t="shared" si="16"/>
        <v>3605276.1562695378</v>
      </c>
      <c r="M59" s="4">
        <f t="shared" si="0"/>
        <v>339463162.9263733</v>
      </c>
      <c r="Q59">
        <v>43</v>
      </c>
      <c r="R59" s="4">
        <f t="shared" si="8"/>
        <v>1195455.3381842182</v>
      </c>
      <c r="S59" s="4">
        <f t="shared" si="1"/>
        <v>43775.87363273144</v>
      </c>
      <c r="T59" s="4">
        <f t="shared" si="9"/>
        <v>1239231.2118169495</v>
      </c>
      <c r="U59" s="4">
        <f t="shared" si="2"/>
        <v>20692481.4781815</v>
      </c>
      <c r="W59">
        <v>43</v>
      </c>
      <c r="X59" s="2">
        <f t="shared" si="17"/>
        <v>1000000</v>
      </c>
      <c r="Y59" s="4">
        <f t="shared" si="15"/>
        <v>120000</v>
      </c>
      <c r="Z59" s="4">
        <f t="shared" si="11"/>
        <v>1120000</v>
      </c>
      <c r="AA59" s="4">
        <f t="shared" si="12"/>
        <v>17000000</v>
      </c>
    </row>
    <row r="60" spans="2:27" x14ac:dyDescent="0.25">
      <c r="B60">
        <v>44</v>
      </c>
      <c r="C60" s="4">
        <f t="shared" si="3"/>
        <v>0</v>
      </c>
      <c r="D60" s="4">
        <f t="shared" si="13"/>
        <v>0</v>
      </c>
      <c r="E60" s="4">
        <f t="shared" si="18"/>
        <v>0</v>
      </c>
      <c r="F60" s="4">
        <f t="shared" si="19"/>
        <v>0</v>
      </c>
      <c r="H60">
        <v>44</v>
      </c>
      <c r="I60" s="5">
        <f t="shared" si="6"/>
        <v>7.0000000000000007E-2</v>
      </c>
      <c r="J60" s="4">
        <f t="shared" si="7"/>
        <v>1625074.3725323591</v>
      </c>
      <c r="K60" s="4">
        <f t="shared" si="14"/>
        <v>1980201.7837371777</v>
      </c>
      <c r="L60" s="4">
        <f t="shared" si="16"/>
        <v>3605276.1562695368</v>
      </c>
      <c r="M60" s="4">
        <f t="shared" si="0"/>
        <v>337838088.55384094</v>
      </c>
      <c r="Q60">
        <v>44</v>
      </c>
      <c r="R60" s="4">
        <f t="shared" si="8"/>
        <v>1197846.2488605797</v>
      </c>
      <c r="S60" s="4">
        <f t="shared" si="1"/>
        <v>41384.962956363001</v>
      </c>
      <c r="T60" s="4">
        <f t="shared" si="9"/>
        <v>1239231.2118169428</v>
      </c>
      <c r="U60" s="4">
        <f t="shared" si="2"/>
        <v>19494635.229320921</v>
      </c>
      <c r="W60">
        <v>44</v>
      </c>
      <c r="X60" s="2">
        <f t="shared" si="17"/>
        <v>1000000</v>
      </c>
      <c r="Y60" s="4">
        <f t="shared" si="15"/>
        <v>120000</v>
      </c>
      <c r="Z60" s="4">
        <f t="shared" si="11"/>
        <v>1120000</v>
      </c>
      <c r="AA60" s="4">
        <f t="shared" si="12"/>
        <v>16000000</v>
      </c>
    </row>
    <row r="61" spans="2:27" x14ac:dyDescent="0.25">
      <c r="B61">
        <v>45</v>
      </c>
      <c r="C61" s="4">
        <f t="shared" si="3"/>
        <v>0</v>
      </c>
      <c r="D61" s="4">
        <f t="shared" si="13"/>
        <v>0</v>
      </c>
      <c r="E61" s="4">
        <f t="shared" si="18"/>
        <v>0</v>
      </c>
      <c r="F61" s="4">
        <f t="shared" si="19"/>
        <v>0</v>
      </c>
      <c r="H61">
        <v>45</v>
      </c>
      <c r="I61" s="5">
        <f t="shared" si="6"/>
        <v>7.0000000000000007E-2</v>
      </c>
      <c r="J61" s="4">
        <f t="shared" si="7"/>
        <v>1634553.973038798</v>
      </c>
      <c r="K61" s="4">
        <f t="shared" si="14"/>
        <v>1970722.1832307389</v>
      </c>
      <c r="L61" s="4">
        <f t="shared" si="16"/>
        <v>3605276.1562695368</v>
      </c>
      <c r="M61" s="4">
        <f t="shared" si="0"/>
        <v>336203534.58080214</v>
      </c>
      <c r="Q61">
        <v>45</v>
      </c>
      <c r="R61" s="4">
        <f t="shared" si="8"/>
        <v>1200241.9413583037</v>
      </c>
      <c r="S61" s="4">
        <f t="shared" si="1"/>
        <v>38989.27045864184</v>
      </c>
      <c r="T61" s="4">
        <f t="shared" si="9"/>
        <v>1239231.2118169456</v>
      </c>
      <c r="U61" s="4">
        <f t="shared" si="2"/>
        <v>18294393.287962615</v>
      </c>
      <c r="W61">
        <v>45</v>
      </c>
      <c r="X61" s="2">
        <f t="shared" si="17"/>
        <v>1000000</v>
      </c>
      <c r="Y61" s="4">
        <f t="shared" si="15"/>
        <v>120000</v>
      </c>
      <c r="Z61" s="4">
        <f t="shared" si="11"/>
        <v>1120000</v>
      </c>
      <c r="AA61" s="4">
        <f t="shared" si="12"/>
        <v>15000000</v>
      </c>
    </row>
    <row r="62" spans="2:27" x14ac:dyDescent="0.25">
      <c r="B62">
        <v>46</v>
      </c>
      <c r="C62" s="4">
        <f t="shared" si="3"/>
        <v>0</v>
      </c>
      <c r="D62" s="4">
        <f t="shared" si="13"/>
        <v>0</v>
      </c>
      <c r="E62" s="4">
        <f t="shared" si="18"/>
        <v>0</v>
      </c>
      <c r="F62" s="4">
        <f t="shared" si="19"/>
        <v>0</v>
      </c>
      <c r="H62">
        <v>46</v>
      </c>
      <c r="I62" s="5">
        <f t="shared" si="6"/>
        <v>7.0000000000000007E-2</v>
      </c>
      <c r="J62" s="4">
        <f t="shared" si="7"/>
        <v>1644088.871214858</v>
      </c>
      <c r="K62" s="4">
        <f t="shared" si="14"/>
        <v>1961187.2850546793</v>
      </c>
      <c r="L62" s="4">
        <f t="shared" si="16"/>
        <v>3605276.1562695373</v>
      </c>
      <c r="M62" s="4">
        <f t="shared" si="0"/>
        <v>334559445.70958728</v>
      </c>
      <c r="Q62">
        <v>46</v>
      </c>
      <c r="R62" s="4">
        <f t="shared" si="8"/>
        <v>1202642.4252410159</v>
      </c>
      <c r="S62" s="4">
        <f t="shared" si="1"/>
        <v>36588.786575925231</v>
      </c>
      <c r="T62" s="4">
        <f t="shared" si="9"/>
        <v>1239231.2118169412</v>
      </c>
      <c r="U62" s="4">
        <f t="shared" si="2"/>
        <v>17091750.8627216</v>
      </c>
      <c r="W62">
        <v>46</v>
      </c>
      <c r="X62" s="2">
        <f t="shared" si="17"/>
        <v>1000000</v>
      </c>
      <c r="Y62" s="4">
        <f t="shared" si="15"/>
        <v>120000</v>
      </c>
      <c r="Z62" s="4">
        <f t="shared" si="11"/>
        <v>1120000</v>
      </c>
      <c r="AA62" s="4">
        <f t="shared" si="12"/>
        <v>14000000</v>
      </c>
    </row>
    <row r="63" spans="2:27" x14ac:dyDescent="0.25">
      <c r="B63">
        <v>47</v>
      </c>
      <c r="C63" s="4">
        <f t="shared" si="3"/>
        <v>0</v>
      </c>
      <c r="D63" s="4">
        <f t="shared" si="13"/>
        <v>0</v>
      </c>
      <c r="E63" s="4">
        <f t="shared" si="18"/>
        <v>0</v>
      </c>
      <c r="F63" s="4">
        <f t="shared" si="19"/>
        <v>0</v>
      </c>
      <c r="H63">
        <v>47</v>
      </c>
      <c r="I63" s="5">
        <f t="shared" si="6"/>
        <v>7.0000000000000007E-2</v>
      </c>
      <c r="J63" s="4">
        <f t="shared" si="7"/>
        <v>1653679.3896302781</v>
      </c>
      <c r="K63" s="4">
        <f t="shared" si="14"/>
        <v>1951596.7666392592</v>
      </c>
      <c r="L63" s="4">
        <f t="shared" si="16"/>
        <v>3605276.1562695373</v>
      </c>
      <c r="M63" s="4">
        <f t="shared" si="0"/>
        <v>332905766.31995702</v>
      </c>
      <c r="Q63">
        <v>47</v>
      </c>
      <c r="R63" s="4">
        <f t="shared" si="8"/>
        <v>1205047.7100915108</v>
      </c>
      <c r="S63" s="4">
        <f t="shared" si="1"/>
        <v>34183.501725443202</v>
      </c>
      <c r="T63" s="4">
        <f t="shared" si="9"/>
        <v>1239231.211816954</v>
      </c>
      <c r="U63" s="4">
        <f t="shared" si="2"/>
        <v>15886703.152630089</v>
      </c>
      <c r="W63">
        <v>47</v>
      </c>
      <c r="X63" s="2">
        <f t="shared" si="17"/>
        <v>1000000</v>
      </c>
      <c r="Y63" s="4">
        <f t="shared" si="15"/>
        <v>120000</v>
      </c>
      <c r="Z63" s="4">
        <f t="shared" si="11"/>
        <v>1120000</v>
      </c>
      <c r="AA63" s="4">
        <f t="shared" si="12"/>
        <v>13000000</v>
      </c>
    </row>
    <row r="64" spans="2:27" x14ac:dyDescent="0.25">
      <c r="B64">
        <v>48</v>
      </c>
      <c r="C64" s="4">
        <f t="shared" si="3"/>
        <v>0</v>
      </c>
      <c r="D64" s="4">
        <f t="shared" si="13"/>
        <v>0</v>
      </c>
      <c r="E64" s="4">
        <f t="shared" si="18"/>
        <v>0</v>
      </c>
      <c r="F64" s="4">
        <f t="shared" si="19"/>
        <v>0</v>
      </c>
      <c r="H64">
        <v>48</v>
      </c>
      <c r="I64" s="5">
        <f t="shared" si="6"/>
        <v>7.0000000000000007E-2</v>
      </c>
      <c r="J64" s="4">
        <f t="shared" si="7"/>
        <v>1663325.8527364538</v>
      </c>
      <c r="K64" s="4">
        <f t="shared" si="14"/>
        <v>1941950.3035330826</v>
      </c>
      <c r="L64" s="4">
        <f t="shared" si="16"/>
        <v>3605276.1562695364</v>
      </c>
      <c r="M64" s="4">
        <f t="shared" si="0"/>
        <v>331242440.46722054</v>
      </c>
      <c r="Q64">
        <v>48</v>
      </c>
      <c r="R64" s="4">
        <f t="shared" si="8"/>
        <v>1207457.8055116751</v>
      </c>
      <c r="S64" s="4">
        <f t="shared" si="1"/>
        <v>31773.406305260178</v>
      </c>
      <c r="T64" s="4">
        <f t="shared" si="9"/>
        <v>1239231.2118169353</v>
      </c>
      <c r="U64" s="4">
        <f t="shared" si="2"/>
        <v>14679245.347118413</v>
      </c>
      <c r="W64">
        <v>48</v>
      </c>
      <c r="X64" s="2">
        <f t="shared" si="17"/>
        <v>1000000</v>
      </c>
      <c r="Y64" s="4">
        <f t="shared" si="15"/>
        <v>120000</v>
      </c>
      <c r="Z64" s="4">
        <f t="shared" si="11"/>
        <v>1120000</v>
      </c>
      <c r="AA64" s="4">
        <f t="shared" si="12"/>
        <v>12000000</v>
      </c>
    </row>
    <row r="65" spans="2:27" x14ac:dyDescent="0.25">
      <c r="B65">
        <v>49</v>
      </c>
      <c r="C65" s="4">
        <f t="shared" si="3"/>
        <v>0</v>
      </c>
      <c r="D65" s="4">
        <f t="shared" si="13"/>
        <v>0</v>
      </c>
      <c r="E65" s="4">
        <f t="shared" si="18"/>
        <v>0</v>
      </c>
      <c r="F65" s="4">
        <f t="shared" si="19"/>
        <v>0</v>
      </c>
      <c r="H65">
        <v>49</v>
      </c>
      <c r="I65" s="5">
        <f t="shared" si="6"/>
        <v>6.7500000000000004E-2</v>
      </c>
      <c r="J65" s="4">
        <f t="shared" si="7"/>
        <v>1698772.138139223</v>
      </c>
      <c r="K65" s="4">
        <f t="shared" si="14"/>
        <v>1863238.7276281158</v>
      </c>
      <c r="L65" s="4">
        <f t="shared" si="16"/>
        <v>3562010.8657673388</v>
      </c>
      <c r="M65" s="4">
        <f t="shared" si="0"/>
        <v>329543668.3290813</v>
      </c>
      <c r="Q65">
        <v>49</v>
      </c>
      <c r="R65" s="4">
        <f t="shared" si="8"/>
        <v>1209872.7211227054</v>
      </c>
      <c r="S65" s="4">
        <f t="shared" si="1"/>
        <v>29358.490694236825</v>
      </c>
      <c r="T65" s="4">
        <f t="shared" si="9"/>
        <v>1239231.2118169423</v>
      </c>
      <c r="U65" s="4">
        <f t="shared" si="2"/>
        <v>13469372.625995707</v>
      </c>
      <c r="W65">
        <v>49</v>
      </c>
      <c r="X65" s="2">
        <f t="shared" si="17"/>
        <v>1000000</v>
      </c>
      <c r="Y65" s="4">
        <f t="shared" si="15"/>
        <v>120000</v>
      </c>
      <c r="Z65" s="4">
        <f t="shared" si="11"/>
        <v>1120000</v>
      </c>
      <c r="AA65" s="4">
        <f t="shared" si="12"/>
        <v>11000000</v>
      </c>
    </row>
    <row r="66" spans="2:27" x14ac:dyDescent="0.25">
      <c r="B66">
        <v>50</v>
      </c>
      <c r="C66" s="4">
        <f t="shared" si="3"/>
        <v>0</v>
      </c>
      <c r="D66" s="4">
        <f t="shared" si="13"/>
        <v>0</v>
      </c>
      <c r="E66" s="4">
        <f t="shared" si="18"/>
        <v>0</v>
      </c>
      <c r="F66" s="4">
        <f t="shared" si="19"/>
        <v>0</v>
      </c>
      <c r="H66">
        <v>50</v>
      </c>
      <c r="I66" s="5">
        <f t="shared" si="6"/>
        <v>6.7500000000000004E-2</v>
      </c>
      <c r="J66" s="4">
        <f t="shared" si="7"/>
        <v>1708327.7314162571</v>
      </c>
      <c r="K66" s="4">
        <f t="shared" si="14"/>
        <v>1853683.1343510826</v>
      </c>
      <c r="L66" s="4">
        <f t="shared" si="16"/>
        <v>3562010.8657673397</v>
      </c>
      <c r="M66" s="4">
        <f t="shared" si="0"/>
        <v>327835340.59766501</v>
      </c>
      <c r="Q66">
        <v>50</v>
      </c>
      <c r="R66" s="4">
        <f t="shared" si="8"/>
        <v>1212292.4665649536</v>
      </c>
      <c r="S66" s="4">
        <f t="shared" si="1"/>
        <v>26938.745251991415</v>
      </c>
      <c r="T66" s="4">
        <f t="shared" si="9"/>
        <v>1239231.2118169449</v>
      </c>
      <c r="U66" s="4">
        <f t="shared" si="2"/>
        <v>12257080.159430753</v>
      </c>
      <c r="W66">
        <v>50</v>
      </c>
      <c r="X66" s="2">
        <f t="shared" si="17"/>
        <v>1000000</v>
      </c>
      <c r="Y66" s="4">
        <f t="shared" si="15"/>
        <v>120000</v>
      </c>
      <c r="Z66" s="4">
        <f t="shared" si="11"/>
        <v>1120000</v>
      </c>
      <c r="AA66" s="4">
        <f t="shared" si="12"/>
        <v>10000000</v>
      </c>
    </row>
    <row r="67" spans="2:27" x14ac:dyDescent="0.25">
      <c r="B67">
        <v>51</v>
      </c>
      <c r="C67" s="4">
        <f t="shared" si="3"/>
        <v>0</v>
      </c>
      <c r="D67" s="4">
        <f t="shared" si="13"/>
        <v>0</v>
      </c>
      <c r="E67" s="4">
        <f t="shared" si="18"/>
        <v>0</v>
      </c>
      <c r="F67" s="4">
        <f t="shared" si="19"/>
        <v>0</v>
      </c>
      <c r="H67">
        <v>51</v>
      </c>
      <c r="I67" s="5">
        <f t="shared" si="6"/>
        <v>6.7500000000000004E-2</v>
      </c>
      <c r="J67" s="4">
        <f t="shared" si="7"/>
        <v>1717937.0749054737</v>
      </c>
      <c r="K67" s="4">
        <f t="shared" si="14"/>
        <v>1844073.790861866</v>
      </c>
      <c r="L67" s="4">
        <f t="shared" si="16"/>
        <v>3562010.8657673397</v>
      </c>
      <c r="M67" s="4">
        <f t="shared" si="0"/>
        <v>326117403.52275956</v>
      </c>
      <c r="Q67">
        <v>51</v>
      </c>
      <c r="R67" s="4">
        <f t="shared" si="8"/>
        <v>1214717.051498085</v>
      </c>
      <c r="S67" s="4">
        <f t="shared" si="1"/>
        <v>24514.160318861508</v>
      </c>
      <c r="T67" s="4">
        <f t="shared" si="9"/>
        <v>1239231.2118169465</v>
      </c>
      <c r="U67" s="4">
        <f t="shared" si="2"/>
        <v>11042363.107932668</v>
      </c>
      <c r="W67">
        <v>51</v>
      </c>
      <c r="X67" s="2">
        <f t="shared" si="17"/>
        <v>1000000</v>
      </c>
      <c r="Y67" s="4">
        <f t="shared" si="15"/>
        <v>120000</v>
      </c>
      <c r="Z67" s="4">
        <f t="shared" si="11"/>
        <v>1120000</v>
      </c>
      <c r="AA67" s="4">
        <f t="shared" si="12"/>
        <v>9000000</v>
      </c>
    </row>
    <row r="68" spans="2:27" x14ac:dyDescent="0.25">
      <c r="B68">
        <v>52</v>
      </c>
      <c r="C68" s="4">
        <f t="shared" si="3"/>
        <v>0</v>
      </c>
      <c r="D68" s="4">
        <f t="shared" si="13"/>
        <v>0</v>
      </c>
      <c r="E68" s="4">
        <f t="shared" si="18"/>
        <v>0</v>
      </c>
      <c r="F68" s="4">
        <f t="shared" si="19"/>
        <v>0</v>
      </c>
      <c r="H68">
        <v>52</v>
      </c>
      <c r="I68" s="5">
        <f t="shared" si="6"/>
        <v>6.7500000000000004E-2</v>
      </c>
      <c r="J68" s="4">
        <f t="shared" si="7"/>
        <v>1727600.4709518175</v>
      </c>
      <c r="K68" s="4">
        <f t="shared" si="14"/>
        <v>1834410.3948155227</v>
      </c>
      <c r="L68" s="4">
        <f t="shared" si="16"/>
        <v>3562010.8657673402</v>
      </c>
      <c r="M68" s="4">
        <f t="shared" si="0"/>
        <v>324389803.05180776</v>
      </c>
      <c r="Q68">
        <v>52</v>
      </c>
      <c r="R68" s="4">
        <f t="shared" si="8"/>
        <v>1217146.4856010622</v>
      </c>
      <c r="S68" s="4">
        <f t="shared" si="1"/>
        <v>22084.726215865336</v>
      </c>
      <c r="T68" s="4">
        <f t="shared" si="9"/>
        <v>1239231.2118169274</v>
      </c>
      <c r="U68" s="4">
        <f t="shared" si="2"/>
        <v>9825216.6223316062</v>
      </c>
      <c r="W68">
        <v>52</v>
      </c>
      <c r="X68" s="2">
        <f t="shared" si="17"/>
        <v>1000000</v>
      </c>
      <c r="Y68" s="4">
        <f t="shared" si="15"/>
        <v>120000</v>
      </c>
      <c r="Z68" s="4">
        <f t="shared" si="11"/>
        <v>1120000</v>
      </c>
      <c r="AA68" s="4">
        <f t="shared" si="12"/>
        <v>8000000</v>
      </c>
    </row>
    <row r="69" spans="2:27" x14ac:dyDescent="0.25">
      <c r="B69">
        <v>53</v>
      </c>
      <c r="C69" s="4">
        <f t="shared" si="3"/>
        <v>0</v>
      </c>
      <c r="D69" s="4">
        <f t="shared" si="13"/>
        <v>0</v>
      </c>
      <c r="E69" s="4">
        <f t="shared" si="18"/>
        <v>0</v>
      </c>
      <c r="F69" s="4">
        <f t="shared" si="19"/>
        <v>0</v>
      </c>
      <c r="H69">
        <v>53</v>
      </c>
      <c r="I69" s="5">
        <f t="shared" si="6"/>
        <v>6.7500000000000004E-2</v>
      </c>
      <c r="J69" s="4">
        <f t="shared" si="7"/>
        <v>1737318.2236009203</v>
      </c>
      <c r="K69" s="4">
        <f t="shared" si="14"/>
        <v>1824692.642166419</v>
      </c>
      <c r="L69" s="4">
        <f t="shared" si="16"/>
        <v>3562010.8657673392</v>
      </c>
      <c r="M69" s="4">
        <f t="shared" si="0"/>
        <v>322652484.82820684</v>
      </c>
      <c r="Q69">
        <v>53</v>
      </c>
      <c r="R69" s="4">
        <f t="shared" si="8"/>
        <v>1219580.7785722681</v>
      </c>
      <c r="S69" s="4">
        <f t="shared" si="1"/>
        <v>19650.433244663214</v>
      </c>
      <c r="T69" s="4">
        <f t="shared" si="9"/>
        <v>1239231.2118169314</v>
      </c>
      <c r="U69" s="4">
        <f t="shared" si="2"/>
        <v>8605635.8437593374</v>
      </c>
      <c r="W69">
        <v>53</v>
      </c>
      <c r="X69" s="2">
        <f t="shared" si="17"/>
        <v>1000000</v>
      </c>
      <c r="Y69" s="4">
        <f t="shared" si="15"/>
        <v>120000</v>
      </c>
      <c r="Z69" s="4">
        <f t="shared" si="11"/>
        <v>1120000</v>
      </c>
      <c r="AA69" s="4">
        <f t="shared" si="12"/>
        <v>7000000</v>
      </c>
    </row>
    <row r="70" spans="2:27" x14ac:dyDescent="0.25">
      <c r="B70">
        <v>54</v>
      </c>
      <c r="C70" s="4">
        <f t="shared" si="3"/>
        <v>0</v>
      </c>
      <c r="D70" s="4">
        <f t="shared" si="13"/>
        <v>0</v>
      </c>
      <c r="E70" s="4">
        <f t="shared" si="18"/>
        <v>0</v>
      </c>
      <c r="F70" s="4">
        <f t="shared" si="19"/>
        <v>0</v>
      </c>
      <c r="H70">
        <v>54</v>
      </c>
      <c r="I70" s="5">
        <f t="shared" si="6"/>
        <v>6.7500000000000004E-2</v>
      </c>
      <c r="J70" s="4">
        <f t="shared" si="7"/>
        <v>1747090.6386086761</v>
      </c>
      <c r="K70" s="4">
        <f t="shared" si="14"/>
        <v>1814920.2271586636</v>
      </c>
      <c r="L70" s="4">
        <f t="shared" si="16"/>
        <v>3562010.8657673397</v>
      </c>
      <c r="M70" s="4">
        <f t="shared" si="0"/>
        <v>320905394.18959814</v>
      </c>
      <c r="Q70">
        <v>54</v>
      </c>
      <c r="R70" s="4">
        <f t="shared" si="8"/>
        <v>1222019.9401294272</v>
      </c>
      <c r="S70" s="4">
        <f t="shared" si="1"/>
        <v>17211.271687518674</v>
      </c>
      <c r="T70" s="4">
        <f t="shared" si="9"/>
        <v>1239231.2118169458</v>
      </c>
      <c r="U70" s="4">
        <f t="shared" si="2"/>
        <v>7383615.9036299102</v>
      </c>
      <c r="W70">
        <v>54</v>
      </c>
      <c r="X70" s="2">
        <f t="shared" si="17"/>
        <v>1000000</v>
      </c>
      <c r="Y70" s="4">
        <f t="shared" si="15"/>
        <v>120000</v>
      </c>
      <c r="Z70" s="4">
        <f t="shared" si="11"/>
        <v>1120000</v>
      </c>
      <c r="AA70" s="4">
        <f t="shared" si="12"/>
        <v>6000000</v>
      </c>
    </row>
    <row r="71" spans="2:27" x14ac:dyDescent="0.25">
      <c r="B71">
        <v>55</v>
      </c>
      <c r="C71" s="4">
        <f t="shared" si="3"/>
        <v>0</v>
      </c>
      <c r="D71" s="4">
        <f t="shared" si="13"/>
        <v>0</v>
      </c>
      <c r="E71" s="4">
        <f t="shared" si="18"/>
        <v>0</v>
      </c>
      <c r="F71" s="4">
        <f t="shared" si="19"/>
        <v>0</v>
      </c>
      <c r="H71">
        <v>55</v>
      </c>
      <c r="I71" s="5">
        <f t="shared" si="6"/>
        <v>6.7500000000000004E-2</v>
      </c>
      <c r="J71" s="4">
        <f t="shared" si="7"/>
        <v>1756918.02345085</v>
      </c>
      <c r="K71" s="4">
        <f t="shared" si="14"/>
        <v>1805092.8423164897</v>
      </c>
      <c r="L71" s="4">
        <f t="shared" si="16"/>
        <v>3562010.8657673397</v>
      </c>
      <c r="M71" s="4">
        <f t="shared" si="0"/>
        <v>319148476.16614729</v>
      </c>
      <c r="Q71">
        <v>55</v>
      </c>
      <c r="R71" s="4">
        <f t="shared" si="8"/>
        <v>1224463.9800096906</v>
      </c>
      <c r="S71" s="4">
        <f t="shared" si="1"/>
        <v>14767.231807259821</v>
      </c>
      <c r="T71" s="4">
        <f t="shared" si="9"/>
        <v>1239231.2118169505</v>
      </c>
      <c r="U71" s="4">
        <f t="shared" si="2"/>
        <v>6159151.9236202193</v>
      </c>
      <c r="W71">
        <v>55</v>
      </c>
      <c r="X71" s="2">
        <f t="shared" si="17"/>
        <v>1000000</v>
      </c>
      <c r="Y71" s="4">
        <f t="shared" si="15"/>
        <v>120000</v>
      </c>
      <c r="Z71" s="4">
        <f t="shared" si="11"/>
        <v>1120000</v>
      </c>
      <c r="AA71" s="4">
        <f t="shared" si="12"/>
        <v>5000000</v>
      </c>
    </row>
    <row r="72" spans="2:27" x14ac:dyDescent="0.25">
      <c r="B72">
        <v>56</v>
      </c>
      <c r="C72" s="4">
        <f t="shared" si="3"/>
        <v>0</v>
      </c>
      <c r="D72" s="4">
        <f t="shared" si="13"/>
        <v>0</v>
      </c>
      <c r="E72" s="4">
        <f t="shared" si="18"/>
        <v>0</v>
      </c>
      <c r="F72" s="4">
        <f t="shared" si="19"/>
        <v>0</v>
      </c>
      <c r="H72">
        <v>56</v>
      </c>
      <c r="I72" s="5">
        <f t="shared" si="6"/>
        <v>6.7500000000000004E-2</v>
      </c>
      <c r="J72" s="4">
        <f t="shared" si="7"/>
        <v>1766800.6873327615</v>
      </c>
      <c r="K72" s="4">
        <f t="shared" si="14"/>
        <v>1795210.1784345787</v>
      </c>
      <c r="L72" s="4">
        <f t="shared" si="16"/>
        <v>3562010.8657673402</v>
      </c>
      <c r="M72" s="4">
        <f t="shared" si="0"/>
        <v>317381675.47881454</v>
      </c>
      <c r="Q72">
        <v>56</v>
      </c>
      <c r="R72" s="4">
        <f t="shared" si="8"/>
        <v>1226912.9079696715</v>
      </c>
      <c r="S72" s="4">
        <f t="shared" si="1"/>
        <v>12318.303847240439</v>
      </c>
      <c r="T72" s="4">
        <f t="shared" si="9"/>
        <v>1239231.2118169121</v>
      </c>
      <c r="U72" s="4">
        <f t="shared" si="2"/>
        <v>4932239.015650548</v>
      </c>
      <c r="W72">
        <v>56</v>
      </c>
      <c r="X72" s="2">
        <f t="shared" si="17"/>
        <v>1000000</v>
      </c>
      <c r="Y72" s="4">
        <f t="shared" si="15"/>
        <v>120000</v>
      </c>
      <c r="Z72" s="4">
        <f t="shared" si="11"/>
        <v>1120000</v>
      </c>
      <c r="AA72" s="4">
        <f t="shared" si="12"/>
        <v>4000000</v>
      </c>
    </row>
    <row r="73" spans="2:27" x14ac:dyDescent="0.25">
      <c r="B73">
        <v>57</v>
      </c>
      <c r="C73" s="4">
        <f t="shared" si="3"/>
        <v>0</v>
      </c>
      <c r="D73" s="4">
        <f t="shared" si="13"/>
        <v>0</v>
      </c>
      <c r="E73" s="4">
        <f t="shared" si="18"/>
        <v>0</v>
      </c>
      <c r="F73" s="4">
        <f t="shared" si="19"/>
        <v>0</v>
      </c>
      <c r="H73">
        <v>57</v>
      </c>
      <c r="I73" s="5">
        <f t="shared" si="6"/>
        <v>6.7500000000000004E-2</v>
      </c>
      <c r="J73" s="4">
        <f t="shared" si="7"/>
        <v>1776738.9411990067</v>
      </c>
      <c r="K73" s="4">
        <f t="shared" si="14"/>
        <v>1785271.924568332</v>
      </c>
      <c r="L73" s="4">
        <f t="shared" si="16"/>
        <v>3562010.8657673388</v>
      </c>
      <c r="M73" s="4">
        <f t="shared" si="0"/>
        <v>315604936.53761554</v>
      </c>
      <c r="Q73">
        <v>57</v>
      </c>
      <c r="R73" s="4">
        <f t="shared" si="8"/>
        <v>1229366.7337856302</v>
      </c>
      <c r="S73" s="4">
        <f t="shared" si="1"/>
        <v>9864.4780313010961</v>
      </c>
      <c r="T73" s="4">
        <f t="shared" si="9"/>
        <v>1239231.2118169314</v>
      </c>
      <c r="U73" s="4">
        <f t="shared" si="2"/>
        <v>3702872.2818649178</v>
      </c>
      <c r="W73">
        <v>57</v>
      </c>
      <c r="X73" s="2">
        <f t="shared" si="17"/>
        <v>1000000</v>
      </c>
      <c r="Y73" s="4">
        <f t="shared" si="15"/>
        <v>120000</v>
      </c>
      <c r="Z73" s="4">
        <f t="shared" si="11"/>
        <v>1120000</v>
      </c>
      <c r="AA73" s="4">
        <f t="shared" si="12"/>
        <v>3000000</v>
      </c>
    </row>
    <row r="74" spans="2:27" x14ac:dyDescent="0.25">
      <c r="B74">
        <v>58</v>
      </c>
      <c r="C74" s="4">
        <f t="shared" si="3"/>
        <v>0</v>
      </c>
      <c r="D74" s="4">
        <f t="shared" si="13"/>
        <v>0</v>
      </c>
      <c r="E74" s="4">
        <f t="shared" si="18"/>
        <v>0</v>
      </c>
      <c r="F74" s="4">
        <f t="shared" si="19"/>
        <v>0</v>
      </c>
      <c r="H74">
        <v>58</v>
      </c>
      <c r="I74" s="5">
        <f t="shared" si="6"/>
        <v>6.7500000000000004E-2</v>
      </c>
      <c r="J74" s="4">
        <f t="shared" si="7"/>
        <v>1786733.097743253</v>
      </c>
      <c r="K74" s="4">
        <f t="shared" si="14"/>
        <v>1775277.7680240877</v>
      </c>
      <c r="L74" s="4">
        <f t="shared" si="16"/>
        <v>3562010.8657673406</v>
      </c>
      <c r="M74" s="4">
        <f t="shared" si="0"/>
        <v>313818203.43987226</v>
      </c>
      <c r="Q74">
        <v>58</v>
      </c>
      <c r="R74" s="4">
        <f t="shared" si="8"/>
        <v>1231825.4672531874</v>
      </c>
      <c r="S74" s="4">
        <f t="shared" si="1"/>
        <v>7405.744563729836</v>
      </c>
      <c r="T74" s="4">
        <f t="shared" si="9"/>
        <v>1239231.2118169172</v>
      </c>
      <c r="U74" s="4">
        <f t="shared" si="2"/>
        <v>2471046.8146117302</v>
      </c>
      <c r="W74">
        <v>58</v>
      </c>
      <c r="X74" s="2">
        <f t="shared" si="17"/>
        <v>1000000</v>
      </c>
      <c r="Y74" s="4">
        <f t="shared" si="15"/>
        <v>120000</v>
      </c>
      <c r="Z74" s="4">
        <f t="shared" si="11"/>
        <v>1120000</v>
      </c>
      <c r="AA74" s="4">
        <f t="shared" si="12"/>
        <v>2000000</v>
      </c>
    </row>
    <row r="75" spans="2:27" x14ac:dyDescent="0.25">
      <c r="B75">
        <v>59</v>
      </c>
      <c r="C75" s="4">
        <f t="shared" si="3"/>
        <v>0</v>
      </c>
      <c r="D75" s="4">
        <f t="shared" si="13"/>
        <v>0</v>
      </c>
      <c r="E75" s="4">
        <f t="shared" si="18"/>
        <v>0</v>
      </c>
      <c r="F75" s="4">
        <f t="shared" si="19"/>
        <v>0</v>
      </c>
      <c r="H75">
        <v>59</v>
      </c>
      <c r="I75" s="5">
        <f t="shared" si="6"/>
        <v>6.7500000000000004E-2</v>
      </c>
      <c r="J75" s="4">
        <f t="shared" si="7"/>
        <v>1796783.471418059</v>
      </c>
      <c r="K75" s="4">
        <f t="shared" si="14"/>
        <v>1765227.3943492817</v>
      </c>
      <c r="L75" s="4">
        <f t="shared" si="16"/>
        <v>3562010.8657673406</v>
      </c>
      <c r="M75" s="4">
        <f t="shared" si="0"/>
        <v>312021419.96845418</v>
      </c>
      <c r="Q75">
        <v>59</v>
      </c>
      <c r="R75" s="4">
        <f t="shared" si="8"/>
        <v>1234289.1181876995</v>
      </c>
      <c r="S75" s="4">
        <f t="shared" si="1"/>
        <v>4942.0936292234601</v>
      </c>
      <c r="T75" s="4">
        <f t="shared" si="9"/>
        <v>1239231.211816923</v>
      </c>
      <c r="U75" s="4">
        <f t="shared" si="2"/>
        <v>1236757.6964240307</v>
      </c>
      <c r="W75">
        <v>59</v>
      </c>
      <c r="X75" s="2">
        <f t="shared" si="17"/>
        <v>1000000</v>
      </c>
      <c r="Y75" s="4">
        <f t="shared" si="15"/>
        <v>120000</v>
      </c>
      <c r="Z75" s="4">
        <f t="shared" si="11"/>
        <v>1120000</v>
      </c>
      <c r="AA75" s="4">
        <f t="shared" si="12"/>
        <v>1000000</v>
      </c>
    </row>
    <row r="76" spans="2:27" x14ac:dyDescent="0.25">
      <c r="B76">
        <v>60</v>
      </c>
      <c r="C76" s="4">
        <f t="shared" si="3"/>
        <v>0</v>
      </c>
      <c r="D76" s="4">
        <f t="shared" si="13"/>
        <v>0</v>
      </c>
      <c r="E76" s="4">
        <f t="shared" si="18"/>
        <v>0</v>
      </c>
      <c r="F76" s="4">
        <f t="shared" si="19"/>
        <v>0</v>
      </c>
      <c r="H76">
        <v>60</v>
      </c>
      <c r="I76" s="5">
        <f t="shared" si="6"/>
        <v>6.7500000000000004E-2</v>
      </c>
      <c r="J76" s="4">
        <f t="shared" si="7"/>
        <v>1806890.3784447853</v>
      </c>
      <c r="K76" s="4">
        <f t="shared" si="14"/>
        <v>1755120.4873225549</v>
      </c>
      <c r="L76" s="4">
        <f t="shared" si="16"/>
        <v>3562010.8657673402</v>
      </c>
      <c r="M76" s="4">
        <f>IF(M75-J76&lt;1,0,M75-J76)</f>
        <v>310214529.59000939</v>
      </c>
      <c r="Q76">
        <v>60</v>
      </c>
      <c r="R76" s="4">
        <f t="shared" si="8"/>
        <v>1236757.6964239979</v>
      </c>
      <c r="S76" s="4">
        <f t="shared" si="1"/>
        <v>2473.5153928480613</v>
      </c>
      <c r="T76" s="4">
        <f t="shared" si="9"/>
        <v>1239231.2118168459</v>
      </c>
      <c r="U76" s="4">
        <f t="shared" si="2"/>
        <v>0</v>
      </c>
      <c r="W76">
        <v>60</v>
      </c>
      <c r="X76" s="2">
        <f t="shared" si="17"/>
        <v>1000000</v>
      </c>
      <c r="Y76" s="4">
        <f t="shared" si="15"/>
        <v>120000</v>
      </c>
      <c r="Z76" s="4">
        <f t="shared" si="11"/>
        <v>1120000</v>
      </c>
      <c r="AA76" s="4">
        <f t="shared" si="12"/>
        <v>0</v>
      </c>
    </row>
    <row r="77" spans="2:27" x14ac:dyDescent="0.25">
      <c r="B77">
        <v>61</v>
      </c>
      <c r="C77" s="4">
        <f t="shared" si="3"/>
        <v>0</v>
      </c>
      <c r="D77" s="4">
        <f t="shared" si="13"/>
        <v>0</v>
      </c>
      <c r="E77" s="4">
        <f t="shared" si="18"/>
        <v>0</v>
      </c>
      <c r="F77" s="4">
        <f t="shared" si="19"/>
        <v>0</v>
      </c>
      <c r="H77">
        <v>61</v>
      </c>
      <c r="I77" s="5">
        <f t="shared" si="6"/>
        <v>6.5000000000000002E-2</v>
      </c>
      <c r="J77" s="4">
        <f>IF(K77=0,0,L77-K77)</f>
        <v>1842094.5319748907</v>
      </c>
      <c r="K77" s="4">
        <f>I77/12*M76</f>
        <v>1680328.7019458842</v>
      </c>
      <c r="L77" s="4">
        <f t="shared" si="16"/>
        <v>3522423.2339207749</v>
      </c>
      <c r="M77" s="4">
        <f t="shared" ref="M77:M140" si="20">IF(M76-J77&lt;1,0,M76-J77)</f>
        <v>308372435.05803448</v>
      </c>
      <c r="Q77">
        <v>61</v>
      </c>
      <c r="R77" s="4">
        <f t="shared" si="8"/>
        <v>0</v>
      </c>
      <c r="S77" s="4">
        <f t="shared" si="1"/>
        <v>0</v>
      </c>
      <c r="T77" s="4">
        <f t="shared" si="9"/>
        <v>0</v>
      </c>
      <c r="U77" s="4">
        <f t="shared" si="2"/>
        <v>0</v>
      </c>
      <c r="W77">
        <v>61</v>
      </c>
      <c r="X77" s="2">
        <f t="shared" si="17"/>
        <v>0</v>
      </c>
      <c r="Y77" s="4">
        <f t="shared" si="15"/>
        <v>0</v>
      </c>
      <c r="Z77" s="4">
        <f t="shared" si="11"/>
        <v>0</v>
      </c>
      <c r="AA77" s="4">
        <f t="shared" si="12"/>
        <v>0</v>
      </c>
    </row>
    <row r="78" spans="2:27" x14ac:dyDescent="0.25">
      <c r="B78">
        <v>62</v>
      </c>
      <c r="C78" s="4">
        <f t="shared" si="3"/>
        <v>0</v>
      </c>
      <c r="D78" s="4">
        <f t="shared" si="13"/>
        <v>0</v>
      </c>
      <c r="E78" s="4">
        <f t="shared" si="18"/>
        <v>0</v>
      </c>
      <c r="F78" s="4">
        <f t="shared" si="19"/>
        <v>0</v>
      </c>
      <c r="H78">
        <v>62</v>
      </c>
      <c r="I78" s="5">
        <f t="shared" si="6"/>
        <v>6.5000000000000002E-2</v>
      </c>
      <c r="J78" s="4">
        <f t="shared" ref="J78:J141" si="21">IF(K78=0,0,L78-K78)</f>
        <v>1852072.5440230877</v>
      </c>
      <c r="K78" s="4">
        <f t="shared" si="14"/>
        <v>1670350.6898976867</v>
      </c>
      <c r="L78" s="4">
        <f t="shared" si="16"/>
        <v>3522423.2339207744</v>
      </c>
      <c r="M78" s="4">
        <f t="shared" si="20"/>
        <v>306520362.51401138</v>
      </c>
      <c r="Q78">
        <v>62</v>
      </c>
      <c r="R78" s="4">
        <f t="shared" si="8"/>
        <v>0</v>
      </c>
      <c r="S78" s="4">
        <f t="shared" si="1"/>
        <v>0</v>
      </c>
      <c r="T78" s="4">
        <f t="shared" si="9"/>
        <v>0</v>
      </c>
      <c r="U78" s="4">
        <f t="shared" si="2"/>
        <v>0</v>
      </c>
      <c r="W78">
        <v>62</v>
      </c>
      <c r="X78" s="2">
        <f t="shared" si="17"/>
        <v>0</v>
      </c>
      <c r="Y78" s="4">
        <f t="shared" si="15"/>
        <v>0</v>
      </c>
      <c r="Z78" s="4">
        <f t="shared" si="11"/>
        <v>0</v>
      </c>
      <c r="AA78" s="4">
        <f t="shared" si="12"/>
        <v>0</v>
      </c>
    </row>
    <row r="79" spans="2:27" x14ac:dyDescent="0.25">
      <c r="B79">
        <v>63</v>
      </c>
      <c r="C79" s="4">
        <f t="shared" si="3"/>
        <v>0</v>
      </c>
      <c r="D79" s="4">
        <f t="shared" si="13"/>
        <v>0</v>
      </c>
      <c r="E79" s="4">
        <f t="shared" si="18"/>
        <v>0</v>
      </c>
      <c r="F79" s="4">
        <f t="shared" si="19"/>
        <v>0</v>
      </c>
      <c r="H79">
        <v>63</v>
      </c>
      <c r="I79" s="5">
        <f t="shared" si="6"/>
        <v>6.5000000000000002E-2</v>
      </c>
      <c r="J79" s="4">
        <f t="shared" si="21"/>
        <v>1862104.6036365456</v>
      </c>
      <c r="K79" s="4">
        <f t="shared" si="14"/>
        <v>1660318.6302842284</v>
      </c>
      <c r="L79" s="4">
        <f t="shared" si="16"/>
        <v>3522423.233920774</v>
      </c>
      <c r="M79" s="4">
        <f t="shared" si="20"/>
        <v>304658257.91037482</v>
      </c>
      <c r="Q79">
        <v>63</v>
      </c>
      <c r="R79" s="4">
        <f t="shared" si="8"/>
        <v>0</v>
      </c>
      <c r="S79" s="4">
        <f t="shared" si="1"/>
        <v>0</v>
      </c>
      <c r="T79" s="4">
        <f t="shared" si="9"/>
        <v>0</v>
      </c>
      <c r="U79" s="4">
        <f t="shared" si="2"/>
        <v>0</v>
      </c>
      <c r="W79">
        <v>63</v>
      </c>
      <c r="X79" s="2">
        <f t="shared" si="17"/>
        <v>0</v>
      </c>
      <c r="Y79" s="4">
        <f t="shared" si="15"/>
        <v>0</v>
      </c>
      <c r="Z79" s="4">
        <f t="shared" si="11"/>
        <v>0</v>
      </c>
      <c r="AA79" s="4">
        <f t="shared" si="12"/>
        <v>0</v>
      </c>
    </row>
    <row r="80" spans="2:27" x14ac:dyDescent="0.25">
      <c r="B80">
        <v>64</v>
      </c>
      <c r="C80" s="4">
        <f t="shared" si="3"/>
        <v>0</v>
      </c>
      <c r="D80" s="4">
        <f t="shared" si="13"/>
        <v>0</v>
      </c>
      <c r="E80" s="4">
        <f t="shared" si="18"/>
        <v>0</v>
      </c>
      <c r="F80" s="4">
        <f t="shared" si="19"/>
        <v>0</v>
      </c>
      <c r="H80">
        <v>64</v>
      </c>
      <c r="I80" s="5">
        <f t="shared" si="6"/>
        <v>6.5000000000000002E-2</v>
      </c>
      <c r="J80" s="4">
        <f t="shared" si="21"/>
        <v>1872191.0035729103</v>
      </c>
      <c r="K80" s="4">
        <f t="shared" si="14"/>
        <v>1650232.2303478636</v>
      </c>
      <c r="L80" s="4">
        <f t="shared" si="16"/>
        <v>3522423.233920774</v>
      </c>
      <c r="M80" s="4">
        <f t="shared" si="20"/>
        <v>302786066.90680194</v>
      </c>
      <c r="Q80">
        <v>64</v>
      </c>
      <c r="R80" s="4">
        <f t="shared" si="8"/>
        <v>0</v>
      </c>
      <c r="S80" s="4">
        <f t="shared" si="1"/>
        <v>0</v>
      </c>
      <c r="T80" s="4">
        <f t="shared" si="9"/>
        <v>0</v>
      </c>
      <c r="U80" s="4">
        <f t="shared" si="2"/>
        <v>0</v>
      </c>
      <c r="W80">
        <v>64</v>
      </c>
      <c r="X80" s="2">
        <f t="shared" si="17"/>
        <v>0</v>
      </c>
      <c r="Y80" s="4">
        <f t="shared" si="15"/>
        <v>0</v>
      </c>
      <c r="Z80" s="4">
        <f t="shared" si="11"/>
        <v>0</v>
      </c>
      <c r="AA80" s="4">
        <f t="shared" si="12"/>
        <v>0</v>
      </c>
    </row>
    <row r="81" spans="2:27" x14ac:dyDescent="0.25">
      <c r="B81">
        <v>65</v>
      </c>
      <c r="C81" s="4">
        <f t="shared" ref="C81:C144" si="22">IF(B81&gt;$D$5,0,F80/($D$5+1-B81))</f>
        <v>0</v>
      </c>
      <c r="D81" s="4">
        <f t="shared" ref="D81:D144" si="23">IF($D$7*F80&lt;0,0,$D$7*F80)</f>
        <v>0</v>
      </c>
      <c r="E81" s="4">
        <f t="shared" si="18"/>
        <v>0</v>
      </c>
      <c r="F81" s="4">
        <f t="shared" si="19"/>
        <v>0</v>
      </c>
      <c r="H81">
        <v>65</v>
      </c>
      <c r="I81" s="5">
        <f t="shared" si="6"/>
        <v>6.5000000000000002E-2</v>
      </c>
      <c r="J81" s="4">
        <f t="shared" si="21"/>
        <v>1882332.0381755971</v>
      </c>
      <c r="K81" s="4">
        <f t="shared" si="14"/>
        <v>1640091.1957451773</v>
      </c>
      <c r="L81" s="4">
        <f t="shared" ref="L81:L144" si="24">IF(K81=0,0,(M80*(I81/12))/(1-1/(1+I81/12)^($J$5-H80)))</f>
        <v>3522423.2339207744</v>
      </c>
      <c r="M81" s="4">
        <f t="shared" si="20"/>
        <v>300903734.86862636</v>
      </c>
      <c r="Q81">
        <v>65</v>
      </c>
      <c r="R81" s="4">
        <f t="shared" si="8"/>
        <v>0</v>
      </c>
      <c r="S81" s="4">
        <f t="shared" ref="S81:S144" si="25">(U80*($S$6/12))</f>
        <v>0</v>
      </c>
      <c r="T81" s="4">
        <f t="shared" ref="T81:T144" si="26">IF(S81=0,0,(U80*($S$6/12))/(1-1/(1+$S$6/12)^($S$5-Q80)))</f>
        <v>0</v>
      </c>
      <c r="U81" s="4">
        <f t="shared" ref="U81:U144" si="27">IF(U80-R81&lt;1,0,U80-R81)</f>
        <v>0</v>
      </c>
      <c r="W81">
        <v>65</v>
      </c>
      <c r="X81" s="2">
        <f t="shared" si="17"/>
        <v>0</v>
      </c>
      <c r="Y81" s="4">
        <f t="shared" ref="Y81:Y144" si="28">IF(X81=0,0,$Y$7*$AA$16)</f>
        <v>0</v>
      </c>
      <c r="Z81" s="4">
        <f t="shared" si="11"/>
        <v>0</v>
      </c>
      <c r="AA81" s="4">
        <f t="shared" si="12"/>
        <v>0</v>
      </c>
    </row>
    <row r="82" spans="2:27" x14ac:dyDescent="0.25">
      <c r="B82">
        <v>66</v>
      </c>
      <c r="C82" s="4">
        <f t="shared" si="22"/>
        <v>0</v>
      </c>
      <c r="D82" s="4">
        <f t="shared" si="23"/>
        <v>0</v>
      </c>
      <c r="E82" s="4">
        <f t="shared" si="18"/>
        <v>0</v>
      </c>
      <c r="F82" s="4">
        <f t="shared" si="19"/>
        <v>0</v>
      </c>
      <c r="H82">
        <v>66</v>
      </c>
      <c r="I82" s="5">
        <f t="shared" ref="I82:I145" si="29">VLOOKUP(ROUNDDOWN((H82-1)/12,0)+1,$N$2:$O$21,2)</f>
        <v>6.5000000000000002E-2</v>
      </c>
      <c r="J82" s="4">
        <f t="shared" si="21"/>
        <v>1892528.0033823806</v>
      </c>
      <c r="K82" s="4">
        <f t="shared" ref="K82:K145" si="30">I82/12*M81</f>
        <v>1629895.2305383929</v>
      </c>
      <c r="L82" s="4">
        <f t="shared" si="24"/>
        <v>3522423.2339207735</v>
      </c>
      <c r="M82" s="4">
        <f t="shared" si="20"/>
        <v>299011206.86524397</v>
      </c>
      <c r="Q82">
        <v>66</v>
      </c>
      <c r="R82" s="4">
        <f t="shared" ref="R82:R145" si="31">T82-S82</f>
        <v>0</v>
      </c>
      <c r="S82" s="4">
        <f t="shared" si="25"/>
        <v>0</v>
      </c>
      <c r="T82" s="4">
        <f t="shared" si="26"/>
        <v>0</v>
      </c>
      <c r="U82" s="4">
        <f t="shared" si="27"/>
        <v>0</v>
      </c>
      <c r="W82">
        <v>66</v>
      </c>
      <c r="X82" s="2">
        <f t="shared" si="17"/>
        <v>0</v>
      </c>
      <c r="Y82" s="4">
        <f t="shared" si="28"/>
        <v>0</v>
      </c>
      <c r="Z82" s="4">
        <f t="shared" ref="Z82:Z145" si="32">Y82+X82</f>
        <v>0</v>
      </c>
      <c r="AA82" s="4">
        <f t="shared" ref="AA82:AA145" si="33">AA81-X82</f>
        <v>0</v>
      </c>
    </row>
    <row r="83" spans="2:27" x14ac:dyDescent="0.25">
      <c r="B83">
        <v>67</v>
      </c>
      <c r="C83" s="4">
        <f t="shared" si="22"/>
        <v>0</v>
      </c>
      <c r="D83" s="4">
        <f t="shared" si="23"/>
        <v>0</v>
      </c>
      <c r="E83" s="4">
        <f t="shared" si="18"/>
        <v>0</v>
      </c>
      <c r="F83" s="4">
        <f t="shared" si="19"/>
        <v>0</v>
      </c>
      <c r="H83">
        <v>67</v>
      </c>
      <c r="I83" s="5">
        <f t="shared" si="29"/>
        <v>6.5000000000000002E-2</v>
      </c>
      <c r="J83" s="4">
        <f t="shared" si="21"/>
        <v>1902779.1967340356</v>
      </c>
      <c r="K83" s="4">
        <f t="shared" si="30"/>
        <v>1619644.0371867383</v>
      </c>
      <c r="L83" s="4">
        <f t="shared" si="24"/>
        <v>3522423.233920774</v>
      </c>
      <c r="M83" s="4">
        <f t="shared" si="20"/>
        <v>297108427.66850996</v>
      </c>
      <c r="Q83">
        <v>67</v>
      </c>
      <c r="R83" s="4">
        <f t="shared" si="31"/>
        <v>0</v>
      </c>
      <c r="S83" s="4">
        <f t="shared" si="25"/>
        <v>0</v>
      </c>
      <c r="T83" s="4">
        <f t="shared" si="26"/>
        <v>0</v>
      </c>
      <c r="U83" s="4">
        <f t="shared" si="27"/>
        <v>0</v>
      </c>
      <c r="W83">
        <v>67</v>
      </c>
      <c r="X83" s="2">
        <f t="shared" si="17"/>
        <v>0</v>
      </c>
      <c r="Y83" s="4">
        <f t="shared" si="28"/>
        <v>0</v>
      </c>
      <c r="Z83" s="4">
        <f t="shared" si="32"/>
        <v>0</v>
      </c>
      <c r="AA83" s="4">
        <f t="shared" si="33"/>
        <v>0</v>
      </c>
    </row>
    <row r="84" spans="2:27" x14ac:dyDescent="0.25">
      <c r="B84">
        <v>68</v>
      </c>
      <c r="C84" s="4">
        <f t="shared" si="22"/>
        <v>0</v>
      </c>
      <c r="D84" s="4">
        <f t="shared" si="23"/>
        <v>0</v>
      </c>
      <c r="E84" s="4">
        <f t="shared" si="18"/>
        <v>0</v>
      </c>
      <c r="F84" s="4">
        <f t="shared" si="19"/>
        <v>0</v>
      </c>
      <c r="H84">
        <v>68</v>
      </c>
      <c r="I84" s="5">
        <f t="shared" si="29"/>
        <v>6.5000000000000002E-2</v>
      </c>
      <c r="J84" s="4">
        <f t="shared" si="21"/>
        <v>1913085.9173830112</v>
      </c>
      <c r="K84" s="4">
        <f t="shared" si="30"/>
        <v>1609337.3165377623</v>
      </c>
      <c r="L84" s="4">
        <f t="shared" si="24"/>
        <v>3522423.2339207735</v>
      </c>
      <c r="M84" s="4">
        <f t="shared" si="20"/>
        <v>295195341.75112695</v>
      </c>
      <c r="Q84">
        <v>68</v>
      </c>
      <c r="R84" s="4">
        <f t="shared" si="31"/>
        <v>0</v>
      </c>
      <c r="S84" s="4">
        <f t="shared" si="25"/>
        <v>0</v>
      </c>
      <c r="T84" s="4">
        <f t="shared" si="26"/>
        <v>0</v>
      </c>
      <c r="U84" s="4">
        <f t="shared" si="27"/>
        <v>0</v>
      </c>
      <c r="W84">
        <v>68</v>
      </c>
      <c r="X84" s="2">
        <f t="shared" si="17"/>
        <v>0</v>
      </c>
      <c r="Y84" s="4">
        <f t="shared" si="28"/>
        <v>0</v>
      </c>
      <c r="Z84" s="4">
        <f t="shared" si="32"/>
        <v>0</v>
      </c>
      <c r="AA84" s="4">
        <f t="shared" si="33"/>
        <v>0</v>
      </c>
    </row>
    <row r="85" spans="2:27" x14ac:dyDescent="0.25">
      <c r="B85">
        <v>69</v>
      </c>
      <c r="C85" s="4">
        <f t="shared" si="22"/>
        <v>0</v>
      </c>
      <c r="D85" s="4">
        <f t="shared" si="23"/>
        <v>0</v>
      </c>
      <c r="E85" s="4">
        <f t="shared" si="18"/>
        <v>0</v>
      </c>
      <c r="F85" s="4">
        <f t="shared" si="19"/>
        <v>0</v>
      </c>
      <c r="H85">
        <v>69</v>
      </c>
      <c r="I85" s="5">
        <f t="shared" si="29"/>
        <v>6.5000000000000002E-2</v>
      </c>
      <c r="J85" s="4">
        <f t="shared" si="21"/>
        <v>1923448.4661021696</v>
      </c>
      <c r="K85" s="4">
        <f t="shared" si="30"/>
        <v>1598974.7678186044</v>
      </c>
      <c r="L85" s="4">
        <f t="shared" si="24"/>
        <v>3522423.233920774</v>
      </c>
      <c r="M85" s="4">
        <f t="shared" si="20"/>
        <v>293271893.28502476</v>
      </c>
      <c r="Q85">
        <v>69</v>
      </c>
      <c r="R85" s="4">
        <f t="shared" si="31"/>
        <v>0</v>
      </c>
      <c r="S85" s="4">
        <f t="shared" si="25"/>
        <v>0</v>
      </c>
      <c r="T85" s="4">
        <f t="shared" si="26"/>
        <v>0</v>
      </c>
      <c r="U85" s="4">
        <f t="shared" si="27"/>
        <v>0</v>
      </c>
      <c r="W85">
        <v>69</v>
      </c>
      <c r="X85" s="2">
        <f t="shared" si="17"/>
        <v>0</v>
      </c>
      <c r="Y85" s="4">
        <f t="shared" si="28"/>
        <v>0</v>
      </c>
      <c r="Z85" s="4">
        <f t="shared" si="32"/>
        <v>0</v>
      </c>
      <c r="AA85" s="4">
        <f t="shared" si="33"/>
        <v>0</v>
      </c>
    </row>
    <row r="86" spans="2:27" x14ac:dyDescent="0.25">
      <c r="B86">
        <v>70</v>
      </c>
      <c r="C86" s="4">
        <f t="shared" si="22"/>
        <v>0</v>
      </c>
      <c r="D86" s="4">
        <f t="shared" si="23"/>
        <v>0</v>
      </c>
      <c r="E86" s="4">
        <f t="shared" si="18"/>
        <v>0</v>
      </c>
      <c r="F86" s="4">
        <f t="shared" si="19"/>
        <v>0</v>
      </c>
      <c r="H86">
        <v>70</v>
      </c>
      <c r="I86" s="5">
        <f t="shared" si="29"/>
        <v>6.5000000000000002E-2</v>
      </c>
      <c r="J86" s="4">
        <f t="shared" si="21"/>
        <v>1933867.1452935555</v>
      </c>
      <c r="K86" s="4">
        <f t="shared" si="30"/>
        <v>1588556.0886272176</v>
      </c>
      <c r="L86" s="4">
        <f t="shared" si="24"/>
        <v>3522423.233920773</v>
      </c>
      <c r="M86" s="4">
        <f t="shared" si="20"/>
        <v>291338026.13973123</v>
      </c>
      <c r="Q86">
        <v>70</v>
      </c>
      <c r="R86" s="4">
        <f t="shared" si="31"/>
        <v>0</v>
      </c>
      <c r="S86" s="4">
        <f t="shared" si="25"/>
        <v>0</v>
      </c>
      <c r="T86" s="4">
        <f t="shared" si="26"/>
        <v>0</v>
      </c>
      <c r="U86" s="4">
        <f t="shared" si="27"/>
        <v>0</v>
      </c>
      <c r="W86">
        <v>70</v>
      </c>
      <c r="X86" s="2">
        <f t="shared" si="17"/>
        <v>0</v>
      </c>
      <c r="Y86" s="4">
        <f t="shared" si="28"/>
        <v>0</v>
      </c>
      <c r="Z86" s="4">
        <f t="shared" si="32"/>
        <v>0</v>
      </c>
      <c r="AA86" s="4">
        <f t="shared" si="33"/>
        <v>0</v>
      </c>
    </row>
    <row r="87" spans="2:27" x14ac:dyDescent="0.25">
      <c r="B87">
        <v>71</v>
      </c>
      <c r="C87" s="4">
        <f t="shared" si="22"/>
        <v>0</v>
      </c>
      <c r="D87" s="4">
        <f t="shared" si="23"/>
        <v>0</v>
      </c>
      <c r="E87" s="4">
        <f t="shared" si="18"/>
        <v>0</v>
      </c>
      <c r="F87" s="4">
        <f t="shared" si="19"/>
        <v>0</v>
      </c>
      <c r="H87">
        <v>71</v>
      </c>
      <c r="I87" s="5">
        <f t="shared" si="29"/>
        <v>6.5000000000000002E-2</v>
      </c>
      <c r="J87" s="4">
        <f t="shared" si="21"/>
        <v>1944342.2589972289</v>
      </c>
      <c r="K87" s="4">
        <f t="shared" si="30"/>
        <v>1578080.9749235441</v>
      </c>
      <c r="L87" s="4">
        <f t="shared" si="24"/>
        <v>3522423.233920773</v>
      </c>
      <c r="M87" s="4">
        <f t="shared" si="20"/>
        <v>289393683.88073403</v>
      </c>
      <c r="Q87">
        <v>71</v>
      </c>
      <c r="R87" s="4">
        <f t="shared" si="31"/>
        <v>0</v>
      </c>
      <c r="S87" s="4">
        <f t="shared" si="25"/>
        <v>0</v>
      </c>
      <c r="T87" s="4">
        <f t="shared" si="26"/>
        <v>0</v>
      </c>
      <c r="U87" s="4">
        <f t="shared" si="27"/>
        <v>0</v>
      </c>
      <c r="W87">
        <v>71</v>
      </c>
      <c r="X87" s="2">
        <f t="shared" si="17"/>
        <v>0</v>
      </c>
      <c r="Y87" s="4">
        <f t="shared" si="28"/>
        <v>0</v>
      </c>
      <c r="Z87" s="4">
        <f t="shared" si="32"/>
        <v>0</v>
      </c>
      <c r="AA87" s="4">
        <f t="shared" si="33"/>
        <v>0</v>
      </c>
    </row>
    <row r="88" spans="2:27" x14ac:dyDescent="0.25">
      <c r="B88">
        <v>72</v>
      </c>
      <c r="C88" s="4">
        <f t="shared" si="22"/>
        <v>0</v>
      </c>
      <c r="D88" s="4">
        <f t="shared" si="23"/>
        <v>0</v>
      </c>
      <c r="E88" s="4">
        <f t="shared" si="18"/>
        <v>0</v>
      </c>
      <c r="F88" s="4">
        <f t="shared" si="19"/>
        <v>0</v>
      </c>
      <c r="H88">
        <v>72</v>
      </c>
      <c r="I88" s="5">
        <f t="shared" si="29"/>
        <v>6.5000000000000002E-2</v>
      </c>
      <c r="J88" s="4">
        <f t="shared" si="21"/>
        <v>1954874.1129001307</v>
      </c>
      <c r="K88" s="4">
        <f t="shared" si="30"/>
        <v>1567549.1210206428</v>
      </c>
      <c r="L88" s="4">
        <f t="shared" si="24"/>
        <v>3522423.2339207735</v>
      </c>
      <c r="M88" s="4">
        <f t="shared" si="20"/>
        <v>287438809.76783389</v>
      </c>
      <c r="Q88">
        <v>72</v>
      </c>
      <c r="R88" s="4">
        <f t="shared" si="31"/>
        <v>0</v>
      </c>
      <c r="S88" s="4">
        <f t="shared" si="25"/>
        <v>0</v>
      </c>
      <c r="T88" s="4">
        <f t="shared" si="26"/>
        <v>0</v>
      </c>
      <c r="U88" s="4">
        <f t="shared" si="27"/>
        <v>0</v>
      </c>
      <c r="W88">
        <v>72</v>
      </c>
      <c r="X88" s="2">
        <f t="shared" si="17"/>
        <v>0</v>
      </c>
      <c r="Y88" s="4">
        <f t="shared" si="28"/>
        <v>0</v>
      </c>
      <c r="Z88" s="4">
        <f t="shared" si="32"/>
        <v>0</v>
      </c>
      <c r="AA88" s="4">
        <f t="shared" si="33"/>
        <v>0</v>
      </c>
    </row>
    <row r="89" spans="2:27" x14ac:dyDescent="0.25">
      <c r="B89">
        <v>73</v>
      </c>
      <c r="C89" s="4">
        <f t="shared" si="22"/>
        <v>0</v>
      </c>
      <c r="D89" s="4">
        <f t="shared" si="23"/>
        <v>0</v>
      </c>
      <c r="E89" s="4">
        <f t="shared" si="18"/>
        <v>0</v>
      </c>
      <c r="F89" s="4">
        <f t="shared" si="19"/>
        <v>0</v>
      </c>
      <c r="H89">
        <v>73</v>
      </c>
      <c r="I89" s="5">
        <f t="shared" si="29"/>
        <v>7.2499999999999995E-2</v>
      </c>
      <c r="J89" s="4">
        <f t="shared" si="21"/>
        <v>1894684.137106376</v>
      </c>
      <c r="K89" s="4">
        <f t="shared" si="30"/>
        <v>1736609.475680663</v>
      </c>
      <c r="L89" s="4">
        <f t="shared" si="24"/>
        <v>3631293.612787039</v>
      </c>
      <c r="M89" s="4">
        <f t="shared" si="20"/>
        <v>285544125.63072753</v>
      </c>
      <c r="Q89">
        <v>73</v>
      </c>
      <c r="R89" s="4">
        <f t="shared" si="31"/>
        <v>0</v>
      </c>
      <c r="S89" s="4">
        <f t="shared" si="25"/>
        <v>0</v>
      </c>
      <c r="T89" s="4">
        <f t="shared" si="26"/>
        <v>0</v>
      </c>
      <c r="U89" s="4">
        <f t="shared" si="27"/>
        <v>0</v>
      </c>
      <c r="W89">
        <v>73</v>
      </c>
      <c r="X89" s="2">
        <f t="shared" si="17"/>
        <v>0</v>
      </c>
      <c r="Y89" s="4">
        <f t="shared" si="28"/>
        <v>0</v>
      </c>
      <c r="Z89" s="4">
        <f t="shared" si="32"/>
        <v>0</v>
      </c>
      <c r="AA89" s="4">
        <f t="shared" si="33"/>
        <v>0</v>
      </c>
    </row>
    <row r="90" spans="2:27" x14ac:dyDescent="0.25">
      <c r="B90">
        <v>74</v>
      </c>
      <c r="C90" s="4">
        <f t="shared" si="22"/>
        <v>0</v>
      </c>
      <c r="D90" s="4">
        <f t="shared" si="23"/>
        <v>0</v>
      </c>
      <c r="E90" s="4">
        <f t="shared" si="18"/>
        <v>0</v>
      </c>
      <c r="F90" s="4">
        <f t="shared" si="19"/>
        <v>0</v>
      </c>
      <c r="H90">
        <v>74</v>
      </c>
      <c r="I90" s="5">
        <f t="shared" si="29"/>
        <v>7.2499999999999995E-2</v>
      </c>
      <c r="J90" s="4">
        <f t="shared" si="21"/>
        <v>1906131.187101393</v>
      </c>
      <c r="K90" s="4">
        <f t="shared" si="30"/>
        <v>1725162.4256856455</v>
      </c>
      <c r="L90" s="4">
        <f t="shared" si="24"/>
        <v>3631293.6127870386</v>
      </c>
      <c r="M90" s="4">
        <f t="shared" si="20"/>
        <v>283637994.44362617</v>
      </c>
      <c r="Q90">
        <v>74</v>
      </c>
      <c r="R90" s="4">
        <f t="shared" si="31"/>
        <v>0</v>
      </c>
      <c r="S90" s="4">
        <f t="shared" si="25"/>
        <v>0</v>
      </c>
      <c r="T90" s="4">
        <f t="shared" si="26"/>
        <v>0</v>
      </c>
      <c r="U90" s="4">
        <f t="shared" si="27"/>
        <v>0</v>
      </c>
      <c r="W90">
        <v>74</v>
      </c>
      <c r="X90" s="2">
        <f t="shared" si="17"/>
        <v>0</v>
      </c>
      <c r="Y90" s="4">
        <f t="shared" si="28"/>
        <v>0</v>
      </c>
      <c r="Z90" s="4">
        <f t="shared" si="32"/>
        <v>0</v>
      </c>
      <c r="AA90" s="4">
        <f t="shared" si="33"/>
        <v>0</v>
      </c>
    </row>
    <row r="91" spans="2:27" x14ac:dyDescent="0.25">
      <c r="B91">
        <v>75</v>
      </c>
      <c r="C91" s="4">
        <f t="shared" si="22"/>
        <v>0</v>
      </c>
      <c r="D91" s="4">
        <f t="shared" si="23"/>
        <v>0</v>
      </c>
      <c r="E91" s="4">
        <f t="shared" si="18"/>
        <v>0</v>
      </c>
      <c r="F91" s="4">
        <f t="shared" si="19"/>
        <v>0</v>
      </c>
      <c r="H91">
        <v>75</v>
      </c>
      <c r="I91" s="5">
        <f t="shared" si="29"/>
        <v>7.2499999999999995E-2</v>
      </c>
      <c r="J91" s="4">
        <f t="shared" si="21"/>
        <v>1917647.3963567985</v>
      </c>
      <c r="K91" s="4">
        <f t="shared" si="30"/>
        <v>1713646.2164302415</v>
      </c>
      <c r="L91" s="4">
        <f t="shared" si="24"/>
        <v>3631293.61278704</v>
      </c>
      <c r="M91" s="4">
        <f t="shared" si="20"/>
        <v>281720347.04726934</v>
      </c>
      <c r="Q91">
        <v>75</v>
      </c>
      <c r="R91" s="4">
        <f t="shared" si="31"/>
        <v>0</v>
      </c>
      <c r="S91" s="4">
        <f t="shared" si="25"/>
        <v>0</v>
      </c>
      <c r="T91" s="4">
        <f t="shared" si="26"/>
        <v>0</v>
      </c>
      <c r="U91" s="4">
        <f t="shared" si="27"/>
        <v>0</v>
      </c>
      <c r="W91">
        <v>75</v>
      </c>
      <c r="X91" s="2">
        <f t="shared" si="17"/>
        <v>0</v>
      </c>
      <c r="Y91" s="4">
        <f t="shared" si="28"/>
        <v>0</v>
      </c>
      <c r="Z91" s="4">
        <f t="shared" si="32"/>
        <v>0</v>
      </c>
      <c r="AA91" s="4">
        <f t="shared" si="33"/>
        <v>0</v>
      </c>
    </row>
    <row r="92" spans="2:27" x14ac:dyDescent="0.25">
      <c r="B92">
        <v>76</v>
      </c>
      <c r="C92" s="4">
        <f t="shared" si="22"/>
        <v>0</v>
      </c>
      <c r="D92" s="4">
        <f t="shared" si="23"/>
        <v>0</v>
      </c>
      <c r="E92" s="4">
        <f t="shared" si="18"/>
        <v>0</v>
      </c>
      <c r="F92" s="4">
        <f t="shared" si="19"/>
        <v>0</v>
      </c>
      <c r="H92">
        <v>76</v>
      </c>
      <c r="I92" s="5">
        <f t="shared" si="29"/>
        <v>7.2499999999999995E-2</v>
      </c>
      <c r="J92" s="4">
        <f t="shared" si="21"/>
        <v>1929233.1827097873</v>
      </c>
      <c r="K92" s="4">
        <f t="shared" si="30"/>
        <v>1702060.4300772522</v>
      </c>
      <c r="L92" s="4">
        <f t="shared" si="24"/>
        <v>3631293.6127870395</v>
      </c>
      <c r="M92" s="4">
        <f t="shared" si="20"/>
        <v>279791113.86455953</v>
      </c>
      <c r="Q92">
        <v>76</v>
      </c>
      <c r="R92" s="4">
        <f t="shared" si="31"/>
        <v>0</v>
      </c>
      <c r="S92" s="4">
        <f t="shared" si="25"/>
        <v>0</v>
      </c>
      <c r="T92" s="4">
        <f t="shared" si="26"/>
        <v>0</v>
      </c>
      <c r="U92" s="4">
        <f t="shared" si="27"/>
        <v>0</v>
      </c>
      <c r="W92">
        <v>76</v>
      </c>
      <c r="X92" s="2">
        <f t="shared" ref="X92:X155" si="34">IF(AA91=0,0,AA91/($Y$5+1-W92))</f>
        <v>0</v>
      </c>
      <c r="Y92" s="4">
        <f t="shared" si="28"/>
        <v>0</v>
      </c>
      <c r="Z92" s="4">
        <f t="shared" si="32"/>
        <v>0</v>
      </c>
      <c r="AA92" s="4">
        <f t="shared" si="33"/>
        <v>0</v>
      </c>
    </row>
    <row r="93" spans="2:27" x14ac:dyDescent="0.25">
      <c r="B93">
        <v>77</v>
      </c>
      <c r="C93" s="4">
        <f t="shared" si="22"/>
        <v>0</v>
      </c>
      <c r="D93" s="4">
        <f t="shared" si="23"/>
        <v>0</v>
      </c>
      <c r="E93" s="4">
        <f t="shared" si="18"/>
        <v>0</v>
      </c>
      <c r="F93" s="4">
        <f t="shared" si="19"/>
        <v>0</v>
      </c>
      <c r="H93">
        <v>77</v>
      </c>
      <c r="I93" s="5">
        <f t="shared" si="29"/>
        <v>7.2499999999999995E-2</v>
      </c>
      <c r="J93" s="4">
        <f t="shared" si="21"/>
        <v>1940888.9665219905</v>
      </c>
      <c r="K93" s="4">
        <f t="shared" si="30"/>
        <v>1690404.6462650471</v>
      </c>
      <c r="L93" s="4">
        <f t="shared" si="24"/>
        <v>3631293.6127870376</v>
      </c>
      <c r="M93" s="4">
        <f t="shared" si="20"/>
        <v>277850224.89803755</v>
      </c>
      <c r="Q93">
        <v>77</v>
      </c>
      <c r="R93" s="4">
        <f t="shared" si="31"/>
        <v>0</v>
      </c>
      <c r="S93" s="4">
        <f t="shared" si="25"/>
        <v>0</v>
      </c>
      <c r="T93" s="4">
        <f t="shared" si="26"/>
        <v>0</v>
      </c>
      <c r="U93" s="4">
        <f t="shared" si="27"/>
        <v>0</v>
      </c>
      <c r="W93">
        <v>77</v>
      </c>
      <c r="X93" s="2">
        <f t="shared" si="34"/>
        <v>0</v>
      </c>
      <c r="Y93" s="4">
        <f t="shared" si="28"/>
        <v>0</v>
      </c>
      <c r="Z93" s="4">
        <f t="shared" si="32"/>
        <v>0</v>
      </c>
      <c r="AA93" s="4">
        <f t="shared" si="33"/>
        <v>0</v>
      </c>
    </row>
    <row r="94" spans="2:27" x14ac:dyDescent="0.25">
      <c r="B94">
        <v>78</v>
      </c>
      <c r="C94" s="4">
        <f t="shared" si="22"/>
        <v>0</v>
      </c>
      <c r="D94" s="4">
        <f t="shared" si="23"/>
        <v>0</v>
      </c>
      <c r="E94" s="4">
        <f t="shared" si="18"/>
        <v>0</v>
      </c>
      <c r="F94" s="4">
        <f t="shared" si="19"/>
        <v>0</v>
      </c>
      <c r="H94">
        <v>78</v>
      </c>
      <c r="I94" s="5">
        <f t="shared" si="29"/>
        <v>7.2499999999999995E-2</v>
      </c>
      <c r="J94" s="4">
        <f t="shared" si="21"/>
        <v>1952615.1706947275</v>
      </c>
      <c r="K94" s="4">
        <f t="shared" si="30"/>
        <v>1678678.4420923102</v>
      </c>
      <c r="L94" s="4">
        <f t="shared" si="24"/>
        <v>3631293.6127870376</v>
      </c>
      <c r="M94" s="4">
        <f t="shared" si="20"/>
        <v>275897609.72734284</v>
      </c>
      <c r="Q94">
        <v>78</v>
      </c>
      <c r="R94" s="4">
        <f t="shared" si="31"/>
        <v>0</v>
      </c>
      <c r="S94" s="4">
        <f t="shared" si="25"/>
        <v>0</v>
      </c>
      <c r="T94" s="4">
        <f t="shared" si="26"/>
        <v>0</v>
      </c>
      <c r="U94" s="4">
        <f t="shared" si="27"/>
        <v>0</v>
      </c>
      <c r="W94">
        <v>78</v>
      </c>
      <c r="X94" s="2">
        <f t="shared" si="34"/>
        <v>0</v>
      </c>
      <c r="Y94" s="4">
        <f t="shared" si="28"/>
        <v>0</v>
      </c>
      <c r="Z94" s="4">
        <f t="shared" si="32"/>
        <v>0</v>
      </c>
      <c r="AA94" s="4">
        <f t="shared" si="33"/>
        <v>0</v>
      </c>
    </row>
    <row r="95" spans="2:27" x14ac:dyDescent="0.25">
      <c r="B95">
        <v>79</v>
      </c>
      <c r="C95" s="4">
        <f t="shared" si="22"/>
        <v>0</v>
      </c>
      <c r="D95" s="4">
        <f t="shared" si="23"/>
        <v>0</v>
      </c>
      <c r="E95" s="4">
        <f t="shared" si="18"/>
        <v>0</v>
      </c>
      <c r="F95" s="4">
        <f t="shared" si="19"/>
        <v>0</v>
      </c>
      <c r="H95">
        <v>79</v>
      </c>
      <c r="I95" s="5">
        <f t="shared" si="29"/>
        <v>7.2499999999999995E-2</v>
      </c>
      <c r="J95" s="4">
        <f t="shared" si="21"/>
        <v>1964412.2206843428</v>
      </c>
      <c r="K95" s="4">
        <f t="shared" si="30"/>
        <v>1666881.3921026962</v>
      </c>
      <c r="L95" s="4">
        <f t="shared" si="24"/>
        <v>3631293.612787039</v>
      </c>
      <c r="M95" s="4">
        <f t="shared" si="20"/>
        <v>273933197.50665849</v>
      </c>
      <c r="Q95">
        <v>79</v>
      </c>
      <c r="R95" s="4">
        <f t="shared" si="31"/>
        <v>0</v>
      </c>
      <c r="S95" s="4">
        <f t="shared" si="25"/>
        <v>0</v>
      </c>
      <c r="T95" s="4">
        <f t="shared" si="26"/>
        <v>0</v>
      </c>
      <c r="U95" s="4">
        <f t="shared" si="27"/>
        <v>0</v>
      </c>
      <c r="W95">
        <v>79</v>
      </c>
      <c r="X95" s="2">
        <f t="shared" si="34"/>
        <v>0</v>
      </c>
      <c r="Y95" s="4">
        <f t="shared" si="28"/>
        <v>0</v>
      </c>
      <c r="Z95" s="4">
        <f t="shared" si="32"/>
        <v>0</v>
      </c>
      <c r="AA95" s="4">
        <f t="shared" si="33"/>
        <v>0</v>
      </c>
    </row>
    <row r="96" spans="2:27" x14ac:dyDescent="0.25">
      <c r="B96">
        <v>80</v>
      </c>
      <c r="C96" s="4">
        <f t="shared" si="22"/>
        <v>0</v>
      </c>
      <c r="D96" s="4">
        <f t="shared" si="23"/>
        <v>0</v>
      </c>
      <c r="E96" s="4">
        <f t="shared" si="18"/>
        <v>0</v>
      </c>
      <c r="F96" s="4">
        <f t="shared" si="19"/>
        <v>0</v>
      </c>
      <c r="H96">
        <v>80</v>
      </c>
      <c r="I96" s="5">
        <f t="shared" si="29"/>
        <v>7.2499999999999995E-2</v>
      </c>
      <c r="J96" s="4">
        <f t="shared" si="21"/>
        <v>1976280.544517644</v>
      </c>
      <c r="K96" s="4">
        <f t="shared" si="30"/>
        <v>1655013.068269395</v>
      </c>
      <c r="L96" s="4">
        <f t="shared" si="24"/>
        <v>3631293.612787039</v>
      </c>
      <c r="M96" s="4">
        <f t="shared" si="20"/>
        <v>271956916.96214086</v>
      </c>
      <c r="Q96">
        <v>80</v>
      </c>
      <c r="R96" s="4">
        <f t="shared" si="31"/>
        <v>0</v>
      </c>
      <c r="S96" s="4">
        <f t="shared" si="25"/>
        <v>0</v>
      </c>
      <c r="T96" s="4">
        <f t="shared" si="26"/>
        <v>0</v>
      </c>
      <c r="U96" s="4">
        <f t="shared" si="27"/>
        <v>0</v>
      </c>
      <c r="W96">
        <v>80</v>
      </c>
      <c r="X96" s="2">
        <f t="shared" si="34"/>
        <v>0</v>
      </c>
      <c r="Y96" s="4">
        <f t="shared" si="28"/>
        <v>0</v>
      </c>
      <c r="Z96" s="4">
        <f t="shared" si="32"/>
        <v>0</v>
      </c>
      <c r="AA96" s="4">
        <f t="shared" si="33"/>
        <v>0</v>
      </c>
    </row>
    <row r="97" spans="2:27" x14ac:dyDescent="0.25">
      <c r="B97">
        <v>81</v>
      </c>
      <c r="C97" s="4">
        <f t="shared" si="22"/>
        <v>0</v>
      </c>
      <c r="D97" s="4">
        <f t="shared" si="23"/>
        <v>0</v>
      </c>
      <c r="E97" s="4">
        <f t="shared" si="18"/>
        <v>0</v>
      </c>
      <c r="F97" s="4">
        <f t="shared" si="19"/>
        <v>0</v>
      </c>
      <c r="H97">
        <v>81</v>
      </c>
      <c r="I97" s="5">
        <f t="shared" si="29"/>
        <v>7.2499999999999995E-2</v>
      </c>
      <c r="J97" s="4">
        <f t="shared" si="21"/>
        <v>1988220.5728074384</v>
      </c>
      <c r="K97" s="4">
        <f t="shared" si="30"/>
        <v>1643073.039979601</v>
      </c>
      <c r="L97" s="4">
        <f t="shared" si="24"/>
        <v>3631293.6127870395</v>
      </c>
      <c r="M97" s="4">
        <f t="shared" si="20"/>
        <v>269968696.38933343</v>
      </c>
      <c r="Q97">
        <v>81</v>
      </c>
      <c r="R97" s="4">
        <f t="shared" si="31"/>
        <v>0</v>
      </c>
      <c r="S97" s="4">
        <f t="shared" si="25"/>
        <v>0</v>
      </c>
      <c r="T97" s="4">
        <f t="shared" si="26"/>
        <v>0</v>
      </c>
      <c r="U97" s="4">
        <f t="shared" si="27"/>
        <v>0</v>
      </c>
      <c r="W97">
        <v>81</v>
      </c>
      <c r="X97" s="2">
        <f t="shared" si="34"/>
        <v>0</v>
      </c>
      <c r="Y97" s="4">
        <f t="shared" si="28"/>
        <v>0</v>
      </c>
      <c r="Z97" s="4">
        <f t="shared" si="32"/>
        <v>0</v>
      </c>
      <c r="AA97" s="4">
        <f t="shared" si="33"/>
        <v>0</v>
      </c>
    </row>
    <row r="98" spans="2:27" x14ac:dyDescent="0.25">
      <c r="B98">
        <v>82</v>
      </c>
      <c r="C98" s="4">
        <f t="shared" si="22"/>
        <v>0</v>
      </c>
      <c r="D98" s="4">
        <f t="shared" si="23"/>
        <v>0</v>
      </c>
      <c r="E98" s="4">
        <f t="shared" si="18"/>
        <v>0</v>
      </c>
      <c r="F98" s="4">
        <f t="shared" si="19"/>
        <v>0</v>
      </c>
      <c r="H98">
        <v>82</v>
      </c>
      <c r="I98" s="5">
        <f t="shared" si="29"/>
        <v>7.2499999999999995E-2</v>
      </c>
      <c r="J98" s="4">
        <f t="shared" si="21"/>
        <v>2000232.7387681487</v>
      </c>
      <c r="K98" s="4">
        <f t="shared" si="30"/>
        <v>1631060.8740188894</v>
      </c>
      <c r="L98" s="4">
        <f t="shared" si="24"/>
        <v>3631293.6127870381</v>
      </c>
      <c r="M98" s="4">
        <f t="shared" si="20"/>
        <v>267968463.65056527</v>
      </c>
      <c r="Q98">
        <v>82</v>
      </c>
      <c r="R98" s="4">
        <f t="shared" si="31"/>
        <v>0</v>
      </c>
      <c r="S98" s="4">
        <f t="shared" si="25"/>
        <v>0</v>
      </c>
      <c r="T98" s="4">
        <f t="shared" si="26"/>
        <v>0</v>
      </c>
      <c r="U98" s="4">
        <f t="shared" si="27"/>
        <v>0</v>
      </c>
      <c r="W98">
        <v>82</v>
      </c>
      <c r="X98" s="2">
        <f t="shared" si="34"/>
        <v>0</v>
      </c>
      <c r="Y98" s="4">
        <f t="shared" si="28"/>
        <v>0</v>
      </c>
      <c r="Z98" s="4">
        <f t="shared" si="32"/>
        <v>0</v>
      </c>
      <c r="AA98" s="4">
        <f t="shared" si="33"/>
        <v>0</v>
      </c>
    </row>
    <row r="99" spans="2:27" x14ac:dyDescent="0.25">
      <c r="B99">
        <v>83</v>
      </c>
      <c r="C99" s="4">
        <f t="shared" si="22"/>
        <v>0</v>
      </c>
      <c r="D99" s="4">
        <f t="shared" si="23"/>
        <v>0</v>
      </c>
      <c r="E99" s="4">
        <f t="shared" si="18"/>
        <v>0</v>
      </c>
      <c r="F99" s="4">
        <f t="shared" si="19"/>
        <v>0</v>
      </c>
      <c r="H99">
        <v>83</v>
      </c>
      <c r="I99" s="5">
        <f t="shared" si="29"/>
        <v>7.2499999999999995E-2</v>
      </c>
      <c r="J99" s="4">
        <f t="shared" si="21"/>
        <v>2012317.4782315402</v>
      </c>
      <c r="K99" s="4">
        <f t="shared" si="30"/>
        <v>1618976.1345554984</v>
      </c>
      <c r="L99" s="4">
        <f t="shared" si="24"/>
        <v>3631293.6127870386</v>
      </c>
      <c r="M99" s="4">
        <f t="shared" si="20"/>
        <v>265956146.17233372</v>
      </c>
      <c r="Q99">
        <v>83</v>
      </c>
      <c r="R99" s="4">
        <f t="shared" si="31"/>
        <v>0</v>
      </c>
      <c r="S99" s="4">
        <f t="shared" si="25"/>
        <v>0</v>
      </c>
      <c r="T99" s="4">
        <f t="shared" si="26"/>
        <v>0</v>
      </c>
      <c r="U99" s="4">
        <f t="shared" si="27"/>
        <v>0</v>
      </c>
      <c r="W99">
        <v>83</v>
      </c>
      <c r="X99" s="2">
        <f t="shared" si="34"/>
        <v>0</v>
      </c>
      <c r="Y99" s="4">
        <f t="shared" si="28"/>
        <v>0</v>
      </c>
      <c r="Z99" s="4">
        <f t="shared" si="32"/>
        <v>0</v>
      </c>
      <c r="AA99" s="4">
        <f t="shared" si="33"/>
        <v>0</v>
      </c>
    </row>
    <row r="100" spans="2:27" x14ac:dyDescent="0.25">
      <c r="B100">
        <v>84</v>
      </c>
      <c r="C100" s="4">
        <f t="shared" si="22"/>
        <v>0</v>
      </c>
      <c r="D100" s="4">
        <f t="shared" si="23"/>
        <v>0</v>
      </c>
      <c r="E100" s="4">
        <f t="shared" si="18"/>
        <v>0</v>
      </c>
      <c r="F100" s="4">
        <f t="shared" si="19"/>
        <v>0</v>
      </c>
      <c r="H100">
        <v>84</v>
      </c>
      <c r="I100" s="5">
        <f t="shared" si="29"/>
        <v>7.2499999999999995E-2</v>
      </c>
      <c r="J100" s="4">
        <f t="shared" si="21"/>
        <v>2024475.2296625215</v>
      </c>
      <c r="K100" s="4">
        <f t="shared" si="30"/>
        <v>1606818.3831245161</v>
      </c>
      <c r="L100" s="4">
        <f t="shared" si="24"/>
        <v>3631293.6127870376</v>
      </c>
      <c r="M100" s="4">
        <f t="shared" si="20"/>
        <v>263931670.94267121</v>
      </c>
      <c r="Q100">
        <v>84</v>
      </c>
      <c r="R100" s="4">
        <f t="shared" si="31"/>
        <v>0</v>
      </c>
      <c r="S100" s="4">
        <f t="shared" si="25"/>
        <v>0</v>
      </c>
      <c r="T100" s="4">
        <f t="shared" si="26"/>
        <v>0</v>
      </c>
      <c r="U100" s="4">
        <f t="shared" si="27"/>
        <v>0</v>
      </c>
      <c r="W100">
        <v>84</v>
      </c>
      <c r="X100" s="2">
        <f t="shared" si="34"/>
        <v>0</v>
      </c>
      <c r="Y100" s="4">
        <f t="shared" si="28"/>
        <v>0</v>
      </c>
      <c r="Z100" s="4">
        <f t="shared" si="32"/>
        <v>0</v>
      </c>
      <c r="AA100" s="4">
        <f t="shared" si="33"/>
        <v>0</v>
      </c>
    </row>
    <row r="101" spans="2:27" x14ac:dyDescent="0.25">
      <c r="B101">
        <v>85</v>
      </c>
      <c r="C101" s="4">
        <f t="shared" si="22"/>
        <v>0</v>
      </c>
      <c r="D101" s="4">
        <f t="shared" si="23"/>
        <v>0</v>
      </c>
      <c r="E101" s="4">
        <f t="shared" si="18"/>
        <v>0</v>
      </c>
      <c r="F101" s="4">
        <f t="shared" si="19"/>
        <v>0</v>
      </c>
      <c r="H101">
        <v>85</v>
      </c>
      <c r="I101" s="5">
        <f t="shared" si="29"/>
        <v>7.4999999999999997E-2</v>
      </c>
      <c r="J101" s="4">
        <f t="shared" si="21"/>
        <v>2014820.2148022151</v>
      </c>
      <c r="K101" s="4">
        <f t="shared" si="30"/>
        <v>1649572.9433916949</v>
      </c>
      <c r="L101" s="4">
        <f t="shared" si="24"/>
        <v>3664393.15819391</v>
      </c>
      <c r="M101" s="4">
        <f t="shared" si="20"/>
        <v>261916850.727869</v>
      </c>
      <c r="Q101">
        <v>85</v>
      </c>
      <c r="R101" s="4">
        <f t="shared" si="31"/>
        <v>0</v>
      </c>
      <c r="S101" s="4">
        <f t="shared" si="25"/>
        <v>0</v>
      </c>
      <c r="T101" s="4">
        <f t="shared" si="26"/>
        <v>0</v>
      </c>
      <c r="U101" s="4">
        <f t="shared" si="27"/>
        <v>0</v>
      </c>
      <c r="W101">
        <v>85</v>
      </c>
      <c r="X101" s="2">
        <f t="shared" si="34"/>
        <v>0</v>
      </c>
      <c r="Y101" s="4">
        <f t="shared" si="28"/>
        <v>0</v>
      </c>
      <c r="Z101" s="4">
        <f t="shared" si="32"/>
        <v>0</v>
      </c>
      <c r="AA101" s="4">
        <f t="shared" si="33"/>
        <v>0</v>
      </c>
    </row>
    <row r="102" spans="2:27" x14ac:dyDescent="0.25">
      <c r="B102">
        <v>86</v>
      </c>
      <c r="C102" s="4">
        <f t="shared" si="22"/>
        <v>0</v>
      </c>
      <c r="D102" s="4">
        <f t="shared" si="23"/>
        <v>0</v>
      </c>
      <c r="E102" s="4">
        <f t="shared" si="18"/>
        <v>0</v>
      </c>
      <c r="F102" s="4">
        <f t="shared" si="19"/>
        <v>0</v>
      </c>
      <c r="H102">
        <v>86</v>
      </c>
      <c r="I102" s="5">
        <f t="shared" si="29"/>
        <v>7.4999999999999997E-2</v>
      </c>
      <c r="J102" s="4">
        <f t="shared" si="21"/>
        <v>2027412.8411447308</v>
      </c>
      <c r="K102" s="4">
        <f t="shared" si="30"/>
        <v>1636980.3170491811</v>
      </c>
      <c r="L102" s="4">
        <f t="shared" si="24"/>
        <v>3664393.1581939119</v>
      </c>
      <c r="M102" s="4">
        <f t="shared" si="20"/>
        <v>259889437.88672426</v>
      </c>
      <c r="Q102">
        <v>86</v>
      </c>
      <c r="R102" s="4">
        <f t="shared" si="31"/>
        <v>0</v>
      </c>
      <c r="S102" s="4">
        <f t="shared" si="25"/>
        <v>0</v>
      </c>
      <c r="T102" s="4">
        <f t="shared" si="26"/>
        <v>0</v>
      </c>
      <c r="U102" s="4">
        <f t="shared" si="27"/>
        <v>0</v>
      </c>
      <c r="W102">
        <v>86</v>
      </c>
      <c r="X102" s="2">
        <f t="shared" si="34"/>
        <v>0</v>
      </c>
      <c r="Y102" s="4">
        <f t="shared" si="28"/>
        <v>0</v>
      </c>
      <c r="Z102" s="4">
        <f t="shared" si="32"/>
        <v>0</v>
      </c>
      <c r="AA102" s="4">
        <f t="shared" si="33"/>
        <v>0</v>
      </c>
    </row>
    <row r="103" spans="2:27" x14ac:dyDescent="0.25">
      <c r="B103">
        <v>87</v>
      </c>
      <c r="C103" s="4">
        <f t="shared" si="22"/>
        <v>0</v>
      </c>
      <c r="D103" s="4">
        <f t="shared" si="23"/>
        <v>0</v>
      </c>
      <c r="E103" s="4">
        <f t="shared" si="18"/>
        <v>0</v>
      </c>
      <c r="F103" s="4">
        <f t="shared" si="19"/>
        <v>0</v>
      </c>
      <c r="H103">
        <v>87</v>
      </c>
      <c r="I103" s="5">
        <f t="shared" si="29"/>
        <v>7.4999999999999997E-2</v>
      </c>
      <c r="J103" s="4">
        <f t="shared" si="21"/>
        <v>2040084.1714018835</v>
      </c>
      <c r="K103" s="4">
        <f t="shared" si="30"/>
        <v>1624308.9867920266</v>
      </c>
      <c r="L103" s="4">
        <f t="shared" si="24"/>
        <v>3664393.15819391</v>
      </c>
      <c r="M103" s="4">
        <f t="shared" si="20"/>
        <v>257849353.71532238</v>
      </c>
      <c r="Q103">
        <v>87</v>
      </c>
      <c r="R103" s="4">
        <f t="shared" si="31"/>
        <v>0</v>
      </c>
      <c r="S103" s="4">
        <f t="shared" si="25"/>
        <v>0</v>
      </c>
      <c r="T103" s="4">
        <f t="shared" si="26"/>
        <v>0</v>
      </c>
      <c r="U103" s="4">
        <f t="shared" si="27"/>
        <v>0</v>
      </c>
      <c r="W103">
        <v>87</v>
      </c>
      <c r="X103" s="2">
        <f t="shared" si="34"/>
        <v>0</v>
      </c>
      <c r="Y103" s="4">
        <f t="shared" si="28"/>
        <v>0</v>
      </c>
      <c r="Z103" s="4">
        <f t="shared" si="32"/>
        <v>0</v>
      </c>
      <c r="AA103" s="4">
        <f t="shared" si="33"/>
        <v>0</v>
      </c>
    </row>
    <row r="104" spans="2:27" x14ac:dyDescent="0.25">
      <c r="B104">
        <v>88</v>
      </c>
      <c r="C104" s="4">
        <f t="shared" si="22"/>
        <v>0</v>
      </c>
      <c r="D104" s="4">
        <f t="shared" si="23"/>
        <v>0</v>
      </c>
      <c r="E104" s="4">
        <f t="shared" si="18"/>
        <v>0</v>
      </c>
      <c r="F104" s="4">
        <f t="shared" si="19"/>
        <v>0</v>
      </c>
      <c r="H104">
        <v>88</v>
      </c>
      <c r="I104" s="5">
        <f t="shared" si="29"/>
        <v>7.4999999999999997E-2</v>
      </c>
      <c r="J104" s="4">
        <f t="shared" si="21"/>
        <v>2052834.6974731467</v>
      </c>
      <c r="K104" s="4">
        <f t="shared" si="30"/>
        <v>1611558.4607207647</v>
      </c>
      <c r="L104" s="4">
        <f t="shared" si="24"/>
        <v>3664393.1581939114</v>
      </c>
      <c r="M104" s="4">
        <f t="shared" si="20"/>
        <v>255796519.01784924</v>
      </c>
      <c r="Q104">
        <v>88</v>
      </c>
      <c r="R104" s="4">
        <f t="shared" si="31"/>
        <v>0</v>
      </c>
      <c r="S104" s="4">
        <f t="shared" si="25"/>
        <v>0</v>
      </c>
      <c r="T104" s="4">
        <f t="shared" si="26"/>
        <v>0</v>
      </c>
      <c r="U104" s="4">
        <f t="shared" si="27"/>
        <v>0</v>
      </c>
      <c r="W104">
        <v>88</v>
      </c>
      <c r="X104" s="2">
        <f t="shared" si="34"/>
        <v>0</v>
      </c>
      <c r="Y104" s="4">
        <f t="shared" si="28"/>
        <v>0</v>
      </c>
      <c r="Z104" s="4">
        <f t="shared" si="32"/>
        <v>0</v>
      </c>
      <c r="AA104" s="4">
        <f t="shared" si="33"/>
        <v>0</v>
      </c>
    </row>
    <row r="105" spans="2:27" x14ac:dyDescent="0.25">
      <c r="B105">
        <v>89</v>
      </c>
      <c r="C105" s="4">
        <f t="shared" si="22"/>
        <v>0</v>
      </c>
      <c r="D105" s="4">
        <f t="shared" si="23"/>
        <v>0</v>
      </c>
      <c r="E105" s="4">
        <f t="shared" si="18"/>
        <v>0</v>
      </c>
      <c r="F105" s="4">
        <f t="shared" si="19"/>
        <v>0</v>
      </c>
      <c r="H105">
        <v>89</v>
      </c>
      <c r="I105" s="5">
        <f t="shared" si="29"/>
        <v>7.4999999999999997E-2</v>
      </c>
      <c r="J105" s="4">
        <f t="shared" si="21"/>
        <v>2065664.9143323542</v>
      </c>
      <c r="K105" s="4">
        <f t="shared" si="30"/>
        <v>1598728.2438615577</v>
      </c>
      <c r="L105" s="4">
        <f t="shared" si="24"/>
        <v>3664393.1581939119</v>
      </c>
      <c r="M105" s="4">
        <f t="shared" si="20"/>
        <v>253730854.10351688</v>
      </c>
      <c r="Q105">
        <v>89</v>
      </c>
      <c r="R105" s="4">
        <f t="shared" si="31"/>
        <v>0</v>
      </c>
      <c r="S105" s="4">
        <f t="shared" si="25"/>
        <v>0</v>
      </c>
      <c r="T105" s="4">
        <f t="shared" si="26"/>
        <v>0</v>
      </c>
      <c r="U105" s="4">
        <f t="shared" si="27"/>
        <v>0</v>
      </c>
      <c r="W105">
        <v>89</v>
      </c>
      <c r="X105" s="2">
        <f t="shared" si="34"/>
        <v>0</v>
      </c>
      <c r="Y105" s="4">
        <f t="shared" si="28"/>
        <v>0</v>
      </c>
      <c r="Z105" s="4">
        <f t="shared" si="32"/>
        <v>0</v>
      </c>
      <c r="AA105" s="4">
        <f t="shared" si="33"/>
        <v>0</v>
      </c>
    </row>
    <row r="106" spans="2:27" x14ac:dyDescent="0.25">
      <c r="B106">
        <v>90</v>
      </c>
      <c r="C106" s="4">
        <f t="shared" si="22"/>
        <v>0</v>
      </c>
      <c r="D106" s="4">
        <f t="shared" si="23"/>
        <v>0</v>
      </c>
      <c r="E106" s="4">
        <f t="shared" si="18"/>
        <v>0</v>
      </c>
      <c r="F106" s="4">
        <f t="shared" si="19"/>
        <v>0</v>
      </c>
      <c r="H106">
        <v>90</v>
      </c>
      <c r="I106" s="5">
        <f t="shared" si="29"/>
        <v>7.4999999999999997E-2</v>
      </c>
      <c r="J106" s="4">
        <f t="shared" si="21"/>
        <v>2078575.320046931</v>
      </c>
      <c r="K106" s="4">
        <f t="shared" si="30"/>
        <v>1585817.8381469804</v>
      </c>
      <c r="L106" s="4">
        <f t="shared" si="24"/>
        <v>3664393.1581939114</v>
      </c>
      <c r="M106" s="4">
        <f t="shared" si="20"/>
        <v>251652278.78346995</v>
      </c>
      <c r="Q106">
        <v>90</v>
      </c>
      <c r="R106" s="4">
        <f t="shared" si="31"/>
        <v>0</v>
      </c>
      <c r="S106" s="4">
        <f t="shared" si="25"/>
        <v>0</v>
      </c>
      <c r="T106" s="4">
        <f t="shared" si="26"/>
        <v>0</v>
      </c>
      <c r="U106" s="4">
        <f t="shared" si="27"/>
        <v>0</v>
      </c>
      <c r="W106">
        <v>90</v>
      </c>
      <c r="X106" s="2">
        <f t="shared" si="34"/>
        <v>0</v>
      </c>
      <c r="Y106" s="4">
        <f t="shared" si="28"/>
        <v>0</v>
      </c>
      <c r="Z106" s="4">
        <f t="shared" si="32"/>
        <v>0</v>
      </c>
      <c r="AA106" s="4">
        <f t="shared" si="33"/>
        <v>0</v>
      </c>
    </row>
    <row r="107" spans="2:27" x14ac:dyDescent="0.25">
      <c r="B107">
        <v>91</v>
      </c>
      <c r="C107" s="4">
        <f t="shared" si="22"/>
        <v>0</v>
      </c>
      <c r="D107" s="4">
        <f t="shared" si="23"/>
        <v>0</v>
      </c>
      <c r="E107" s="4">
        <f t="shared" si="18"/>
        <v>0</v>
      </c>
      <c r="F107" s="4">
        <f t="shared" si="19"/>
        <v>0</v>
      </c>
      <c r="H107">
        <v>91</v>
      </c>
      <c r="I107" s="5">
        <f t="shared" si="29"/>
        <v>7.4999999999999997E-2</v>
      </c>
      <c r="J107" s="4">
        <f t="shared" si="21"/>
        <v>2091566.415797225</v>
      </c>
      <c r="K107" s="4">
        <f t="shared" si="30"/>
        <v>1572826.7423966869</v>
      </c>
      <c r="L107" s="4">
        <f t="shared" si="24"/>
        <v>3664393.1581939119</v>
      </c>
      <c r="M107" s="4">
        <f t="shared" si="20"/>
        <v>249560712.36767271</v>
      </c>
      <c r="Q107">
        <v>91</v>
      </c>
      <c r="R107" s="4">
        <f t="shared" si="31"/>
        <v>0</v>
      </c>
      <c r="S107" s="4">
        <f t="shared" si="25"/>
        <v>0</v>
      </c>
      <c r="T107" s="4">
        <f t="shared" si="26"/>
        <v>0</v>
      </c>
      <c r="U107" s="4">
        <f t="shared" si="27"/>
        <v>0</v>
      </c>
      <c r="W107">
        <v>91</v>
      </c>
      <c r="X107" s="2">
        <f t="shared" si="34"/>
        <v>0</v>
      </c>
      <c r="Y107" s="4">
        <f t="shared" si="28"/>
        <v>0</v>
      </c>
      <c r="Z107" s="4">
        <f t="shared" si="32"/>
        <v>0</v>
      </c>
      <c r="AA107" s="4">
        <f t="shared" si="33"/>
        <v>0</v>
      </c>
    </row>
    <row r="108" spans="2:27" x14ac:dyDescent="0.25">
      <c r="B108">
        <v>92</v>
      </c>
      <c r="C108" s="4">
        <f t="shared" si="22"/>
        <v>0</v>
      </c>
      <c r="D108" s="4">
        <f t="shared" si="23"/>
        <v>0</v>
      </c>
      <c r="E108" s="4">
        <f t="shared" si="18"/>
        <v>0</v>
      </c>
      <c r="F108" s="4">
        <f t="shared" si="19"/>
        <v>0</v>
      </c>
      <c r="H108">
        <v>92</v>
      </c>
      <c r="I108" s="5">
        <f t="shared" si="29"/>
        <v>7.4999999999999997E-2</v>
      </c>
      <c r="J108" s="4">
        <f t="shared" si="21"/>
        <v>2104638.7058959585</v>
      </c>
      <c r="K108" s="4">
        <f t="shared" si="30"/>
        <v>1559754.4522979544</v>
      </c>
      <c r="L108" s="4">
        <f t="shared" si="24"/>
        <v>3664393.1581939128</v>
      </c>
      <c r="M108" s="4">
        <f t="shared" si="20"/>
        <v>247456073.66177675</v>
      </c>
      <c r="Q108">
        <v>92</v>
      </c>
      <c r="R108" s="4">
        <f t="shared" si="31"/>
        <v>0</v>
      </c>
      <c r="S108" s="4">
        <f t="shared" si="25"/>
        <v>0</v>
      </c>
      <c r="T108" s="4">
        <f t="shared" si="26"/>
        <v>0</v>
      </c>
      <c r="U108" s="4">
        <f t="shared" si="27"/>
        <v>0</v>
      </c>
      <c r="W108">
        <v>92</v>
      </c>
      <c r="X108" s="2">
        <f t="shared" si="34"/>
        <v>0</v>
      </c>
      <c r="Y108" s="4">
        <f t="shared" si="28"/>
        <v>0</v>
      </c>
      <c r="Z108" s="4">
        <f t="shared" si="32"/>
        <v>0</v>
      </c>
      <c r="AA108" s="4">
        <f t="shared" si="33"/>
        <v>0</v>
      </c>
    </row>
    <row r="109" spans="2:27" x14ac:dyDescent="0.25">
      <c r="B109">
        <v>93</v>
      </c>
      <c r="C109" s="4">
        <f t="shared" si="22"/>
        <v>0</v>
      </c>
      <c r="D109" s="4">
        <f t="shared" si="23"/>
        <v>0</v>
      </c>
      <c r="E109" s="4">
        <f t="shared" si="18"/>
        <v>0</v>
      </c>
      <c r="F109" s="4">
        <f t="shared" si="19"/>
        <v>0</v>
      </c>
      <c r="H109">
        <v>93</v>
      </c>
      <c r="I109" s="5">
        <f t="shared" si="29"/>
        <v>7.4999999999999997E-2</v>
      </c>
      <c r="J109" s="4">
        <f t="shared" si="21"/>
        <v>2117792.6978078084</v>
      </c>
      <c r="K109" s="4">
        <f t="shared" si="30"/>
        <v>1546600.4603861046</v>
      </c>
      <c r="L109" s="4">
        <f t="shared" si="24"/>
        <v>3664393.1581939128</v>
      </c>
      <c r="M109" s="4">
        <f t="shared" si="20"/>
        <v>245338280.96396893</v>
      </c>
      <c r="Q109">
        <v>93</v>
      </c>
      <c r="R109" s="4">
        <f t="shared" si="31"/>
        <v>0</v>
      </c>
      <c r="S109" s="4">
        <f t="shared" si="25"/>
        <v>0</v>
      </c>
      <c r="T109" s="4">
        <f t="shared" si="26"/>
        <v>0</v>
      </c>
      <c r="U109" s="4">
        <f t="shared" si="27"/>
        <v>0</v>
      </c>
      <c r="W109">
        <v>93</v>
      </c>
      <c r="X109" s="2">
        <f t="shared" si="34"/>
        <v>0</v>
      </c>
      <c r="Y109" s="4">
        <f t="shared" si="28"/>
        <v>0</v>
      </c>
      <c r="Z109" s="4">
        <f t="shared" si="32"/>
        <v>0</v>
      </c>
      <c r="AA109" s="4">
        <f t="shared" si="33"/>
        <v>0</v>
      </c>
    </row>
    <row r="110" spans="2:27" x14ac:dyDescent="0.25">
      <c r="B110">
        <v>94</v>
      </c>
      <c r="C110" s="4">
        <f t="shared" si="22"/>
        <v>0</v>
      </c>
      <c r="D110" s="4">
        <f t="shared" si="23"/>
        <v>0</v>
      </c>
      <c r="E110" s="4">
        <f t="shared" si="18"/>
        <v>0</v>
      </c>
      <c r="F110" s="4">
        <f t="shared" si="19"/>
        <v>0</v>
      </c>
      <c r="H110">
        <v>94</v>
      </c>
      <c r="I110" s="5">
        <f t="shared" si="29"/>
        <v>7.4999999999999997E-2</v>
      </c>
      <c r="J110" s="4">
        <f t="shared" si="21"/>
        <v>2131028.9021691065</v>
      </c>
      <c r="K110" s="4">
        <f t="shared" si="30"/>
        <v>1533364.2560248056</v>
      </c>
      <c r="L110" s="4">
        <f t="shared" si="24"/>
        <v>3664393.1581939119</v>
      </c>
      <c r="M110" s="4">
        <f t="shared" si="20"/>
        <v>243207252.06179982</v>
      </c>
      <c r="Q110">
        <v>94</v>
      </c>
      <c r="R110" s="4">
        <f t="shared" si="31"/>
        <v>0</v>
      </c>
      <c r="S110" s="4">
        <f t="shared" si="25"/>
        <v>0</v>
      </c>
      <c r="T110" s="4">
        <f t="shared" si="26"/>
        <v>0</v>
      </c>
      <c r="U110" s="4">
        <f t="shared" si="27"/>
        <v>0</v>
      </c>
      <c r="W110">
        <v>94</v>
      </c>
      <c r="X110" s="2">
        <f t="shared" si="34"/>
        <v>0</v>
      </c>
      <c r="Y110" s="4">
        <f t="shared" si="28"/>
        <v>0</v>
      </c>
      <c r="Z110" s="4">
        <f t="shared" si="32"/>
        <v>0</v>
      </c>
      <c r="AA110" s="4">
        <f t="shared" si="33"/>
        <v>0</v>
      </c>
    </row>
    <row r="111" spans="2:27" x14ac:dyDescent="0.25">
      <c r="B111">
        <v>95</v>
      </c>
      <c r="C111" s="4">
        <f t="shared" si="22"/>
        <v>0</v>
      </c>
      <c r="D111" s="4">
        <f t="shared" si="23"/>
        <v>0</v>
      </c>
      <c r="E111" s="4">
        <f t="shared" si="18"/>
        <v>0</v>
      </c>
      <c r="F111" s="4">
        <f t="shared" si="19"/>
        <v>0</v>
      </c>
      <c r="H111">
        <v>95</v>
      </c>
      <c r="I111" s="5">
        <f t="shared" si="29"/>
        <v>7.4999999999999997E-2</v>
      </c>
      <c r="J111" s="4">
        <f t="shared" si="21"/>
        <v>2144347.832807662</v>
      </c>
      <c r="K111" s="4">
        <f t="shared" si="30"/>
        <v>1520045.3253862488</v>
      </c>
      <c r="L111" s="4">
        <f t="shared" si="24"/>
        <v>3664393.158193911</v>
      </c>
      <c r="M111" s="4">
        <f t="shared" si="20"/>
        <v>241062904.22899216</v>
      </c>
      <c r="Q111">
        <v>95</v>
      </c>
      <c r="R111" s="4">
        <f t="shared" si="31"/>
        <v>0</v>
      </c>
      <c r="S111" s="4">
        <f t="shared" si="25"/>
        <v>0</v>
      </c>
      <c r="T111" s="4">
        <f t="shared" si="26"/>
        <v>0</v>
      </c>
      <c r="U111" s="4">
        <f t="shared" si="27"/>
        <v>0</v>
      </c>
      <c r="W111">
        <v>95</v>
      </c>
      <c r="X111" s="2">
        <f t="shared" si="34"/>
        <v>0</v>
      </c>
      <c r="Y111" s="4">
        <f t="shared" si="28"/>
        <v>0</v>
      </c>
      <c r="Z111" s="4">
        <f t="shared" si="32"/>
        <v>0</v>
      </c>
      <c r="AA111" s="4">
        <f t="shared" si="33"/>
        <v>0</v>
      </c>
    </row>
    <row r="112" spans="2:27" x14ac:dyDescent="0.25">
      <c r="B112">
        <v>96</v>
      </c>
      <c r="C112" s="4">
        <f t="shared" si="22"/>
        <v>0</v>
      </c>
      <c r="D112" s="4">
        <f t="shared" si="23"/>
        <v>0</v>
      </c>
      <c r="E112" s="4">
        <f t="shared" si="18"/>
        <v>0</v>
      </c>
      <c r="F112" s="4">
        <f t="shared" si="19"/>
        <v>0</v>
      </c>
      <c r="H112">
        <v>96</v>
      </c>
      <c r="I112" s="5">
        <f t="shared" si="29"/>
        <v>7.4999999999999997E-2</v>
      </c>
      <c r="J112" s="4">
        <f t="shared" si="21"/>
        <v>2157750.0067627113</v>
      </c>
      <c r="K112" s="4">
        <f t="shared" si="30"/>
        <v>1506643.1514312008</v>
      </c>
      <c r="L112" s="4">
        <f t="shared" si="24"/>
        <v>3664393.1581939124</v>
      </c>
      <c r="M112" s="4">
        <f t="shared" si="20"/>
        <v>238905154.22222945</v>
      </c>
      <c r="Q112">
        <v>96</v>
      </c>
      <c r="R112" s="4">
        <f t="shared" si="31"/>
        <v>0</v>
      </c>
      <c r="S112" s="4">
        <f t="shared" si="25"/>
        <v>0</v>
      </c>
      <c r="T112" s="4">
        <f t="shared" si="26"/>
        <v>0</v>
      </c>
      <c r="U112" s="4">
        <f t="shared" si="27"/>
        <v>0</v>
      </c>
      <c r="W112">
        <v>96</v>
      </c>
      <c r="X112" s="2">
        <f t="shared" si="34"/>
        <v>0</v>
      </c>
      <c r="Y112" s="4">
        <f t="shared" si="28"/>
        <v>0</v>
      </c>
      <c r="Z112" s="4">
        <f t="shared" si="32"/>
        <v>0</v>
      </c>
      <c r="AA112" s="4">
        <f t="shared" si="33"/>
        <v>0</v>
      </c>
    </row>
    <row r="113" spans="2:27" x14ac:dyDescent="0.25">
      <c r="B113">
        <v>97</v>
      </c>
      <c r="C113" s="4">
        <f t="shared" si="22"/>
        <v>0</v>
      </c>
      <c r="D113" s="4">
        <f t="shared" si="23"/>
        <v>0</v>
      </c>
      <c r="E113" s="4">
        <f t="shared" si="18"/>
        <v>0</v>
      </c>
      <c r="F113" s="4">
        <f t="shared" si="19"/>
        <v>0</v>
      </c>
      <c r="H113">
        <v>97</v>
      </c>
      <c r="I113" s="5">
        <f t="shared" si="29"/>
        <v>6.7500000000000004E-2</v>
      </c>
      <c r="J113" s="4">
        <f t="shared" si="21"/>
        <v>2232751.0934752123</v>
      </c>
      <c r="K113" s="4">
        <f t="shared" si="30"/>
        <v>1343841.4925000409</v>
      </c>
      <c r="L113" s="4">
        <f t="shared" si="24"/>
        <v>3576592.585975253</v>
      </c>
      <c r="M113" s="4">
        <f t="shared" si="20"/>
        <v>236672403.12875423</v>
      </c>
      <c r="Q113">
        <v>97</v>
      </c>
      <c r="R113" s="4">
        <f t="shared" si="31"/>
        <v>0</v>
      </c>
      <c r="S113" s="4">
        <f t="shared" si="25"/>
        <v>0</v>
      </c>
      <c r="T113" s="4">
        <f t="shared" si="26"/>
        <v>0</v>
      </c>
      <c r="U113" s="4">
        <f t="shared" si="27"/>
        <v>0</v>
      </c>
      <c r="W113">
        <v>97</v>
      </c>
      <c r="X113" s="2">
        <f t="shared" si="34"/>
        <v>0</v>
      </c>
      <c r="Y113" s="4">
        <f t="shared" si="28"/>
        <v>0</v>
      </c>
      <c r="Z113" s="4">
        <f t="shared" si="32"/>
        <v>0</v>
      </c>
      <c r="AA113" s="4">
        <f t="shared" si="33"/>
        <v>0</v>
      </c>
    </row>
    <row r="114" spans="2:27" x14ac:dyDescent="0.25">
      <c r="B114">
        <v>98</v>
      </c>
      <c r="C114" s="4">
        <f t="shared" si="22"/>
        <v>0</v>
      </c>
      <c r="D114" s="4">
        <f t="shared" si="23"/>
        <v>0</v>
      </c>
      <c r="E114" s="4">
        <f t="shared" si="18"/>
        <v>0</v>
      </c>
      <c r="F114" s="4">
        <f t="shared" si="19"/>
        <v>0</v>
      </c>
      <c r="H114">
        <v>98</v>
      </c>
      <c r="I114" s="5">
        <f t="shared" si="29"/>
        <v>6.7500000000000004E-2</v>
      </c>
      <c r="J114" s="4">
        <f t="shared" si="21"/>
        <v>2245310.3183760098</v>
      </c>
      <c r="K114" s="4">
        <f t="shared" si="30"/>
        <v>1331282.2675992427</v>
      </c>
      <c r="L114" s="4">
        <f t="shared" si="24"/>
        <v>3576592.5859752526</v>
      </c>
      <c r="M114" s="4">
        <f t="shared" si="20"/>
        <v>234427092.81037822</v>
      </c>
      <c r="Q114">
        <v>98</v>
      </c>
      <c r="R114" s="4">
        <f t="shared" si="31"/>
        <v>0</v>
      </c>
      <c r="S114" s="4">
        <f t="shared" si="25"/>
        <v>0</v>
      </c>
      <c r="T114" s="4">
        <f t="shared" si="26"/>
        <v>0</v>
      </c>
      <c r="U114" s="4">
        <f t="shared" si="27"/>
        <v>0</v>
      </c>
      <c r="W114">
        <v>98</v>
      </c>
      <c r="X114" s="2">
        <f t="shared" si="34"/>
        <v>0</v>
      </c>
      <c r="Y114" s="4">
        <f t="shared" si="28"/>
        <v>0</v>
      </c>
      <c r="Z114" s="4">
        <f t="shared" si="32"/>
        <v>0</v>
      </c>
      <c r="AA114" s="4">
        <f t="shared" si="33"/>
        <v>0</v>
      </c>
    </row>
    <row r="115" spans="2:27" x14ac:dyDescent="0.25">
      <c r="B115">
        <v>99</v>
      </c>
      <c r="C115" s="4">
        <f t="shared" si="22"/>
        <v>0</v>
      </c>
      <c r="D115" s="4">
        <f t="shared" si="23"/>
        <v>0</v>
      </c>
      <c r="E115" s="4">
        <f t="shared" si="18"/>
        <v>0</v>
      </c>
      <c r="F115" s="4">
        <f t="shared" si="19"/>
        <v>0</v>
      </c>
      <c r="H115">
        <v>99</v>
      </c>
      <c r="I115" s="5">
        <f t="shared" si="29"/>
        <v>6.7500000000000004E-2</v>
      </c>
      <c r="J115" s="4">
        <f t="shared" si="21"/>
        <v>2257940.188916876</v>
      </c>
      <c r="K115" s="4">
        <f t="shared" si="30"/>
        <v>1318652.3970583777</v>
      </c>
      <c r="L115" s="4">
        <f t="shared" si="24"/>
        <v>3576592.5859752535</v>
      </c>
      <c r="M115" s="4">
        <f t="shared" si="20"/>
        <v>232169152.62146136</v>
      </c>
      <c r="Q115">
        <v>99</v>
      </c>
      <c r="R115" s="4">
        <f t="shared" si="31"/>
        <v>0</v>
      </c>
      <c r="S115" s="4">
        <f t="shared" si="25"/>
        <v>0</v>
      </c>
      <c r="T115" s="4">
        <f t="shared" si="26"/>
        <v>0</v>
      </c>
      <c r="U115" s="4">
        <f t="shared" si="27"/>
        <v>0</v>
      </c>
      <c r="W115">
        <v>99</v>
      </c>
      <c r="X115" s="2">
        <f t="shared" si="34"/>
        <v>0</v>
      </c>
      <c r="Y115" s="4">
        <f t="shared" si="28"/>
        <v>0</v>
      </c>
      <c r="Z115" s="4">
        <f t="shared" si="32"/>
        <v>0</v>
      </c>
      <c r="AA115" s="4">
        <f t="shared" si="33"/>
        <v>0</v>
      </c>
    </row>
    <row r="116" spans="2:27" x14ac:dyDescent="0.25">
      <c r="B116">
        <v>100</v>
      </c>
      <c r="C116" s="4">
        <f t="shared" si="22"/>
        <v>0</v>
      </c>
      <c r="D116" s="4">
        <f t="shared" si="23"/>
        <v>0</v>
      </c>
      <c r="E116" s="4">
        <f t="shared" si="18"/>
        <v>0</v>
      </c>
      <c r="F116" s="4">
        <f t="shared" si="19"/>
        <v>0</v>
      </c>
      <c r="H116">
        <v>100</v>
      </c>
      <c r="I116" s="5">
        <f t="shared" si="29"/>
        <v>6.7500000000000004E-2</v>
      </c>
      <c r="J116" s="4">
        <f t="shared" si="21"/>
        <v>2270641.1024795333</v>
      </c>
      <c r="K116" s="4">
        <f t="shared" si="30"/>
        <v>1305951.4834957202</v>
      </c>
      <c r="L116" s="4">
        <f t="shared" si="24"/>
        <v>3576592.5859752535</v>
      </c>
      <c r="M116" s="4">
        <f t="shared" si="20"/>
        <v>229898511.51898181</v>
      </c>
      <c r="Q116">
        <v>100</v>
      </c>
      <c r="R116" s="4">
        <f t="shared" si="31"/>
        <v>0</v>
      </c>
      <c r="S116" s="4">
        <f t="shared" si="25"/>
        <v>0</v>
      </c>
      <c r="T116" s="4">
        <f t="shared" si="26"/>
        <v>0</v>
      </c>
      <c r="U116" s="4">
        <f t="shared" si="27"/>
        <v>0</v>
      </c>
      <c r="W116">
        <v>100</v>
      </c>
      <c r="X116" s="2">
        <f t="shared" si="34"/>
        <v>0</v>
      </c>
      <c r="Y116" s="4">
        <f t="shared" si="28"/>
        <v>0</v>
      </c>
      <c r="Z116" s="4">
        <f t="shared" si="32"/>
        <v>0</v>
      </c>
      <c r="AA116" s="4">
        <f t="shared" si="33"/>
        <v>0</v>
      </c>
    </row>
    <row r="117" spans="2:27" x14ac:dyDescent="0.25">
      <c r="B117">
        <v>101</v>
      </c>
      <c r="C117" s="4">
        <f t="shared" si="22"/>
        <v>0</v>
      </c>
      <c r="D117" s="4">
        <f t="shared" si="23"/>
        <v>0</v>
      </c>
      <c r="E117" s="4">
        <f t="shared" ref="E117:E180" si="35">D117+C117</f>
        <v>0</v>
      </c>
      <c r="F117" s="4">
        <f t="shared" ref="F117:F180" si="36">F116-C117</f>
        <v>0</v>
      </c>
      <c r="H117">
        <v>101</v>
      </c>
      <c r="I117" s="5">
        <f t="shared" si="29"/>
        <v>6.7500000000000004E-2</v>
      </c>
      <c r="J117" s="4">
        <f t="shared" si="21"/>
        <v>2283413.4586809799</v>
      </c>
      <c r="K117" s="4">
        <f t="shared" si="30"/>
        <v>1293179.1272942729</v>
      </c>
      <c r="L117" s="4">
        <f t="shared" si="24"/>
        <v>3576592.5859752526</v>
      </c>
      <c r="M117" s="4">
        <f t="shared" si="20"/>
        <v>227615098.06030083</v>
      </c>
      <c r="Q117">
        <v>101</v>
      </c>
      <c r="R117" s="4">
        <f t="shared" si="31"/>
        <v>0</v>
      </c>
      <c r="S117" s="4">
        <f t="shared" si="25"/>
        <v>0</v>
      </c>
      <c r="T117" s="4">
        <f t="shared" si="26"/>
        <v>0</v>
      </c>
      <c r="U117" s="4">
        <f t="shared" si="27"/>
        <v>0</v>
      </c>
      <c r="W117">
        <v>101</v>
      </c>
      <c r="X117" s="2">
        <f t="shared" si="34"/>
        <v>0</v>
      </c>
      <c r="Y117" s="4">
        <f t="shared" si="28"/>
        <v>0</v>
      </c>
      <c r="Z117" s="4">
        <f t="shared" si="32"/>
        <v>0</v>
      </c>
      <c r="AA117" s="4">
        <f t="shared" si="33"/>
        <v>0</v>
      </c>
    </row>
    <row r="118" spans="2:27" x14ac:dyDescent="0.25">
      <c r="B118">
        <v>102</v>
      </c>
      <c r="C118" s="4">
        <f t="shared" si="22"/>
        <v>0</v>
      </c>
      <c r="D118" s="4">
        <f t="shared" si="23"/>
        <v>0</v>
      </c>
      <c r="E118" s="4">
        <f t="shared" si="35"/>
        <v>0</v>
      </c>
      <c r="F118" s="4">
        <f t="shared" si="36"/>
        <v>0</v>
      </c>
      <c r="H118">
        <v>102</v>
      </c>
      <c r="I118" s="5">
        <f t="shared" si="29"/>
        <v>6.7500000000000004E-2</v>
      </c>
      <c r="J118" s="4">
        <f t="shared" si="21"/>
        <v>2296257.6593860607</v>
      </c>
      <c r="K118" s="4">
        <f t="shared" si="30"/>
        <v>1280334.9265891924</v>
      </c>
      <c r="L118" s="4">
        <f t="shared" si="24"/>
        <v>3576592.585975253</v>
      </c>
      <c r="M118" s="4">
        <f t="shared" si="20"/>
        <v>225318840.40091476</v>
      </c>
      <c r="Q118">
        <v>102</v>
      </c>
      <c r="R118" s="4">
        <f t="shared" si="31"/>
        <v>0</v>
      </c>
      <c r="S118" s="4">
        <f t="shared" si="25"/>
        <v>0</v>
      </c>
      <c r="T118" s="4">
        <f t="shared" si="26"/>
        <v>0</v>
      </c>
      <c r="U118" s="4">
        <f t="shared" si="27"/>
        <v>0</v>
      </c>
      <c r="W118">
        <v>102</v>
      </c>
      <c r="X118" s="2">
        <f t="shared" si="34"/>
        <v>0</v>
      </c>
      <c r="Y118" s="4">
        <f t="shared" si="28"/>
        <v>0</v>
      </c>
      <c r="Z118" s="4">
        <f t="shared" si="32"/>
        <v>0</v>
      </c>
      <c r="AA118" s="4">
        <f t="shared" si="33"/>
        <v>0</v>
      </c>
    </row>
    <row r="119" spans="2:27" x14ac:dyDescent="0.25">
      <c r="B119">
        <v>103</v>
      </c>
      <c r="C119" s="4">
        <f t="shared" si="22"/>
        <v>0</v>
      </c>
      <c r="D119" s="4">
        <f t="shared" si="23"/>
        <v>0</v>
      </c>
      <c r="E119" s="4">
        <f t="shared" si="35"/>
        <v>0</v>
      </c>
      <c r="F119" s="4">
        <f t="shared" si="36"/>
        <v>0</v>
      </c>
      <c r="H119">
        <v>103</v>
      </c>
      <c r="I119" s="5">
        <f t="shared" si="29"/>
        <v>6.7500000000000004E-2</v>
      </c>
      <c r="J119" s="4">
        <f t="shared" si="21"/>
        <v>2309174.1087201084</v>
      </c>
      <c r="K119" s="4">
        <f t="shared" si="30"/>
        <v>1267418.4772551456</v>
      </c>
      <c r="L119" s="4">
        <f t="shared" si="24"/>
        <v>3576592.585975254</v>
      </c>
      <c r="M119" s="4">
        <f t="shared" si="20"/>
        <v>223009666.29219466</v>
      </c>
      <c r="Q119">
        <v>103</v>
      </c>
      <c r="R119" s="4">
        <f t="shared" si="31"/>
        <v>0</v>
      </c>
      <c r="S119" s="4">
        <f t="shared" si="25"/>
        <v>0</v>
      </c>
      <c r="T119" s="4">
        <f t="shared" si="26"/>
        <v>0</v>
      </c>
      <c r="U119" s="4">
        <f t="shared" si="27"/>
        <v>0</v>
      </c>
      <c r="W119">
        <v>103</v>
      </c>
      <c r="X119" s="2">
        <f t="shared" si="34"/>
        <v>0</v>
      </c>
      <c r="Y119" s="4">
        <f t="shared" si="28"/>
        <v>0</v>
      </c>
      <c r="Z119" s="4">
        <f t="shared" si="32"/>
        <v>0</v>
      </c>
      <c r="AA119" s="4">
        <f t="shared" si="33"/>
        <v>0</v>
      </c>
    </row>
    <row r="120" spans="2:27" x14ac:dyDescent="0.25">
      <c r="B120">
        <v>104</v>
      </c>
      <c r="C120" s="4">
        <f t="shared" si="22"/>
        <v>0</v>
      </c>
      <c r="D120" s="4">
        <f t="shared" si="23"/>
        <v>0</v>
      </c>
      <c r="E120" s="4">
        <f t="shared" si="35"/>
        <v>0</v>
      </c>
      <c r="F120" s="4">
        <f t="shared" si="36"/>
        <v>0</v>
      </c>
      <c r="H120">
        <v>104</v>
      </c>
      <c r="I120" s="5">
        <f t="shared" si="29"/>
        <v>6.7500000000000004E-2</v>
      </c>
      <c r="J120" s="4">
        <f t="shared" si="21"/>
        <v>2322163.2130816593</v>
      </c>
      <c r="K120" s="4">
        <f t="shared" si="30"/>
        <v>1254429.3728935951</v>
      </c>
      <c r="L120" s="4">
        <f t="shared" si="24"/>
        <v>3576592.5859752544</v>
      </c>
      <c r="M120" s="4">
        <f t="shared" si="20"/>
        <v>220687503.07911301</v>
      </c>
      <c r="Q120">
        <v>104</v>
      </c>
      <c r="R120" s="4">
        <f t="shared" si="31"/>
        <v>0</v>
      </c>
      <c r="S120" s="4">
        <f t="shared" si="25"/>
        <v>0</v>
      </c>
      <c r="T120" s="4">
        <f t="shared" si="26"/>
        <v>0</v>
      </c>
      <c r="U120" s="4">
        <f t="shared" si="27"/>
        <v>0</v>
      </c>
      <c r="W120">
        <v>104</v>
      </c>
      <c r="X120" s="2">
        <f t="shared" si="34"/>
        <v>0</v>
      </c>
      <c r="Y120" s="4">
        <f t="shared" si="28"/>
        <v>0</v>
      </c>
      <c r="Z120" s="4">
        <f t="shared" si="32"/>
        <v>0</v>
      </c>
      <c r="AA120" s="4">
        <f t="shared" si="33"/>
        <v>0</v>
      </c>
    </row>
    <row r="121" spans="2:27" x14ac:dyDescent="0.25">
      <c r="B121">
        <v>105</v>
      </c>
      <c r="C121" s="4">
        <f t="shared" si="22"/>
        <v>0</v>
      </c>
      <c r="D121" s="4">
        <f t="shared" si="23"/>
        <v>0</v>
      </c>
      <c r="E121" s="4">
        <f t="shared" si="35"/>
        <v>0</v>
      </c>
      <c r="F121" s="4">
        <f t="shared" si="36"/>
        <v>0</v>
      </c>
      <c r="H121">
        <v>105</v>
      </c>
      <c r="I121" s="5">
        <f t="shared" si="29"/>
        <v>6.7500000000000004E-2</v>
      </c>
      <c r="J121" s="4">
        <f t="shared" si="21"/>
        <v>2335225.3811552431</v>
      </c>
      <c r="K121" s="4">
        <f t="shared" si="30"/>
        <v>1241367.2048200108</v>
      </c>
      <c r="L121" s="4">
        <f t="shared" si="24"/>
        <v>3576592.585975254</v>
      </c>
      <c r="M121" s="4">
        <f t="shared" si="20"/>
        <v>218352277.69795775</v>
      </c>
      <c r="Q121">
        <v>105</v>
      </c>
      <c r="R121" s="4">
        <f t="shared" si="31"/>
        <v>0</v>
      </c>
      <c r="S121" s="4">
        <f t="shared" si="25"/>
        <v>0</v>
      </c>
      <c r="T121" s="4">
        <f t="shared" si="26"/>
        <v>0</v>
      </c>
      <c r="U121" s="4">
        <f t="shared" si="27"/>
        <v>0</v>
      </c>
      <c r="W121">
        <v>105</v>
      </c>
      <c r="X121" s="2">
        <f t="shared" si="34"/>
        <v>0</v>
      </c>
      <c r="Y121" s="4">
        <f t="shared" si="28"/>
        <v>0</v>
      </c>
      <c r="Z121" s="4">
        <f t="shared" si="32"/>
        <v>0</v>
      </c>
      <c r="AA121" s="4">
        <f t="shared" si="33"/>
        <v>0</v>
      </c>
    </row>
    <row r="122" spans="2:27" x14ac:dyDescent="0.25">
      <c r="B122">
        <v>106</v>
      </c>
      <c r="C122" s="4">
        <f t="shared" si="22"/>
        <v>0</v>
      </c>
      <c r="D122" s="4">
        <f t="shared" si="23"/>
        <v>0</v>
      </c>
      <c r="E122" s="4">
        <f t="shared" si="35"/>
        <v>0</v>
      </c>
      <c r="F122" s="4">
        <f t="shared" si="36"/>
        <v>0</v>
      </c>
      <c r="H122">
        <v>106</v>
      </c>
      <c r="I122" s="5">
        <f t="shared" si="29"/>
        <v>6.7500000000000004E-2</v>
      </c>
      <c r="J122" s="4">
        <f t="shared" si="21"/>
        <v>2348361.0239242418</v>
      </c>
      <c r="K122" s="4">
        <f t="shared" si="30"/>
        <v>1228231.5620510124</v>
      </c>
      <c r="L122" s="4">
        <f t="shared" si="24"/>
        <v>3576592.5859752544</v>
      </c>
      <c r="M122" s="4">
        <f t="shared" si="20"/>
        <v>216003916.67403352</v>
      </c>
      <c r="Q122">
        <v>106</v>
      </c>
      <c r="R122" s="4">
        <f t="shared" si="31"/>
        <v>0</v>
      </c>
      <c r="S122" s="4">
        <f t="shared" si="25"/>
        <v>0</v>
      </c>
      <c r="T122" s="4">
        <f t="shared" si="26"/>
        <v>0</v>
      </c>
      <c r="U122" s="4">
        <f t="shared" si="27"/>
        <v>0</v>
      </c>
      <c r="W122">
        <v>106</v>
      </c>
      <c r="X122" s="2">
        <f t="shared" si="34"/>
        <v>0</v>
      </c>
      <c r="Y122" s="4">
        <f t="shared" si="28"/>
        <v>0</v>
      </c>
      <c r="Z122" s="4">
        <f t="shared" si="32"/>
        <v>0</v>
      </c>
      <c r="AA122" s="4">
        <f t="shared" si="33"/>
        <v>0</v>
      </c>
    </row>
    <row r="123" spans="2:27" x14ac:dyDescent="0.25">
      <c r="B123">
        <v>107</v>
      </c>
      <c r="C123" s="4">
        <f t="shared" si="22"/>
        <v>0</v>
      </c>
      <c r="D123" s="4">
        <f t="shared" si="23"/>
        <v>0</v>
      </c>
      <c r="E123" s="4">
        <f t="shared" si="35"/>
        <v>0</v>
      </c>
      <c r="F123" s="4">
        <f t="shared" si="36"/>
        <v>0</v>
      </c>
      <c r="H123">
        <v>107</v>
      </c>
      <c r="I123" s="5">
        <f t="shared" si="29"/>
        <v>6.7500000000000004E-2</v>
      </c>
      <c r="J123" s="4">
        <f t="shared" si="21"/>
        <v>2361570.5546838162</v>
      </c>
      <c r="K123" s="4">
        <f t="shared" si="30"/>
        <v>1215022.0312914387</v>
      </c>
      <c r="L123" s="4">
        <f t="shared" si="24"/>
        <v>3576592.5859752549</v>
      </c>
      <c r="M123" s="4">
        <f t="shared" si="20"/>
        <v>213642346.11934972</v>
      </c>
      <c r="Q123">
        <v>107</v>
      </c>
      <c r="R123" s="4">
        <f t="shared" si="31"/>
        <v>0</v>
      </c>
      <c r="S123" s="4">
        <f t="shared" si="25"/>
        <v>0</v>
      </c>
      <c r="T123" s="4">
        <f t="shared" si="26"/>
        <v>0</v>
      </c>
      <c r="U123" s="4">
        <f t="shared" si="27"/>
        <v>0</v>
      </c>
      <c r="W123">
        <v>107</v>
      </c>
      <c r="X123" s="2">
        <f t="shared" si="34"/>
        <v>0</v>
      </c>
      <c r="Y123" s="4">
        <f t="shared" si="28"/>
        <v>0</v>
      </c>
      <c r="Z123" s="4">
        <f t="shared" si="32"/>
        <v>0</v>
      </c>
      <c r="AA123" s="4">
        <f t="shared" si="33"/>
        <v>0</v>
      </c>
    </row>
    <row r="124" spans="2:27" x14ac:dyDescent="0.25">
      <c r="B124">
        <v>108</v>
      </c>
      <c r="C124" s="4">
        <f t="shared" si="22"/>
        <v>0</v>
      </c>
      <c r="D124" s="4">
        <f t="shared" si="23"/>
        <v>0</v>
      </c>
      <c r="E124" s="4">
        <f t="shared" si="35"/>
        <v>0</v>
      </c>
      <c r="F124" s="4">
        <f t="shared" si="36"/>
        <v>0</v>
      </c>
      <c r="H124">
        <v>108</v>
      </c>
      <c r="I124" s="5">
        <f t="shared" si="29"/>
        <v>6.7500000000000004E-2</v>
      </c>
      <c r="J124" s="4">
        <f t="shared" si="21"/>
        <v>2374854.3890539128</v>
      </c>
      <c r="K124" s="4">
        <f t="shared" si="30"/>
        <v>1201738.1969213423</v>
      </c>
      <c r="L124" s="4">
        <f t="shared" si="24"/>
        <v>3576592.5859752549</v>
      </c>
      <c r="M124" s="4">
        <f t="shared" si="20"/>
        <v>211267491.73029581</v>
      </c>
      <c r="Q124">
        <v>108</v>
      </c>
      <c r="R124" s="4">
        <f t="shared" si="31"/>
        <v>0</v>
      </c>
      <c r="S124" s="4">
        <f t="shared" si="25"/>
        <v>0</v>
      </c>
      <c r="T124" s="4">
        <f t="shared" si="26"/>
        <v>0</v>
      </c>
      <c r="U124" s="4">
        <f t="shared" si="27"/>
        <v>0</v>
      </c>
      <c r="W124">
        <v>108</v>
      </c>
      <c r="X124" s="2">
        <f t="shared" si="34"/>
        <v>0</v>
      </c>
      <c r="Y124" s="4">
        <f t="shared" si="28"/>
        <v>0</v>
      </c>
      <c r="Z124" s="4">
        <f t="shared" si="32"/>
        <v>0</v>
      </c>
      <c r="AA124" s="4">
        <f t="shared" si="33"/>
        <v>0</v>
      </c>
    </row>
    <row r="125" spans="2:27" x14ac:dyDescent="0.25">
      <c r="B125">
        <v>109</v>
      </c>
      <c r="C125" s="4">
        <f t="shared" si="22"/>
        <v>0</v>
      </c>
      <c r="D125" s="4">
        <f t="shared" si="23"/>
        <v>0</v>
      </c>
      <c r="E125" s="4">
        <f t="shared" si="35"/>
        <v>0</v>
      </c>
      <c r="F125" s="4">
        <f t="shared" si="36"/>
        <v>0</v>
      </c>
      <c r="H125">
        <v>109</v>
      </c>
      <c r="I125" s="5">
        <f t="shared" si="29"/>
        <v>6.5000000000000002E-2</v>
      </c>
      <c r="J125" s="4">
        <f t="shared" si="21"/>
        <v>2407026.0875735367</v>
      </c>
      <c r="K125" s="4">
        <f t="shared" si="30"/>
        <v>1144365.580205769</v>
      </c>
      <c r="L125" s="4">
        <f t="shared" si="24"/>
        <v>3551391.6677793055</v>
      </c>
      <c r="M125" s="4">
        <f t="shared" si="20"/>
        <v>208860465.64272228</v>
      </c>
      <c r="Q125">
        <v>109</v>
      </c>
      <c r="R125" s="4">
        <f t="shared" si="31"/>
        <v>0</v>
      </c>
      <c r="S125" s="4">
        <f t="shared" si="25"/>
        <v>0</v>
      </c>
      <c r="T125" s="4">
        <f t="shared" si="26"/>
        <v>0</v>
      </c>
      <c r="U125" s="4">
        <f t="shared" si="27"/>
        <v>0</v>
      </c>
      <c r="W125">
        <v>109</v>
      </c>
      <c r="X125" s="2">
        <f t="shared" si="34"/>
        <v>0</v>
      </c>
      <c r="Y125" s="4">
        <f t="shared" si="28"/>
        <v>0</v>
      </c>
      <c r="Z125" s="4">
        <f t="shared" si="32"/>
        <v>0</v>
      </c>
      <c r="AA125" s="4">
        <f t="shared" si="33"/>
        <v>0</v>
      </c>
    </row>
    <row r="126" spans="2:27" x14ac:dyDescent="0.25">
      <c r="B126">
        <v>110</v>
      </c>
      <c r="C126" s="4">
        <f t="shared" si="22"/>
        <v>0</v>
      </c>
      <c r="D126" s="4">
        <f t="shared" si="23"/>
        <v>0</v>
      </c>
      <c r="E126" s="4">
        <f t="shared" si="35"/>
        <v>0</v>
      </c>
      <c r="F126" s="4">
        <f t="shared" si="36"/>
        <v>0</v>
      </c>
      <c r="H126">
        <v>110</v>
      </c>
      <c r="I126" s="5">
        <f t="shared" si="29"/>
        <v>6.5000000000000002E-2</v>
      </c>
      <c r="J126" s="4">
        <f t="shared" si="21"/>
        <v>2420064.145547892</v>
      </c>
      <c r="K126" s="4">
        <f t="shared" si="30"/>
        <v>1131327.5222314124</v>
      </c>
      <c r="L126" s="4">
        <f t="shared" si="24"/>
        <v>3551391.6677793041</v>
      </c>
      <c r="M126" s="4">
        <f t="shared" si="20"/>
        <v>206440401.49717438</v>
      </c>
      <c r="Q126">
        <v>110</v>
      </c>
      <c r="R126" s="4">
        <f t="shared" si="31"/>
        <v>0</v>
      </c>
      <c r="S126" s="4">
        <f t="shared" si="25"/>
        <v>0</v>
      </c>
      <c r="T126" s="4">
        <f t="shared" si="26"/>
        <v>0</v>
      </c>
      <c r="U126" s="4">
        <f t="shared" si="27"/>
        <v>0</v>
      </c>
      <c r="W126">
        <v>110</v>
      </c>
      <c r="X126" s="2">
        <f t="shared" si="34"/>
        <v>0</v>
      </c>
      <c r="Y126" s="4">
        <f t="shared" si="28"/>
        <v>0</v>
      </c>
      <c r="Z126" s="4">
        <f t="shared" si="32"/>
        <v>0</v>
      </c>
      <c r="AA126" s="4">
        <f t="shared" si="33"/>
        <v>0</v>
      </c>
    </row>
    <row r="127" spans="2:27" x14ac:dyDescent="0.25">
      <c r="B127">
        <v>111</v>
      </c>
      <c r="C127" s="4">
        <f t="shared" si="22"/>
        <v>0</v>
      </c>
      <c r="D127" s="4">
        <f t="shared" si="23"/>
        <v>0</v>
      </c>
      <c r="E127" s="4">
        <f t="shared" si="35"/>
        <v>0</v>
      </c>
      <c r="F127" s="4">
        <f t="shared" si="36"/>
        <v>0</v>
      </c>
      <c r="H127">
        <v>111</v>
      </c>
      <c r="I127" s="5">
        <f t="shared" si="29"/>
        <v>6.5000000000000002E-2</v>
      </c>
      <c r="J127" s="4">
        <f t="shared" si="21"/>
        <v>2433172.8263362763</v>
      </c>
      <c r="K127" s="4">
        <f t="shared" si="30"/>
        <v>1118218.8414430278</v>
      </c>
      <c r="L127" s="4">
        <f t="shared" si="24"/>
        <v>3551391.6677793041</v>
      </c>
      <c r="M127" s="4">
        <f t="shared" si="20"/>
        <v>204007228.67083812</v>
      </c>
      <c r="Q127">
        <v>111</v>
      </c>
      <c r="R127" s="4">
        <f t="shared" si="31"/>
        <v>0</v>
      </c>
      <c r="S127" s="4">
        <f t="shared" si="25"/>
        <v>0</v>
      </c>
      <c r="T127" s="4">
        <f t="shared" si="26"/>
        <v>0</v>
      </c>
      <c r="U127" s="4">
        <f t="shared" si="27"/>
        <v>0</v>
      </c>
      <c r="W127">
        <v>111</v>
      </c>
      <c r="X127" s="2">
        <f t="shared" si="34"/>
        <v>0</v>
      </c>
      <c r="Y127" s="4">
        <f t="shared" si="28"/>
        <v>0</v>
      </c>
      <c r="Z127" s="4">
        <f t="shared" si="32"/>
        <v>0</v>
      </c>
      <c r="AA127" s="4">
        <f t="shared" si="33"/>
        <v>0</v>
      </c>
    </row>
    <row r="128" spans="2:27" x14ac:dyDescent="0.25">
      <c r="B128">
        <v>112</v>
      </c>
      <c r="C128" s="4">
        <f t="shared" si="22"/>
        <v>0</v>
      </c>
      <c r="D128" s="4">
        <f t="shared" si="23"/>
        <v>0</v>
      </c>
      <c r="E128" s="4">
        <f t="shared" si="35"/>
        <v>0</v>
      </c>
      <c r="F128" s="4">
        <f t="shared" si="36"/>
        <v>0</v>
      </c>
      <c r="H128">
        <v>112</v>
      </c>
      <c r="I128" s="5">
        <f t="shared" si="29"/>
        <v>6.5000000000000002E-2</v>
      </c>
      <c r="J128" s="4">
        <f t="shared" si="21"/>
        <v>2446352.5124789318</v>
      </c>
      <c r="K128" s="4">
        <f t="shared" si="30"/>
        <v>1105039.1553003732</v>
      </c>
      <c r="L128" s="4">
        <f t="shared" si="24"/>
        <v>3551391.667779305</v>
      </c>
      <c r="M128" s="4">
        <f t="shared" si="20"/>
        <v>201560876.1583592</v>
      </c>
      <c r="Q128">
        <v>112</v>
      </c>
      <c r="R128" s="4">
        <f t="shared" si="31"/>
        <v>0</v>
      </c>
      <c r="S128" s="4">
        <f t="shared" si="25"/>
        <v>0</v>
      </c>
      <c r="T128" s="4">
        <f t="shared" si="26"/>
        <v>0</v>
      </c>
      <c r="U128" s="4">
        <f t="shared" si="27"/>
        <v>0</v>
      </c>
      <c r="W128">
        <v>112</v>
      </c>
      <c r="X128" s="2">
        <f t="shared" si="34"/>
        <v>0</v>
      </c>
      <c r="Y128" s="4">
        <f t="shared" si="28"/>
        <v>0</v>
      </c>
      <c r="Z128" s="4">
        <f t="shared" si="32"/>
        <v>0</v>
      </c>
      <c r="AA128" s="4">
        <f t="shared" si="33"/>
        <v>0</v>
      </c>
    </row>
    <row r="129" spans="2:27" x14ac:dyDescent="0.25">
      <c r="B129">
        <v>113</v>
      </c>
      <c r="C129" s="4">
        <f t="shared" si="22"/>
        <v>0</v>
      </c>
      <c r="D129" s="4">
        <f t="shared" si="23"/>
        <v>0</v>
      </c>
      <c r="E129" s="4">
        <f t="shared" si="35"/>
        <v>0</v>
      </c>
      <c r="F129" s="4">
        <f t="shared" si="36"/>
        <v>0</v>
      </c>
      <c r="H129">
        <v>113</v>
      </c>
      <c r="I129" s="5">
        <f t="shared" si="29"/>
        <v>6.5000000000000002E-2</v>
      </c>
      <c r="J129" s="4">
        <f t="shared" si="21"/>
        <v>2459603.5885881917</v>
      </c>
      <c r="K129" s="4">
        <f t="shared" si="30"/>
        <v>1091788.0791911124</v>
      </c>
      <c r="L129" s="4">
        <f t="shared" si="24"/>
        <v>3551391.6677793041</v>
      </c>
      <c r="M129" s="4">
        <f t="shared" si="20"/>
        <v>199101272.56977102</v>
      </c>
      <c r="Q129">
        <v>113</v>
      </c>
      <c r="R129" s="4">
        <f t="shared" si="31"/>
        <v>0</v>
      </c>
      <c r="S129" s="4">
        <f t="shared" si="25"/>
        <v>0</v>
      </c>
      <c r="T129" s="4">
        <f t="shared" si="26"/>
        <v>0</v>
      </c>
      <c r="U129" s="4">
        <f t="shared" si="27"/>
        <v>0</v>
      </c>
      <c r="W129">
        <v>113</v>
      </c>
      <c r="X129" s="2">
        <f t="shared" si="34"/>
        <v>0</v>
      </c>
      <c r="Y129" s="4">
        <f t="shared" si="28"/>
        <v>0</v>
      </c>
      <c r="Z129" s="4">
        <f t="shared" si="32"/>
        <v>0</v>
      </c>
      <c r="AA129" s="4">
        <f t="shared" si="33"/>
        <v>0</v>
      </c>
    </row>
    <row r="130" spans="2:27" x14ac:dyDescent="0.25">
      <c r="B130">
        <v>114</v>
      </c>
      <c r="C130" s="4">
        <f t="shared" si="22"/>
        <v>0</v>
      </c>
      <c r="D130" s="4">
        <f t="shared" si="23"/>
        <v>0</v>
      </c>
      <c r="E130" s="4">
        <f t="shared" si="35"/>
        <v>0</v>
      </c>
      <c r="F130" s="4">
        <f t="shared" si="36"/>
        <v>0</v>
      </c>
      <c r="H130">
        <v>114</v>
      </c>
      <c r="I130" s="5">
        <f t="shared" si="29"/>
        <v>6.5000000000000002E-2</v>
      </c>
      <c r="J130" s="4">
        <f t="shared" si="21"/>
        <v>2472926.4413597099</v>
      </c>
      <c r="K130" s="4">
        <f t="shared" si="30"/>
        <v>1078465.226419593</v>
      </c>
      <c r="L130" s="4">
        <f t="shared" si="24"/>
        <v>3551391.6677793027</v>
      </c>
      <c r="M130" s="4">
        <f t="shared" si="20"/>
        <v>196628346.12841132</v>
      </c>
      <c r="Q130">
        <v>114</v>
      </c>
      <c r="R130" s="4">
        <f t="shared" si="31"/>
        <v>0</v>
      </c>
      <c r="S130" s="4">
        <f t="shared" si="25"/>
        <v>0</v>
      </c>
      <c r="T130" s="4">
        <f t="shared" si="26"/>
        <v>0</v>
      </c>
      <c r="U130" s="4">
        <f t="shared" si="27"/>
        <v>0</v>
      </c>
      <c r="W130">
        <v>114</v>
      </c>
      <c r="X130" s="2">
        <f t="shared" si="34"/>
        <v>0</v>
      </c>
      <c r="Y130" s="4">
        <f t="shared" si="28"/>
        <v>0</v>
      </c>
      <c r="Z130" s="4">
        <f t="shared" si="32"/>
        <v>0</v>
      </c>
      <c r="AA130" s="4">
        <f t="shared" si="33"/>
        <v>0</v>
      </c>
    </row>
    <row r="131" spans="2:27" x14ac:dyDescent="0.25">
      <c r="B131">
        <v>115</v>
      </c>
      <c r="C131" s="4">
        <f t="shared" si="22"/>
        <v>0</v>
      </c>
      <c r="D131" s="4">
        <f t="shared" si="23"/>
        <v>0</v>
      </c>
      <c r="E131" s="4">
        <f t="shared" si="35"/>
        <v>0</v>
      </c>
      <c r="F131" s="4">
        <f t="shared" si="36"/>
        <v>0</v>
      </c>
      <c r="H131">
        <v>115</v>
      </c>
      <c r="I131" s="5">
        <f t="shared" si="29"/>
        <v>6.5000000000000002E-2</v>
      </c>
      <c r="J131" s="4">
        <f t="shared" si="21"/>
        <v>2486321.4595837407</v>
      </c>
      <c r="K131" s="4">
        <f t="shared" si="30"/>
        <v>1065070.2081955613</v>
      </c>
      <c r="L131" s="4">
        <f t="shared" si="24"/>
        <v>3551391.6677793022</v>
      </c>
      <c r="M131" s="4">
        <f t="shared" si="20"/>
        <v>194142024.66882759</v>
      </c>
      <c r="Q131">
        <v>115</v>
      </c>
      <c r="R131" s="4">
        <f t="shared" si="31"/>
        <v>0</v>
      </c>
      <c r="S131" s="4">
        <f t="shared" si="25"/>
        <v>0</v>
      </c>
      <c r="T131" s="4">
        <f t="shared" si="26"/>
        <v>0</v>
      </c>
      <c r="U131" s="4">
        <f t="shared" si="27"/>
        <v>0</v>
      </c>
      <c r="W131">
        <v>115</v>
      </c>
      <c r="X131" s="2">
        <f t="shared" si="34"/>
        <v>0</v>
      </c>
      <c r="Y131" s="4">
        <f t="shared" si="28"/>
        <v>0</v>
      </c>
      <c r="Z131" s="4">
        <f t="shared" si="32"/>
        <v>0</v>
      </c>
      <c r="AA131" s="4">
        <f t="shared" si="33"/>
        <v>0</v>
      </c>
    </row>
    <row r="132" spans="2:27" x14ac:dyDescent="0.25">
      <c r="B132">
        <v>116</v>
      </c>
      <c r="C132" s="4">
        <f t="shared" si="22"/>
        <v>0</v>
      </c>
      <c r="D132" s="4">
        <f t="shared" si="23"/>
        <v>0</v>
      </c>
      <c r="E132" s="4">
        <f t="shared" si="35"/>
        <v>0</v>
      </c>
      <c r="F132" s="4">
        <f t="shared" si="36"/>
        <v>0</v>
      </c>
      <c r="H132">
        <v>116</v>
      </c>
      <c r="I132" s="5">
        <f t="shared" si="29"/>
        <v>6.5000000000000002E-2</v>
      </c>
      <c r="J132" s="4">
        <f t="shared" si="21"/>
        <v>2499789.0341564864</v>
      </c>
      <c r="K132" s="4">
        <f t="shared" si="30"/>
        <v>1051602.6336228161</v>
      </c>
      <c r="L132" s="4">
        <f t="shared" si="24"/>
        <v>3551391.6677793027</v>
      </c>
      <c r="M132" s="4">
        <f t="shared" si="20"/>
        <v>191642235.63467109</v>
      </c>
      <c r="Q132">
        <v>116</v>
      </c>
      <c r="R132" s="4">
        <f t="shared" si="31"/>
        <v>0</v>
      </c>
      <c r="S132" s="4">
        <f t="shared" si="25"/>
        <v>0</v>
      </c>
      <c r="T132" s="4">
        <f t="shared" si="26"/>
        <v>0</v>
      </c>
      <c r="U132" s="4">
        <f t="shared" si="27"/>
        <v>0</v>
      </c>
      <c r="W132">
        <v>116</v>
      </c>
      <c r="X132" s="2">
        <f t="shared" si="34"/>
        <v>0</v>
      </c>
      <c r="Y132" s="4">
        <f t="shared" si="28"/>
        <v>0</v>
      </c>
      <c r="Z132" s="4">
        <f t="shared" si="32"/>
        <v>0</v>
      </c>
      <c r="AA132" s="4">
        <f t="shared" si="33"/>
        <v>0</v>
      </c>
    </row>
    <row r="133" spans="2:27" x14ac:dyDescent="0.25">
      <c r="B133">
        <v>117</v>
      </c>
      <c r="C133" s="4">
        <f t="shared" si="22"/>
        <v>0</v>
      </c>
      <c r="D133" s="4">
        <f t="shared" si="23"/>
        <v>0</v>
      </c>
      <c r="E133" s="4">
        <f t="shared" si="35"/>
        <v>0</v>
      </c>
      <c r="F133" s="4">
        <f t="shared" si="36"/>
        <v>0</v>
      </c>
      <c r="H133">
        <v>117</v>
      </c>
      <c r="I133" s="5">
        <f t="shared" si="29"/>
        <v>6.5000000000000002E-2</v>
      </c>
      <c r="J133" s="4">
        <f t="shared" si="21"/>
        <v>2513329.5580915003</v>
      </c>
      <c r="K133" s="4">
        <f t="shared" si="30"/>
        <v>1038062.1096878018</v>
      </c>
      <c r="L133" s="4">
        <f t="shared" si="24"/>
        <v>3551391.6677793022</v>
      </c>
      <c r="M133" s="4">
        <f t="shared" si="20"/>
        <v>189128906.0765796</v>
      </c>
      <c r="Q133">
        <v>117</v>
      </c>
      <c r="R133" s="4">
        <f t="shared" si="31"/>
        <v>0</v>
      </c>
      <c r="S133" s="4">
        <f t="shared" si="25"/>
        <v>0</v>
      </c>
      <c r="T133" s="4">
        <f t="shared" si="26"/>
        <v>0</v>
      </c>
      <c r="U133" s="4">
        <f t="shared" si="27"/>
        <v>0</v>
      </c>
      <c r="W133">
        <v>117</v>
      </c>
      <c r="X133" s="2">
        <f t="shared" si="34"/>
        <v>0</v>
      </c>
      <c r="Y133" s="4">
        <f t="shared" si="28"/>
        <v>0</v>
      </c>
      <c r="Z133" s="4">
        <f t="shared" si="32"/>
        <v>0</v>
      </c>
      <c r="AA133" s="4">
        <f t="shared" si="33"/>
        <v>0</v>
      </c>
    </row>
    <row r="134" spans="2:27" x14ac:dyDescent="0.25">
      <c r="B134">
        <v>118</v>
      </c>
      <c r="C134" s="4">
        <f t="shared" si="22"/>
        <v>0</v>
      </c>
      <c r="D134" s="4">
        <f t="shared" si="23"/>
        <v>0</v>
      </c>
      <c r="E134" s="4">
        <f t="shared" si="35"/>
        <v>0</v>
      </c>
      <c r="F134" s="4">
        <f t="shared" si="36"/>
        <v>0</v>
      </c>
      <c r="H134">
        <v>118</v>
      </c>
      <c r="I134" s="5">
        <f t="shared" si="29"/>
        <v>6.5000000000000002E-2</v>
      </c>
      <c r="J134" s="4">
        <f t="shared" si="21"/>
        <v>2526943.4265311612</v>
      </c>
      <c r="K134" s="4">
        <f t="shared" si="30"/>
        <v>1024448.2412481395</v>
      </c>
      <c r="L134" s="4">
        <f t="shared" si="24"/>
        <v>3551391.6677793008</v>
      </c>
      <c r="M134" s="4">
        <f t="shared" si="20"/>
        <v>186601962.65004843</v>
      </c>
      <c r="Q134">
        <v>118</v>
      </c>
      <c r="R134" s="4">
        <f t="shared" si="31"/>
        <v>0</v>
      </c>
      <c r="S134" s="4">
        <f t="shared" si="25"/>
        <v>0</v>
      </c>
      <c r="T134" s="4">
        <f t="shared" si="26"/>
        <v>0</v>
      </c>
      <c r="U134" s="4">
        <f t="shared" si="27"/>
        <v>0</v>
      </c>
      <c r="W134">
        <v>118</v>
      </c>
      <c r="X134" s="2">
        <f t="shared" si="34"/>
        <v>0</v>
      </c>
      <c r="Y134" s="4">
        <f t="shared" si="28"/>
        <v>0</v>
      </c>
      <c r="Z134" s="4">
        <f t="shared" si="32"/>
        <v>0</v>
      </c>
      <c r="AA134" s="4">
        <f t="shared" si="33"/>
        <v>0</v>
      </c>
    </row>
    <row r="135" spans="2:27" x14ac:dyDescent="0.25">
      <c r="B135">
        <v>119</v>
      </c>
      <c r="C135" s="4">
        <f t="shared" si="22"/>
        <v>0</v>
      </c>
      <c r="D135" s="4">
        <f t="shared" si="23"/>
        <v>0</v>
      </c>
      <c r="E135" s="4">
        <f t="shared" si="35"/>
        <v>0</v>
      </c>
      <c r="F135" s="4">
        <f t="shared" si="36"/>
        <v>0</v>
      </c>
      <c r="H135">
        <v>119</v>
      </c>
      <c r="I135" s="5">
        <f t="shared" si="29"/>
        <v>6.5000000000000002E-2</v>
      </c>
      <c r="J135" s="4">
        <f t="shared" si="21"/>
        <v>2540631.0367582049</v>
      </c>
      <c r="K135" s="4">
        <f t="shared" si="30"/>
        <v>1010760.6310210957</v>
      </c>
      <c r="L135" s="4">
        <f t="shared" si="24"/>
        <v>3551391.6677793008</v>
      </c>
      <c r="M135" s="4">
        <f t="shared" si="20"/>
        <v>184061331.61329022</v>
      </c>
      <c r="Q135">
        <v>119</v>
      </c>
      <c r="R135" s="4">
        <f t="shared" si="31"/>
        <v>0</v>
      </c>
      <c r="S135" s="4">
        <f t="shared" si="25"/>
        <v>0</v>
      </c>
      <c r="T135" s="4">
        <f t="shared" si="26"/>
        <v>0</v>
      </c>
      <c r="U135" s="4">
        <f t="shared" si="27"/>
        <v>0</v>
      </c>
      <c r="W135">
        <v>119</v>
      </c>
      <c r="X135" s="2">
        <f t="shared" si="34"/>
        <v>0</v>
      </c>
      <c r="Y135" s="4">
        <f t="shared" si="28"/>
        <v>0</v>
      </c>
      <c r="Z135" s="4">
        <f t="shared" si="32"/>
        <v>0</v>
      </c>
      <c r="AA135" s="4">
        <f t="shared" si="33"/>
        <v>0</v>
      </c>
    </row>
    <row r="136" spans="2:27" x14ac:dyDescent="0.25">
      <c r="B136">
        <v>120</v>
      </c>
      <c r="C136" s="4">
        <f t="shared" si="22"/>
        <v>0</v>
      </c>
      <c r="D136" s="4">
        <f t="shared" si="23"/>
        <v>0</v>
      </c>
      <c r="E136" s="4">
        <f t="shared" si="35"/>
        <v>0</v>
      </c>
      <c r="F136" s="4">
        <f t="shared" si="36"/>
        <v>0</v>
      </c>
      <c r="H136">
        <v>120</v>
      </c>
      <c r="I136" s="5">
        <f t="shared" si="29"/>
        <v>6.5000000000000002E-2</v>
      </c>
      <c r="J136" s="4">
        <f t="shared" si="21"/>
        <v>2554392.7882073126</v>
      </c>
      <c r="K136" s="4">
        <f t="shared" si="30"/>
        <v>996998.87957198871</v>
      </c>
      <c r="L136" s="4">
        <f t="shared" si="24"/>
        <v>3551391.6677793013</v>
      </c>
      <c r="M136" s="4">
        <f t="shared" si="20"/>
        <v>181506938.8250829</v>
      </c>
      <c r="Q136">
        <v>120</v>
      </c>
      <c r="R136" s="4">
        <f t="shared" si="31"/>
        <v>0</v>
      </c>
      <c r="S136" s="4">
        <f t="shared" si="25"/>
        <v>0</v>
      </c>
      <c r="T136" s="4">
        <f t="shared" si="26"/>
        <v>0</v>
      </c>
      <c r="U136" s="4">
        <f t="shared" si="27"/>
        <v>0</v>
      </c>
      <c r="W136">
        <v>120</v>
      </c>
      <c r="X136" s="2">
        <f t="shared" si="34"/>
        <v>0</v>
      </c>
      <c r="Y136" s="4">
        <f t="shared" si="28"/>
        <v>0</v>
      </c>
      <c r="Z136" s="4">
        <f t="shared" si="32"/>
        <v>0</v>
      </c>
      <c r="AA136" s="4">
        <f t="shared" si="33"/>
        <v>0</v>
      </c>
    </row>
    <row r="137" spans="2:27" x14ac:dyDescent="0.25">
      <c r="B137">
        <v>121</v>
      </c>
      <c r="C137" s="4">
        <f t="shared" si="22"/>
        <v>0</v>
      </c>
      <c r="D137" s="4">
        <f t="shared" si="23"/>
        <v>0</v>
      </c>
      <c r="E137" s="4">
        <f t="shared" si="35"/>
        <v>0</v>
      </c>
      <c r="F137" s="4">
        <f t="shared" si="36"/>
        <v>0</v>
      </c>
      <c r="H137">
        <v>121</v>
      </c>
      <c r="I137" s="5">
        <f t="shared" si="29"/>
        <v>6.25E-2</v>
      </c>
      <c r="J137" s="4">
        <f t="shared" si="21"/>
        <v>2584827.3109816713</v>
      </c>
      <c r="K137" s="4">
        <f t="shared" si="30"/>
        <v>945348.63971397339</v>
      </c>
      <c r="L137" s="4">
        <f t="shared" si="24"/>
        <v>3530175.9506956446</v>
      </c>
      <c r="M137" s="4">
        <f t="shared" si="20"/>
        <v>178922111.51410124</v>
      </c>
      <c r="Q137">
        <v>121</v>
      </c>
      <c r="R137" s="4">
        <f t="shared" si="31"/>
        <v>0</v>
      </c>
      <c r="S137" s="4">
        <f t="shared" si="25"/>
        <v>0</v>
      </c>
      <c r="T137" s="4">
        <f t="shared" si="26"/>
        <v>0</v>
      </c>
      <c r="U137" s="4">
        <f t="shared" si="27"/>
        <v>0</v>
      </c>
      <c r="W137">
        <v>121</v>
      </c>
      <c r="X137" s="2">
        <f t="shared" si="34"/>
        <v>0</v>
      </c>
      <c r="Y137" s="4">
        <f t="shared" si="28"/>
        <v>0</v>
      </c>
      <c r="Z137" s="4">
        <f t="shared" si="32"/>
        <v>0</v>
      </c>
      <c r="AA137" s="4">
        <f t="shared" si="33"/>
        <v>0</v>
      </c>
    </row>
    <row r="138" spans="2:27" x14ac:dyDescent="0.25">
      <c r="B138">
        <v>122</v>
      </c>
      <c r="C138" s="4">
        <f t="shared" si="22"/>
        <v>0</v>
      </c>
      <c r="D138" s="4">
        <f t="shared" si="23"/>
        <v>0</v>
      </c>
      <c r="E138" s="4">
        <f t="shared" si="35"/>
        <v>0</v>
      </c>
      <c r="F138" s="4">
        <f t="shared" si="36"/>
        <v>0</v>
      </c>
      <c r="H138">
        <v>122</v>
      </c>
      <c r="I138" s="5">
        <f t="shared" si="29"/>
        <v>6.25E-2</v>
      </c>
      <c r="J138" s="4">
        <f t="shared" si="21"/>
        <v>2598289.9532263684</v>
      </c>
      <c r="K138" s="4">
        <f t="shared" si="30"/>
        <v>931885.99746927724</v>
      </c>
      <c r="L138" s="4">
        <f t="shared" si="24"/>
        <v>3530175.9506956455</v>
      </c>
      <c r="M138" s="4">
        <f t="shared" si="20"/>
        <v>176323821.56087488</v>
      </c>
      <c r="Q138">
        <v>122</v>
      </c>
      <c r="R138" s="4">
        <f t="shared" si="31"/>
        <v>0</v>
      </c>
      <c r="S138" s="4">
        <f t="shared" si="25"/>
        <v>0</v>
      </c>
      <c r="T138" s="4">
        <f t="shared" si="26"/>
        <v>0</v>
      </c>
      <c r="U138" s="4">
        <f t="shared" si="27"/>
        <v>0</v>
      </c>
      <c r="W138">
        <v>122</v>
      </c>
      <c r="X138" s="2">
        <f t="shared" si="34"/>
        <v>0</v>
      </c>
      <c r="Y138" s="4">
        <f t="shared" si="28"/>
        <v>0</v>
      </c>
      <c r="Z138" s="4">
        <f t="shared" si="32"/>
        <v>0</v>
      </c>
      <c r="AA138" s="4">
        <f t="shared" si="33"/>
        <v>0</v>
      </c>
    </row>
    <row r="139" spans="2:27" x14ac:dyDescent="0.25">
      <c r="B139">
        <v>123</v>
      </c>
      <c r="C139" s="4">
        <f t="shared" si="22"/>
        <v>0</v>
      </c>
      <c r="D139" s="4">
        <f t="shared" si="23"/>
        <v>0</v>
      </c>
      <c r="E139" s="4">
        <f t="shared" si="35"/>
        <v>0</v>
      </c>
      <c r="F139" s="4">
        <f t="shared" si="36"/>
        <v>0</v>
      </c>
      <c r="H139">
        <v>123</v>
      </c>
      <c r="I139" s="5">
        <f t="shared" si="29"/>
        <v>6.25E-2</v>
      </c>
      <c r="J139" s="4">
        <f t="shared" si="21"/>
        <v>2611822.7133994214</v>
      </c>
      <c r="K139" s="4">
        <f t="shared" si="30"/>
        <v>918353.23729622329</v>
      </c>
      <c r="L139" s="4">
        <f t="shared" si="24"/>
        <v>3530175.9506956446</v>
      </c>
      <c r="M139" s="4">
        <f t="shared" si="20"/>
        <v>173711998.84747547</v>
      </c>
      <c r="Q139">
        <v>123</v>
      </c>
      <c r="R139" s="4">
        <f t="shared" si="31"/>
        <v>0</v>
      </c>
      <c r="S139" s="4">
        <f t="shared" si="25"/>
        <v>0</v>
      </c>
      <c r="T139" s="4">
        <f t="shared" si="26"/>
        <v>0</v>
      </c>
      <c r="U139" s="4">
        <f t="shared" si="27"/>
        <v>0</v>
      </c>
      <c r="W139">
        <v>123</v>
      </c>
      <c r="X139" s="2">
        <f t="shared" si="34"/>
        <v>0</v>
      </c>
      <c r="Y139" s="4">
        <f t="shared" si="28"/>
        <v>0</v>
      </c>
      <c r="Z139" s="4">
        <f t="shared" si="32"/>
        <v>0</v>
      </c>
      <c r="AA139" s="4">
        <f t="shared" si="33"/>
        <v>0</v>
      </c>
    </row>
    <row r="140" spans="2:27" x14ac:dyDescent="0.25">
      <c r="B140">
        <v>124</v>
      </c>
      <c r="C140" s="4">
        <f t="shared" si="22"/>
        <v>0</v>
      </c>
      <c r="D140" s="4">
        <f t="shared" si="23"/>
        <v>0</v>
      </c>
      <c r="E140" s="4">
        <f t="shared" si="35"/>
        <v>0</v>
      </c>
      <c r="F140" s="4">
        <f t="shared" si="36"/>
        <v>0</v>
      </c>
      <c r="H140">
        <v>124</v>
      </c>
      <c r="I140" s="5">
        <f t="shared" si="29"/>
        <v>6.25E-2</v>
      </c>
      <c r="J140" s="4">
        <f t="shared" si="21"/>
        <v>2625425.9566983772</v>
      </c>
      <c r="K140" s="4">
        <f t="shared" si="30"/>
        <v>904749.99399726803</v>
      </c>
      <c r="L140" s="4">
        <f t="shared" si="24"/>
        <v>3530175.9506956451</v>
      </c>
      <c r="M140" s="4">
        <f t="shared" si="20"/>
        <v>171086572.89077708</v>
      </c>
      <c r="Q140">
        <v>124</v>
      </c>
      <c r="R140" s="4">
        <f t="shared" si="31"/>
        <v>0</v>
      </c>
      <c r="S140" s="4">
        <f t="shared" si="25"/>
        <v>0</v>
      </c>
      <c r="T140" s="4">
        <f t="shared" si="26"/>
        <v>0</v>
      </c>
      <c r="U140" s="4">
        <f t="shared" si="27"/>
        <v>0</v>
      </c>
      <c r="W140">
        <v>124</v>
      </c>
      <c r="X140" s="2">
        <f t="shared" si="34"/>
        <v>0</v>
      </c>
      <c r="Y140" s="4">
        <f t="shared" si="28"/>
        <v>0</v>
      </c>
      <c r="Z140" s="4">
        <f t="shared" si="32"/>
        <v>0</v>
      </c>
      <c r="AA140" s="4">
        <f t="shared" si="33"/>
        <v>0</v>
      </c>
    </row>
    <row r="141" spans="2:27" x14ac:dyDescent="0.25">
      <c r="B141">
        <v>125</v>
      </c>
      <c r="C141" s="4">
        <f t="shared" si="22"/>
        <v>0</v>
      </c>
      <c r="D141" s="4">
        <f t="shared" si="23"/>
        <v>0</v>
      </c>
      <c r="E141" s="4">
        <f t="shared" si="35"/>
        <v>0</v>
      </c>
      <c r="F141" s="4">
        <f t="shared" si="36"/>
        <v>0</v>
      </c>
      <c r="H141">
        <v>125</v>
      </c>
      <c r="I141" s="5">
        <f t="shared" si="29"/>
        <v>6.25E-2</v>
      </c>
      <c r="J141" s="4">
        <f t="shared" si="21"/>
        <v>2639100.0502228457</v>
      </c>
      <c r="K141" s="4">
        <f t="shared" si="30"/>
        <v>891075.90047279722</v>
      </c>
      <c r="L141" s="4">
        <f t="shared" si="24"/>
        <v>3530175.9506956427</v>
      </c>
      <c r="M141" s="4">
        <f t="shared" ref="M141:M196" si="37">IF(M140-J141&lt;1,0,M140-J141)</f>
        <v>168447472.84055424</v>
      </c>
      <c r="Q141">
        <v>125</v>
      </c>
      <c r="R141" s="4">
        <f t="shared" si="31"/>
        <v>0</v>
      </c>
      <c r="S141" s="4">
        <f t="shared" si="25"/>
        <v>0</v>
      </c>
      <c r="T141" s="4">
        <f t="shared" si="26"/>
        <v>0</v>
      </c>
      <c r="U141" s="4">
        <f t="shared" si="27"/>
        <v>0</v>
      </c>
      <c r="W141">
        <v>125</v>
      </c>
      <c r="X141" s="2">
        <f t="shared" si="34"/>
        <v>0</v>
      </c>
      <c r="Y141" s="4">
        <f t="shared" si="28"/>
        <v>0</v>
      </c>
      <c r="Z141" s="4">
        <f t="shared" si="32"/>
        <v>0</v>
      </c>
      <c r="AA141" s="4">
        <f t="shared" si="33"/>
        <v>0</v>
      </c>
    </row>
    <row r="142" spans="2:27" x14ac:dyDescent="0.25">
      <c r="B142">
        <v>126</v>
      </c>
      <c r="C142" s="4">
        <f t="shared" si="22"/>
        <v>0</v>
      </c>
      <c r="D142" s="4">
        <f t="shared" si="23"/>
        <v>0</v>
      </c>
      <c r="E142" s="4">
        <f t="shared" si="35"/>
        <v>0</v>
      </c>
      <c r="F142" s="4">
        <f t="shared" si="36"/>
        <v>0</v>
      </c>
      <c r="H142">
        <v>126</v>
      </c>
      <c r="I142" s="5">
        <f t="shared" si="29"/>
        <v>6.25E-2</v>
      </c>
      <c r="J142" s="4">
        <f t="shared" ref="J142:J196" si="38">IF(K142=0,0,L142-K142)</f>
        <v>2652845.3629844226</v>
      </c>
      <c r="K142" s="4">
        <f t="shared" si="30"/>
        <v>877330.58771121991</v>
      </c>
      <c r="L142" s="4">
        <f t="shared" si="24"/>
        <v>3530175.9506956423</v>
      </c>
      <c r="M142" s="4">
        <f t="shared" si="37"/>
        <v>165794627.47756982</v>
      </c>
      <c r="Q142">
        <v>126</v>
      </c>
      <c r="R142" s="4">
        <f t="shared" si="31"/>
        <v>0</v>
      </c>
      <c r="S142" s="4">
        <f t="shared" si="25"/>
        <v>0</v>
      </c>
      <c r="T142" s="4">
        <f t="shared" si="26"/>
        <v>0</v>
      </c>
      <c r="U142" s="4">
        <f t="shared" si="27"/>
        <v>0</v>
      </c>
      <c r="W142">
        <v>126</v>
      </c>
      <c r="X142" s="2">
        <f t="shared" si="34"/>
        <v>0</v>
      </c>
      <c r="Y142" s="4">
        <f t="shared" si="28"/>
        <v>0</v>
      </c>
      <c r="Z142" s="4">
        <f t="shared" si="32"/>
        <v>0</v>
      </c>
      <c r="AA142" s="4">
        <f t="shared" si="33"/>
        <v>0</v>
      </c>
    </row>
    <row r="143" spans="2:27" x14ac:dyDescent="0.25">
      <c r="B143">
        <v>127</v>
      </c>
      <c r="C143" s="4">
        <f t="shared" si="22"/>
        <v>0</v>
      </c>
      <c r="D143" s="4">
        <f t="shared" si="23"/>
        <v>0</v>
      </c>
      <c r="E143" s="4">
        <f t="shared" si="35"/>
        <v>0</v>
      </c>
      <c r="F143" s="4">
        <f t="shared" si="36"/>
        <v>0</v>
      </c>
      <c r="H143">
        <v>127</v>
      </c>
      <c r="I143" s="5">
        <f t="shared" si="29"/>
        <v>6.25E-2</v>
      </c>
      <c r="J143" s="4">
        <f t="shared" si="38"/>
        <v>2666662.2659166334</v>
      </c>
      <c r="K143" s="4">
        <f t="shared" si="30"/>
        <v>863513.68477900943</v>
      </c>
      <c r="L143" s="4">
        <f t="shared" si="24"/>
        <v>3530175.9506956427</v>
      </c>
      <c r="M143" s="4">
        <f t="shared" si="37"/>
        <v>163127965.21165317</v>
      </c>
      <c r="Q143">
        <v>127</v>
      </c>
      <c r="R143" s="4">
        <f t="shared" si="31"/>
        <v>0</v>
      </c>
      <c r="S143" s="4">
        <f t="shared" si="25"/>
        <v>0</v>
      </c>
      <c r="T143" s="4">
        <f t="shared" si="26"/>
        <v>0</v>
      </c>
      <c r="U143" s="4">
        <f t="shared" si="27"/>
        <v>0</v>
      </c>
      <c r="W143">
        <v>127</v>
      </c>
      <c r="X143" s="2">
        <f t="shared" si="34"/>
        <v>0</v>
      </c>
      <c r="Y143" s="4">
        <f t="shared" si="28"/>
        <v>0</v>
      </c>
      <c r="Z143" s="4">
        <f t="shared" si="32"/>
        <v>0</v>
      </c>
      <c r="AA143" s="4">
        <f t="shared" si="33"/>
        <v>0</v>
      </c>
    </row>
    <row r="144" spans="2:27" x14ac:dyDescent="0.25">
      <c r="B144">
        <v>128</v>
      </c>
      <c r="C144" s="4">
        <f t="shared" si="22"/>
        <v>0</v>
      </c>
      <c r="D144" s="4">
        <f t="shared" si="23"/>
        <v>0</v>
      </c>
      <c r="E144" s="4">
        <f t="shared" si="35"/>
        <v>0</v>
      </c>
      <c r="F144" s="4">
        <f t="shared" si="36"/>
        <v>0</v>
      </c>
      <c r="H144">
        <v>128</v>
      </c>
      <c r="I144" s="5">
        <f t="shared" si="29"/>
        <v>6.25E-2</v>
      </c>
      <c r="J144" s="4">
        <f t="shared" si="38"/>
        <v>2680551.1318849502</v>
      </c>
      <c r="K144" s="4">
        <f t="shared" si="30"/>
        <v>849624.81881069357</v>
      </c>
      <c r="L144" s="4">
        <f t="shared" si="24"/>
        <v>3530175.9506956437</v>
      </c>
      <c r="M144" s="4">
        <f t="shared" si="37"/>
        <v>160447414.07976821</v>
      </c>
      <c r="Q144">
        <v>128</v>
      </c>
      <c r="R144" s="4">
        <f t="shared" si="31"/>
        <v>0</v>
      </c>
      <c r="S144" s="4">
        <f t="shared" si="25"/>
        <v>0</v>
      </c>
      <c r="T144" s="4">
        <f t="shared" si="26"/>
        <v>0</v>
      </c>
      <c r="U144" s="4">
        <f t="shared" si="27"/>
        <v>0</v>
      </c>
      <c r="W144">
        <v>128</v>
      </c>
      <c r="X144" s="2">
        <f t="shared" si="34"/>
        <v>0</v>
      </c>
      <c r="Y144" s="4">
        <f t="shared" si="28"/>
        <v>0</v>
      </c>
      <c r="Z144" s="4">
        <f t="shared" si="32"/>
        <v>0</v>
      </c>
      <c r="AA144" s="4">
        <f t="shared" si="33"/>
        <v>0</v>
      </c>
    </row>
    <row r="145" spans="2:27" x14ac:dyDescent="0.25">
      <c r="B145">
        <v>129</v>
      </c>
      <c r="C145" s="4">
        <f t="shared" ref="C145:C208" si="39">IF(B145&gt;$D$5,0,F144/($D$5+1-B145))</f>
        <v>0</v>
      </c>
      <c r="D145" s="4">
        <f t="shared" ref="D145:D208" si="40">IF($D$7*F144&lt;0,0,$D$7*F144)</f>
        <v>0</v>
      </c>
      <c r="E145" s="4">
        <f t="shared" si="35"/>
        <v>0</v>
      </c>
      <c r="F145" s="4">
        <f t="shared" si="36"/>
        <v>0</v>
      </c>
      <c r="H145">
        <v>129</v>
      </c>
      <c r="I145" s="5">
        <f t="shared" si="29"/>
        <v>6.25E-2</v>
      </c>
      <c r="J145" s="4">
        <f t="shared" si="38"/>
        <v>2694512.3356968495</v>
      </c>
      <c r="K145" s="4">
        <f t="shared" si="30"/>
        <v>835663.61499879276</v>
      </c>
      <c r="L145" s="4">
        <f t="shared" ref="L145:L208" si="41">IF(K145=0,0,(M144*(I145/12))/(1-1/(1+I145/12)^($J$5-H144)))</f>
        <v>3530175.9506956423</v>
      </c>
      <c r="M145" s="4">
        <f t="shared" si="37"/>
        <v>157752901.74407136</v>
      </c>
      <c r="Q145">
        <v>129</v>
      </c>
      <c r="R145" s="4">
        <f t="shared" si="31"/>
        <v>0</v>
      </c>
      <c r="S145" s="4">
        <f t="shared" ref="S145:S208" si="42">(U144*($S$6/12))</f>
        <v>0</v>
      </c>
      <c r="T145" s="4">
        <f t="shared" ref="T145:T208" si="43">IF(S145=0,0,(U144*($S$6/12))/(1-1/(1+$S$6/12)^($S$5-Q144)))</f>
        <v>0</v>
      </c>
      <c r="U145" s="4">
        <f t="shared" ref="U145:U196" si="44">IF(U144-R145&lt;1,0,U144-R145)</f>
        <v>0</v>
      </c>
      <c r="W145">
        <v>129</v>
      </c>
      <c r="X145" s="2">
        <f t="shared" si="34"/>
        <v>0</v>
      </c>
      <c r="Y145" s="4">
        <f t="shared" ref="Y145:Y208" si="45">IF(X145=0,0,$Y$7*$AA$16)</f>
        <v>0</v>
      </c>
      <c r="Z145" s="4">
        <f t="shared" si="32"/>
        <v>0</v>
      </c>
      <c r="AA145" s="4">
        <f t="shared" si="33"/>
        <v>0</v>
      </c>
    </row>
    <row r="146" spans="2:27" x14ac:dyDescent="0.25">
      <c r="B146">
        <v>130</v>
      </c>
      <c r="C146" s="4">
        <f t="shared" si="39"/>
        <v>0</v>
      </c>
      <c r="D146" s="4">
        <f t="shared" si="40"/>
        <v>0</v>
      </c>
      <c r="E146" s="4">
        <f t="shared" si="35"/>
        <v>0</v>
      </c>
      <c r="F146" s="4">
        <f t="shared" si="36"/>
        <v>0</v>
      </c>
      <c r="H146">
        <v>130</v>
      </c>
      <c r="I146" s="5">
        <f t="shared" ref="I146:I209" si="46">VLOOKUP(ROUNDDOWN((H146-1)/12,0)+1,$N$2:$O$21,2)</f>
        <v>6.25E-2</v>
      </c>
      <c r="J146" s="4">
        <f t="shared" si="38"/>
        <v>2708546.2541119354</v>
      </c>
      <c r="K146" s="4">
        <f t="shared" ref="K146:K196" si="47">I146/12*M145</f>
        <v>821629.69658370502</v>
      </c>
      <c r="L146" s="4">
        <f t="shared" si="41"/>
        <v>3530175.9506956404</v>
      </c>
      <c r="M146" s="4">
        <f t="shared" si="37"/>
        <v>155044355.48995942</v>
      </c>
      <c r="Q146">
        <v>130</v>
      </c>
      <c r="R146" s="4">
        <f t="shared" ref="R146:R209" si="48">T146-S146</f>
        <v>0</v>
      </c>
      <c r="S146" s="4">
        <f t="shared" si="42"/>
        <v>0</v>
      </c>
      <c r="T146" s="4">
        <f t="shared" si="43"/>
        <v>0</v>
      </c>
      <c r="U146" s="4">
        <f t="shared" si="44"/>
        <v>0</v>
      </c>
      <c r="W146">
        <v>130</v>
      </c>
      <c r="X146" s="2">
        <f t="shared" si="34"/>
        <v>0</v>
      </c>
      <c r="Y146" s="4">
        <f t="shared" si="45"/>
        <v>0</v>
      </c>
      <c r="Z146" s="4">
        <f t="shared" ref="Z146:Z209" si="49">Y146+X146</f>
        <v>0</v>
      </c>
      <c r="AA146" s="4">
        <f t="shared" ref="AA146:AA209" si="50">AA145-X146</f>
        <v>0</v>
      </c>
    </row>
    <row r="147" spans="2:27" x14ac:dyDescent="0.25">
      <c r="B147">
        <v>131</v>
      </c>
      <c r="C147" s="4">
        <f t="shared" si="39"/>
        <v>0</v>
      </c>
      <c r="D147" s="4">
        <f t="shared" si="40"/>
        <v>0</v>
      </c>
      <c r="E147" s="4">
        <f t="shared" si="35"/>
        <v>0</v>
      </c>
      <c r="F147" s="4">
        <f t="shared" si="36"/>
        <v>0</v>
      </c>
      <c r="H147">
        <v>131</v>
      </c>
      <c r="I147" s="5">
        <f t="shared" si="46"/>
        <v>6.25E-2</v>
      </c>
      <c r="J147" s="4">
        <f t="shared" si="38"/>
        <v>2722653.2658521011</v>
      </c>
      <c r="K147" s="4">
        <f t="shared" si="47"/>
        <v>807522.68484353856</v>
      </c>
      <c r="L147" s="4">
        <f t="shared" si="41"/>
        <v>3530175.9506956399</v>
      </c>
      <c r="M147" s="4">
        <f t="shared" si="37"/>
        <v>152321702.22410733</v>
      </c>
      <c r="Q147">
        <v>131</v>
      </c>
      <c r="R147" s="4">
        <f t="shared" si="48"/>
        <v>0</v>
      </c>
      <c r="S147" s="4">
        <f t="shared" si="42"/>
        <v>0</v>
      </c>
      <c r="T147" s="4">
        <f t="shared" si="43"/>
        <v>0</v>
      </c>
      <c r="U147" s="4">
        <f t="shared" si="44"/>
        <v>0</v>
      </c>
      <c r="W147">
        <v>131</v>
      </c>
      <c r="X147" s="2">
        <f t="shared" si="34"/>
        <v>0</v>
      </c>
      <c r="Y147" s="4">
        <f t="shared" si="45"/>
        <v>0</v>
      </c>
      <c r="Z147" s="4">
        <f t="shared" si="49"/>
        <v>0</v>
      </c>
      <c r="AA147" s="4">
        <f t="shared" si="50"/>
        <v>0</v>
      </c>
    </row>
    <row r="148" spans="2:27" x14ac:dyDescent="0.25">
      <c r="B148">
        <v>132</v>
      </c>
      <c r="C148" s="4">
        <f t="shared" si="39"/>
        <v>0</v>
      </c>
      <c r="D148" s="4">
        <f t="shared" si="40"/>
        <v>0</v>
      </c>
      <c r="E148" s="4">
        <f t="shared" si="35"/>
        <v>0</v>
      </c>
      <c r="F148" s="4">
        <f t="shared" si="36"/>
        <v>0</v>
      </c>
      <c r="H148">
        <v>132</v>
      </c>
      <c r="I148" s="5">
        <f t="shared" si="46"/>
        <v>6.25E-2</v>
      </c>
      <c r="J148" s="4">
        <f t="shared" si="38"/>
        <v>2736833.7516117473</v>
      </c>
      <c r="K148" s="4">
        <f t="shared" si="47"/>
        <v>793342.19908389228</v>
      </c>
      <c r="L148" s="4">
        <f t="shared" si="41"/>
        <v>3530175.9506956395</v>
      </c>
      <c r="M148" s="4">
        <f t="shared" si="37"/>
        <v>149584868.47249559</v>
      </c>
      <c r="Q148">
        <v>132</v>
      </c>
      <c r="R148" s="4">
        <f t="shared" si="48"/>
        <v>0</v>
      </c>
      <c r="S148" s="4">
        <f t="shared" si="42"/>
        <v>0</v>
      </c>
      <c r="T148" s="4">
        <f t="shared" si="43"/>
        <v>0</v>
      </c>
      <c r="U148" s="4">
        <f t="shared" si="44"/>
        <v>0</v>
      </c>
      <c r="W148">
        <v>132</v>
      </c>
      <c r="X148" s="2">
        <f t="shared" si="34"/>
        <v>0</v>
      </c>
      <c r="Y148" s="4">
        <f t="shared" si="45"/>
        <v>0</v>
      </c>
      <c r="Z148" s="4">
        <f t="shared" si="49"/>
        <v>0</v>
      </c>
      <c r="AA148" s="4">
        <f t="shared" si="50"/>
        <v>0</v>
      </c>
    </row>
    <row r="149" spans="2:27" x14ac:dyDescent="0.25">
      <c r="B149">
        <v>133</v>
      </c>
      <c r="C149" s="4">
        <f t="shared" si="39"/>
        <v>0</v>
      </c>
      <c r="D149" s="4">
        <f t="shared" si="40"/>
        <v>0</v>
      </c>
      <c r="E149" s="4">
        <f t="shared" si="35"/>
        <v>0</v>
      </c>
      <c r="F149" s="4">
        <f t="shared" si="36"/>
        <v>0</v>
      </c>
      <c r="H149">
        <v>133</v>
      </c>
      <c r="I149" s="5">
        <f t="shared" si="46"/>
        <v>7.0000000000000007E-2</v>
      </c>
      <c r="J149" s="4">
        <f t="shared" si="38"/>
        <v>2709417.4588188217</v>
      </c>
      <c r="K149" s="4">
        <f t="shared" si="47"/>
        <v>872578.39942289097</v>
      </c>
      <c r="L149" s="4">
        <f t="shared" si="41"/>
        <v>3581995.8582417127</v>
      </c>
      <c r="M149" s="4">
        <f t="shared" si="37"/>
        <v>146875451.01367676</v>
      </c>
      <c r="Q149">
        <v>133</v>
      </c>
      <c r="R149" s="4">
        <f t="shared" si="48"/>
        <v>0</v>
      </c>
      <c r="S149" s="4">
        <f t="shared" si="42"/>
        <v>0</v>
      </c>
      <c r="T149" s="4">
        <f t="shared" si="43"/>
        <v>0</v>
      </c>
      <c r="U149" s="4">
        <f t="shared" si="44"/>
        <v>0</v>
      </c>
      <c r="W149">
        <v>133</v>
      </c>
      <c r="X149" s="2">
        <f t="shared" si="34"/>
        <v>0</v>
      </c>
      <c r="Y149" s="4">
        <f t="shared" si="45"/>
        <v>0</v>
      </c>
      <c r="Z149" s="4">
        <f t="shared" si="49"/>
        <v>0</v>
      </c>
      <c r="AA149" s="4">
        <f t="shared" si="50"/>
        <v>0</v>
      </c>
    </row>
    <row r="150" spans="2:27" x14ac:dyDescent="0.25">
      <c r="B150">
        <v>134</v>
      </c>
      <c r="C150" s="4">
        <f t="shared" si="39"/>
        <v>0</v>
      </c>
      <c r="D150" s="4">
        <f t="shared" si="40"/>
        <v>0</v>
      </c>
      <c r="E150" s="4">
        <f t="shared" si="35"/>
        <v>0</v>
      </c>
      <c r="F150" s="4">
        <f t="shared" si="36"/>
        <v>0</v>
      </c>
      <c r="H150">
        <v>134</v>
      </c>
      <c r="I150" s="5">
        <f t="shared" si="46"/>
        <v>7.0000000000000007E-2</v>
      </c>
      <c r="J150" s="4">
        <f t="shared" si="38"/>
        <v>2725222.3939952641</v>
      </c>
      <c r="K150" s="4">
        <f t="shared" si="47"/>
        <v>856773.46424644778</v>
      </c>
      <c r="L150" s="4">
        <f t="shared" si="41"/>
        <v>3581995.8582417117</v>
      </c>
      <c r="M150" s="4">
        <f t="shared" si="37"/>
        <v>144150228.61968151</v>
      </c>
      <c r="Q150">
        <v>134</v>
      </c>
      <c r="R150" s="4">
        <f t="shared" si="48"/>
        <v>0</v>
      </c>
      <c r="S150" s="4">
        <f t="shared" si="42"/>
        <v>0</v>
      </c>
      <c r="T150" s="4">
        <f t="shared" si="43"/>
        <v>0</v>
      </c>
      <c r="U150" s="4">
        <f t="shared" si="44"/>
        <v>0</v>
      </c>
      <c r="W150">
        <v>134</v>
      </c>
      <c r="X150" s="2">
        <f t="shared" si="34"/>
        <v>0</v>
      </c>
      <c r="Y150" s="4">
        <f t="shared" si="45"/>
        <v>0</v>
      </c>
      <c r="Z150" s="4">
        <f t="shared" si="49"/>
        <v>0</v>
      </c>
      <c r="AA150" s="4">
        <f t="shared" si="50"/>
        <v>0</v>
      </c>
    </row>
    <row r="151" spans="2:27" x14ac:dyDescent="0.25">
      <c r="B151">
        <v>135</v>
      </c>
      <c r="C151" s="4">
        <f t="shared" si="39"/>
        <v>0</v>
      </c>
      <c r="D151" s="4">
        <f t="shared" si="40"/>
        <v>0</v>
      </c>
      <c r="E151" s="4">
        <f t="shared" si="35"/>
        <v>0</v>
      </c>
      <c r="F151" s="4">
        <f t="shared" si="36"/>
        <v>0</v>
      </c>
      <c r="H151">
        <v>135</v>
      </c>
      <c r="I151" s="5">
        <f t="shared" si="46"/>
        <v>7.0000000000000007E-2</v>
      </c>
      <c r="J151" s="4">
        <f t="shared" si="38"/>
        <v>2741119.5246269018</v>
      </c>
      <c r="K151" s="4">
        <f t="shared" si="47"/>
        <v>840876.33361480886</v>
      </c>
      <c r="L151" s="4">
        <f t="shared" si="41"/>
        <v>3581995.8582417108</v>
      </c>
      <c r="M151" s="4">
        <f t="shared" si="37"/>
        <v>141409109.0950546</v>
      </c>
      <c r="Q151">
        <v>135</v>
      </c>
      <c r="R151" s="4">
        <f t="shared" si="48"/>
        <v>0</v>
      </c>
      <c r="S151" s="4">
        <f t="shared" si="42"/>
        <v>0</v>
      </c>
      <c r="T151" s="4">
        <f t="shared" si="43"/>
        <v>0</v>
      </c>
      <c r="U151" s="4">
        <f t="shared" si="44"/>
        <v>0</v>
      </c>
      <c r="W151">
        <v>135</v>
      </c>
      <c r="X151" s="2">
        <f t="shared" si="34"/>
        <v>0</v>
      </c>
      <c r="Y151" s="4">
        <f t="shared" si="45"/>
        <v>0</v>
      </c>
      <c r="Z151" s="4">
        <f t="shared" si="49"/>
        <v>0</v>
      </c>
      <c r="AA151" s="4">
        <f t="shared" si="50"/>
        <v>0</v>
      </c>
    </row>
    <row r="152" spans="2:27" x14ac:dyDescent="0.25">
      <c r="B152">
        <v>136</v>
      </c>
      <c r="C152" s="4">
        <f t="shared" si="39"/>
        <v>0</v>
      </c>
      <c r="D152" s="4">
        <f t="shared" si="40"/>
        <v>0</v>
      </c>
      <c r="E152" s="4">
        <f t="shared" si="35"/>
        <v>0</v>
      </c>
      <c r="F152" s="4">
        <f t="shared" si="36"/>
        <v>0</v>
      </c>
      <c r="H152">
        <v>136</v>
      </c>
      <c r="I152" s="5">
        <f t="shared" si="46"/>
        <v>7.0000000000000007E-2</v>
      </c>
      <c r="J152" s="4">
        <f t="shared" si="38"/>
        <v>2757109.3885205574</v>
      </c>
      <c r="K152" s="4">
        <f t="shared" si="47"/>
        <v>824886.46972115187</v>
      </c>
      <c r="L152" s="4">
        <f t="shared" si="41"/>
        <v>3581995.8582417094</v>
      </c>
      <c r="M152" s="4">
        <f t="shared" si="37"/>
        <v>138651999.70653403</v>
      </c>
      <c r="Q152">
        <v>136</v>
      </c>
      <c r="R152" s="4">
        <f t="shared" si="48"/>
        <v>0</v>
      </c>
      <c r="S152" s="4">
        <f t="shared" si="42"/>
        <v>0</v>
      </c>
      <c r="T152" s="4">
        <f t="shared" si="43"/>
        <v>0</v>
      </c>
      <c r="U152" s="4">
        <f t="shared" si="44"/>
        <v>0</v>
      </c>
      <c r="W152">
        <v>136</v>
      </c>
      <c r="X152" s="2">
        <f t="shared" si="34"/>
        <v>0</v>
      </c>
      <c r="Y152" s="4">
        <f t="shared" si="45"/>
        <v>0</v>
      </c>
      <c r="Z152" s="4">
        <f t="shared" si="49"/>
        <v>0</v>
      </c>
      <c r="AA152" s="4">
        <f t="shared" si="50"/>
        <v>0</v>
      </c>
    </row>
    <row r="153" spans="2:27" x14ac:dyDescent="0.25">
      <c r="B153">
        <v>137</v>
      </c>
      <c r="C153" s="4">
        <f t="shared" si="39"/>
        <v>0</v>
      </c>
      <c r="D153" s="4">
        <f t="shared" si="40"/>
        <v>0</v>
      </c>
      <c r="E153" s="4">
        <f t="shared" si="35"/>
        <v>0</v>
      </c>
      <c r="F153" s="4">
        <f t="shared" si="36"/>
        <v>0</v>
      </c>
      <c r="H153">
        <v>137</v>
      </c>
      <c r="I153" s="5">
        <f t="shared" si="46"/>
        <v>7.0000000000000007E-2</v>
      </c>
      <c r="J153" s="4">
        <f t="shared" si="38"/>
        <v>2773192.5266202642</v>
      </c>
      <c r="K153" s="4">
        <f t="shared" si="47"/>
        <v>808803.33162144851</v>
      </c>
      <c r="L153" s="4">
        <f t="shared" si="41"/>
        <v>3581995.8582417127</v>
      </c>
      <c r="M153" s="4">
        <f t="shared" si="37"/>
        <v>135878807.17991376</v>
      </c>
      <c r="Q153">
        <v>137</v>
      </c>
      <c r="R153" s="4">
        <f t="shared" si="48"/>
        <v>0</v>
      </c>
      <c r="S153" s="4">
        <f t="shared" si="42"/>
        <v>0</v>
      </c>
      <c r="T153" s="4">
        <f t="shared" si="43"/>
        <v>0</v>
      </c>
      <c r="U153" s="4">
        <f t="shared" si="44"/>
        <v>0</v>
      </c>
      <c r="W153">
        <v>137</v>
      </c>
      <c r="X153" s="2">
        <f t="shared" si="34"/>
        <v>0</v>
      </c>
      <c r="Y153" s="4">
        <f t="shared" si="45"/>
        <v>0</v>
      </c>
      <c r="Z153" s="4">
        <f t="shared" si="49"/>
        <v>0</v>
      </c>
      <c r="AA153" s="4">
        <f t="shared" si="50"/>
        <v>0</v>
      </c>
    </row>
    <row r="154" spans="2:27" x14ac:dyDescent="0.25">
      <c r="B154">
        <v>138</v>
      </c>
      <c r="C154" s="4">
        <f t="shared" si="39"/>
        <v>0</v>
      </c>
      <c r="D154" s="4">
        <f t="shared" si="40"/>
        <v>0</v>
      </c>
      <c r="E154" s="4">
        <f t="shared" si="35"/>
        <v>0</v>
      </c>
      <c r="F154" s="4">
        <f t="shared" si="36"/>
        <v>0</v>
      </c>
      <c r="H154">
        <v>138</v>
      </c>
      <c r="I154" s="5">
        <f t="shared" si="46"/>
        <v>7.0000000000000007E-2</v>
      </c>
      <c r="J154" s="4">
        <f t="shared" si="38"/>
        <v>2789369.483025549</v>
      </c>
      <c r="K154" s="4">
        <f t="shared" si="47"/>
        <v>792626.37521616358</v>
      </c>
      <c r="L154" s="4">
        <f t="shared" si="41"/>
        <v>3581995.8582417127</v>
      </c>
      <c r="M154" s="4">
        <f t="shared" si="37"/>
        <v>133089437.69688821</v>
      </c>
      <c r="Q154">
        <v>138</v>
      </c>
      <c r="R154" s="4">
        <f t="shared" si="48"/>
        <v>0</v>
      </c>
      <c r="S154" s="4">
        <f t="shared" si="42"/>
        <v>0</v>
      </c>
      <c r="T154" s="4">
        <f t="shared" si="43"/>
        <v>0</v>
      </c>
      <c r="U154" s="4">
        <f t="shared" si="44"/>
        <v>0</v>
      </c>
      <c r="W154">
        <v>138</v>
      </c>
      <c r="X154" s="2">
        <f t="shared" si="34"/>
        <v>0</v>
      </c>
      <c r="Y154" s="4">
        <f t="shared" si="45"/>
        <v>0</v>
      </c>
      <c r="Z154" s="4">
        <f t="shared" si="49"/>
        <v>0</v>
      </c>
      <c r="AA154" s="4">
        <f t="shared" si="50"/>
        <v>0</v>
      </c>
    </row>
    <row r="155" spans="2:27" x14ac:dyDescent="0.25">
      <c r="B155">
        <v>139</v>
      </c>
      <c r="C155" s="4">
        <f t="shared" si="39"/>
        <v>0</v>
      </c>
      <c r="D155" s="4">
        <f t="shared" si="40"/>
        <v>0</v>
      </c>
      <c r="E155" s="4">
        <f t="shared" si="35"/>
        <v>0</v>
      </c>
      <c r="F155" s="4">
        <f t="shared" si="36"/>
        <v>0</v>
      </c>
      <c r="H155">
        <v>139</v>
      </c>
      <c r="I155" s="5">
        <f t="shared" si="46"/>
        <v>7.0000000000000007E-2</v>
      </c>
      <c r="J155" s="4">
        <f t="shared" si="38"/>
        <v>2805640.8050098652</v>
      </c>
      <c r="K155" s="4">
        <f t="shared" si="47"/>
        <v>776355.05323184794</v>
      </c>
      <c r="L155" s="4">
        <f t="shared" si="41"/>
        <v>3581995.8582417131</v>
      </c>
      <c r="M155" s="4">
        <f t="shared" si="37"/>
        <v>130283796.89187834</v>
      </c>
      <c r="Q155">
        <v>139</v>
      </c>
      <c r="R155" s="4">
        <f t="shared" si="48"/>
        <v>0</v>
      </c>
      <c r="S155" s="4">
        <f t="shared" si="42"/>
        <v>0</v>
      </c>
      <c r="T155" s="4">
        <f t="shared" si="43"/>
        <v>0</v>
      </c>
      <c r="U155" s="4">
        <f t="shared" si="44"/>
        <v>0</v>
      </c>
      <c r="W155">
        <v>139</v>
      </c>
      <c r="X155" s="2">
        <f t="shared" si="34"/>
        <v>0</v>
      </c>
      <c r="Y155" s="4">
        <f t="shared" si="45"/>
        <v>0</v>
      </c>
      <c r="Z155" s="4">
        <f t="shared" si="49"/>
        <v>0</v>
      </c>
      <c r="AA155" s="4">
        <f t="shared" si="50"/>
        <v>0</v>
      </c>
    </row>
    <row r="156" spans="2:27" x14ac:dyDescent="0.25">
      <c r="B156">
        <v>140</v>
      </c>
      <c r="C156" s="4">
        <f t="shared" si="39"/>
        <v>0</v>
      </c>
      <c r="D156" s="4">
        <f t="shared" si="40"/>
        <v>0</v>
      </c>
      <c r="E156" s="4">
        <f t="shared" si="35"/>
        <v>0</v>
      </c>
      <c r="F156" s="4">
        <f t="shared" si="36"/>
        <v>0</v>
      </c>
      <c r="H156">
        <v>140</v>
      </c>
      <c r="I156" s="5">
        <f t="shared" si="46"/>
        <v>7.0000000000000007E-2</v>
      </c>
      <c r="J156" s="4">
        <f t="shared" si="38"/>
        <v>2822007.0430390881</v>
      </c>
      <c r="K156" s="4">
        <f t="shared" si="47"/>
        <v>759988.81520262372</v>
      </c>
      <c r="L156" s="4">
        <f t="shared" si="41"/>
        <v>3581995.8582417117</v>
      </c>
      <c r="M156" s="4">
        <f t="shared" si="37"/>
        <v>127461789.84883925</v>
      </c>
      <c r="Q156">
        <v>140</v>
      </c>
      <c r="R156" s="4">
        <f t="shared" si="48"/>
        <v>0</v>
      </c>
      <c r="S156" s="4">
        <f t="shared" si="42"/>
        <v>0</v>
      </c>
      <c r="T156" s="4">
        <f t="shared" si="43"/>
        <v>0</v>
      </c>
      <c r="U156" s="4">
        <f t="shared" si="44"/>
        <v>0</v>
      </c>
      <c r="W156">
        <v>140</v>
      </c>
      <c r="X156" s="2">
        <f t="shared" ref="X156:X219" si="51">IF(AA155=0,0,AA155/($Y$5+1-W156))</f>
        <v>0</v>
      </c>
      <c r="Y156" s="4">
        <f t="shared" si="45"/>
        <v>0</v>
      </c>
      <c r="Z156" s="4">
        <f t="shared" si="49"/>
        <v>0</v>
      </c>
      <c r="AA156" s="4">
        <f t="shared" si="50"/>
        <v>0</v>
      </c>
    </row>
    <row r="157" spans="2:27" x14ac:dyDescent="0.25">
      <c r="B157">
        <v>141</v>
      </c>
      <c r="C157" s="4">
        <f t="shared" si="39"/>
        <v>0</v>
      </c>
      <c r="D157" s="4">
        <f t="shared" si="40"/>
        <v>0</v>
      </c>
      <c r="E157" s="4">
        <f t="shared" si="35"/>
        <v>0</v>
      </c>
      <c r="F157" s="4">
        <f t="shared" si="36"/>
        <v>0</v>
      </c>
      <c r="H157">
        <v>141</v>
      </c>
      <c r="I157" s="5">
        <f t="shared" si="46"/>
        <v>7.0000000000000007E-2</v>
      </c>
      <c r="J157" s="4">
        <f t="shared" si="38"/>
        <v>2838468.7507901499</v>
      </c>
      <c r="K157" s="4">
        <f t="shared" si="47"/>
        <v>743527.1074515623</v>
      </c>
      <c r="L157" s="4">
        <f t="shared" si="41"/>
        <v>3581995.8582417122</v>
      </c>
      <c r="M157" s="4">
        <f t="shared" si="37"/>
        <v>124623321.0980491</v>
      </c>
      <c r="Q157">
        <v>141</v>
      </c>
      <c r="R157" s="4">
        <f t="shared" si="48"/>
        <v>0</v>
      </c>
      <c r="S157" s="4">
        <f t="shared" si="42"/>
        <v>0</v>
      </c>
      <c r="T157" s="4">
        <f t="shared" si="43"/>
        <v>0</v>
      </c>
      <c r="U157" s="4">
        <f t="shared" si="44"/>
        <v>0</v>
      </c>
      <c r="W157">
        <v>141</v>
      </c>
      <c r="X157" s="2">
        <f t="shared" si="51"/>
        <v>0</v>
      </c>
      <c r="Y157" s="4">
        <f t="shared" si="45"/>
        <v>0</v>
      </c>
      <c r="Z157" s="4">
        <f t="shared" si="49"/>
        <v>0</v>
      </c>
      <c r="AA157" s="4">
        <f t="shared" si="50"/>
        <v>0</v>
      </c>
    </row>
    <row r="158" spans="2:27" x14ac:dyDescent="0.25">
      <c r="B158">
        <v>142</v>
      </c>
      <c r="C158" s="4">
        <f t="shared" si="39"/>
        <v>0</v>
      </c>
      <c r="D158" s="4">
        <f t="shared" si="40"/>
        <v>0</v>
      </c>
      <c r="E158" s="4">
        <f t="shared" si="35"/>
        <v>0</v>
      </c>
      <c r="F158" s="4">
        <f t="shared" si="36"/>
        <v>0</v>
      </c>
      <c r="H158">
        <v>142</v>
      </c>
      <c r="I158" s="5">
        <f t="shared" si="46"/>
        <v>7.0000000000000007E-2</v>
      </c>
      <c r="J158" s="4">
        <f t="shared" si="38"/>
        <v>2855026.4851697609</v>
      </c>
      <c r="K158" s="4">
        <f t="shared" si="47"/>
        <v>726969.37307195319</v>
      </c>
      <c r="L158" s="4">
        <f t="shared" si="41"/>
        <v>3581995.8582417141</v>
      </c>
      <c r="M158" s="4">
        <f t="shared" si="37"/>
        <v>121768294.61287934</v>
      </c>
      <c r="Q158">
        <v>142</v>
      </c>
      <c r="R158" s="4">
        <f t="shared" si="48"/>
        <v>0</v>
      </c>
      <c r="S158" s="4">
        <f t="shared" si="42"/>
        <v>0</v>
      </c>
      <c r="T158" s="4">
        <f t="shared" si="43"/>
        <v>0</v>
      </c>
      <c r="U158" s="4">
        <f t="shared" si="44"/>
        <v>0</v>
      </c>
      <c r="W158">
        <v>142</v>
      </c>
      <c r="X158" s="2">
        <f t="shared" si="51"/>
        <v>0</v>
      </c>
      <c r="Y158" s="4">
        <f t="shared" si="45"/>
        <v>0</v>
      </c>
      <c r="Z158" s="4">
        <f t="shared" si="49"/>
        <v>0</v>
      </c>
      <c r="AA158" s="4">
        <f t="shared" si="50"/>
        <v>0</v>
      </c>
    </row>
    <row r="159" spans="2:27" x14ac:dyDescent="0.25">
      <c r="B159">
        <v>143</v>
      </c>
      <c r="C159" s="4">
        <f t="shared" si="39"/>
        <v>0</v>
      </c>
      <c r="D159" s="4">
        <f t="shared" si="40"/>
        <v>0</v>
      </c>
      <c r="E159" s="4">
        <f t="shared" si="35"/>
        <v>0</v>
      </c>
      <c r="F159" s="4">
        <f t="shared" si="36"/>
        <v>0</v>
      </c>
      <c r="H159">
        <v>143</v>
      </c>
      <c r="I159" s="5">
        <f t="shared" si="46"/>
        <v>7.0000000000000007E-2</v>
      </c>
      <c r="J159" s="4">
        <f t="shared" si="38"/>
        <v>2871680.806333249</v>
      </c>
      <c r="K159" s="4">
        <f t="shared" si="47"/>
        <v>710315.05190846277</v>
      </c>
      <c r="L159" s="4">
        <f t="shared" si="41"/>
        <v>3581995.8582417117</v>
      </c>
      <c r="M159" s="4">
        <f t="shared" si="37"/>
        <v>118896613.80654609</v>
      </c>
      <c r="Q159">
        <v>143</v>
      </c>
      <c r="R159" s="4">
        <f t="shared" si="48"/>
        <v>0</v>
      </c>
      <c r="S159" s="4">
        <f t="shared" si="42"/>
        <v>0</v>
      </c>
      <c r="T159" s="4">
        <f t="shared" si="43"/>
        <v>0</v>
      </c>
      <c r="U159" s="4">
        <f t="shared" si="44"/>
        <v>0</v>
      </c>
      <c r="W159">
        <v>143</v>
      </c>
      <c r="X159" s="2">
        <f t="shared" si="51"/>
        <v>0</v>
      </c>
      <c r="Y159" s="4">
        <f t="shared" si="45"/>
        <v>0</v>
      </c>
      <c r="Z159" s="4">
        <f t="shared" si="49"/>
        <v>0</v>
      </c>
      <c r="AA159" s="4">
        <f t="shared" si="50"/>
        <v>0</v>
      </c>
    </row>
    <row r="160" spans="2:27" x14ac:dyDescent="0.25">
      <c r="B160">
        <v>144</v>
      </c>
      <c r="C160" s="4">
        <f t="shared" si="39"/>
        <v>0</v>
      </c>
      <c r="D160" s="4">
        <f t="shared" si="40"/>
        <v>0</v>
      </c>
      <c r="E160" s="4">
        <f t="shared" si="35"/>
        <v>0</v>
      </c>
      <c r="F160" s="4">
        <f t="shared" si="36"/>
        <v>0</v>
      </c>
      <c r="H160">
        <v>144</v>
      </c>
      <c r="I160" s="5">
        <f t="shared" si="46"/>
        <v>7.0000000000000007E-2</v>
      </c>
      <c r="J160" s="4">
        <f t="shared" si="38"/>
        <v>2888432.2777035283</v>
      </c>
      <c r="K160" s="4">
        <f t="shared" si="47"/>
        <v>693563.58053818555</v>
      </c>
      <c r="L160" s="4">
        <f t="shared" si="41"/>
        <v>3581995.8582417141</v>
      </c>
      <c r="M160" s="4">
        <f t="shared" si="37"/>
        <v>116008181.52884257</v>
      </c>
      <c r="Q160">
        <v>144</v>
      </c>
      <c r="R160" s="4">
        <f t="shared" si="48"/>
        <v>0</v>
      </c>
      <c r="S160" s="4">
        <f t="shared" si="42"/>
        <v>0</v>
      </c>
      <c r="T160" s="4">
        <f t="shared" si="43"/>
        <v>0</v>
      </c>
      <c r="U160" s="4">
        <f t="shared" si="44"/>
        <v>0</v>
      </c>
      <c r="W160">
        <v>144</v>
      </c>
      <c r="X160" s="2">
        <f t="shared" si="51"/>
        <v>0</v>
      </c>
      <c r="Y160" s="4">
        <f t="shared" si="45"/>
        <v>0</v>
      </c>
      <c r="Z160" s="4">
        <f t="shared" si="49"/>
        <v>0</v>
      </c>
      <c r="AA160" s="4">
        <f t="shared" si="50"/>
        <v>0</v>
      </c>
    </row>
    <row r="161" spans="2:27" x14ac:dyDescent="0.25">
      <c r="B161">
        <v>145</v>
      </c>
      <c r="C161" s="4">
        <f t="shared" si="39"/>
        <v>0</v>
      </c>
      <c r="D161" s="4">
        <f t="shared" si="40"/>
        <v>0</v>
      </c>
      <c r="E161" s="4">
        <f t="shared" si="35"/>
        <v>0</v>
      </c>
      <c r="F161" s="4">
        <f t="shared" si="36"/>
        <v>0</v>
      </c>
      <c r="H161">
        <v>145</v>
      </c>
      <c r="I161" s="5">
        <f t="shared" si="46"/>
        <v>7.2499999999999995E-2</v>
      </c>
      <c r="J161" s="4">
        <f t="shared" si="38"/>
        <v>2894388.1795669217</v>
      </c>
      <c r="K161" s="4">
        <f t="shared" si="47"/>
        <v>700882.76340342383</v>
      </c>
      <c r="L161" s="4">
        <f t="shared" si="41"/>
        <v>3595270.9429703453</v>
      </c>
      <c r="M161" s="4">
        <f t="shared" si="37"/>
        <v>113113793.34927565</v>
      </c>
      <c r="Q161">
        <v>145</v>
      </c>
      <c r="R161" s="4">
        <f t="shared" si="48"/>
        <v>0</v>
      </c>
      <c r="S161" s="4">
        <f t="shared" si="42"/>
        <v>0</v>
      </c>
      <c r="T161" s="4">
        <f t="shared" si="43"/>
        <v>0</v>
      </c>
      <c r="U161" s="4">
        <f t="shared" si="44"/>
        <v>0</v>
      </c>
      <c r="W161">
        <v>145</v>
      </c>
      <c r="X161" s="2">
        <f t="shared" si="51"/>
        <v>0</v>
      </c>
      <c r="Y161" s="4">
        <f t="shared" si="45"/>
        <v>0</v>
      </c>
      <c r="Z161" s="4">
        <f t="shared" si="49"/>
        <v>0</v>
      </c>
      <c r="AA161" s="4">
        <f t="shared" si="50"/>
        <v>0</v>
      </c>
    </row>
    <row r="162" spans="2:27" x14ac:dyDescent="0.25">
      <c r="B162">
        <v>146</v>
      </c>
      <c r="C162" s="4">
        <f t="shared" si="39"/>
        <v>0</v>
      </c>
      <c r="D162" s="4">
        <f t="shared" si="40"/>
        <v>0</v>
      </c>
      <c r="E162" s="4">
        <f t="shared" si="35"/>
        <v>0</v>
      </c>
      <c r="F162" s="4">
        <f t="shared" si="36"/>
        <v>0</v>
      </c>
      <c r="H162">
        <v>146</v>
      </c>
      <c r="I162" s="5">
        <f t="shared" si="46"/>
        <v>7.2499999999999995E-2</v>
      </c>
      <c r="J162" s="4">
        <f t="shared" si="38"/>
        <v>2911875.1081518009</v>
      </c>
      <c r="K162" s="4">
        <f t="shared" si="47"/>
        <v>683395.83481854037</v>
      </c>
      <c r="L162" s="4">
        <f t="shared" si="41"/>
        <v>3595270.9429703415</v>
      </c>
      <c r="M162" s="4">
        <f t="shared" si="37"/>
        <v>110201918.24112386</v>
      </c>
      <c r="Q162">
        <v>146</v>
      </c>
      <c r="R162" s="4">
        <f t="shared" si="48"/>
        <v>0</v>
      </c>
      <c r="S162" s="4">
        <f t="shared" si="42"/>
        <v>0</v>
      </c>
      <c r="T162" s="4">
        <f t="shared" si="43"/>
        <v>0</v>
      </c>
      <c r="U162" s="4">
        <f t="shared" si="44"/>
        <v>0</v>
      </c>
      <c r="W162">
        <v>146</v>
      </c>
      <c r="X162" s="2">
        <f t="shared" si="51"/>
        <v>0</v>
      </c>
      <c r="Y162" s="4">
        <f t="shared" si="45"/>
        <v>0</v>
      </c>
      <c r="Z162" s="4">
        <f t="shared" si="49"/>
        <v>0</v>
      </c>
      <c r="AA162" s="4">
        <f t="shared" si="50"/>
        <v>0</v>
      </c>
    </row>
    <row r="163" spans="2:27" x14ac:dyDescent="0.25">
      <c r="B163">
        <v>147</v>
      </c>
      <c r="C163" s="4">
        <f t="shared" si="39"/>
        <v>0</v>
      </c>
      <c r="D163" s="4">
        <f t="shared" si="40"/>
        <v>0</v>
      </c>
      <c r="E163" s="4">
        <f t="shared" si="35"/>
        <v>0</v>
      </c>
      <c r="F163" s="4">
        <f t="shared" si="36"/>
        <v>0</v>
      </c>
      <c r="H163">
        <v>147</v>
      </c>
      <c r="I163" s="5">
        <f t="shared" si="46"/>
        <v>7.2499999999999995E-2</v>
      </c>
      <c r="J163" s="4">
        <f t="shared" si="38"/>
        <v>2929467.6869302206</v>
      </c>
      <c r="K163" s="4">
        <f t="shared" si="47"/>
        <v>665803.25604012329</v>
      </c>
      <c r="L163" s="4">
        <f t="shared" si="41"/>
        <v>3595270.9429703439</v>
      </c>
      <c r="M163" s="4">
        <f t="shared" si="37"/>
        <v>107272450.55419363</v>
      </c>
      <c r="Q163">
        <v>147</v>
      </c>
      <c r="R163" s="4">
        <f t="shared" si="48"/>
        <v>0</v>
      </c>
      <c r="S163" s="4">
        <f t="shared" si="42"/>
        <v>0</v>
      </c>
      <c r="T163" s="4">
        <f t="shared" si="43"/>
        <v>0</v>
      </c>
      <c r="U163" s="4">
        <f t="shared" si="44"/>
        <v>0</v>
      </c>
      <c r="W163">
        <v>147</v>
      </c>
      <c r="X163" s="2">
        <f t="shared" si="51"/>
        <v>0</v>
      </c>
      <c r="Y163" s="4">
        <f t="shared" si="45"/>
        <v>0</v>
      </c>
      <c r="Z163" s="4">
        <f t="shared" si="49"/>
        <v>0</v>
      </c>
      <c r="AA163" s="4">
        <f t="shared" si="50"/>
        <v>0</v>
      </c>
    </row>
    <row r="164" spans="2:27" x14ac:dyDescent="0.25">
      <c r="B164">
        <v>148</v>
      </c>
      <c r="C164" s="4">
        <f t="shared" si="39"/>
        <v>0</v>
      </c>
      <c r="D164" s="4">
        <f t="shared" si="40"/>
        <v>0</v>
      </c>
      <c r="E164" s="4">
        <f t="shared" si="35"/>
        <v>0</v>
      </c>
      <c r="F164" s="4">
        <f t="shared" si="36"/>
        <v>0</v>
      </c>
      <c r="H164">
        <v>148</v>
      </c>
      <c r="I164" s="5">
        <f t="shared" si="46"/>
        <v>7.2499999999999995E-2</v>
      </c>
      <c r="J164" s="4">
        <f t="shared" si="38"/>
        <v>2947166.5542054232</v>
      </c>
      <c r="K164" s="4">
        <f t="shared" si="47"/>
        <v>648104.38876491983</v>
      </c>
      <c r="L164" s="4">
        <f t="shared" si="41"/>
        <v>3595270.9429703429</v>
      </c>
      <c r="M164" s="4">
        <f t="shared" si="37"/>
        <v>104325283.99998821</v>
      </c>
      <c r="Q164">
        <v>148</v>
      </c>
      <c r="R164" s="4">
        <f t="shared" si="48"/>
        <v>0</v>
      </c>
      <c r="S164" s="4">
        <f t="shared" si="42"/>
        <v>0</v>
      </c>
      <c r="T164" s="4">
        <f t="shared" si="43"/>
        <v>0</v>
      </c>
      <c r="U164" s="4">
        <f t="shared" si="44"/>
        <v>0</v>
      </c>
      <c r="W164">
        <v>148</v>
      </c>
      <c r="X164" s="2">
        <f t="shared" si="51"/>
        <v>0</v>
      </c>
      <c r="Y164" s="4">
        <f t="shared" si="45"/>
        <v>0</v>
      </c>
      <c r="Z164" s="4">
        <f t="shared" si="49"/>
        <v>0</v>
      </c>
      <c r="AA164" s="4">
        <f t="shared" si="50"/>
        <v>0</v>
      </c>
    </row>
    <row r="165" spans="2:27" x14ac:dyDescent="0.25">
      <c r="B165">
        <v>149</v>
      </c>
      <c r="C165" s="4">
        <f t="shared" si="39"/>
        <v>0</v>
      </c>
      <c r="D165" s="4">
        <f t="shared" si="40"/>
        <v>0</v>
      </c>
      <c r="E165" s="4">
        <f t="shared" si="35"/>
        <v>0</v>
      </c>
      <c r="F165" s="4">
        <f t="shared" si="36"/>
        <v>0</v>
      </c>
      <c r="H165">
        <v>149</v>
      </c>
      <c r="I165" s="5">
        <f t="shared" si="46"/>
        <v>7.2499999999999995E-2</v>
      </c>
      <c r="J165" s="4">
        <f t="shared" si="38"/>
        <v>2964972.3521370813</v>
      </c>
      <c r="K165" s="4">
        <f t="shared" si="47"/>
        <v>630298.59083326207</v>
      </c>
      <c r="L165" s="4">
        <f t="shared" si="41"/>
        <v>3595270.9429703434</v>
      </c>
      <c r="M165" s="4">
        <f t="shared" si="37"/>
        <v>101360311.64785114</v>
      </c>
      <c r="Q165">
        <v>149</v>
      </c>
      <c r="R165" s="4">
        <f t="shared" si="48"/>
        <v>0</v>
      </c>
      <c r="S165" s="4">
        <f t="shared" si="42"/>
        <v>0</v>
      </c>
      <c r="T165" s="4">
        <f t="shared" si="43"/>
        <v>0</v>
      </c>
      <c r="U165" s="4">
        <f t="shared" si="44"/>
        <v>0</v>
      </c>
      <c r="W165">
        <v>149</v>
      </c>
      <c r="X165" s="2">
        <f t="shared" si="51"/>
        <v>0</v>
      </c>
      <c r="Y165" s="4">
        <f t="shared" si="45"/>
        <v>0</v>
      </c>
      <c r="Z165" s="4">
        <f t="shared" si="49"/>
        <v>0</v>
      </c>
      <c r="AA165" s="4">
        <f t="shared" si="50"/>
        <v>0</v>
      </c>
    </row>
    <row r="166" spans="2:27" x14ac:dyDescent="0.25">
      <c r="B166">
        <v>150</v>
      </c>
      <c r="C166" s="4">
        <f t="shared" si="39"/>
        <v>0</v>
      </c>
      <c r="D166" s="4">
        <f t="shared" si="40"/>
        <v>0</v>
      </c>
      <c r="E166" s="4">
        <f t="shared" si="35"/>
        <v>0</v>
      </c>
      <c r="F166" s="4">
        <f t="shared" si="36"/>
        <v>0</v>
      </c>
      <c r="H166">
        <v>150</v>
      </c>
      <c r="I166" s="5">
        <f t="shared" si="46"/>
        <v>7.2499999999999995E-2</v>
      </c>
      <c r="J166" s="4">
        <f t="shared" si="38"/>
        <v>2982885.7267645774</v>
      </c>
      <c r="K166" s="4">
        <f t="shared" si="47"/>
        <v>612385.21620576724</v>
      </c>
      <c r="L166" s="4">
        <f t="shared" si="41"/>
        <v>3595270.9429703448</v>
      </c>
      <c r="M166" s="4">
        <f t="shared" si="37"/>
        <v>98377425.921086565</v>
      </c>
      <c r="Q166">
        <v>150</v>
      </c>
      <c r="R166" s="4">
        <f t="shared" si="48"/>
        <v>0</v>
      </c>
      <c r="S166" s="4">
        <f t="shared" si="42"/>
        <v>0</v>
      </c>
      <c r="T166" s="4">
        <f t="shared" si="43"/>
        <v>0</v>
      </c>
      <c r="U166" s="4">
        <f t="shared" si="44"/>
        <v>0</v>
      </c>
      <c r="W166">
        <v>150</v>
      </c>
      <c r="X166" s="2">
        <f t="shared" si="51"/>
        <v>0</v>
      </c>
      <c r="Y166" s="4">
        <f t="shared" si="45"/>
        <v>0</v>
      </c>
      <c r="Z166" s="4">
        <f t="shared" si="49"/>
        <v>0</v>
      </c>
      <c r="AA166" s="4">
        <f t="shared" si="50"/>
        <v>0</v>
      </c>
    </row>
    <row r="167" spans="2:27" x14ac:dyDescent="0.25">
      <c r="B167">
        <v>151</v>
      </c>
      <c r="C167" s="4">
        <f t="shared" si="39"/>
        <v>0</v>
      </c>
      <c r="D167" s="4">
        <f t="shared" si="40"/>
        <v>0</v>
      </c>
      <c r="E167" s="4">
        <f t="shared" si="35"/>
        <v>0</v>
      </c>
      <c r="F167" s="4">
        <f t="shared" si="36"/>
        <v>0</v>
      </c>
      <c r="H167">
        <v>151</v>
      </c>
      <c r="I167" s="5">
        <f t="shared" si="46"/>
        <v>7.2499999999999995E-2</v>
      </c>
      <c r="J167" s="4">
        <f t="shared" si="38"/>
        <v>3000907.3280304475</v>
      </c>
      <c r="K167" s="4">
        <f t="shared" si="47"/>
        <v>594363.61493989802</v>
      </c>
      <c r="L167" s="4">
        <f t="shared" si="41"/>
        <v>3595270.9429703457</v>
      </c>
      <c r="M167" s="4">
        <f t="shared" si="37"/>
        <v>95376518.593056113</v>
      </c>
      <c r="Q167">
        <v>151</v>
      </c>
      <c r="R167" s="4">
        <f t="shared" si="48"/>
        <v>0</v>
      </c>
      <c r="S167" s="4">
        <f t="shared" si="42"/>
        <v>0</v>
      </c>
      <c r="T167" s="4">
        <f t="shared" si="43"/>
        <v>0</v>
      </c>
      <c r="U167" s="4">
        <f t="shared" si="44"/>
        <v>0</v>
      </c>
      <c r="W167">
        <v>151</v>
      </c>
      <c r="X167" s="2">
        <f t="shared" si="51"/>
        <v>0</v>
      </c>
      <c r="Y167" s="4">
        <f t="shared" si="45"/>
        <v>0</v>
      </c>
      <c r="Z167" s="4">
        <f t="shared" si="49"/>
        <v>0</v>
      </c>
      <c r="AA167" s="4">
        <f t="shared" si="50"/>
        <v>0</v>
      </c>
    </row>
    <row r="168" spans="2:27" x14ac:dyDescent="0.25">
      <c r="B168">
        <v>152</v>
      </c>
      <c r="C168" s="4">
        <f t="shared" si="39"/>
        <v>0</v>
      </c>
      <c r="D168" s="4">
        <f t="shared" si="40"/>
        <v>0</v>
      </c>
      <c r="E168" s="4">
        <f t="shared" si="35"/>
        <v>0</v>
      </c>
      <c r="F168" s="4">
        <f t="shared" si="36"/>
        <v>0</v>
      </c>
      <c r="H168">
        <v>152</v>
      </c>
      <c r="I168" s="5">
        <f t="shared" si="46"/>
        <v>7.2499999999999995E-2</v>
      </c>
      <c r="J168" s="4">
        <f t="shared" si="38"/>
        <v>3019037.8098039632</v>
      </c>
      <c r="K168" s="4">
        <f t="shared" si="47"/>
        <v>576233.13316638069</v>
      </c>
      <c r="L168" s="4">
        <f t="shared" si="41"/>
        <v>3595270.9429703439</v>
      </c>
      <c r="M168" s="4">
        <f t="shared" si="37"/>
        <v>92357480.78325215</v>
      </c>
      <c r="Q168">
        <v>152</v>
      </c>
      <c r="R168" s="4">
        <f t="shared" si="48"/>
        <v>0</v>
      </c>
      <c r="S168" s="4">
        <f t="shared" si="42"/>
        <v>0</v>
      </c>
      <c r="T168" s="4">
        <f t="shared" si="43"/>
        <v>0</v>
      </c>
      <c r="U168" s="4">
        <f t="shared" si="44"/>
        <v>0</v>
      </c>
      <c r="W168">
        <v>152</v>
      </c>
      <c r="X168" s="2">
        <f t="shared" si="51"/>
        <v>0</v>
      </c>
      <c r="Y168" s="4">
        <f t="shared" si="45"/>
        <v>0</v>
      </c>
      <c r="Z168" s="4">
        <f t="shared" si="49"/>
        <v>0</v>
      </c>
      <c r="AA168" s="4">
        <f t="shared" si="50"/>
        <v>0</v>
      </c>
    </row>
    <row r="169" spans="2:27" x14ac:dyDescent="0.25">
      <c r="B169">
        <v>153</v>
      </c>
      <c r="C169" s="4">
        <f t="shared" si="39"/>
        <v>0</v>
      </c>
      <c r="D169" s="4">
        <f t="shared" si="40"/>
        <v>0</v>
      </c>
      <c r="E169" s="4">
        <f t="shared" si="35"/>
        <v>0</v>
      </c>
      <c r="F169" s="4">
        <f t="shared" si="36"/>
        <v>0</v>
      </c>
      <c r="H169">
        <v>153</v>
      </c>
      <c r="I169" s="5">
        <f t="shared" si="46"/>
        <v>7.2499999999999995E-2</v>
      </c>
      <c r="J169" s="4">
        <f t="shared" si="38"/>
        <v>3037277.8299048664</v>
      </c>
      <c r="K169" s="4">
        <f t="shared" si="47"/>
        <v>557993.11306548177</v>
      </c>
      <c r="L169" s="4">
        <f t="shared" si="41"/>
        <v>3595270.9429703481</v>
      </c>
      <c r="M169" s="4">
        <f t="shared" si="37"/>
        <v>89320202.953347281</v>
      </c>
      <c r="Q169">
        <v>153</v>
      </c>
      <c r="R169" s="4">
        <f t="shared" si="48"/>
        <v>0</v>
      </c>
      <c r="S169" s="4">
        <f t="shared" si="42"/>
        <v>0</v>
      </c>
      <c r="T169" s="4">
        <f t="shared" si="43"/>
        <v>0</v>
      </c>
      <c r="U169" s="4">
        <f t="shared" si="44"/>
        <v>0</v>
      </c>
      <c r="W169">
        <v>153</v>
      </c>
      <c r="X169" s="2">
        <f t="shared" si="51"/>
        <v>0</v>
      </c>
      <c r="Y169" s="4">
        <f t="shared" si="45"/>
        <v>0</v>
      </c>
      <c r="Z169" s="4">
        <f t="shared" si="49"/>
        <v>0</v>
      </c>
      <c r="AA169" s="4">
        <f t="shared" si="50"/>
        <v>0</v>
      </c>
    </row>
    <row r="170" spans="2:27" x14ac:dyDescent="0.25">
      <c r="B170">
        <v>154</v>
      </c>
      <c r="C170" s="4">
        <f t="shared" si="39"/>
        <v>0</v>
      </c>
      <c r="D170" s="4">
        <f t="shared" si="40"/>
        <v>0</v>
      </c>
      <c r="E170" s="4">
        <f t="shared" si="35"/>
        <v>0</v>
      </c>
      <c r="F170" s="4">
        <f t="shared" si="36"/>
        <v>0</v>
      </c>
      <c r="H170">
        <v>154</v>
      </c>
      <c r="I170" s="5">
        <f t="shared" si="46"/>
        <v>7.2499999999999995E-2</v>
      </c>
      <c r="J170" s="4">
        <f t="shared" si="38"/>
        <v>3055628.0501272022</v>
      </c>
      <c r="K170" s="4">
        <f t="shared" si="47"/>
        <v>539642.89284313982</v>
      </c>
      <c r="L170" s="4">
        <f t="shared" si="41"/>
        <v>3595270.942970342</v>
      </c>
      <c r="M170" s="4">
        <f t="shared" si="37"/>
        <v>86264574.903220072</v>
      </c>
      <c r="Q170">
        <v>154</v>
      </c>
      <c r="R170" s="4">
        <f t="shared" si="48"/>
        <v>0</v>
      </c>
      <c r="S170" s="4">
        <f t="shared" si="42"/>
        <v>0</v>
      </c>
      <c r="T170" s="4">
        <f t="shared" si="43"/>
        <v>0</v>
      </c>
      <c r="U170" s="4">
        <f t="shared" si="44"/>
        <v>0</v>
      </c>
      <c r="W170">
        <v>154</v>
      </c>
      <c r="X170" s="2">
        <f t="shared" si="51"/>
        <v>0</v>
      </c>
      <c r="Y170" s="4">
        <f t="shared" si="45"/>
        <v>0</v>
      </c>
      <c r="Z170" s="4">
        <f t="shared" si="49"/>
        <v>0</v>
      </c>
      <c r="AA170" s="4">
        <f t="shared" si="50"/>
        <v>0</v>
      </c>
    </row>
    <row r="171" spans="2:27" x14ac:dyDescent="0.25">
      <c r="B171">
        <v>155</v>
      </c>
      <c r="C171" s="4">
        <f t="shared" si="39"/>
        <v>0</v>
      </c>
      <c r="D171" s="4">
        <f t="shared" si="40"/>
        <v>0</v>
      </c>
      <c r="E171" s="4">
        <f t="shared" si="35"/>
        <v>0</v>
      </c>
      <c r="F171" s="4">
        <f t="shared" si="36"/>
        <v>0</v>
      </c>
      <c r="H171">
        <v>155</v>
      </c>
      <c r="I171" s="5">
        <f t="shared" si="46"/>
        <v>7.2499999999999995E-2</v>
      </c>
      <c r="J171" s="4">
        <f t="shared" si="38"/>
        <v>3074089.1362633943</v>
      </c>
      <c r="K171" s="4">
        <f t="shared" si="47"/>
        <v>521181.80670695461</v>
      </c>
      <c r="L171" s="4">
        <f t="shared" si="41"/>
        <v>3595270.942970349</v>
      </c>
      <c r="M171" s="4">
        <f t="shared" si="37"/>
        <v>83190485.766956672</v>
      </c>
      <c r="Q171">
        <v>155</v>
      </c>
      <c r="R171" s="4">
        <f t="shared" si="48"/>
        <v>0</v>
      </c>
      <c r="S171" s="4">
        <f t="shared" si="42"/>
        <v>0</v>
      </c>
      <c r="T171" s="4">
        <f t="shared" si="43"/>
        <v>0</v>
      </c>
      <c r="U171" s="4">
        <f t="shared" si="44"/>
        <v>0</v>
      </c>
      <c r="W171">
        <v>155</v>
      </c>
      <c r="X171" s="2">
        <f t="shared" si="51"/>
        <v>0</v>
      </c>
      <c r="Y171" s="4">
        <f t="shared" si="45"/>
        <v>0</v>
      </c>
      <c r="Z171" s="4">
        <f t="shared" si="49"/>
        <v>0</v>
      </c>
      <c r="AA171" s="4">
        <f t="shared" si="50"/>
        <v>0</v>
      </c>
    </row>
    <row r="172" spans="2:27" x14ac:dyDescent="0.25">
      <c r="B172">
        <v>156</v>
      </c>
      <c r="C172" s="4">
        <f t="shared" si="39"/>
        <v>0</v>
      </c>
      <c r="D172" s="4">
        <f t="shared" si="40"/>
        <v>0</v>
      </c>
      <c r="E172" s="4">
        <f t="shared" si="35"/>
        <v>0</v>
      </c>
      <c r="F172" s="4">
        <f t="shared" si="36"/>
        <v>0</v>
      </c>
      <c r="H172">
        <v>156</v>
      </c>
      <c r="I172" s="5">
        <f t="shared" si="46"/>
        <v>7.2499999999999995E-2</v>
      </c>
      <c r="J172" s="4">
        <f t="shared" si="38"/>
        <v>3092661.7581283166</v>
      </c>
      <c r="K172" s="4">
        <f t="shared" si="47"/>
        <v>502609.18484202988</v>
      </c>
      <c r="L172" s="4">
        <f t="shared" si="41"/>
        <v>3595270.9429703467</v>
      </c>
      <c r="M172" s="4">
        <f t="shared" si="37"/>
        <v>80097824.008828357</v>
      </c>
      <c r="Q172">
        <v>156</v>
      </c>
      <c r="R172" s="4">
        <f t="shared" si="48"/>
        <v>0</v>
      </c>
      <c r="S172" s="4">
        <f t="shared" si="42"/>
        <v>0</v>
      </c>
      <c r="T172" s="4">
        <f t="shared" si="43"/>
        <v>0</v>
      </c>
      <c r="U172" s="4">
        <f t="shared" si="44"/>
        <v>0</v>
      </c>
      <c r="W172">
        <v>156</v>
      </c>
      <c r="X172" s="2">
        <f t="shared" si="51"/>
        <v>0</v>
      </c>
      <c r="Y172" s="4">
        <f t="shared" si="45"/>
        <v>0</v>
      </c>
      <c r="Z172" s="4">
        <f t="shared" si="49"/>
        <v>0</v>
      </c>
      <c r="AA172" s="4">
        <f t="shared" si="50"/>
        <v>0</v>
      </c>
    </row>
    <row r="173" spans="2:27" x14ac:dyDescent="0.25">
      <c r="B173">
        <v>157</v>
      </c>
      <c r="C173" s="4">
        <f t="shared" si="39"/>
        <v>0</v>
      </c>
      <c r="D173" s="4">
        <f t="shared" si="40"/>
        <v>0</v>
      </c>
      <c r="E173" s="4">
        <f t="shared" si="35"/>
        <v>0</v>
      </c>
      <c r="F173" s="4">
        <f t="shared" si="36"/>
        <v>0</v>
      </c>
      <c r="H173">
        <v>157</v>
      </c>
      <c r="I173" s="5">
        <f t="shared" si="46"/>
        <v>7.4999999999999997E-2</v>
      </c>
      <c r="J173" s="4">
        <f t="shared" si="38"/>
        <v>3103758.0526235839</v>
      </c>
      <c r="K173" s="4">
        <f t="shared" si="47"/>
        <v>500611.40005517716</v>
      </c>
      <c r="L173" s="4">
        <f t="shared" si="41"/>
        <v>3604369.452678761</v>
      </c>
      <c r="M173" s="4">
        <f t="shared" si="37"/>
        <v>76994065.956204772</v>
      </c>
      <c r="Q173">
        <v>157</v>
      </c>
      <c r="R173" s="4">
        <f t="shared" si="48"/>
        <v>0</v>
      </c>
      <c r="S173" s="4">
        <f t="shared" si="42"/>
        <v>0</v>
      </c>
      <c r="T173" s="4">
        <f t="shared" si="43"/>
        <v>0</v>
      </c>
      <c r="U173" s="4">
        <f t="shared" si="44"/>
        <v>0</v>
      </c>
      <c r="W173">
        <v>157</v>
      </c>
      <c r="X173" s="2">
        <f t="shared" si="51"/>
        <v>0</v>
      </c>
      <c r="Y173" s="4">
        <f t="shared" si="45"/>
        <v>0</v>
      </c>
      <c r="Z173" s="4">
        <f t="shared" si="49"/>
        <v>0</v>
      </c>
      <c r="AA173" s="4">
        <f t="shared" si="50"/>
        <v>0</v>
      </c>
    </row>
    <row r="174" spans="2:27" x14ac:dyDescent="0.25">
      <c r="B174">
        <v>158</v>
      </c>
      <c r="C174" s="4">
        <f t="shared" si="39"/>
        <v>0</v>
      </c>
      <c r="D174" s="4">
        <f t="shared" si="40"/>
        <v>0</v>
      </c>
      <c r="E174" s="4">
        <f t="shared" si="35"/>
        <v>0</v>
      </c>
      <c r="F174" s="4">
        <f t="shared" si="36"/>
        <v>0</v>
      </c>
      <c r="H174">
        <v>158</v>
      </c>
      <c r="I174" s="5">
        <f t="shared" si="46"/>
        <v>7.4999999999999997E-2</v>
      </c>
      <c r="J174" s="4">
        <f t="shared" si="38"/>
        <v>3123156.5404524775</v>
      </c>
      <c r="K174" s="4">
        <f t="shared" si="47"/>
        <v>481212.91222627979</v>
      </c>
      <c r="L174" s="4">
        <f t="shared" si="41"/>
        <v>3604369.4526787573</v>
      </c>
      <c r="M174" s="4">
        <f t="shared" si="37"/>
        <v>73870909.415752292</v>
      </c>
      <c r="Q174">
        <v>158</v>
      </c>
      <c r="R174" s="4">
        <f t="shared" si="48"/>
        <v>0</v>
      </c>
      <c r="S174" s="4">
        <f t="shared" si="42"/>
        <v>0</v>
      </c>
      <c r="T174" s="4">
        <f t="shared" si="43"/>
        <v>0</v>
      </c>
      <c r="U174" s="4">
        <f t="shared" si="44"/>
        <v>0</v>
      </c>
      <c r="W174">
        <v>158</v>
      </c>
      <c r="X174" s="2">
        <f t="shared" si="51"/>
        <v>0</v>
      </c>
      <c r="Y174" s="4">
        <f t="shared" si="45"/>
        <v>0</v>
      </c>
      <c r="Z174" s="4">
        <f t="shared" si="49"/>
        <v>0</v>
      </c>
      <c r="AA174" s="4">
        <f t="shared" si="50"/>
        <v>0</v>
      </c>
    </row>
    <row r="175" spans="2:27" x14ac:dyDescent="0.25">
      <c r="B175">
        <v>159</v>
      </c>
      <c r="C175" s="4">
        <f t="shared" si="39"/>
        <v>0</v>
      </c>
      <c r="D175" s="4">
        <f t="shared" si="40"/>
        <v>0</v>
      </c>
      <c r="E175" s="4">
        <f t="shared" si="35"/>
        <v>0</v>
      </c>
      <c r="F175" s="4">
        <f t="shared" si="36"/>
        <v>0</v>
      </c>
      <c r="H175">
        <v>159</v>
      </c>
      <c r="I175" s="5">
        <f t="shared" si="46"/>
        <v>7.4999999999999997E-2</v>
      </c>
      <c r="J175" s="4">
        <f t="shared" si="38"/>
        <v>3142676.268830305</v>
      </c>
      <c r="K175" s="4">
        <f t="shared" si="47"/>
        <v>461693.18384845176</v>
      </c>
      <c r="L175" s="4">
        <f t="shared" si="41"/>
        <v>3604369.4526787568</v>
      </c>
      <c r="M175" s="4">
        <f t="shared" si="37"/>
        <v>70728233.146921992</v>
      </c>
      <c r="Q175">
        <v>159</v>
      </c>
      <c r="R175" s="4">
        <f t="shared" si="48"/>
        <v>0</v>
      </c>
      <c r="S175" s="4">
        <f t="shared" si="42"/>
        <v>0</v>
      </c>
      <c r="T175" s="4">
        <f t="shared" si="43"/>
        <v>0</v>
      </c>
      <c r="U175" s="4">
        <f t="shared" si="44"/>
        <v>0</v>
      </c>
      <c r="W175">
        <v>159</v>
      </c>
      <c r="X175" s="2">
        <f t="shared" si="51"/>
        <v>0</v>
      </c>
      <c r="Y175" s="4">
        <f t="shared" si="45"/>
        <v>0</v>
      </c>
      <c r="Z175" s="4">
        <f t="shared" si="49"/>
        <v>0</v>
      </c>
      <c r="AA175" s="4">
        <f t="shared" si="50"/>
        <v>0</v>
      </c>
    </row>
    <row r="176" spans="2:27" x14ac:dyDescent="0.25">
      <c r="B176">
        <v>160</v>
      </c>
      <c r="C176" s="4">
        <f t="shared" si="39"/>
        <v>0</v>
      </c>
      <c r="D176" s="4">
        <f t="shared" si="40"/>
        <v>0</v>
      </c>
      <c r="E176" s="4">
        <f t="shared" si="35"/>
        <v>0</v>
      </c>
      <c r="F176" s="4">
        <f t="shared" si="36"/>
        <v>0</v>
      </c>
      <c r="H176">
        <v>160</v>
      </c>
      <c r="I176" s="5">
        <f t="shared" si="46"/>
        <v>7.4999999999999997E-2</v>
      </c>
      <c r="J176" s="4">
        <f t="shared" si="38"/>
        <v>3162317.9955105009</v>
      </c>
      <c r="K176" s="4">
        <f t="shared" si="47"/>
        <v>442051.45716826239</v>
      </c>
      <c r="L176" s="4">
        <f t="shared" si="41"/>
        <v>3604369.4526787633</v>
      </c>
      <c r="M176" s="4">
        <f t="shared" si="37"/>
        <v>67565915.151411489</v>
      </c>
      <c r="Q176">
        <v>160</v>
      </c>
      <c r="R176" s="4">
        <f t="shared" si="48"/>
        <v>0</v>
      </c>
      <c r="S176" s="4">
        <f t="shared" si="42"/>
        <v>0</v>
      </c>
      <c r="T176" s="4">
        <f t="shared" si="43"/>
        <v>0</v>
      </c>
      <c r="U176" s="4">
        <f t="shared" si="44"/>
        <v>0</v>
      </c>
      <c r="W176">
        <v>160</v>
      </c>
      <c r="X176" s="2">
        <f t="shared" si="51"/>
        <v>0</v>
      </c>
      <c r="Y176" s="4">
        <f t="shared" si="45"/>
        <v>0</v>
      </c>
      <c r="Z176" s="4">
        <f t="shared" si="49"/>
        <v>0</v>
      </c>
      <c r="AA176" s="4">
        <f t="shared" si="50"/>
        <v>0</v>
      </c>
    </row>
    <row r="177" spans="2:27" x14ac:dyDescent="0.25">
      <c r="B177">
        <v>161</v>
      </c>
      <c r="C177" s="4">
        <f t="shared" si="39"/>
        <v>0</v>
      </c>
      <c r="D177" s="4">
        <f t="shared" si="40"/>
        <v>0</v>
      </c>
      <c r="E177" s="4">
        <f t="shared" si="35"/>
        <v>0</v>
      </c>
      <c r="F177" s="4">
        <f t="shared" si="36"/>
        <v>0</v>
      </c>
      <c r="H177">
        <v>161</v>
      </c>
      <c r="I177" s="5">
        <f t="shared" si="46"/>
        <v>7.4999999999999997E-2</v>
      </c>
      <c r="J177" s="4">
        <f t="shared" si="38"/>
        <v>3182082.4829824418</v>
      </c>
      <c r="K177" s="4">
        <f t="shared" si="47"/>
        <v>422286.96969632176</v>
      </c>
      <c r="L177" s="4">
        <f t="shared" si="41"/>
        <v>3604369.4526787638</v>
      </c>
      <c r="M177" s="4">
        <f t="shared" si="37"/>
        <v>64383832.668429047</v>
      </c>
      <c r="Q177">
        <v>161</v>
      </c>
      <c r="R177" s="4">
        <f t="shared" si="48"/>
        <v>0</v>
      </c>
      <c r="S177" s="4">
        <f t="shared" si="42"/>
        <v>0</v>
      </c>
      <c r="T177" s="4">
        <f t="shared" si="43"/>
        <v>0</v>
      </c>
      <c r="U177" s="4">
        <f t="shared" si="44"/>
        <v>0</v>
      </c>
      <c r="W177">
        <v>161</v>
      </c>
      <c r="X177" s="2">
        <f t="shared" si="51"/>
        <v>0</v>
      </c>
      <c r="Y177" s="4">
        <f t="shared" si="45"/>
        <v>0</v>
      </c>
      <c r="Z177" s="4">
        <f t="shared" si="49"/>
        <v>0</v>
      </c>
      <c r="AA177" s="4">
        <f t="shared" si="50"/>
        <v>0</v>
      </c>
    </row>
    <row r="178" spans="2:27" x14ac:dyDescent="0.25">
      <c r="B178">
        <v>162</v>
      </c>
      <c r="C178" s="4">
        <f t="shared" si="39"/>
        <v>0</v>
      </c>
      <c r="D178" s="4">
        <f t="shared" si="40"/>
        <v>0</v>
      </c>
      <c r="E178" s="4">
        <f t="shared" si="35"/>
        <v>0</v>
      </c>
      <c r="F178" s="4">
        <f t="shared" si="36"/>
        <v>0</v>
      </c>
      <c r="H178">
        <v>162</v>
      </c>
      <c r="I178" s="5">
        <f t="shared" si="46"/>
        <v>7.4999999999999997E-2</v>
      </c>
      <c r="J178" s="4">
        <f t="shared" si="38"/>
        <v>3201970.498501082</v>
      </c>
      <c r="K178" s="4">
        <f t="shared" si="47"/>
        <v>402398.95417768153</v>
      </c>
      <c r="L178" s="4">
        <f t="shared" si="41"/>
        <v>3604369.4526787633</v>
      </c>
      <c r="M178" s="4">
        <f t="shared" si="37"/>
        <v>61181862.169927962</v>
      </c>
      <c r="Q178">
        <v>162</v>
      </c>
      <c r="R178" s="4">
        <f t="shared" si="48"/>
        <v>0</v>
      </c>
      <c r="S178" s="4">
        <f t="shared" si="42"/>
        <v>0</v>
      </c>
      <c r="T178" s="4">
        <f t="shared" si="43"/>
        <v>0</v>
      </c>
      <c r="U178" s="4">
        <f t="shared" si="44"/>
        <v>0</v>
      </c>
      <c r="W178">
        <v>162</v>
      </c>
      <c r="X178" s="2">
        <f t="shared" si="51"/>
        <v>0</v>
      </c>
      <c r="Y178" s="4">
        <f t="shared" si="45"/>
        <v>0</v>
      </c>
      <c r="Z178" s="4">
        <f t="shared" si="49"/>
        <v>0</v>
      </c>
      <c r="AA178" s="4">
        <f t="shared" si="50"/>
        <v>0</v>
      </c>
    </row>
    <row r="179" spans="2:27" x14ac:dyDescent="0.25">
      <c r="B179">
        <v>163</v>
      </c>
      <c r="C179" s="4">
        <f t="shared" si="39"/>
        <v>0</v>
      </c>
      <c r="D179" s="4">
        <f t="shared" si="40"/>
        <v>0</v>
      </c>
      <c r="E179" s="4">
        <f t="shared" si="35"/>
        <v>0</v>
      </c>
      <c r="F179" s="4">
        <f t="shared" si="36"/>
        <v>0</v>
      </c>
      <c r="H179">
        <v>163</v>
      </c>
      <c r="I179" s="5">
        <f t="shared" si="46"/>
        <v>7.4999999999999997E-2</v>
      </c>
      <c r="J179" s="4">
        <f t="shared" si="38"/>
        <v>3221982.8141167187</v>
      </c>
      <c r="K179" s="4">
        <f t="shared" si="47"/>
        <v>382386.63856204972</v>
      </c>
      <c r="L179" s="4">
        <f t="shared" si="41"/>
        <v>3604369.4526787684</v>
      </c>
      <c r="M179" s="4">
        <f t="shared" si="37"/>
        <v>57959879.355811246</v>
      </c>
      <c r="Q179">
        <v>163</v>
      </c>
      <c r="R179" s="4">
        <f t="shared" si="48"/>
        <v>0</v>
      </c>
      <c r="S179" s="4">
        <f t="shared" si="42"/>
        <v>0</v>
      </c>
      <c r="T179" s="4">
        <f t="shared" si="43"/>
        <v>0</v>
      </c>
      <c r="U179" s="4">
        <f t="shared" si="44"/>
        <v>0</v>
      </c>
      <c r="W179">
        <v>163</v>
      </c>
      <c r="X179" s="2">
        <f t="shared" si="51"/>
        <v>0</v>
      </c>
      <c r="Y179" s="4">
        <f t="shared" si="45"/>
        <v>0</v>
      </c>
      <c r="Z179" s="4">
        <f t="shared" si="49"/>
        <v>0</v>
      </c>
      <c r="AA179" s="4">
        <f t="shared" si="50"/>
        <v>0</v>
      </c>
    </row>
    <row r="180" spans="2:27" x14ac:dyDescent="0.25">
      <c r="B180">
        <v>164</v>
      </c>
      <c r="C180" s="4">
        <f t="shared" si="39"/>
        <v>0</v>
      </c>
      <c r="D180" s="4">
        <f t="shared" si="40"/>
        <v>0</v>
      </c>
      <c r="E180" s="4">
        <f t="shared" si="35"/>
        <v>0</v>
      </c>
      <c r="F180" s="4">
        <f t="shared" si="36"/>
        <v>0</v>
      </c>
      <c r="H180">
        <v>164</v>
      </c>
      <c r="I180" s="5">
        <f t="shared" si="46"/>
        <v>7.4999999999999997E-2</v>
      </c>
      <c r="J180" s="4">
        <f t="shared" si="38"/>
        <v>3242120.2067049467</v>
      </c>
      <c r="K180" s="4">
        <f t="shared" si="47"/>
        <v>362249.24597382027</v>
      </c>
      <c r="L180" s="4">
        <f t="shared" si="41"/>
        <v>3604369.452678767</v>
      </c>
      <c r="M180" s="4">
        <f t="shared" si="37"/>
        <v>54717759.149106301</v>
      </c>
      <c r="Q180">
        <v>164</v>
      </c>
      <c r="R180" s="4">
        <f t="shared" si="48"/>
        <v>0</v>
      </c>
      <c r="S180" s="4">
        <f t="shared" si="42"/>
        <v>0</v>
      </c>
      <c r="T180" s="4">
        <f t="shared" si="43"/>
        <v>0</v>
      </c>
      <c r="U180" s="4">
        <f t="shared" si="44"/>
        <v>0</v>
      </c>
      <c r="W180">
        <v>164</v>
      </c>
      <c r="X180" s="2">
        <f t="shared" si="51"/>
        <v>0</v>
      </c>
      <c r="Y180" s="4">
        <f t="shared" si="45"/>
        <v>0</v>
      </c>
      <c r="Z180" s="4">
        <f t="shared" si="49"/>
        <v>0</v>
      </c>
      <c r="AA180" s="4">
        <f t="shared" si="50"/>
        <v>0</v>
      </c>
    </row>
    <row r="181" spans="2:27" x14ac:dyDescent="0.25">
      <c r="B181">
        <v>165</v>
      </c>
      <c r="C181" s="4">
        <f t="shared" si="39"/>
        <v>0</v>
      </c>
      <c r="D181" s="4">
        <f t="shared" si="40"/>
        <v>0</v>
      </c>
      <c r="E181" s="4">
        <f t="shared" ref="E181:E244" si="52">D181+C181</f>
        <v>0</v>
      </c>
      <c r="F181" s="4">
        <f t="shared" ref="F181:F244" si="53">F180-C181</f>
        <v>0</v>
      </c>
      <c r="H181">
        <v>165</v>
      </c>
      <c r="I181" s="5">
        <f t="shared" si="46"/>
        <v>7.4999999999999997E-2</v>
      </c>
      <c r="J181" s="4">
        <f t="shared" si="38"/>
        <v>3262383.4579968578</v>
      </c>
      <c r="K181" s="4">
        <f t="shared" si="47"/>
        <v>341985.99468191434</v>
      </c>
      <c r="L181" s="4">
        <f t="shared" si="41"/>
        <v>3604369.4526787722</v>
      </c>
      <c r="M181" s="4">
        <f t="shared" si="37"/>
        <v>51455375.691109441</v>
      </c>
      <c r="Q181">
        <v>165</v>
      </c>
      <c r="R181" s="4">
        <f t="shared" si="48"/>
        <v>0</v>
      </c>
      <c r="S181" s="4">
        <f t="shared" si="42"/>
        <v>0</v>
      </c>
      <c r="T181" s="4">
        <f t="shared" si="43"/>
        <v>0</v>
      </c>
      <c r="U181" s="4">
        <f t="shared" si="44"/>
        <v>0</v>
      </c>
      <c r="W181">
        <v>165</v>
      </c>
      <c r="X181" s="2">
        <f t="shared" si="51"/>
        <v>0</v>
      </c>
      <c r="Y181" s="4">
        <f t="shared" si="45"/>
        <v>0</v>
      </c>
      <c r="Z181" s="4">
        <f t="shared" si="49"/>
        <v>0</v>
      </c>
      <c r="AA181" s="4">
        <f t="shared" si="50"/>
        <v>0</v>
      </c>
    </row>
    <row r="182" spans="2:27" x14ac:dyDescent="0.25">
      <c r="B182">
        <v>166</v>
      </c>
      <c r="C182" s="4">
        <f t="shared" si="39"/>
        <v>0</v>
      </c>
      <c r="D182" s="4">
        <f t="shared" si="40"/>
        <v>0</v>
      </c>
      <c r="E182" s="4">
        <f t="shared" si="52"/>
        <v>0</v>
      </c>
      <c r="F182" s="4">
        <f t="shared" si="53"/>
        <v>0</v>
      </c>
      <c r="H182">
        <v>166</v>
      </c>
      <c r="I182" s="5">
        <f t="shared" si="46"/>
        <v>7.4999999999999997E-2</v>
      </c>
      <c r="J182" s="4">
        <f t="shared" si="38"/>
        <v>3282773.354609346</v>
      </c>
      <c r="K182" s="4">
        <f t="shared" si="47"/>
        <v>321596.098069434</v>
      </c>
      <c r="L182" s="4">
        <f t="shared" si="41"/>
        <v>3604369.4526787801</v>
      </c>
      <c r="M182" s="4">
        <f t="shared" si="37"/>
        <v>48172602.336500093</v>
      </c>
      <c r="Q182">
        <v>166</v>
      </c>
      <c r="R182" s="4">
        <f t="shared" si="48"/>
        <v>0</v>
      </c>
      <c r="S182" s="4">
        <f t="shared" si="42"/>
        <v>0</v>
      </c>
      <c r="T182" s="4">
        <f t="shared" si="43"/>
        <v>0</v>
      </c>
      <c r="U182" s="4">
        <f t="shared" si="44"/>
        <v>0</v>
      </c>
      <c r="W182">
        <v>166</v>
      </c>
      <c r="X182" s="2">
        <f t="shared" si="51"/>
        <v>0</v>
      </c>
      <c r="Y182" s="4">
        <f t="shared" si="45"/>
        <v>0</v>
      </c>
      <c r="Z182" s="4">
        <f t="shared" si="49"/>
        <v>0</v>
      </c>
      <c r="AA182" s="4">
        <f t="shared" si="50"/>
        <v>0</v>
      </c>
    </row>
    <row r="183" spans="2:27" x14ac:dyDescent="0.25">
      <c r="B183">
        <v>167</v>
      </c>
      <c r="C183" s="4">
        <f t="shared" si="39"/>
        <v>0</v>
      </c>
      <c r="D183" s="4">
        <f t="shared" si="40"/>
        <v>0</v>
      </c>
      <c r="E183" s="4">
        <f t="shared" si="52"/>
        <v>0</v>
      </c>
      <c r="F183" s="4">
        <f t="shared" si="53"/>
        <v>0</v>
      </c>
      <c r="H183">
        <v>167</v>
      </c>
      <c r="I183" s="5">
        <f t="shared" si="46"/>
        <v>7.4999999999999997E-2</v>
      </c>
      <c r="J183" s="4">
        <f t="shared" si="38"/>
        <v>3303290.6880756509</v>
      </c>
      <c r="K183" s="4">
        <f t="shared" si="47"/>
        <v>301078.76460312557</v>
      </c>
      <c r="L183" s="4">
        <f t="shared" si="41"/>
        <v>3604369.4526787763</v>
      </c>
      <c r="M183" s="4">
        <f t="shared" si="37"/>
        <v>44869311.648424439</v>
      </c>
      <c r="Q183">
        <v>167</v>
      </c>
      <c r="R183" s="4">
        <f t="shared" si="48"/>
        <v>0</v>
      </c>
      <c r="S183" s="4">
        <f t="shared" si="42"/>
        <v>0</v>
      </c>
      <c r="T183" s="4">
        <f t="shared" si="43"/>
        <v>0</v>
      </c>
      <c r="U183" s="4">
        <f t="shared" si="44"/>
        <v>0</v>
      </c>
      <c r="W183">
        <v>167</v>
      </c>
      <c r="X183" s="2">
        <f t="shared" si="51"/>
        <v>0</v>
      </c>
      <c r="Y183" s="4">
        <f t="shared" si="45"/>
        <v>0</v>
      </c>
      <c r="Z183" s="4">
        <f t="shared" si="49"/>
        <v>0</v>
      </c>
      <c r="AA183" s="4">
        <f t="shared" si="50"/>
        <v>0</v>
      </c>
    </row>
    <row r="184" spans="2:27" x14ac:dyDescent="0.25">
      <c r="B184">
        <v>168</v>
      </c>
      <c r="C184" s="4">
        <f t="shared" si="39"/>
        <v>0</v>
      </c>
      <c r="D184" s="4">
        <f t="shared" si="40"/>
        <v>0</v>
      </c>
      <c r="E184" s="4">
        <f t="shared" si="52"/>
        <v>0</v>
      </c>
      <c r="F184" s="4">
        <f t="shared" si="53"/>
        <v>0</v>
      </c>
      <c r="H184">
        <v>168</v>
      </c>
      <c r="I184" s="5">
        <f t="shared" si="46"/>
        <v>7.4999999999999997E-2</v>
      </c>
      <c r="J184" s="4">
        <f t="shared" si="38"/>
        <v>3323936.2548761233</v>
      </c>
      <c r="K184" s="4">
        <f t="shared" si="47"/>
        <v>280433.19780265272</v>
      </c>
      <c r="L184" s="4">
        <f t="shared" si="41"/>
        <v>3604369.4526787759</v>
      </c>
      <c r="M184" s="4">
        <f t="shared" si="37"/>
        <v>41545375.393548317</v>
      </c>
      <c r="Q184">
        <v>168</v>
      </c>
      <c r="R184" s="4">
        <f t="shared" si="48"/>
        <v>0</v>
      </c>
      <c r="S184" s="4">
        <f t="shared" si="42"/>
        <v>0</v>
      </c>
      <c r="T184" s="4">
        <f t="shared" si="43"/>
        <v>0</v>
      </c>
      <c r="U184" s="4">
        <f t="shared" si="44"/>
        <v>0</v>
      </c>
      <c r="W184">
        <v>168</v>
      </c>
      <c r="X184" s="2">
        <f t="shared" si="51"/>
        <v>0</v>
      </c>
      <c r="Y184" s="4">
        <f t="shared" si="45"/>
        <v>0</v>
      </c>
      <c r="Z184" s="4">
        <f t="shared" si="49"/>
        <v>0</v>
      </c>
      <c r="AA184" s="4">
        <f t="shared" si="50"/>
        <v>0</v>
      </c>
    </row>
    <row r="185" spans="2:27" x14ac:dyDescent="0.25">
      <c r="B185">
        <v>169</v>
      </c>
      <c r="C185" s="4">
        <f t="shared" si="39"/>
        <v>0</v>
      </c>
      <c r="D185" s="4">
        <f t="shared" si="40"/>
        <v>0</v>
      </c>
      <c r="E185" s="4">
        <f t="shared" si="52"/>
        <v>0</v>
      </c>
      <c r="F185" s="4">
        <f t="shared" si="53"/>
        <v>0</v>
      </c>
      <c r="H185">
        <v>169</v>
      </c>
      <c r="I185" s="5">
        <f t="shared" si="46"/>
        <v>7.7499999999999999E-2</v>
      </c>
      <c r="J185" s="4">
        <f t="shared" si="38"/>
        <v>3340852.5418156278</v>
      </c>
      <c r="K185" s="4">
        <f t="shared" si="47"/>
        <v>268313.88274999952</v>
      </c>
      <c r="L185" s="4">
        <f t="shared" si="41"/>
        <v>3609166.4245656272</v>
      </c>
      <c r="M185" s="4">
        <f t="shared" si="37"/>
        <v>38204522.851732686</v>
      </c>
      <c r="Q185">
        <v>169</v>
      </c>
      <c r="R185" s="4">
        <f t="shared" si="48"/>
        <v>0</v>
      </c>
      <c r="S185" s="4">
        <f t="shared" si="42"/>
        <v>0</v>
      </c>
      <c r="T185" s="4">
        <f t="shared" si="43"/>
        <v>0</v>
      </c>
      <c r="U185" s="4">
        <f t="shared" si="44"/>
        <v>0</v>
      </c>
      <c r="W185">
        <v>169</v>
      </c>
      <c r="X185" s="2">
        <f t="shared" si="51"/>
        <v>0</v>
      </c>
      <c r="Y185" s="4">
        <f t="shared" si="45"/>
        <v>0</v>
      </c>
      <c r="Z185" s="4">
        <f t="shared" si="49"/>
        <v>0</v>
      </c>
      <c r="AA185" s="4">
        <f t="shared" si="50"/>
        <v>0</v>
      </c>
    </row>
    <row r="186" spans="2:27" x14ac:dyDescent="0.25">
      <c r="B186">
        <v>170</v>
      </c>
      <c r="C186" s="4">
        <f t="shared" si="39"/>
        <v>0</v>
      </c>
      <c r="D186" s="4">
        <f t="shared" si="40"/>
        <v>0</v>
      </c>
      <c r="E186" s="4">
        <f t="shared" si="52"/>
        <v>0</v>
      </c>
      <c r="F186" s="4">
        <f t="shared" si="53"/>
        <v>0</v>
      </c>
      <c r="H186">
        <v>170</v>
      </c>
      <c r="I186" s="5">
        <f t="shared" si="46"/>
        <v>7.7499999999999999E-2</v>
      </c>
      <c r="J186" s="4">
        <f t="shared" si="38"/>
        <v>3362428.8811481874</v>
      </c>
      <c r="K186" s="4">
        <f t="shared" si="47"/>
        <v>246737.54341744026</v>
      </c>
      <c r="L186" s="4">
        <f t="shared" si="41"/>
        <v>3609166.4245656277</v>
      </c>
      <c r="M186" s="4">
        <f t="shared" si="37"/>
        <v>34842093.970584497</v>
      </c>
      <c r="Q186">
        <v>170</v>
      </c>
      <c r="R186" s="4">
        <f t="shared" si="48"/>
        <v>0</v>
      </c>
      <c r="S186" s="4">
        <f t="shared" si="42"/>
        <v>0</v>
      </c>
      <c r="T186" s="4">
        <f t="shared" si="43"/>
        <v>0</v>
      </c>
      <c r="U186" s="4">
        <f t="shared" si="44"/>
        <v>0</v>
      </c>
      <c r="W186">
        <v>170</v>
      </c>
      <c r="X186" s="2">
        <f t="shared" si="51"/>
        <v>0</v>
      </c>
      <c r="Y186" s="4">
        <f t="shared" si="45"/>
        <v>0</v>
      </c>
      <c r="Z186" s="4">
        <f t="shared" si="49"/>
        <v>0</v>
      </c>
      <c r="AA186" s="4">
        <f t="shared" si="50"/>
        <v>0</v>
      </c>
    </row>
    <row r="187" spans="2:27" x14ac:dyDescent="0.25">
      <c r="B187">
        <v>171</v>
      </c>
      <c r="C187" s="4">
        <f t="shared" si="39"/>
        <v>0</v>
      </c>
      <c r="D187" s="4">
        <f t="shared" si="40"/>
        <v>0</v>
      </c>
      <c r="E187" s="4">
        <f t="shared" si="52"/>
        <v>0</v>
      </c>
      <c r="F187" s="4">
        <f t="shared" si="53"/>
        <v>0</v>
      </c>
      <c r="H187">
        <v>171</v>
      </c>
      <c r="I187" s="5">
        <f t="shared" si="46"/>
        <v>7.7499999999999999E-2</v>
      </c>
      <c r="J187" s="4">
        <f t="shared" si="38"/>
        <v>3384144.5676722624</v>
      </c>
      <c r="K187" s="4">
        <f t="shared" si="47"/>
        <v>225021.8568933582</v>
      </c>
      <c r="L187" s="4">
        <f t="shared" si="41"/>
        <v>3609166.4245656207</v>
      </c>
      <c r="M187" s="4">
        <f t="shared" si="37"/>
        <v>31457949.402912233</v>
      </c>
      <c r="Q187">
        <v>171</v>
      </c>
      <c r="R187" s="4">
        <f t="shared" si="48"/>
        <v>0</v>
      </c>
      <c r="S187" s="4">
        <f t="shared" si="42"/>
        <v>0</v>
      </c>
      <c r="T187" s="4">
        <f t="shared" si="43"/>
        <v>0</v>
      </c>
      <c r="U187" s="4">
        <f t="shared" si="44"/>
        <v>0</v>
      </c>
      <c r="W187">
        <v>171</v>
      </c>
      <c r="X187" s="2">
        <f t="shared" si="51"/>
        <v>0</v>
      </c>
      <c r="Y187" s="4">
        <f t="shared" si="45"/>
        <v>0</v>
      </c>
      <c r="Z187" s="4">
        <f t="shared" si="49"/>
        <v>0</v>
      </c>
      <c r="AA187" s="4">
        <f t="shared" si="50"/>
        <v>0</v>
      </c>
    </row>
    <row r="188" spans="2:27" x14ac:dyDescent="0.25">
      <c r="B188">
        <v>172</v>
      </c>
      <c r="C188" s="4">
        <f t="shared" si="39"/>
        <v>0</v>
      </c>
      <c r="D188" s="4">
        <f t="shared" si="40"/>
        <v>0</v>
      </c>
      <c r="E188" s="4">
        <f t="shared" si="52"/>
        <v>0</v>
      </c>
      <c r="F188" s="4">
        <f t="shared" si="53"/>
        <v>0</v>
      </c>
      <c r="H188">
        <v>172</v>
      </c>
      <c r="I188" s="5">
        <f t="shared" si="46"/>
        <v>7.7499999999999999E-2</v>
      </c>
      <c r="J188" s="4">
        <f t="shared" si="38"/>
        <v>3406000.5013384758</v>
      </c>
      <c r="K188" s="4">
        <f t="shared" si="47"/>
        <v>203165.92322714149</v>
      </c>
      <c r="L188" s="4">
        <f t="shared" si="41"/>
        <v>3609166.4245656175</v>
      </c>
      <c r="M188" s="4">
        <f t="shared" si="37"/>
        <v>28051948.901573759</v>
      </c>
      <c r="Q188">
        <v>172</v>
      </c>
      <c r="R188" s="4">
        <f t="shared" si="48"/>
        <v>0</v>
      </c>
      <c r="S188" s="4">
        <f t="shared" si="42"/>
        <v>0</v>
      </c>
      <c r="T188" s="4">
        <f t="shared" si="43"/>
        <v>0</v>
      </c>
      <c r="U188" s="4">
        <f t="shared" si="44"/>
        <v>0</v>
      </c>
      <c r="W188">
        <v>172</v>
      </c>
      <c r="X188" s="2">
        <f t="shared" si="51"/>
        <v>0</v>
      </c>
      <c r="Y188" s="4">
        <f t="shared" si="45"/>
        <v>0</v>
      </c>
      <c r="Z188" s="4">
        <f t="shared" si="49"/>
        <v>0</v>
      </c>
      <c r="AA188" s="4">
        <f t="shared" si="50"/>
        <v>0</v>
      </c>
    </row>
    <row r="189" spans="2:27" x14ac:dyDescent="0.25">
      <c r="B189">
        <v>173</v>
      </c>
      <c r="C189" s="4">
        <f t="shared" si="39"/>
        <v>0</v>
      </c>
      <c r="D189" s="4">
        <f t="shared" si="40"/>
        <v>0</v>
      </c>
      <c r="E189" s="4">
        <f t="shared" si="52"/>
        <v>0</v>
      </c>
      <c r="F189" s="4">
        <f t="shared" si="53"/>
        <v>0</v>
      </c>
      <c r="H189">
        <v>173</v>
      </c>
      <c r="I189" s="5">
        <f t="shared" si="46"/>
        <v>7.7499999999999999E-2</v>
      </c>
      <c r="J189" s="4">
        <f t="shared" si="38"/>
        <v>3427997.5879096147</v>
      </c>
      <c r="K189" s="4">
        <f t="shared" si="47"/>
        <v>181168.83665599718</v>
      </c>
      <c r="L189" s="4">
        <f t="shared" si="41"/>
        <v>3609166.4245656119</v>
      </c>
      <c r="M189" s="4">
        <f t="shared" si="37"/>
        <v>24623951.313664146</v>
      </c>
      <c r="Q189">
        <v>173</v>
      </c>
      <c r="R189" s="4">
        <f t="shared" si="48"/>
        <v>0</v>
      </c>
      <c r="S189" s="4">
        <f t="shared" si="42"/>
        <v>0</v>
      </c>
      <c r="T189" s="4">
        <f t="shared" si="43"/>
        <v>0</v>
      </c>
      <c r="U189" s="4">
        <f t="shared" si="44"/>
        <v>0</v>
      </c>
      <c r="W189">
        <v>173</v>
      </c>
      <c r="X189" s="2">
        <f t="shared" si="51"/>
        <v>0</v>
      </c>
      <c r="Y189" s="4">
        <f t="shared" si="45"/>
        <v>0</v>
      </c>
      <c r="Z189" s="4">
        <f t="shared" si="49"/>
        <v>0</v>
      </c>
      <c r="AA189" s="4">
        <f t="shared" si="50"/>
        <v>0</v>
      </c>
    </row>
    <row r="190" spans="2:27" x14ac:dyDescent="0.25">
      <c r="B190">
        <v>174</v>
      </c>
      <c r="C190" s="4">
        <f t="shared" si="39"/>
        <v>0</v>
      </c>
      <c r="D190" s="4">
        <f t="shared" si="40"/>
        <v>0</v>
      </c>
      <c r="E190" s="4">
        <f t="shared" si="52"/>
        <v>0</v>
      </c>
      <c r="F190" s="4">
        <f t="shared" si="53"/>
        <v>0</v>
      </c>
      <c r="H190">
        <v>174</v>
      </c>
      <c r="I190" s="5">
        <f t="shared" si="46"/>
        <v>7.7499999999999999E-2</v>
      </c>
      <c r="J190" s="4">
        <f t="shared" si="38"/>
        <v>3450136.738998197</v>
      </c>
      <c r="K190" s="4">
        <f t="shared" si="47"/>
        <v>159029.68556741427</v>
      </c>
      <c r="L190" s="4">
        <f t="shared" si="41"/>
        <v>3609166.4245656114</v>
      </c>
      <c r="M190" s="4">
        <f t="shared" si="37"/>
        <v>21173814.574665949</v>
      </c>
      <c r="Q190">
        <v>174</v>
      </c>
      <c r="R190" s="4">
        <f t="shared" si="48"/>
        <v>0</v>
      </c>
      <c r="S190" s="4">
        <f t="shared" si="42"/>
        <v>0</v>
      </c>
      <c r="T190" s="4">
        <f t="shared" si="43"/>
        <v>0</v>
      </c>
      <c r="U190" s="4">
        <f t="shared" si="44"/>
        <v>0</v>
      </c>
      <c r="W190">
        <v>174</v>
      </c>
      <c r="X190" s="2">
        <f t="shared" si="51"/>
        <v>0</v>
      </c>
      <c r="Y190" s="4">
        <f t="shared" si="45"/>
        <v>0</v>
      </c>
      <c r="Z190" s="4">
        <f t="shared" si="49"/>
        <v>0</v>
      </c>
      <c r="AA190" s="4">
        <f t="shared" si="50"/>
        <v>0</v>
      </c>
    </row>
    <row r="191" spans="2:27" x14ac:dyDescent="0.25">
      <c r="B191">
        <v>175</v>
      </c>
      <c r="C191" s="4">
        <f t="shared" si="39"/>
        <v>0</v>
      </c>
      <c r="D191" s="4">
        <f t="shared" si="40"/>
        <v>0</v>
      </c>
      <c r="E191" s="4">
        <f t="shared" si="52"/>
        <v>0</v>
      </c>
      <c r="F191" s="4">
        <f t="shared" si="53"/>
        <v>0</v>
      </c>
      <c r="H191">
        <v>175</v>
      </c>
      <c r="I191" s="5">
        <f t="shared" si="46"/>
        <v>7.7499999999999999E-2</v>
      </c>
      <c r="J191" s="4">
        <f t="shared" si="38"/>
        <v>3472418.8721042159</v>
      </c>
      <c r="K191" s="4">
        <f t="shared" si="47"/>
        <v>136747.55246138424</v>
      </c>
      <c r="L191" s="4">
        <f t="shared" si="41"/>
        <v>3609166.4245656002</v>
      </c>
      <c r="M191" s="4">
        <f t="shared" si="37"/>
        <v>17701395.702561732</v>
      </c>
      <c r="Q191">
        <v>175</v>
      </c>
      <c r="R191" s="4">
        <f t="shared" si="48"/>
        <v>0</v>
      </c>
      <c r="S191" s="4">
        <f t="shared" si="42"/>
        <v>0</v>
      </c>
      <c r="T191" s="4">
        <f t="shared" si="43"/>
        <v>0</v>
      </c>
      <c r="U191" s="4">
        <f t="shared" si="44"/>
        <v>0</v>
      </c>
      <c r="W191">
        <v>175</v>
      </c>
      <c r="X191" s="2">
        <f t="shared" si="51"/>
        <v>0</v>
      </c>
      <c r="Y191" s="4">
        <f t="shared" si="45"/>
        <v>0</v>
      </c>
      <c r="Z191" s="4">
        <f t="shared" si="49"/>
        <v>0</v>
      </c>
      <c r="AA191" s="4">
        <f t="shared" si="50"/>
        <v>0</v>
      </c>
    </row>
    <row r="192" spans="2:27" x14ac:dyDescent="0.25">
      <c r="B192">
        <v>176</v>
      </c>
      <c r="C192" s="4">
        <f t="shared" si="39"/>
        <v>0</v>
      </c>
      <c r="D192" s="4">
        <f t="shared" si="40"/>
        <v>0</v>
      </c>
      <c r="E192" s="4">
        <f t="shared" si="52"/>
        <v>0</v>
      </c>
      <c r="F192" s="4">
        <f t="shared" si="53"/>
        <v>0</v>
      </c>
      <c r="H192">
        <v>176</v>
      </c>
      <c r="I192" s="5">
        <f t="shared" si="46"/>
        <v>7.7499999999999999E-2</v>
      </c>
      <c r="J192" s="4">
        <f t="shared" si="38"/>
        <v>3494844.9106532224</v>
      </c>
      <c r="K192" s="4">
        <f t="shared" si="47"/>
        <v>114321.51391237785</v>
      </c>
      <c r="L192" s="4">
        <f t="shared" si="41"/>
        <v>3609166.4245656002</v>
      </c>
      <c r="M192" s="4">
        <f t="shared" si="37"/>
        <v>14206550.79190851</v>
      </c>
      <c r="Q192">
        <v>176</v>
      </c>
      <c r="R192" s="4">
        <f t="shared" si="48"/>
        <v>0</v>
      </c>
      <c r="S192" s="4">
        <f t="shared" si="42"/>
        <v>0</v>
      </c>
      <c r="T192" s="4">
        <f t="shared" si="43"/>
        <v>0</v>
      </c>
      <c r="U192" s="4">
        <f t="shared" si="44"/>
        <v>0</v>
      </c>
      <c r="W192">
        <v>176</v>
      </c>
      <c r="X192" s="2">
        <f t="shared" si="51"/>
        <v>0</v>
      </c>
      <c r="Y192" s="4">
        <f t="shared" si="45"/>
        <v>0</v>
      </c>
      <c r="Z192" s="4">
        <f t="shared" si="49"/>
        <v>0</v>
      </c>
      <c r="AA192" s="4">
        <f t="shared" si="50"/>
        <v>0</v>
      </c>
    </row>
    <row r="193" spans="2:27" x14ac:dyDescent="0.25">
      <c r="B193">
        <v>177</v>
      </c>
      <c r="C193" s="4">
        <f t="shared" si="39"/>
        <v>0</v>
      </c>
      <c r="D193" s="4">
        <f t="shared" si="40"/>
        <v>0</v>
      </c>
      <c r="E193" s="4">
        <f t="shared" si="52"/>
        <v>0</v>
      </c>
      <c r="F193" s="4">
        <f t="shared" si="53"/>
        <v>0</v>
      </c>
      <c r="H193">
        <v>177</v>
      </c>
      <c r="I193" s="5">
        <f t="shared" si="46"/>
        <v>7.7499999999999999E-2</v>
      </c>
      <c r="J193" s="4">
        <f t="shared" si="38"/>
        <v>3517415.7840345227</v>
      </c>
      <c r="K193" s="4">
        <f t="shared" si="47"/>
        <v>91750.640531075798</v>
      </c>
      <c r="L193" s="4">
        <f t="shared" si="41"/>
        <v>3609166.4245655984</v>
      </c>
      <c r="M193" s="4">
        <f t="shared" si="37"/>
        <v>10689135.007873988</v>
      </c>
      <c r="Q193">
        <v>177</v>
      </c>
      <c r="R193" s="4">
        <f t="shared" si="48"/>
        <v>0</v>
      </c>
      <c r="S193" s="4">
        <f t="shared" si="42"/>
        <v>0</v>
      </c>
      <c r="T193" s="4">
        <f t="shared" si="43"/>
        <v>0</v>
      </c>
      <c r="U193" s="4">
        <f t="shared" si="44"/>
        <v>0</v>
      </c>
      <c r="W193">
        <v>177</v>
      </c>
      <c r="X193" s="2">
        <f t="shared" si="51"/>
        <v>0</v>
      </c>
      <c r="Y193" s="4">
        <f t="shared" si="45"/>
        <v>0</v>
      </c>
      <c r="Z193" s="4">
        <f t="shared" si="49"/>
        <v>0</v>
      </c>
      <c r="AA193" s="4">
        <f t="shared" si="50"/>
        <v>0</v>
      </c>
    </row>
    <row r="194" spans="2:27" x14ac:dyDescent="0.25">
      <c r="B194">
        <v>178</v>
      </c>
      <c r="C194" s="4">
        <f t="shared" si="39"/>
        <v>0</v>
      </c>
      <c r="D194" s="4">
        <f t="shared" si="40"/>
        <v>0</v>
      </c>
      <c r="E194" s="4">
        <f t="shared" si="52"/>
        <v>0</v>
      </c>
      <c r="F194" s="4">
        <f t="shared" si="53"/>
        <v>0</v>
      </c>
      <c r="H194">
        <v>178</v>
      </c>
      <c r="I194" s="5">
        <f t="shared" si="46"/>
        <v>7.7499999999999999E-2</v>
      </c>
      <c r="J194" s="4">
        <f t="shared" si="38"/>
        <v>3540132.4276397387</v>
      </c>
      <c r="K194" s="4">
        <f t="shared" si="47"/>
        <v>69033.996925852844</v>
      </c>
      <c r="L194" s="4">
        <f t="shared" si="41"/>
        <v>3609166.4245655914</v>
      </c>
      <c r="M194" s="4">
        <f t="shared" si="37"/>
        <v>7149002.5802342491</v>
      </c>
      <c r="Q194">
        <v>178</v>
      </c>
      <c r="R194" s="4">
        <f t="shared" si="48"/>
        <v>0</v>
      </c>
      <c r="S194" s="4">
        <f t="shared" si="42"/>
        <v>0</v>
      </c>
      <c r="T194" s="4">
        <f t="shared" si="43"/>
        <v>0</v>
      </c>
      <c r="U194" s="4">
        <f t="shared" si="44"/>
        <v>0</v>
      </c>
      <c r="W194">
        <v>178</v>
      </c>
      <c r="X194" s="2">
        <f t="shared" si="51"/>
        <v>0</v>
      </c>
      <c r="Y194" s="4">
        <f t="shared" si="45"/>
        <v>0</v>
      </c>
      <c r="Z194" s="4">
        <f t="shared" si="49"/>
        <v>0</v>
      </c>
      <c r="AA194" s="4">
        <f t="shared" si="50"/>
        <v>0</v>
      </c>
    </row>
    <row r="195" spans="2:27" x14ac:dyDescent="0.25">
      <c r="B195">
        <v>179</v>
      </c>
      <c r="C195" s="4">
        <f t="shared" si="39"/>
        <v>0</v>
      </c>
      <c r="D195" s="4">
        <f t="shared" si="40"/>
        <v>0</v>
      </c>
      <c r="E195" s="4">
        <f t="shared" si="52"/>
        <v>0</v>
      </c>
      <c r="F195" s="4">
        <f t="shared" si="53"/>
        <v>0</v>
      </c>
      <c r="H195">
        <v>179</v>
      </c>
      <c r="I195" s="5">
        <f t="shared" si="46"/>
        <v>7.7499999999999999E-2</v>
      </c>
      <c r="J195" s="4">
        <f t="shared" si="38"/>
        <v>3562995.7829015497</v>
      </c>
      <c r="K195" s="4">
        <f t="shared" si="47"/>
        <v>46170.641664012859</v>
      </c>
      <c r="L195" s="4">
        <f t="shared" si="41"/>
        <v>3609166.4245655625</v>
      </c>
      <c r="M195" s="4">
        <f t="shared" si="37"/>
        <v>3586006.7973326994</v>
      </c>
      <c r="Q195">
        <v>179</v>
      </c>
      <c r="R195" s="4">
        <f t="shared" si="48"/>
        <v>0</v>
      </c>
      <c r="S195" s="4">
        <f t="shared" si="42"/>
        <v>0</v>
      </c>
      <c r="T195" s="4">
        <f t="shared" si="43"/>
        <v>0</v>
      </c>
      <c r="U195" s="4">
        <f t="shared" si="44"/>
        <v>0</v>
      </c>
      <c r="W195">
        <v>179</v>
      </c>
      <c r="X195" s="2">
        <f t="shared" si="51"/>
        <v>0</v>
      </c>
      <c r="Y195" s="4">
        <f t="shared" si="45"/>
        <v>0</v>
      </c>
      <c r="Z195" s="4">
        <f t="shared" si="49"/>
        <v>0</v>
      </c>
      <c r="AA195" s="4">
        <f t="shared" si="50"/>
        <v>0</v>
      </c>
    </row>
    <row r="196" spans="2:27" x14ac:dyDescent="0.25">
      <c r="B196">
        <v>180</v>
      </c>
      <c r="C196" s="4">
        <f t="shared" si="39"/>
        <v>0</v>
      </c>
      <c r="D196" s="4">
        <f t="shared" si="40"/>
        <v>0</v>
      </c>
      <c r="E196" s="4">
        <f t="shared" si="52"/>
        <v>0</v>
      </c>
      <c r="F196" s="4">
        <f t="shared" si="53"/>
        <v>0</v>
      </c>
      <c r="H196">
        <v>180</v>
      </c>
      <c r="I196" s="5">
        <f t="shared" si="46"/>
        <v>7.7499999999999999E-2</v>
      </c>
      <c r="J196" s="4">
        <f t="shared" si="38"/>
        <v>3586006.7973327702</v>
      </c>
      <c r="K196" s="4">
        <f t="shared" si="47"/>
        <v>23159.627232773684</v>
      </c>
      <c r="L196" s="4">
        <f t="shared" si="41"/>
        <v>3609166.4245655439</v>
      </c>
      <c r="M196" s="4">
        <f t="shared" si="37"/>
        <v>0</v>
      </c>
      <c r="Q196">
        <v>180</v>
      </c>
      <c r="R196" s="4">
        <f t="shared" si="48"/>
        <v>0</v>
      </c>
      <c r="S196" s="4">
        <f t="shared" si="42"/>
        <v>0</v>
      </c>
      <c r="T196" s="4">
        <f t="shared" si="43"/>
        <v>0</v>
      </c>
      <c r="U196" s="4">
        <f t="shared" si="44"/>
        <v>0</v>
      </c>
      <c r="W196">
        <v>180</v>
      </c>
      <c r="X196" s="2">
        <f t="shared" si="51"/>
        <v>0</v>
      </c>
      <c r="Y196" s="4">
        <f t="shared" si="45"/>
        <v>0</v>
      </c>
      <c r="Z196" s="4">
        <f t="shared" si="49"/>
        <v>0</v>
      </c>
      <c r="AA196" s="4">
        <f t="shared" si="50"/>
        <v>0</v>
      </c>
    </row>
    <row r="197" spans="2:27" x14ac:dyDescent="0.25">
      <c r="B197">
        <v>181</v>
      </c>
      <c r="C197" s="4">
        <f t="shared" si="39"/>
        <v>0</v>
      </c>
      <c r="D197" s="4">
        <f t="shared" si="40"/>
        <v>0</v>
      </c>
      <c r="E197" s="4">
        <f t="shared" si="52"/>
        <v>0</v>
      </c>
      <c r="F197" s="4">
        <f t="shared" si="53"/>
        <v>0</v>
      </c>
      <c r="H197">
        <v>181</v>
      </c>
      <c r="I197" s="5">
        <f t="shared" si="46"/>
        <v>7.2499999999999995E-2</v>
      </c>
      <c r="J197" s="4">
        <f t="shared" ref="J197:J256" si="54">IF(K197=0,0,L197-K197)</f>
        <v>0</v>
      </c>
      <c r="K197" s="4">
        <f t="shared" ref="K197:K256" si="55">I197/12*M196</f>
        <v>0</v>
      </c>
      <c r="L197" s="4">
        <f t="shared" si="41"/>
        <v>0</v>
      </c>
      <c r="M197" s="4">
        <f t="shared" ref="M197:M256" si="56">IF(M196-J197&lt;1,0,M196-J197)</f>
        <v>0</v>
      </c>
      <c r="Q197">
        <v>181</v>
      </c>
      <c r="R197" s="4">
        <f t="shared" si="48"/>
        <v>0</v>
      </c>
      <c r="S197" s="4">
        <f t="shared" si="42"/>
        <v>0</v>
      </c>
      <c r="T197" s="4">
        <f t="shared" si="43"/>
        <v>0</v>
      </c>
      <c r="U197" s="4">
        <f>IF(U196-R197&lt;1,0,U196-R197)</f>
        <v>0</v>
      </c>
      <c r="W197">
        <v>181</v>
      </c>
      <c r="X197" s="2">
        <f t="shared" si="51"/>
        <v>0</v>
      </c>
      <c r="Y197" s="4">
        <f t="shared" si="45"/>
        <v>0</v>
      </c>
      <c r="Z197" s="4">
        <f t="shared" si="49"/>
        <v>0</v>
      </c>
      <c r="AA197" s="4">
        <f t="shared" si="50"/>
        <v>0</v>
      </c>
    </row>
    <row r="198" spans="2:27" x14ac:dyDescent="0.25">
      <c r="B198">
        <v>182</v>
      </c>
      <c r="C198" s="4">
        <f t="shared" si="39"/>
        <v>0</v>
      </c>
      <c r="D198" s="4">
        <f t="shared" si="40"/>
        <v>0</v>
      </c>
      <c r="E198" s="4">
        <f t="shared" si="52"/>
        <v>0</v>
      </c>
      <c r="F198" s="4">
        <f t="shared" si="53"/>
        <v>0</v>
      </c>
      <c r="H198">
        <v>182</v>
      </c>
      <c r="I198" s="5">
        <f t="shared" si="46"/>
        <v>7.2499999999999995E-2</v>
      </c>
      <c r="J198" s="4">
        <f t="shared" si="54"/>
        <v>0</v>
      </c>
      <c r="K198" s="4">
        <f t="shared" si="55"/>
        <v>0</v>
      </c>
      <c r="L198" s="4">
        <f t="shared" si="41"/>
        <v>0</v>
      </c>
      <c r="M198" s="4">
        <f t="shared" si="56"/>
        <v>0</v>
      </c>
      <c r="Q198">
        <v>182</v>
      </c>
      <c r="R198" s="4">
        <f t="shared" si="48"/>
        <v>0</v>
      </c>
      <c r="S198" s="4">
        <f t="shared" si="42"/>
        <v>0</v>
      </c>
      <c r="T198" s="4">
        <f t="shared" si="43"/>
        <v>0</v>
      </c>
      <c r="U198" s="4">
        <f t="shared" ref="U198:U256" si="57">IF(U197-R198&lt;1,0,U197-R198)</f>
        <v>0</v>
      </c>
      <c r="W198">
        <v>182</v>
      </c>
      <c r="X198" s="2">
        <f t="shared" si="51"/>
        <v>0</v>
      </c>
      <c r="Y198" s="4">
        <f t="shared" si="45"/>
        <v>0</v>
      </c>
      <c r="Z198" s="4">
        <f t="shared" si="49"/>
        <v>0</v>
      </c>
      <c r="AA198" s="4">
        <f t="shared" si="50"/>
        <v>0</v>
      </c>
    </row>
    <row r="199" spans="2:27" x14ac:dyDescent="0.25">
      <c r="B199">
        <v>183</v>
      </c>
      <c r="C199" s="4">
        <f t="shared" si="39"/>
        <v>0</v>
      </c>
      <c r="D199" s="4">
        <f t="shared" si="40"/>
        <v>0</v>
      </c>
      <c r="E199" s="4">
        <f t="shared" si="52"/>
        <v>0</v>
      </c>
      <c r="F199" s="4">
        <f t="shared" si="53"/>
        <v>0</v>
      </c>
      <c r="H199">
        <v>183</v>
      </c>
      <c r="I199" s="5">
        <f t="shared" si="46"/>
        <v>7.2499999999999995E-2</v>
      </c>
      <c r="J199" s="4">
        <f t="shared" si="54"/>
        <v>0</v>
      </c>
      <c r="K199" s="4">
        <f t="shared" si="55"/>
        <v>0</v>
      </c>
      <c r="L199" s="4">
        <f t="shared" si="41"/>
        <v>0</v>
      </c>
      <c r="M199" s="4">
        <f t="shared" si="56"/>
        <v>0</v>
      </c>
      <c r="Q199">
        <v>183</v>
      </c>
      <c r="R199" s="4">
        <f t="shared" si="48"/>
        <v>0</v>
      </c>
      <c r="S199" s="4">
        <f t="shared" si="42"/>
        <v>0</v>
      </c>
      <c r="T199" s="4">
        <f t="shared" si="43"/>
        <v>0</v>
      </c>
      <c r="U199" s="4">
        <f t="shared" si="57"/>
        <v>0</v>
      </c>
      <c r="W199">
        <v>183</v>
      </c>
      <c r="X199" s="2">
        <f t="shared" si="51"/>
        <v>0</v>
      </c>
      <c r="Y199" s="4">
        <f t="shared" si="45"/>
        <v>0</v>
      </c>
      <c r="Z199" s="4">
        <f t="shared" si="49"/>
        <v>0</v>
      </c>
      <c r="AA199" s="4">
        <f t="shared" si="50"/>
        <v>0</v>
      </c>
    </row>
    <row r="200" spans="2:27" x14ac:dyDescent="0.25">
      <c r="B200">
        <v>184</v>
      </c>
      <c r="C200" s="4">
        <f t="shared" si="39"/>
        <v>0</v>
      </c>
      <c r="D200" s="4">
        <f t="shared" si="40"/>
        <v>0</v>
      </c>
      <c r="E200" s="4">
        <f t="shared" si="52"/>
        <v>0</v>
      </c>
      <c r="F200" s="4">
        <f t="shared" si="53"/>
        <v>0</v>
      </c>
      <c r="H200">
        <v>184</v>
      </c>
      <c r="I200" s="5">
        <f t="shared" si="46"/>
        <v>7.2499999999999995E-2</v>
      </c>
      <c r="J200" s="4">
        <f t="shared" si="54"/>
        <v>0</v>
      </c>
      <c r="K200" s="4">
        <f t="shared" si="55"/>
        <v>0</v>
      </c>
      <c r="L200" s="4">
        <f t="shared" si="41"/>
        <v>0</v>
      </c>
      <c r="M200" s="4">
        <f t="shared" si="56"/>
        <v>0</v>
      </c>
      <c r="Q200">
        <v>184</v>
      </c>
      <c r="R200" s="4">
        <f t="shared" si="48"/>
        <v>0</v>
      </c>
      <c r="S200" s="4">
        <f t="shared" si="42"/>
        <v>0</v>
      </c>
      <c r="T200" s="4">
        <f t="shared" si="43"/>
        <v>0</v>
      </c>
      <c r="U200" s="4">
        <f t="shared" si="57"/>
        <v>0</v>
      </c>
      <c r="W200">
        <v>184</v>
      </c>
      <c r="X200" s="2">
        <f t="shared" si="51"/>
        <v>0</v>
      </c>
      <c r="Y200" s="4">
        <f t="shared" si="45"/>
        <v>0</v>
      </c>
      <c r="Z200" s="4">
        <f t="shared" si="49"/>
        <v>0</v>
      </c>
      <c r="AA200" s="4">
        <f t="shared" si="50"/>
        <v>0</v>
      </c>
    </row>
    <row r="201" spans="2:27" x14ac:dyDescent="0.25">
      <c r="B201">
        <v>185</v>
      </c>
      <c r="C201" s="4">
        <f t="shared" si="39"/>
        <v>0</v>
      </c>
      <c r="D201" s="4">
        <f t="shared" si="40"/>
        <v>0</v>
      </c>
      <c r="E201" s="4">
        <f t="shared" si="52"/>
        <v>0</v>
      </c>
      <c r="F201" s="4">
        <f t="shared" si="53"/>
        <v>0</v>
      </c>
      <c r="H201">
        <v>185</v>
      </c>
      <c r="I201" s="5">
        <f t="shared" si="46"/>
        <v>7.2499999999999995E-2</v>
      </c>
      <c r="J201" s="4">
        <f t="shared" si="54"/>
        <v>0</v>
      </c>
      <c r="K201" s="4">
        <f t="shared" si="55"/>
        <v>0</v>
      </c>
      <c r="L201" s="4">
        <f t="shared" si="41"/>
        <v>0</v>
      </c>
      <c r="M201" s="4">
        <f t="shared" si="56"/>
        <v>0</v>
      </c>
      <c r="Q201">
        <v>185</v>
      </c>
      <c r="R201" s="4">
        <f t="shared" si="48"/>
        <v>0</v>
      </c>
      <c r="S201" s="4">
        <f t="shared" si="42"/>
        <v>0</v>
      </c>
      <c r="T201" s="4">
        <f t="shared" si="43"/>
        <v>0</v>
      </c>
      <c r="U201" s="4">
        <f t="shared" si="57"/>
        <v>0</v>
      </c>
      <c r="W201">
        <v>185</v>
      </c>
      <c r="X201" s="2">
        <f t="shared" si="51"/>
        <v>0</v>
      </c>
      <c r="Y201" s="4">
        <f t="shared" si="45"/>
        <v>0</v>
      </c>
      <c r="Z201" s="4">
        <f t="shared" si="49"/>
        <v>0</v>
      </c>
      <c r="AA201" s="4">
        <f t="shared" si="50"/>
        <v>0</v>
      </c>
    </row>
    <row r="202" spans="2:27" x14ac:dyDescent="0.25">
      <c r="B202">
        <v>186</v>
      </c>
      <c r="C202" s="4">
        <f t="shared" si="39"/>
        <v>0</v>
      </c>
      <c r="D202" s="4">
        <f t="shared" si="40"/>
        <v>0</v>
      </c>
      <c r="E202" s="4">
        <f t="shared" si="52"/>
        <v>0</v>
      </c>
      <c r="F202" s="4">
        <f t="shared" si="53"/>
        <v>0</v>
      </c>
      <c r="H202">
        <v>186</v>
      </c>
      <c r="I202" s="5">
        <f t="shared" si="46"/>
        <v>7.2499999999999995E-2</v>
      </c>
      <c r="J202" s="4">
        <f t="shared" si="54"/>
        <v>0</v>
      </c>
      <c r="K202" s="4">
        <f t="shared" si="55"/>
        <v>0</v>
      </c>
      <c r="L202" s="4">
        <f t="shared" si="41"/>
        <v>0</v>
      </c>
      <c r="M202" s="4">
        <f t="shared" si="56"/>
        <v>0</v>
      </c>
      <c r="Q202">
        <v>186</v>
      </c>
      <c r="R202" s="4">
        <f t="shared" si="48"/>
        <v>0</v>
      </c>
      <c r="S202" s="4">
        <f t="shared" si="42"/>
        <v>0</v>
      </c>
      <c r="T202" s="4">
        <f t="shared" si="43"/>
        <v>0</v>
      </c>
      <c r="U202" s="4">
        <f t="shared" si="57"/>
        <v>0</v>
      </c>
      <c r="W202">
        <v>186</v>
      </c>
      <c r="X202" s="2">
        <f t="shared" si="51"/>
        <v>0</v>
      </c>
      <c r="Y202" s="4">
        <f t="shared" si="45"/>
        <v>0</v>
      </c>
      <c r="Z202" s="4">
        <f t="shared" si="49"/>
        <v>0</v>
      </c>
      <c r="AA202" s="4">
        <f t="shared" si="50"/>
        <v>0</v>
      </c>
    </row>
    <row r="203" spans="2:27" x14ac:dyDescent="0.25">
      <c r="B203">
        <v>187</v>
      </c>
      <c r="C203" s="4">
        <f t="shared" si="39"/>
        <v>0</v>
      </c>
      <c r="D203" s="4">
        <f t="shared" si="40"/>
        <v>0</v>
      </c>
      <c r="E203" s="4">
        <f t="shared" si="52"/>
        <v>0</v>
      </c>
      <c r="F203" s="4">
        <f t="shared" si="53"/>
        <v>0</v>
      </c>
      <c r="H203">
        <v>187</v>
      </c>
      <c r="I203" s="5">
        <f t="shared" si="46"/>
        <v>7.2499999999999995E-2</v>
      </c>
      <c r="J203" s="4">
        <f t="shared" si="54"/>
        <v>0</v>
      </c>
      <c r="K203" s="4">
        <f t="shared" si="55"/>
        <v>0</v>
      </c>
      <c r="L203" s="4">
        <f t="shared" si="41"/>
        <v>0</v>
      </c>
      <c r="M203" s="4">
        <f t="shared" si="56"/>
        <v>0</v>
      </c>
      <c r="Q203">
        <v>187</v>
      </c>
      <c r="R203" s="4">
        <f t="shared" si="48"/>
        <v>0</v>
      </c>
      <c r="S203" s="4">
        <f t="shared" si="42"/>
        <v>0</v>
      </c>
      <c r="T203" s="4">
        <f t="shared" si="43"/>
        <v>0</v>
      </c>
      <c r="U203" s="4">
        <f t="shared" si="57"/>
        <v>0</v>
      </c>
      <c r="W203">
        <v>187</v>
      </c>
      <c r="X203" s="2">
        <f t="shared" si="51"/>
        <v>0</v>
      </c>
      <c r="Y203" s="4">
        <f t="shared" si="45"/>
        <v>0</v>
      </c>
      <c r="Z203" s="4">
        <f t="shared" si="49"/>
        <v>0</v>
      </c>
      <c r="AA203" s="4">
        <f t="shared" si="50"/>
        <v>0</v>
      </c>
    </row>
    <row r="204" spans="2:27" x14ac:dyDescent="0.25">
      <c r="B204">
        <v>188</v>
      </c>
      <c r="C204" s="4">
        <f t="shared" si="39"/>
        <v>0</v>
      </c>
      <c r="D204" s="4">
        <f t="shared" si="40"/>
        <v>0</v>
      </c>
      <c r="E204" s="4">
        <f t="shared" si="52"/>
        <v>0</v>
      </c>
      <c r="F204" s="4">
        <f t="shared" si="53"/>
        <v>0</v>
      </c>
      <c r="H204">
        <v>188</v>
      </c>
      <c r="I204" s="5">
        <f t="shared" si="46"/>
        <v>7.2499999999999995E-2</v>
      </c>
      <c r="J204" s="4">
        <f t="shared" si="54"/>
        <v>0</v>
      </c>
      <c r="K204" s="4">
        <f t="shared" si="55"/>
        <v>0</v>
      </c>
      <c r="L204" s="4">
        <f t="shared" si="41"/>
        <v>0</v>
      </c>
      <c r="M204" s="4">
        <f t="shared" si="56"/>
        <v>0</v>
      </c>
      <c r="Q204">
        <v>188</v>
      </c>
      <c r="R204" s="4">
        <f t="shared" si="48"/>
        <v>0</v>
      </c>
      <c r="S204" s="4">
        <f t="shared" si="42"/>
        <v>0</v>
      </c>
      <c r="T204" s="4">
        <f t="shared" si="43"/>
        <v>0</v>
      </c>
      <c r="U204" s="4">
        <f t="shared" si="57"/>
        <v>0</v>
      </c>
      <c r="W204">
        <v>188</v>
      </c>
      <c r="X204" s="2">
        <f t="shared" si="51"/>
        <v>0</v>
      </c>
      <c r="Y204" s="4">
        <f t="shared" si="45"/>
        <v>0</v>
      </c>
      <c r="Z204" s="4">
        <f t="shared" si="49"/>
        <v>0</v>
      </c>
      <c r="AA204" s="4">
        <f t="shared" si="50"/>
        <v>0</v>
      </c>
    </row>
    <row r="205" spans="2:27" x14ac:dyDescent="0.25">
      <c r="B205">
        <v>189</v>
      </c>
      <c r="C205" s="4">
        <f t="shared" si="39"/>
        <v>0</v>
      </c>
      <c r="D205" s="4">
        <f t="shared" si="40"/>
        <v>0</v>
      </c>
      <c r="E205" s="4">
        <f t="shared" si="52"/>
        <v>0</v>
      </c>
      <c r="F205" s="4">
        <f t="shared" si="53"/>
        <v>0</v>
      </c>
      <c r="H205">
        <v>189</v>
      </c>
      <c r="I205" s="5">
        <f t="shared" si="46"/>
        <v>7.2499999999999995E-2</v>
      </c>
      <c r="J205" s="4">
        <f t="shared" si="54"/>
        <v>0</v>
      </c>
      <c r="K205" s="4">
        <f t="shared" si="55"/>
        <v>0</v>
      </c>
      <c r="L205" s="4">
        <f t="shared" si="41"/>
        <v>0</v>
      </c>
      <c r="M205" s="4">
        <f t="shared" si="56"/>
        <v>0</v>
      </c>
      <c r="Q205">
        <v>189</v>
      </c>
      <c r="R205" s="4">
        <f t="shared" si="48"/>
        <v>0</v>
      </c>
      <c r="S205" s="4">
        <f t="shared" si="42"/>
        <v>0</v>
      </c>
      <c r="T205" s="4">
        <f t="shared" si="43"/>
        <v>0</v>
      </c>
      <c r="U205" s="4">
        <f t="shared" si="57"/>
        <v>0</v>
      </c>
      <c r="W205">
        <v>189</v>
      </c>
      <c r="X205" s="2">
        <f t="shared" si="51"/>
        <v>0</v>
      </c>
      <c r="Y205" s="4">
        <f t="shared" si="45"/>
        <v>0</v>
      </c>
      <c r="Z205" s="4">
        <f t="shared" si="49"/>
        <v>0</v>
      </c>
      <c r="AA205" s="4">
        <f t="shared" si="50"/>
        <v>0</v>
      </c>
    </row>
    <row r="206" spans="2:27" x14ac:dyDescent="0.25">
      <c r="B206">
        <v>190</v>
      </c>
      <c r="C206" s="4">
        <f t="shared" si="39"/>
        <v>0</v>
      </c>
      <c r="D206" s="4">
        <f t="shared" si="40"/>
        <v>0</v>
      </c>
      <c r="E206" s="4">
        <f t="shared" si="52"/>
        <v>0</v>
      </c>
      <c r="F206" s="4">
        <f t="shared" si="53"/>
        <v>0</v>
      </c>
      <c r="H206">
        <v>190</v>
      </c>
      <c r="I206" s="5">
        <f t="shared" si="46"/>
        <v>7.2499999999999995E-2</v>
      </c>
      <c r="J206" s="4">
        <f t="shared" si="54"/>
        <v>0</v>
      </c>
      <c r="K206" s="4">
        <f t="shared" si="55"/>
        <v>0</v>
      </c>
      <c r="L206" s="4">
        <f t="shared" si="41"/>
        <v>0</v>
      </c>
      <c r="M206" s="4">
        <f t="shared" si="56"/>
        <v>0</v>
      </c>
      <c r="Q206">
        <v>190</v>
      </c>
      <c r="R206" s="4">
        <f t="shared" si="48"/>
        <v>0</v>
      </c>
      <c r="S206" s="4">
        <f t="shared" si="42"/>
        <v>0</v>
      </c>
      <c r="T206" s="4">
        <f t="shared" si="43"/>
        <v>0</v>
      </c>
      <c r="U206" s="4">
        <f t="shared" si="57"/>
        <v>0</v>
      </c>
      <c r="W206">
        <v>190</v>
      </c>
      <c r="X206" s="2">
        <f t="shared" si="51"/>
        <v>0</v>
      </c>
      <c r="Y206" s="4">
        <f t="shared" si="45"/>
        <v>0</v>
      </c>
      <c r="Z206" s="4">
        <f t="shared" si="49"/>
        <v>0</v>
      </c>
      <c r="AA206" s="4">
        <f t="shared" si="50"/>
        <v>0</v>
      </c>
    </row>
    <row r="207" spans="2:27" x14ac:dyDescent="0.25">
      <c r="B207">
        <v>191</v>
      </c>
      <c r="C207" s="4">
        <f t="shared" si="39"/>
        <v>0</v>
      </c>
      <c r="D207" s="4">
        <f t="shared" si="40"/>
        <v>0</v>
      </c>
      <c r="E207" s="4">
        <f t="shared" si="52"/>
        <v>0</v>
      </c>
      <c r="F207" s="4">
        <f t="shared" si="53"/>
        <v>0</v>
      </c>
      <c r="H207">
        <v>191</v>
      </c>
      <c r="I207" s="5">
        <f t="shared" si="46"/>
        <v>7.2499999999999995E-2</v>
      </c>
      <c r="J207" s="4">
        <f t="shared" si="54"/>
        <v>0</v>
      </c>
      <c r="K207" s="4">
        <f t="shared" si="55"/>
        <v>0</v>
      </c>
      <c r="L207" s="4">
        <f t="shared" si="41"/>
        <v>0</v>
      </c>
      <c r="M207" s="4">
        <f t="shared" si="56"/>
        <v>0</v>
      </c>
      <c r="Q207">
        <v>191</v>
      </c>
      <c r="R207" s="4">
        <f t="shared" si="48"/>
        <v>0</v>
      </c>
      <c r="S207" s="4">
        <f t="shared" si="42"/>
        <v>0</v>
      </c>
      <c r="T207" s="4">
        <f t="shared" si="43"/>
        <v>0</v>
      </c>
      <c r="U207" s="4">
        <f t="shared" si="57"/>
        <v>0</v>
      </c>
      <c r="W207">
        <v>191</v>
      </c>
      <c r="X207" s="2">
        <f t="shared" si="51"/>
        <v>0</v>
      </c>
      <c r="Y207" s="4">
        <f t="shared" si="45"/>
        <v>0</v>
      </c>
      <c r="Z207" s="4">
        <f t="shared" si="49"/>
        <v>0</v>
      </c>
      <c r="AA207" s="4">
        <f t="shared" si="50"/>
        <v>0</v>
      </c>
    </row>
    <row r="208" spans="2:27" x14ac:dyDescent="0.25">
      <c r="B208">
        <v>192</v>
      </c>
      <c r="C208" s="4">
        <f t="shared" si="39"/>
        <v>0</v>
      </c>
      <c r="D208" s="4">
        <f t="shared" si="40"/>
        <v>0</v>
      </c>
      <c r="E208" s="4">
        <f t="shared" si="52"/>
        <v>0</v>
      </c>
      <c r="F208" s="4">
        <f t="shared" si="53"/>
        <v>0</v>
      </c>
      <c r="H208">
        <v>192</v>
      </c>
      <c r="I208" s="5">
        <f t="shared" si="46"/>
        <v>7.2499999999999995E-2</v>
      </c>
      <c r="J208" s="4">
        <f t="shared" si="54"/>
        <v>0</v>
      </c>
      <c r="K208" s="4">
        <f t="shared" si="55"/>
        <v>0</v>
      </c>
      <c r="L208" s="4">
        <f t="shared" si="41"/>
        <v>0</v>
      </c>
      <c r="M208" s="4">
        <f t="shared" si="56"/>
        <v>0</v>
      </c>
      <c r="Q208">
        <v>192</v>
      </c>
      <c r="R208" s="4">
        <f t="shared" si="48"/>
        <v>0</v>
      </c>
      <c r="S208" s="4">
        <f t="shared" si="42"/>
        <v>0</v>
      </c>
      <c r="T208" s="4">
        <f t="shared" si="43"/>
        <v>0</v>
      </c>
      <c r="U208" s="4">
        <f t="shared" si="57"/>
        <v>0</v>
      </c>
      <c r="W208">
        <v>192</v>
      </c>
      <c r="X208" s="2">
        <f t="shared" si="51"/>
        <v>0</v>
      </c>
      <c r="Y208" s="4">
        <f t="shared" si="45"/>
        <v>0</v>
      </c>
      <c r="Z208" s="4">
        <f t="shared" si="49"/>
        <v>0</v>
      </c>
      <c r="AA208" s="4">
        <f t="shared" si="50"/>
        <v>0</v>
      </c>
    </row>
    <row r="209" spans="2:27" x14ac:dyDescent="0.25">
      <c r="B209">
        <v>193</v>
      </c>
      <c r="C209" s="4">
        <f t="shared" ref="C209:C256" si="58">IF(B209&gt;$D$5,0,F208/($D$5+1-B209))</f>
        <v>0</v>
      </c>
      <c r="D209" s="4">
        <f t="shared" ref="D209:D256" si="59">IF($D$7*F208&lt;0,0,$D$7*F208)</f>
        <v>0</v>
      </c>
      <c r="E209" s="4">
        <f t="shared" si="52"/>
        <v>0</v>
      </c>
      <c r="F209" s="4">
        <f t="shared" si="53"/>
        <v>0</v>
      </c>
      <c r="H209">
        <v>193</v>
      </c>
      <c r="I209" s="5">
        <f t="shared" si="46"/>
        <v>7.0000000000000007E-2</v>
      </c>
      <c r="J209" s="4">
        <f t="shared" si="54"/>
        <v>0</v>
      </c>
      <c r="K209" s="4">
        <f t="shared" si="55"/>
        <v>0</v>
      </c>
      <c r="L209" s="4">
        <f t="shared" ref="L209:L256" si="60">IF(K209=0,0,(M208*(I209/12))/(1-1/(1+I209/12)^($J$5-H208)))</f>
        <v>0</v>
      </c>
      <c r="M209" s="4">
        <f t="shared" si="56"/>
        <v>0</v>
      </c>
      <c r="Q209">
        <v>193</v>
      </c>
      <c r="R209" s="4">
        <f t="shared" si="48"/>
        <v>0</v>
      </c>
      <c r="S209" s="4">
        <f t="shared" ref="S209:S256" si="61">(U208*($S$6/12))</f>
        <v>0</v>
      </c>
      <c r="T209" s="4">
        <f t="shared" ref="T209:T256" si="62">IF(S209=0,0,(U208*($S$6/12))/(1-1/(1+$S$6/12)^($S$5-Q208)))</f>
        <v>0</v>
      </c>
      <c r="U209" s="4">
        <f t="shared" si="57"/>
        <v>0</v>
      </c>
      <c r="W209">
        <v>193</v>
      </c>
      <c r="X209" s="2">
        <f t="shared" si="51"/>
        <v>0</v>
      </c>
      <c r="Y209" s="4">
        <f t="shared" ref="Y209:Y256" si="63">IF(X209=0,0,$Y$7*$AA$16)</f>
        <v>0</v>
      </c>
      <c r="Z209" s="4">
        <f t="shared" si="49"/>
        <v>0</v>
      </c>
      <c r="AA209" s="4">
        <f t="shared" si="50"/>
        <v>0</v>
      </c>
    </row>
    <row r="210" spans="2:27" x14ac:dyDescent="0.25">
      <c r="B210">
        <v>194</v>
      </c>
      <c r="C210" s="4">
        <f t="shared" si="58"/>
        <v>0</v>
      </c>
      <c r="D210" s="4">
        <f t="shared" si="59"/>
        <v>0</v>
      </c>
      <c r="E210" s="4">
        <f t="shared" si="52"/>
        <v>0</v>
      </c>
      <c r="F210" s="4">
        <f t="shared" si="53"/>
        <v>0</v>
      </c>
      <c r="H210">
        <v>194</v>
      </c>
      <c r="I210" s="5">
        <f t="shared" ref="I210:I256" si="64">VLOOKUP(ROUNDDOWN((H210-1)/12,0)+1,$N$2:$O$21,2)</f>
        <v>7.0000000000000007E-2</v>
      </c>
      <c r="J210" s="4">
        <f t="shared" si="54"/>
        <v>0</v>
      </c>
      <c r="K210" s="4">
        <f t="shared" si="55"/>
        <v>0</v>
      </c>
      <c r="L210" s="4">
        <f t="shared" si="60"/>
        <v>0</v>
      </c>
      <c r="M210" s="4">
        <f t="shared" si="56"/>
        <v>0</v>
      </c>
      <c r="Q210">
        <v>194</v>
      </c>
      <c r="R210" s="4">
        <f t="shared" ref="R210:R256" si="65">T210-S210</f>
        <v>0</v>
      </c>
      <c r="S210" s="4">
        <f t="shared" si="61"/>
        <v>0</v>
      </c>
      <c r="T210" s="4">
        <f t="shared" si="62"/>
        <v>0</v>
      </c>
      <c r="U210" s="4">
        <f t="shared" si="57"/>
        <v>0</v>
      </c>
      <c r="W210">
        <v>194</v>
      </c>
      <c r="X210" s="2">
        <f t="shared" si="51"/>
        <v>0</v>
      </c>
      <c r="Y210" s="4">
        <f t="shared" si="63"/>
        <v>0</v>
      </c>
      <c r="Z210" s="4">
        <f t="shared" ref="Z210:Z256" si="66">Y210+X210</f>
        <v>0</v>
      </c>
      <c r="AA210" s="4">
        <f t="shared" ref="AA210:AA256" si="67">AA209-X210</f>
        <v>0</v>
      </c>
    </row>
    <row r="211" spans="2:27" x14ac:dyDescent="0.25">
      <c r="B211">
        <v>195</v>
      </c>
      <c r="C211" s="4">
        <f t="shared" si="58"/>
        <v>0</v>
      </c>
      <c r="D211" s="4">
        <f t="shared" si="59"/>
        <v>0</v>
      </c>
      <c r="E211" s="4">
        <f t="shared" si="52"/>
        <v>0</v>
      </c>
      <c r="F211" s="4">
        <f t="shared" si="53"/>
        <v>0</v>
      </c>
      <c r="H211">
        <v>195</v>
      </c>
      <c r="I211" s="5">
        <f t="shared" si="64"/>
        <v>7.0000000000000007E-2</v>
      </c>
      <c r="J211" s="4">
        <f t="shared" si="54"/>
        <v>0</v>
      </c>
      <c r="K211" s="4">
        <f t="shared" si="55"/>
        <v>0</v>
      </c>
      <c r="L211" s="4">
        <f t="shared" si="60"/>
        <v>0</v>
      </c>
      <c r="M211" s="4">
        <f t="shared" si="56"/>
        <v>0</v>
      </c>
      <c r="Q211">
        <v>195</v>
      </c>
      <c r="R211" s="4">
        <f t="shared" si="65"/>
        <v>0</v>
      </c>
      <c r="S211" s="4">
        <f t="shared" si="61"/>
        <v>0</v>
      </c>
      <c r="T211" s="4">
        <f t="shared" si="62"/>
        <v>0</v>
      </c>
      <c r="U211" s="4">
        <f t="shared" si="57"/>
        <v>0</v>
      </c>
      <c r="W211">
        <v>195</v>
      </c>
      <c r="X211" s="2">
        <f t="shared" si="51"/>
        <v>0</v>
      </c>
      <c r="Y211" s="4">
        <f t="shared" si="63"/>
        <v>0</v>
      </c>
      <c r="Z211" s="4">
        <f t="shared" si="66"/>
        <v>0</v>
      </c>
      <c r="AA211" s="4">
        <f t="shared" si="67"/>
        <v>0</v>
      </c>
    </row>
    <row r="212" spans="2:27" x14ac:dyDescent="0.25">
      <c r="B212">
        <v>196</v>
      </c>
      <c r="C212" s="4">
        <f t="shared" si="58"/>
        <v>0</v>
      </c>
      <c r="D212" s="4">
        <f t="shared" si="59"/>
        <v>0</v>
      </c>
      <c r="E212" s="4">
        <f t="shared" si="52"/>
        <v>0</v>
      </c>
      <c r="F212" s="4">
        <f t="shared" si="53"/>
        <v>0</v>
      </c>
      <c r="H212">
        <v>196</v>
      </c>
      <c r="I212" s="5">
        <f t="shared" si="64"/>
        <v>7.0000000000000007E-2</v>
      </c>
      <c r="J212" s="4">
        <f t="shared" si="54"/>
        <v>0</v>
      </c>
      <c r="K212" s="4">
        <f t="shared" si="55"/>
        <v>0</v>
      </c>
      <c r="L212" s="4">
        <f t="shared" si="60"/>
        <v>0</v>
      </c>
      <c r="M212" s="4">
        <f t="shared" si="56"/>
        <v>0</v>
      </c>
      <c r="Q212">
        <v>196</v>
      </c>
      <c r="R212" s="4">
        <f t="shared" si="65"/>
        <v>0</v>
      </c>
      <c r="S212" s="4">
        <f t="shared" si="61"/>
        <v>0</v>
      </c>
      <c r="T212" s="4">
        <f t="shared" si="62"/>
        <v>0</v>
      </c>
      <c r="U212" s="4">
        <f t="shared" si="57"/>
        <v>0</v>
      </c>
      <c r="W212">
        <v>196</v>
      </c>
      <c r="X212" s="2">
        <f t="shared" si="51"/>
        <v>0</v>
      </c>
      <c r="Y212" s="4">
        <f t="shared" si="63"/>
        <v>0</v>
      </c>
      <c r="Z212" s="4">
        <f t="shared" si="66"/>
        <v>0</v>
      </c>
      <c r="AA212" s="4">
        <f t="shared" si="67"/>
        <v>0</v>
      </c>
    </row>
    <row r="213" spans="2:27" x14ac:dyDescent="0.25">
      <c r="B213">
        <v>197</v>
      </c>
      <c r="C213" s="4">
        <f t="shared" si="58"/>
        <v>0</v>
      </c>
      <c r="D213" s="4">
        <f t="shared" si="59"/>
        <v>0</v>
      </c>
      <c r="E213" s="4">
        <f t="shared" si="52"/>
        <v>0</v>
      </c>
      <c r="F213" s="4">
        <f t="shared" si="53"/>
        <v>0</v>
      </c>
      <c r="H213">
        <v>197</v>
      </c>
      <c r="I213" s="5">
        <f t="shared" si="64"/>
        <v>7.0000000000000007E-2</v>
      </c>
      <c r="J213" s="4">
        <f t="shared" si="54"/>
        <v>0</v>
      </c>
      <c r="K213" s="4">
        <f t="shared" si="55"/>
        <v>0</v>
      </c>
      <c r="L213" s="4">
        <f t="shared" si="60"/>
        <v>0</v>
      </c>
      <c r="M213" s="4">
        <f t="shared" si="56"/>
        <v>0</v>
      </c>
      <c r="Q213">
        <v>197</v>
      </c>
      <c r="R213" s="4">
        <f t="shared" si="65"/>
        <v>0</v>
      </c>
      <c r="S213" s="4">
        <f t="shared" si="61"/>
        <v>0</v>
      </c>
      <c r="T213" s="4">
        <f t="shared" si="62"/>
        <v>0</v>
      </c>
      <c r="U213" s="4">
        <f t="shared" si="57"/>
        <v>0</v>
      </c>
      <c r="W213">
        <v>197</v>
      </c>
      <c r="X213" s="2">
        <f t="shared" si="51"/>
        <v>0</v>
      </c>
      <c r="Y213" s="4">
        <f t="shared" si="63"/>
        <v>0</v>
      </c>
      <c r="Z213" s="4">
        <f t="shared" si="66"/>
        <v>0</v>
      </c>
      <c r="AA213" s="4">
        <f t="shared" si="67"/>
        <v>0</v>
      </c>
    </row>
    <row r="214" spans="2:27" x14ac:dyDescent="0.25">
      <c r="B214">
        <v>198</v>
      </c>
      <c r="C214" s="4">
        <f t="shared" si="58"/>
        <v>0</v>
      </c>
      <c r="D214" s="4">
        <f t="shared" si="59"/>
        <v>0</v>
      </c>
      <c r="E214" s="4">
        <f t="shared" si="52"/>
        <v>0</v>
      </c>
      <c r="F214" s="4">
        <f t="shared" si="53"/>
        <v>0</v>
      </c>
      <c r="H214">
        <v>198</v>
      </c>
      <c r="I214" s="5">
        <f t="shared" si="64"/>
        <v>7.0000000000000007E-2</v>
      </c>
      <c r="J214" s="4">
        <f t="shared" si="54"/>
        <v>0</v>
      </c>
      <c r="K214" s="4">
        <f t="shared" si="55"/>
        <v>0</v>
      </c>
      <c r="L214" s="4">
        <f t="shared" si="60"/>
        <v>0</v>
      </c>
      <c r="M214" s="4">
        <f t="shared" si="56"/>
        <v>0</v>
      </c>
      <c r="Q214">
        <v>198</v>
      </c>
      <c r="R214" s="4">
        <f t="shared" si="65"/>
        <v>0</v>
      </c>
      <c r="S214" s="4">
        <f t="shared" si="61"/>
        <v>0</v>
      </c>
      <c r="T214" s="4">
        <f t="shared" si="62"/>
        <v>0</v>
      </c>
      <c r="U214" s="4">
        <f t="shared" si="57"/>
        <v>0</v>
      </c>
      <c r="W214">
        <v>198</v>
      </c>
      <c r="X214" s="2">
        <f t="shared" si="51"/>
        <v>0</v>
      </c>
      <c r="Y214" s="4">
        <f t="shared" si="63"/>
        <v>0</v>
      </c>
      <c r="Z214" s="4">
        <f t="shared" si="66"/>
        <v>0</v>
      </c>
      <c r="AA214" s="4">
        <f t="shared" si="67"/>
        <v>0</v>
      </c>
    </row>
    <row r="215" spans="2:27" x14ac:dyDescent="0.25">
      <c r="B215">
        <v>199</v>
      </c>
      <c r="C215" s="4">
        <f t="shared" si="58"/>
        <v>0</v>
      </c>
      <c r="D215" s="4">
        <f t="shared" si="59"/>
        <v>0</v>
      </c>
      <c r="E215" s="4">
        <f t="shared" si="52"/>
        <v>0</v>
      </c>
      <c r="F215" s="4">
        <f t="shared" si="53"/>
        <v>0</v>
      </c>
      <c r="H215">
        <v>199</v>
      </c>
      <c r="I215" s="5">
        <f t="shared" si="64"/>
        <v>7.0000000000000007E-2</v>
      </c>
      <c r="J215" s="4">
        <f t="shared" si="54"/>
        <v>0</v>
      </c>
      <c r="K215" s="4">
        <f t="shared" si="55"/>
        <v>0</v>
      </c>
      <c r="L215" s="4">
        <f t="shared" si="60"/>
        <v>0</v>
      </c>
      <c r="M215" s="4">
        <f t="shared" si="56"/>
        <v>0</v>
      </c>
      <c r="Q215">
        <v>199</v>
      </c>
      <c r="R215" s="4">
        <f t="shared" si="65"/>
        <v>0</v>
      </c>
      <c r="S215" s="4">
        <f t="shared" si="61"/>
        <v>0</v>
      </c>
      <c r="T215" s="4">
        <f t="shared" si="62"/>
        <v>0</v>
      </c>
      <c r="U215" s="4">
        <f t="shared" si="57"/>
        <v>0</v>
      </c>
      <c r="W215">
        <v>199</v>
      </c>
      <c r="X215" s="2">
        <f t="shared" si="51"/>
        <v>0</v>
      </c>
      <c r="Y215" s="4">
        <f t="shared" si="63"/>
        <v>0</v>
      </c>
      <c r="Z215" s="4">
        <f t="shared" si="66"/>
        <v>0</v>
      </c>
      <c r="AA215" s="4">
        <f t="shared" si="67"/>
        <v>0</v>
      </c>
    </row>
    <row r="216" spans="2:27" x14ac:dyDescent="0.25">
      <c r="B216">
        <v>200</v>
      </c>
      <c r="C216" s="4">
        <f t="shared" si="58"/>
        <v>0</v>
      </c>
      <c r="D216" s="4">
        <f t="shared" si="59"/>
        <v>0</v>
      </c>
      <c r="E216" s="4">
        <f t="shared" si="52"/>
        <v>0</v>
      </c>
      <c r="F216" s="4">
        <f t="shared" si="53"/>
        <v>0</v>
      </c>
      <c r="H216">
        <v>200</v>
      </c>
      <c r="I216" s="5">
        <f t="shared" si="64"/>
        <v>7.0000000000000007E-2</v>
      </c>
      <c r="J216" s="4">
        <f t="shared" si="54"/>
        <v>0</v>
      </c>
      <c r="K216" s="4">
        <f t="shared" si="55"/>
        <v>0</v>
      </c>
      <c r="L216" s="4">
        <f t="shared" si="60"/>
        <v>0</v>
      </c>
      <c r="M216" s="4">
        <f t="shared" si="56"/>
        <v>0</v>
      </c>
      <c r="Q216">
        <v>200</v>
      </c>
      <c r="R216" s="4">
        <f t="shared" si="65"/>
        <v>0</v>
      </c>
      <c r="S216" s="4">
        <f t="shared" si="61"/>
        <v>0</v>
      </c>
      <c r="T216" s="4">
        <f t="shared" si="62"/>
        <v>0</v>
      </c>
      <c r="U216" s="4">
        <f t="shared" si="57"/>
        <v>0</v>
      </c>
      <c r="W216">
        <v>200</v>
      </c>
      <c r="X216" s="2">
        <f t="shared" si="51"/>
        <v>0</v>
      </c>
      <c r="Y216" s="4">
        <f t="shared" si="63"/>
        <v>0</v>
      </c>
      <c r="Z216" s="4">
        <f t="shared" si="66"/>
        <v>0</v>
      </c>
      <c r="AA216" s="4">
        <f t="shared" si="67"/>
        <v>0</v>
      </c>
    </row>
    <row r="217" spans="2:27" x14ac:dyDescent="0.25">
      <c r="B217">
        <v>201</v>
      </c>
      <c r="C217" s="4">
        <f t="shared" si="58"/>
        <v>0</v>
      </c>
      <c r="D217" s="4">
        <f t="shared" si="59"/>
        <v>0</v>
      </c>
      <c r="E217" s="4">
        <f t="shared" si="52"/>
        <v>0</v>
      </c>
      <c r="F217" s="4">
        <f t="shared" si="53"/>
        <v>0</v>
      </c>
      <c r="H217">
        <v>201</v>
      </c>
      <c r="I217" s="5">
        <f t="shared" si="64"/>
        <v>7.0000000000000007E-2</v>
      </c>
      <c r="J217" s="4">
        <f t="shared" si="54"/>
        <v>0</v>
      </c>
      <c r="K217" s="4">
        <f t="shared" si="55"/>
        <v>0</v>
      </c>
      <c r="L217" s="4">
        <f t="shared" si="60"/>
        <v>0</v>
      </c>
      <c r="M217" s="4">
        <f t="shared" si="56"/>
        <v>0</v>
      </c>
      <c r="Q217">
        <v>201</v>
      </c>
      <c r="R217" s="4">
        <f t="shared" si="65"/>
        <v>0</v>
      </c>
      <c r="S217" s="4">
        <f t="shared" si="61"/>
        <v>0</v>
      </c>
      <c r="T217" s="4">
        <f t="shared" si="62"/>
        <v>0</v>
      </c>
      <c r="U217" s="4">
        <f t="shared" si="57"/>
        <v>0</v>
      </c>
      <c r="W217">
        <v>201</v>
      </c>
      <c r="X217" s="2">
        <f t="shared" si="51"/>
        <v>0</v>
      </c>
      <c r="Y217" s="4">
        <f t="shared" si="63"/>
        <v>0</v>
      </c>
      <c r="Z217" s="4">
        <f t="shared" si="66"/>
        <v>0</v>
      </c>
      <c r="AA217" s="4">
        <f t="shared" si="67"/>
        <v>0</v>
      </c>
    </row>
    <row r="218" spans="2:27" x14ac:dyDescent="0.25">
      <c r="B218">
        <v>202</v>
      </c>
      <c r="C218" s="4">
        <f t="shared" si="58"/>
        <v>0</v>
      </c>
      <c r="D218" s="4">
        <f t="shared" si="59"/>
        <v>0</v>
      </c>
      <c r="E218" s="4">
        <f t="shared" si="52"/>
        <v>0</v>
      </c>
      <c r="F218" s="4">
        <f t="shared" si="53"/>
        <v>0</v>
      </c>
      <c r="H218">
        <v>202</v>
      </c>
      <c r="I218" s="5">
        <f t="shared" si="64"/>
        <v>7.0000000000000007E-2</v>
      </c>
      <c r="J218" s="4">
        <f t="shared" si="54"/>
        <v>0</v>
      </c>
      <c r="K218" s="4">
        <f t="shared" si="55"/>
        <v>0</v>
      </c>
      <c r="L218" s="4">
        <f t="shared" si="60"/>
        <v>0</v>
      </c>
      <c r="M218" s="4">
        <f t="shared" si="56"/>
        <v>0</v>
      </c>
      <c r="Q218">
        <v>202</v>
      </c>
      <c r="R218" s="4">
        <f t="shared" si="65"/>
        <v>0</v>
      </c>
      <c r="S218" s="4">
        <f t="shared" si="61"/>
        <v>0</v>
      </c>
      <c r="T218" s="4">
        <f t="shared" si="62"/>
        <v>0</v>
      </c>
      <c r="U218" s="4">
        <f t="shared" si="57"/>
        <v>0</v>
      </c>
      <c r="W218">
        <v>202</v>
      </c>
      <c r="X218" s="2">
        <f t="shared" si="51"/>
        <v>0</v>
      </c>
      <c r="Y218" s="4">
        <f t="shared" si="63"/>
        <v>0</v>
      </c>
      <c r="Z218" s="4">
        <f t="shared" si="66"/>
        <v>0</v>
      </c>
      <c r="AA218" s="4">
        <f t="shared" si="67"/>
        <v>0</v>
      </c>
    </row>
    <row r="219" spans="2:27" x14ac:dyDescent="0.25">
      <c r="B219">
        <v>203</v>
      </c>
      <c r="C219" s="4">
        <f t="shared" si="58"/>
        <v>0</v>
      </c>
      <c r="D219" s="4">
        <f t="shared" si="59"/>
        <v>0</v>
      </c>
      <c r="E219" s="4">
        <f t="shared" si="52"/>
        <v>0</v>
      </c>
      <c r="F219" s="4">
        <f t="shared" si="53"/>
        <v>0</v>
      </c>
      <c r="H219">
        <v>203</v>
      </c>
      <c r="I219" s="5">
        <f t="shared" si="64"/>
        <v>7.0000000000000007E-2</v>
      </c>
      <c r="J219" s="4">
        <f t="shared" si="54"/>
        <v>0</v>
      </c>
      <c r="K219" s="4">
        <f t="shared" si="55"/>
        <v>0</v>
      </c>
      <c r="L219" s="4">
        <f t="shared" si="60"/>
        <v>0</v>
      </c>
      <c r="M219" s="4">
        <f t="shared" si="56"/>
        <v>0</v>
      </c>
      <c r="Q219">
        <v>203</v>
      </c>
      <c r="R219" s="4">
        <f t="shared" si="65"/>
        <v>0</v>
      </c>
      <c r="S219" s="4">
        <f t="shared" si="61"/>
        <v>0</v>
      </c>
      <c r="T219" s="4">
        <f t="shared" si="62"/>
        <v>0</v>
      </c>
      <c r="U219" s="4">
        <f t="shared" si="57"/>
        <v>0</v>
      </c>
      <c r="W219">
        <v>203</v>
      </c>
      <c r="X219" s="2">
        <f t="shared" si="51"/>
        <v>0</v>
      </c>
      <c r="Y219" s="4">
        <f t="shared" si="63"/>
        <v>0</v>
      </c>
      <c r="Z219" s="4">
        <f t="shared" si="66"/>
        <v>0</v>
      </c>
      <c r="AA219" s="4">
        <f t="shared" si="67"/>
        <v>0</v>
      </c>
    </row>
    <row r="220" spans="2:27" x14ac:dyDescent="0.25">
      <c r="B220">
        <v>204</v>
      </c>
      <c r="C220" s="4">
        <f t="shared" si="58"/>
        <v>0</v>
      </c>
      <c r="D220" s="4">
        <f t="shared" si="59"/>
        <v>0</v>
      </c>
      <c r="E220" s="4">
        <f t="shared" si="52"/>
        <v>0</v>
      </c>
      <c r="F220" s="4">
        <f t="shared" si="53"/>
        <v>0</v>
      </c>
      <c r="H220">
        <v>204</v>
      </c>
      <c r="I220" s="5">
        <f t="shared" si="64"/>
        <v>7.0000000000000007E-2</v>
      </c>
      <c r="J220" s="4">
        <f t="shared" si="54"/>
        <v>0</v>
      </c>
      <c r="K220" s="4">
        <f t="shared" si="55"/>
        <v>0</v>
      </c>
      <c r="L220" s="4">
        <f t="shared" si="60"/>
        <v>0</v>
      </c>
      <c r="M220" s="4">
        <f t="shared" si="56"/>
        <v>0</v>
      </c>
      <c r="Q220">
        <v>204</v>
      </c>
      <c r="R220" s="4">
        <f t="shared" si="65"/>
        <v>0</v>
      </c>
      <c r="S220" s="4">
        <f t="shared" si="61"/>
        <v>0</v>
      </c>
      <c r="T220" s="4">
        <f t="shared" si="62"/>
        <v>0</v>
      </c>
      <c r="U220" s="4">
        <f t="shared" si="57"/>
        <v>0</v>
      </c>
      <c r="W220">
        <v>204</v>
      </c>
      <c r="X220" s="2">
        <f t="shared" ref="X220:X256" si="68">IF(AA219=0,0,AA219/($Y$5+1-W220))</f>
        <v>0</v>
      </c>
      <c r="Y220" s="4">
        <f t="shared" si="63"/>
        <v>0</v>
      </c>
      <c r="Z220" s="4">
        <f t="shared" si="66"/>
        <v>0</v>
      </c>
      <c r="AA220" s="4">
        <f t="shared" si="67"/>
        <v>0</v>
      </c>
    </row>
    <row r="221" spans="2:27" x14ac:dyDescent="0.25">
      <c r="B221">
        <v>205</v>
      </c>
      <c r="C221" s="4">
        <f t="shared" si="58"/>
        <v>0</v>
      </c>
      <c r="D221" s="4">
        <f t="shared" si="59"/>
        <v>0</v>
      </c>
      <c r="E221" s="4">
        <f t="shared" si="52"/>
        <v>0</v>
      </c>
      <c r="F221" s="4">
        <f t="shared" si="53"/>
        <v>0</v>
      </c>
      <c r="H221">
        <v>205</v>
      </c>
      <c r="I221" s="5">
        <f t="shared" si="64"/>
        <v>6.7500000000000004E-2</v>
      </c>
      <c r="J221" s="4">
        <f t="shared" si="54"/>
        <v>0</v>
      </c>
      <c r="K221" s="4">
        <f t="shared" si="55"/>
        <v>0</v>
      </c>
      <c r="L221" s="4">
        <f t="shared" si="60"/>
        <v>0</v>
      </c>
      <c r="M221" s="4">
        <f t="shared" si="56"/>
        <v>0</v>
      </c>
      <c r="Q221">
        <v>205</v>
      </c>
      <c r="R221" s="4">
        <f t="shared" si="65"/>
        <v>0</v>
      </c>
      <c r="S221" s="4">
        <f t="shared" si="61"/>
        <v>0</v>
      </c>
      <c r="T221" s="4">
        <f t="shared" si="62"/>
        <v>0</v>
      </c>
      <c r="U221" s="4">
        <f t="shared" si="57"/>
        <v>0</v>
      </c>
      <c r="W221">
        <v>205</v>
      </c>
      <c r="X221" s="2">
        <f t="shared" si="68"/>
        <v>0</v>
      </c>
      <c r="Y221" s="4">
        <f t="shared" si="63"/>
        <v>0</v>
      </c>
      <c r="Z221" s="4">
        <f t="shared" si="66"/>
        <v>0</v>
      </c>
      <c r="AA221" s="4">
        <f t="shared" si="67"/>
        <v>0</v>
      </c>
    </row>
    <row r="222" spans="2:27" x14ac:dyDescent="0.25">
      <c r="B222">
        <v>206</v>
      </c>
      <c r="C222" s="4">
        <f t="shared" si="58"/>
        <v>0</v>
      </c>
      <c r="D222" s="4">
        <f t="shared" si="59"/>
        <v>0</v>
      </c>
      <c r="E222" s="4">
        <f t="shared" si="52"/>
        <v>0</v>
      </c>
      <c r="F222" s="4">
        <f t="shared" si="53"/>
        <v>0</v>
      </c>
      <c r="H222">
        <v>206</v>
      </c>
      <c r="I222" s="5">
        <f t="shared" si="64"/>
        <v>6.7500000000000004E-2</v>
      </c>
      <c r="J222" s="4">
        <f t="shared" si="54"/>
        <v>0</v>
      </c>
      <c r="K222" s="4">
        <f t="shared" si="55"/>
        <v>0</v>
      </c>
      <c r="L222" s="4">
        <f t="shared" si="60"/>
        <v>0</v>
      </c>
      <c r="M222" s="4">
        <f t="shared" si="56"/>
        <v>0</v>
      </c>
      <c r="Q222">
        <v>206</v>
      </c>
      <c r="R222" s="4">
        <f t="shared" si="65"/>
        <v>0</v>
      </c>
      <c r="S222" s="4">
        <f t="shared" si="61"/>
        <v>0</v>
      </c>
      <c r="T222" s="4">
        <f t="shared" si="62"/>
        <v>0</v>
      </c>
      <c r="U222" s="4">
        <f t="shared" si="57"/>
        <v>0</v>
      </c>
      <c r="W222">
        <v>206</v>
      </c>
      <c r="X222" s="2">
        <f t="shared" si="68"/>
        <v>0</v>
      </c>
      <c r="Y222" s="4">
        <f t="shared" si="63"/>
        <v>0</v>
      </c>
      <c r="Z222" s="4">
        <f t="shared" si="66"/>
        <v>0</v>
      </c>
      <c r="AA222" s="4">
        <f t="shared" si="67"/>
        <v>0</v>
      </c>
    </row>
    <row r="223" spans="2:27" x14ac:dyDescent="0.25">
      <c r="B223">
        <v>207</v>
      </c>
      <c r="C223" s="4">
        <f t="shared" si="58"/>
        <v>0</v>
      </c>
      <c r="D223" s="4">
        <f t="shared" si="59"/>
        <v>0</v>
      </c>
      <c r="E223" s="4">
        <f t="shared" si="52"/>
        <v>0</v>
      </c>
      <c r="F223" s="4">
        <f t="shared" si="53"/>
        <v>0</v>
      </c>
      <c r="H223">
        <v>207</v>
      </c>
      <c r="I223" s="5">
        <f t="shared" si="64"/>
        <v>6.7500000000000004E-2</v>
      </c>
      <c r="J223" s="4">
        <f t="shared" si="54"/>
        <v>0</v>
      </c>
      <c r="K223" s="4">
        <f t="shared" si="55"/>
        <v>0</v>
      </c>
      <c r="L223" s="4">
        <f t="shared" si="60"/>
        <v>0</v>
      </c>
      <c r="M223" s="4">
        <f t="shared" si="56"/>
        <v>0</v>
      </c>
      <c r="Q223">
        <v>207</v>
      </c>
      <c r="R223" s="4">
        <f t="shared" si="65"/>
        <v>0</v>
      </c>
      <c r="S223" s="4">
        <f t="shared" si="61"/>
        <v>0</v>
      </c>
      <c r="T223" s="4">
        <f t="shared" si="62"/>
        <v>0</v>
      </c>
      <c r="U223" s="4">
        <f t="shared" si="57"/>
        <v>0</v>
      </c>
      <c r="W223">
        <v>207</v>
      </c>
      <c r="X223" s="2">
        <f t="shared" si="68"/>
        <v>0</v>
      </c>
      <c r="Y223" s="4">
        <f t="shared" si="63"/>
        <v>0</v>
      </c>
      <c r="Z223" s="4">
        <f t="shared" si="66"/>
        <v>0</v>
      </c>
      <c r="AA223" s="4">
        <f t="shared" si="67"/>
        <v>0</v>
      </c>
    </row>
    <row r="224" spans="2:27" x14ac:dyDescent="0.25">
      <c r="B224">
        <v>208</v>
      </c>
      <c r="C224" s="4">
        <f t="shared" si="58"/>
        <v>0</v>
      </c>
      <c r="D224" s="4">
        <f t="shared" si="59"/>
        <v>0</v>
      </c>
      <c r="E224" s="4">
        <f t="shared" si="52"/>
        <v>0</v>
      </c>
      <c r="F224" s="4">
        <f t="shared" si="53"/>
        <v>0</v>
      </c>
      <c r="H224">
        <v>208</v>
      </c>
      <c r="I224" s="5">
        <f t="shared" si="64"/>
        <v>6.7500000000000004E-2</v>
      </c>
      <c r="J224" s="4">
        <f t="shared" si="54"/>
        <v>0</v>
      </c>
      <c r="K224" s="4">
        <f t="shared" si="55"/>
        <v>0</v>
      </c>
      <c r="L224" s="4">
        <f t="shared" si="60"/>
        <v>0</v>
      </c>
      <c r="M224" s="4">
        <f t="shared" si="56"/>
        <v>0</v>
      </c>
      <c r="Q224">
        <v>208</v>
      </c>
      <c r="R224" s="4">
        <f t="shared" si="65"/>
        <v>0</v>
      </c>
      <c r="S224" s="4">
        <f t="shared" si="61"/>
        <v>0</v>
      </c>
      <c r="T224" s="4">
        <f t="shared" si="62"/>
        <v>0</v>
      </c>
      <c r="U224" s="4">
        <f t="shared" si="57"/>
        <v>0</v>
      </c>
      <c r="W224">
        <v>208</v>
      </c>
      <c r="X224" s="2">
        <f t="shared" si="68"/>
        <v>0</v>
      </c>
      <c r="Y224" s="4">
        <f t="shared" si="63"/>
        <v>0</v>
      </c>
      <c r="Z224" s="4">
        <f t="shared" si="66"/>
        <v>0</v>
      </c>
      <c r="AA224" s="4">
        <f t="shared" si="67"/>
        <v>0</v>
      </c>
    </row>
    <row r="225" spans="2:27" x14ac:dyDescent="0.25">
      <c r="B225">
        <v>209</v>
      </c>
      <c r="C225" s="4">
        <f t="shared" si="58"/>
        <v>0</v>
      </c>
      <c r="D225" s="4">
        <f t="shared" si="59"/>
        <v>0</v>
      </c>
      <c r="E225" s="4">
        <f t="shared" si="52"/>
        <v>0</v>
      </c>
      <c r="F225" s="4">
        <f t="shared" si="53"/>
        <v>0</v>
      </c>
      <c r="H225">
        <v>209</v>
      </c>
      <c r="I225" s="5">
        <f t="shared" si="64"/>
        <v>6.7500000000000004E-2</v>
      </c>
      <c r="J225" s="4">
        <f t="shared" si="54"/>
        <v>0</v>
      </c>
      <c r="K225" s="4">
        <f t="shared" si="55"/>
        <v>0</v>
      </c>
      <c r="L225" s="4">
        <f t="shared" si="60"/>
        <v>0</v>
      </c>
      <c r="M225" s="4">
        <f t="shared" si="56"/>
        <v>0</v>
      </c>
      <c r="Q225">
        <v>209</v>
      </c>
      <c r="R225" s="4">
        <f t="shared" si="65"/>
        <v>0</v>
      </c>
      <c r="S225" s="4">
        <f t="shared" si="61"/>
        <v>0</v>
      </c>
      <c r="T225" s="4">
        <f t="shared" si="62"/>
        <v>0</v>
      </c>
      <c r="U225" s="4">
        <f t="shared" si="57"/>
        <v>0</v>
      </c>
      <c r="W225">
        <v>209</v>
      </c>
      <c r="X225" s="2">
        <f t="shared" si="68"/>
        <v>0</v>
      </c>
      <c r="Y225" s="4">
        <f t="shared" si="63"/>
        <v>0</v>
      </c>
      <c r="Z225" s="4">
        <f t="shared" si="66"/>
        <v>0</v>
      </c>
      <c r="AA225" s="4">
        <f t="shared" si="67"/>
        <v>0</v>
      </c>
    </row>
    <row r="226" spans="2:27" x14ac:dyDescent="0.25">
      <c r="B226">
        <v>210</v>
      </c>
      <c r="C226" s="4">
        <f t="shared" si="58"/>
        <v>0</v>
      </c>
      <c r="D226" s="4">
        <f t="shared" si="59"/>
        <v>0</v>
      </c>
      <c r="E226" s="4">
        <f t="shared" si="52"/>
        <v>0</v>
      </c>
      <c r="F226" s="4">
        <f t="shared" si="53"/>
        <v>0</v>
      </c>
      <c r="H226">
        <v>210</v>
      </c>
      <c r="I226" s="5">
        <f t="shared" si="64"/>
        <v>6.7500000000000004E-2</v>
      </c>
      <c r="J226" s="4">
        <f t="shared" si="54"/>
        <v>0</v>
      </c>
      <c r="K226" s="4">
        <f t="shared" si="55"/>
        <v>0</v>
      </c>
      <c r="L226" s="4">
        <f t="shared" si="60"/>
        <v>0</v>
      </c>
      <c r="M226" s="4">
        <f t="shared" si="56"/>
        <v>0</v>
      </c>
      <c r="Q226">
        <v>210</v>
      </c>
      <c r="R226" s="4">
        <f t="shared" si="65"/>
        <v>0</v>
      </c>
      <c r="S226" s="4">
        <f t="shared" si="61"/>
        <v>0</v>
      </c>
      <c r="T226" s="4">
        <f t="shared" si="62"/>
        <v>0</v>
      </c>
      <c r="U226" s="4">
        <f t="shared" si="57"/>
        <v>0</v>
      </c>
      <c r="W226">
        <v>210</v>
      </c>
      <c r="X226" s="2">
        <f t="shared" si="68"/>
        <v>0</v>
      </c>
      <c r="Y226" s="4">
        <f t="shared" si="63"/>
        <v>0</v>
      </c>
      <c r="Z226" s="4">
        <f t="shared" si="66"/>
        <v>0</v>
      </c>
      <c r="AA226" s="4">
        <f t="shared" si="67"/>
        <v>0</v>
      </c>
    </row>
    <row r="227" spans="2:27" x14ac:dyDescent="0.25">
      <c r="B227">
        <v>211</v>
      </c>
      <c r="C227" s="4">
        <f t="shared" si="58"/>
        <v>0</v>
      </c>
      <c r="D227" s="4">
        <f t="shared" si="59"/>
        <v>0</v>
      </c>
      <c r="E227" s="4">
        <f t="shared" si="52"/>
        <v>0</v>
      </c>
      <c r="F227" s="4">
        <f t="shared" si="53"/>
        <v>0</v>
      </c>
      <c r="H227">
        <v>211</v>
      </c>
      <c r="I227" s="5">
        <f t="shared" si="64"/>
        <v>6.7500000000000004E-2</v>
      </c>
      <c r="J227" s="4">
        <f t="shared" si="54"/>
        <v>0</v>
      </c>
      <c r="K227" s="4">
        <f t="shared" si="55"/>
        <v>0</v>
      </c>
      <c r="L227" s="4">
        <f t="shared" si="60"/>
        <v>0</v>
      </c>
      <c r="M227" s="4">
        <f t="shared" si="56"/>
        <v>0</v>
      </c>
      <c r="Q227">
        <v>211</v>
      </c>
      <c r="R227" s="4">
        <f t="shared" si="65"/>
        <v>0</v>
      </c>
      <c r="S227" s="4">
        <f t="shared" si="61"/>
        <v>0</v>
      </c>
      <c r="T227" s="4">
        <f t="shared" si="62"/>
        <v>0</v>
      </c>
      <c r="U227" s="4">
        <f t="shared" si="57"/>
        <v>0</v>
      </c>
      <c r="W227">
        <v>211</v>
      </c>
      <c r="X227" s="2">
        <f t="shared" si="68"/>
        <v>0</v>
      </c>
      <c r="Y227" s="4">
        <f t="shared" si="63"/>
        <v>0</v>
      </c>
      <c r="Z227" s="4">
        <f t="shared" si="66"/>
        <v>0</v>
      </c>
      <c r="AA227" s="4">
        <f t="shared" si="67"/>
        <v>0</v>
      </c>
    </row>
    <row r="228" spans="2:27" x14ac:dyDescent="0.25">
      <c r="B228">
        <v>212</v>
      </c>
      <c r="C228" s="4">
        <f t="shared" si="58"/>
        <v>0</v>
      </c>
      <c r="D228" s="4">
        <f t="shared" si="59"/>
        <v>0</v>
      </c>
      <c r="E228" s="4">
        <f t="shared" si="52"/>
        <v>0</v>
      </c>
      <c r="F228" s="4">
        <f t="shared" si="53"/>
        <v>0</v>
      </c>
      <c r="H228">
        <v>212</v>
      </c>
      <c r="I228" s="5">
        <f t="shared" si="64"/>
        <v>6.7500000000000004E-2</v>
      </c>
      <c r="J228" s="4">
        <f t="shared" si="54"/>
        <v>0</v>
      </c>
      <c r="K228" s="4">
        <f t="shared" si="55"/>
        <v>0</v>
      </c>
      <c r="L228" s="4">
        <f t="shared" si="60"/>
        <v>0</v>
      </c>
      <c r="M228" s="4">
        <f t="shared" si="56"/>
        <v>0</v>
      </c>
      <c r="Q228">
        <v>212</v>
      </c>
      <c r="R228" s="4">
        <f t="shared" si="65"/>
        <v>0</v>
      </c>
      <c r="S228" s="4">
        <f t="shared" si="61"/>
        <v>0</v>
      </c>
      <c r="T228" s="4">
        <f t="shared" si="62"/>
        <v>0</v>
      </c>
      <c r="U228" s="4">
        <f t="shared" si="57"/>
        <v>0</v>
      </c>
      <c r="W228">
        <v>212</v>
      </c>
      <c r="X228" s="2">
        <f t="shared" si="68"/>
        <v>0</v>
      </c>
      <c r="Y228" s="4">
        <f t="shared" si="63"/>
        <v>0</v>
      </c>
      <c r="Z228" s="4">
        <f t="shared" si="66"/>
        <v>0</v>
      </c>
      <c r="AA228" s="4">
        <f t="shared" si="67"/>
        <v>0</v>
      </c>
    </row>
    <row r="229" spans="2:27" x14ac:dyDescent="0.25">
      <c r="B229">
        <v>213</v>
      </c>
      <c r="C229" s="4">
        <f t="shared" si="58"/>
        <v>0</v>
      </c>
      <c r="D229" s="4">
        <f t="shared" si="59"/>
        <v>0</v>
      </c>
      <c r="E229" s="4">
        <f t="shared" si="52"/>
        <v>0</v>
      </c>
      <c r="F229" s="4">
        <f t="shared" si="53"/>
        <v>0</v>
      </c>
      <c r="H229">
        <v>213</v>
      </c>
      <c r="I229" s="5">
        <f t="shared" si="64"/>
        <v>6.7500000000000004E-2</v>
      </c>
      <c r="J229" s="4">
        <f t="shared" si="54"/>
        <v>0</v>
      </c>
      <c r="K229" s="4">
        <f t="shared" si="55"/>
        <v>0</v>
      </c>
      <c r="L229" s="4">
        <f t="shared" si="60"/>
        <v>0</v>
      </c>
      <c r="M229" s="4">
        <f t="shared" si="56"/>
        <v>0</v>
      </c>
      <c r="Q229">
        <v>213</v>
      </c>
      <c r="R229" s="4">
        <f t="shared" si="65"/>
        <v>0</v>
      </c>
      <c r="S229" s="4">
        <f t="shared" si="61"/>
        <v>0</v>
      </c>
      <c r="T229" s="4">
        <f t="shared" si="62"/>
        <v>0</v>
      </c>
      <c r="U229" s="4">
        <f t="shared" si="57"/>
        <v>0</v>
      </c>
      <c r="W229">
        <v>213</v>
      </c>
      <c r="X229" s="2">
        <f t="shared" si="68"/>
        <v>0</v>
      </c>
      <c r="Y229" s="4">
        <f t="shared" si="63"/>
        <v>0</v>
      </c>
      <c r="Z229" s="4">
        <f t="shared" si="66"/>
        <v>0</v>
      </c>
      <c r="AA229" s="4">
        <f t="shared" si="67"/>
        <v>0</v>
      </c>
    </row>
    <row r="230" spans="2:27" x14ac:dyDescent="0.25">
      <c r="B230">
        <v>214</v>
      </c>
      <c r="C230" s="4">
        <f t="shared" si="58"/>
        <v>0</v>
      </c>
      <c r="D230" s="4">
        <f t="shared" si="59"/>
        <v>0</v>
      </c>
      <c r="E230" s="4">
        <f t="shared" si="52"/>
        <v>0</v>
      </c>
      <c r="F230" s="4">
        <f t="shared" si="53"/>
        <v>0</v>
      </c>
      <c r="H230">
        <v>214</v>
      </c>
      <c r="I230" s="5">
        <f t="shared" si="64"/>
        <v>6.7500000000000004E-2</v>
      </c>
      <c r="J230" s="4">
        <f t="shared" si="54"/>
        <v>0</v>
      </c>
      <c r="K230" s="4">
        <f t="shared" si="55"/>
        <v>0</v>
      </c>
      <c r="L230" s="4">
        <f t="shared" si="60"/>
        <v>0</v>
      </c>
      <c r="M230" s="4">
        <f t="shared" si="56"/>
        <v>0</v>
      </c>
      <c r="Q230">
        <v>214</v>
      </c>
      <c r="R230" s="4">
        <f t="shared" si="65"/>
        <v>0</v>
      </c>
      <c r="S230" s="4">
        <f t="shared" si="61"/>
        <v>0</v>
      </c>
      <c r="T230" s="4">
        <f t="shared" si="62"/>
        <v>0</v>
      </c>
      <c r="U230" s="4">
        <f t="shared" si="57"/>
        <v>0</v>
      </c>
      <c r="W230">
        <v>214</v>
      </c>
      <c r="X230" s="2">
        <f t="shared" si="68"/>
        <v>0</v>
      </c>
      <c r="Y230" s="4">
        <f t="shared" si="63"/>
        <v>0</v>
      </c>
      <c r="Z230" s="4">
        <f t="shared" si="66"/>
        <v>0</v>
      </c>
      <c r="AA230" s="4">
        <f t="shared" si="67"/>
        <v>0</v>
      </c>
    </row>
    <row r="231" spans="2:27" x14ac:dyDescent="0.25">
      <c r="B231">
        <v>215</v>
      </c>
      <c r="C231" s="4">
        <f t="shared" si="58"/>
        <v>0</v>
      </c>
      <c r="D231" s="4">
        <f t="shared" si="59"/>
        <v>0</v>
      </c>
      <c r="E231" s="4">
        <f t="shared" si="52"/>
        <v>0</v>
      </c>
      <c r="F231" s="4">
        <f t="shared" si="53"/>
        <v>0</v>
      </c>
      <c r="H231">
        <v>215</v>
      </c>
      <c r="I231" s="5">
        <f t="shared" si="64"/>
        <v>6.7500000000000004E-2</v>
      </c>
      <c r="J231" s="4">
        <f t="shared" si="54"/>
        <v>0</v>
      </c>
      <c r="K231" s="4">
        <f t="shared" si="55"/>
        <v>0</v>
      </c>
      <c r="L231" s="4">
        <f t="shared" si="60"/>
        <v>0</v>
      </c>
      <c r="M231" s="4">
        <f t="shared" si="56"/>
        <v>0</v>
      </c>
      <c r="Q231">
        <v>215</v>
      </c>
      <c r="R231" s="4">
        <f t="shared" si="65"/>
        <v>0</v>
      </c>
      <c r="S231" s="4">
        <f t="shared" si="61"/>
        <v>0</v>
      </c>
      <c r="T231" s="4">
        <f t="shared" si="62"/>
        <v>0</v>
      </c>
      <c r="U231" s="4">
        <f t="shared" si="57"/>
        <v>0</v>
      </c>
      <c r="W231">
        <v>215</v>
      </c>
      <c r="X231" s="2">
        <f t="shared" si="68"/>
        <v>0</v>
      </c>
      <c r="Y231" s="4">
        <f t="shared" si="63"/>
        <v>0</v>
      </c>
      <c r="Z231" s="4">
        <f t="shared" si="66"/>
        <v>0</v>
      </c>
      <c r="AA231" s="4">
        <f t="shared" si="67"/>
        <v>0</v>
      </c>
    </row>
    <row r="232" spans="2:27" x14ac:dyDescent="0.25">
      <c r="B232">
        <v>216</v>
      </c>
      <c r="C232" s="4">
        <f t="shared" si="58"/>
        <v>0</v>
      </c>
      <c r="D232" s="4">
        <f t="shared" si="59"/>
        <v>0</v>
      </c>
      <c r="E232" s="4">
        <f t="shared" si="52"/>
        <v>0</v>
      </c>
      <c r="F232" s="4">
        <f t="shared" si="53"/>
        <v>0</v>
      </c>
      <c r="H232">
        <v>216</v>
      </c>
      <c r="I232" s="5">
        <f t="shared" si="64"/>
        <v>6.7500000000000004E-2</v>
      </c>
      <c r="J232" s="4">
        <f t="shared" si="54"/>
        <v>0</v>
      </c>
      <c r="K232" s="4">
        <f t="shared" si="55"/>
        <v>0</v>
      </c>
      <c r="L232" s="4">
        <f t="shared" si="60"/>
        <v>0</v>
      </c>
      <c r="M232" s="4">
        <f t="shared" si="56"/>
        <v>0</v>
      </c>
      <c r="Q232">
        <v>216</v>
      </c>
      <c r="R232" s="4">
        <f t="shared" si="65"/>
        <v>0</v>
      </c>
      <c r="S232" s="4">
        <f t="shared" si="61"/>
        <v>0</v>
      </c>
      <c r="T232" s="4">
        <f t="shared" si="62"/>
        <v>0</v>
      </c>
      <c r="U232" s="4">
        <f t="shared" si="57"/>
        <v>0</v>
      </c>
      <c r="W232">
        <v>216</v>
      </c>
      <c r="X232" s="2">
        <f t="shared" si="68"/>
        <v>0</v>
      </c>
      <c r="Y232" s="4">
        <f t="shared" si="63"/>
        <v>0</v>
      </c>
      <c r="Z232" s="4">
        <f t="shared" si="66"/>
        <v>0</v>
      </c>
      <c r="AA232" s="4">
        <f t="shared" si="67"/>
        <v>0</v>
      </c>
    </row>
    <row r="233" spans="2:27" x14ac:dyDescent="0.25">
      <c r="B233">
        <v>217</v>
      </c>
      <c r="C233" s="4">
        <f t="shared" si="58"/>
        <v>0</v>
      </c>
      <c r="D233" s="4">
        <f t="shared" si="59"/>
        <v>0</v>
      </c>
      <c r="E233" s="4">
        <f t="shared" si="52"/>
        <v>0</v>
      </c>
      <c r="F233" s="4">
        <f t="shared" si="53"/>
        <v>0</v>
      </c>
      <c r="H233">
        <v>217</v>
      </c>
      <c r="I233" s="5">
        <f t="shared" si="64"/>
        <v>3.5000000000000003E-2</v>
      </c>
      <c r="J233" s="4">
        <f t="shared" si="54"/>
        <v>0</v>
      </c>
      <c r="K233" s="4">
        <f t="shared" si="55"/>
        <v>0</v>
      </c>
      <c r="L233" s="4">
        <f t="shared" si="60"/>
        <v>0</v>
      </c>
      <c r="M233" s="4">
        <f t="shared" si="56"/>
        <v>0</v>
      </c>
      <c r="Q233">
        <v>217</v>
      </c>
      <c r="R233" s="4">
        <f t="shared" si="65"/>
        <v>0</v>
      </c>
      <c r="S233" s="4">
        <f t="shared" si="61"/>
        <v>0</v>
      </c>
      <c r="T233" s="4">
        <f t="shared" si="62"/>
        <v>0</v>
      </c>
      <c r="U233" s="4">
        <f t="shared" si="57"/>
        <v>0</v>
      </c>
      <c r="W233">
        <v>217</v>
      </c>
      <c r="X233" s="2">
        <f t="shared" si="68"/>
        <v>0</v>
      </c>
      <c r="Y233" s="4">
        <f t="shared" si="63"/>
        <v>0</v>
      </c>
      <c r="Z233" s="4">
        <f t="shared" si="66"/>
        <v>0</v>
      </c>
      <c r="AA233" s="4">
        <f t="shared" si="67"/>
        <v>0</v>
      </c>
    </row>
    <row r="234" spans="2:27" x14ac:dyDescent="0.25">
      <c r="B234">
        <v>218</v>
      </c>
      <c r="C234" s="4">
        <f t="shared" si="58"/>
        <v>0</v>
      </c>
      <c r="D234" s="4">
        <f t="shared" si="59"/>
        <v>0</v>
      </c>
      <c r="E234" s="4">
        <f t="shared" si="52"/>
        <v>0</v>
      </c>
      <c r="F234" s="4">
        <f t="shared" si="53"/>
        <v>0</v>
      </c>
      <c r="H234">
        <v>218</v>
      </c>
      <c r="I234" s="5">
        <f t="shared" si="64"/>
        <v>3.5000000000000003E-2</v>
      </c>
      <c r="J234" s="4">
        <f t="shared" si="54"/>
        <v>0</v>
      </c>
      <c r="K234" s="4">
        <f t="shared" si="55"/>
        <v>0</v>
      </c>
      <c r="L234" s="4">
        <f t="shared" si="60"/>
        <v>0</v>
      </c>
      <c r="M234" s="4">
        <f t="shared" si="56"/>
        <v>0</v>
      </c>
      <c r="Q234">
        <v>218</v>
      </c>
      <c r="R234" s="4">
        <f t="shared" si="65"/>
        <v>0</v>
      </c>
      <c r="S234" s="4">
        <f t="shared" si="61"/>
        <v>0</v>
      </c>
      <c r="T234" s="4">
        <f t="shared" si="62"/>
        <v>0</v>
      </c>
      <c r="U234" s="4">
        <f t="shared" si="57"/>
        <v>0</v>
      </c>
      <c r="W234">
        <v>218</v>
      </c>
      <c r="X234" s="2">
        <f t="shared" si="68"/>
        <v>0</v>
      </c>
      <c r="Y234" s="4">
        <f t="shared" si="63"/>
        <v>0</v>
      </c>
      <c r="Z234" s="4">
        <f t="shared" si="66"/>
        <v>0</v>
      </c>
      <c r="AA234" s="4">
        <f t="shared" si="67"/>
        <v>0</v>
      </c>
    </row>
    <row r="235" spans="2:27" x14ac:dyDescent="0.25">
      <c r="B235">
        <v>219</v>
      </c>
      <c r="C235" s="4">
        <f t="shared" si="58"/>
        <v>0</v>
      </c>
      <c r="D235" s="4">
        <f t="shared" si="59"/>
        <v>0</v>
      </c>
      <c r="E235" s="4">
        <f t="shared" si="52"/>
        <v>0</v>
      </c>
      <c r="F235" s="4">
        <f t="shared" si="53"/>
        <v>0</v>
      </c>
      <c r="H235">
        <v>219</v>
      </c>
      <c r="I235" s="5">
        <f t="shared" si="64"/>
        <v>3.5000000000000003E-2</v>
      </c>
      <c r="J235" s="4">
        <f t="shared" si="54"/>
        <v>0</v>
      </c>
      <c r="K235" s="4">
        <f t="shared" si="55"/>
        <v>0</v>
      </c>
      <c r="L235" s="4">
        <f t="shared" si="60"/>
        <v>0</v>
      </c>
      <c r="M235" s="4">
        <f t="shared" si="56"/>
        <v>0</v>
      </c>
      <c r="Q235">
        <v>219</v>
      </c>
      <c r="R235" s="4">
        <f t="shared" si="65"/>
        <v>0</v>
      </c>
      <c r="S235" s="4">
        <f t="shared" si="61"/>
        <v>0</v>
      </c>
      <c r="T235" s="4">
        <f t="shared" si="62"/>
        <v>0</v>
      </c>
      <c r="U235" s="4">
        <f t="shared" si="57"/>
        <v>0</v>
      </c>
      <c r="W235">
        <v>219</v>
      </c>
      <c r="X235" s="2">
        <f t="shared" si="68"/>
        <v>0</v>
      </c>
      <c r="Y235" s="4">
        <f t="shared" si="63"/>
        <v>0</v>
      </c>
      <c r="Z235" s="4">
        <f t="shared" si="66"/>
        <v>0</v>
      </c>
      <c r="AA235" s="4">
        <f t="shared" si="67"/>
        <v>0</v>
      </c>
    </row>
    <row r="236" spans="2:27" x14ac:dyDescent="0.25">
      <c r="B236">
        <v>220</v>
      </c>
      <c r="C236" s="4">
        <f t="shared" si="58"/>
        <v>0</v>
      </c>
      <c r="D236" s="4">
        <f t="shared" si="59"/>
        <v>0</v>
      </c>
      <c r="E236" s="4">
        <f t="shared" si="52"/>
        <v>0</v>
      </c>
      <c r="F236" s="4">
        <f t="shared" si="53"/>
        <v>0</v>
      </c>
      <c r="H236">
        <v>220</v>
      </c>
      <c r="I236" s="5">
        <f t="shared" si="64"/>
        <v>3.5000000000000003E-2</v>
      </c>
      <c r="J236" s="4">
        <f t="shared" si="54"/>
        <v>0</v>
      </c>
      <c r="K236" s="4">
        <f t="shared" si="55"/>
        <v>0</v>
      </c>
      <c r="L236" s="4">
        <f t="shared" si="60"/>
        <v>0</v>
      </c>
      <c r="M236" s="4">
        <f t="shared" si="56"/>
        <v>0</v>
      </c>
      <c r="Q236">
        <v>220</v>
      </c>
      <c r="R236" s="4">
        <f t="shared" si="65"/>
        <v>0</v>
      </c>
      <c r="S236" s="4">
        <f t="shared" si="61"/>
        <v>0</v>
      </c>
      <c r="T236" s="4">
        <f t="shared" si="62"/>
        <v>0</v>
      </c>
      <c r="U236" s="4">
        <f t="shared" si="57"/>
        <v>0</v>
      </c>
      <c r="W236">
        <v>220</v>
      </c>
      <c r="X236" s="2">
        <f t="shared" si="68"/>
        <v>0</v>
      </c>
      <c r="Y236" s="4">
        <f t="shared" si="63"/>
        <v>0</v>
      </c>
      <c r="Z236" s="4">
        <f t="shared" si="66"/>
        <v>0</v>
      </c>
      <c r="AA236" s="4">
        <f t="shared" si="67"/>
        <v>0</v>
      </c>
    </row>
    <row r="237" spans="2:27" x14ac:dyDescent="0.25">
      <c r="B237">
        <v>221</v>
      </c>
      <c r="C237" s="4">
        <f t="shared" si="58"/>
        <v>0</v>
      </c>
      <c r="D237" s="4">
        <f t="shared" si="59"/>
        <v>0</v>
      </c>
      <c r="E237" s="4">
        <f t="shared" si="52"/>
        <v>0</v>
      </c>
      <c r="F237" s="4">
        <f t="shared" si="53"/>
        <v>0</v>
      </c>
      <c r="H237">
        <v>221</v>
      </c>
      <c r="I237" s="5">
        <f t="shared" si="64"/>
        <v>3.5000000000000003E-2</v>
      </c>
      <c r="J237" s="4">
        <f t="shared" si="54"/>
        <v>0</v>
      </c>
      <c r="K237" s="4">
        <f t="shared" si="55"/>
        <v>0</v>
      </c>
      <c r="L237" s="4">
        <f t="shared" si="60"/>
        <v>0</v>
      </c>
      <c r="M237" s="4">
        <f t="shared" si="56"/>
        <v>0</v>
      </c>
      <c r="Q237">
        <v>221</v>
      </c>
      <c r="R237" s="4">
        <f t="shared" si="65"/>
        <v>0</v>
      </c>
      <c r="S237" s="4">
        <f t="shared" si="61"/>
        <v>0</v>
      </c>
      <c r="T237" s="4">
        <f t="shared" si="62"/>
        <v>0</v>
      </c>
      <c r="U237" s="4">
        <f t="shared" si="57"/>
        <v>0</v>
      </c>
      <c r="W237">
        <v>221</v>
      </c>
      <c r="X237" s="2">
        <f t="shared" si="68"/>
        <v>0</v>
      </c>
      <c r="Y237" s="4">
        <f t="shared" si="63"/>
        <v>0</v>
      </c>
      <c r="Z237" s="4">
        <f t="shared" si="66"/>
        <v>0</v>
      </c>
      <c r="AA237" s="4">
        <f t="shared" si="67"/>
        <v>0</v>
      </c>
    </row>
    <row r="238" spans="2:27" x14ac:dyDescent="0.25">
      <c r="B238">
        <v>222</v>
      </c>
      <c r="C238" s="4">
        <f t="shared" si="58"/>
        <v>0</v>
      </c>
      <c r="D238" s="4">
        <f t="shared" si="59"/>
        <v>0</v>
      </c>
      <c r="E238" s="4">
        <f t="shared" si="52"/>
        <v>0</v>
      </c>
      <c r="F238" s="4">
        <f t="shared" si="53"/>
        <v>0</v>
      </c>
      <c r="H238">
        <v>222</v>
      </c>
      <c r="I238" s="5">
        <f t="shared" si="64"/>
        <v>3.5000000000000003E-2</v>
      </c>
      <c r="J238" s="4">
        <f t="shared" si="54"/>
        <v>0</v>
      </c>
      <c r="K238" s="4">
        <f t="shared" si="55"/>
        <v>0</v>
      </c>
      <c r="L238" s="4">
        <f t="shared" si="60"/>
        <v>0</v>
      </c>
      <c r="M238" s="4">
        <f t="shared" si="56"/>
        <v>0</v>
      </c>
      <c r="Q238">
        <v>222</v>
      </c>
      <c r="R238" s="4">
        <f t="shared" si="65"/>
        <v>0</v>
      </c>
      <c r="S238" s="4">
        <f t="shared" si="61"/>
        <v>0</v>
      </c>
      <c r="T238" s="4">
        <f t="shared" si="62"/>
        <v>0</v>
      </c>
      <c r="U238" s="4">
        <f t="shared" si="57"/>
        <v>0</v>
      </c>
      <c r="W238">
        <v>222</v>
      </c>
      <c r="X238" s="2">
        <f t="shared" si="68"/>
        <v>0</v>
      </c>
      <c r="Y238" s="4">
        <f t="shared" si="63"/>
        <v>0</v>
      </c>
      <c r="Z238" s="4">
        <f t="shared" si="66"/>
        <v>0</v>
      </c>
      <c r="AA238" s="4">
        <f t="shared" si="67"/>
        <v>0</v>
      </c>
    </row>
    <row r="239" spans="2:27" x14ac:dyDescent="0.25">
      <c r="B239">
        <v>223</v>
      </c>
      <c r="C239" s="4">
        <f t="shared" si="58"/>
        <v>0</v>
      </c>
      <c r="D239" s="4">
        <f t="shared" si="59"/>
        <v>0</v>
      </c>
      <c r="E239" s="4">
        <f t="shared" si="52"/>
        <v>0</v>
      </c>
      <c r="F239" s="4">
        <f t="shared" si="53"/>
        <v>0</v>
      </c>
      <c r="H239">
        <v>223</v>
      </c>
      <c r="I239" s="5">
        <f t="shared" si="64"/>
        <v>3.5000000000000003E-2</v>
      </c>
      <c r="J239" s="4">
        <f t="shared" si="54"/>
        <v>0</v>
      </c>
      <c r="K239" s="4">
        <f t="shared" si="55"/>
        <v>0</v>
      </c>
      <c r="L239" s="4">
        <f t="shared" si="60"/>
        <v>0</v>
      </c>
      <c r="M239" s="4">
        <f t="shared" si="56"/>
        <v>0</v>
      </c>
      <c r="Q239">
        <v>223</v>
      </c>
      <c r="R239" s="4">
        <f t="shared" si="65"/>
        <v>0</v>
      </c>
      <c r="S239" s="4">
        <f t="shared" si="61"/>
        <v>0</v>
      </c>
      <c r="T239" s="4">
        <f t="shared" si="62"/>
        <v>0</v>
      </c>
      <c r="U239" s="4">
        <f t="shared" si="57"/>
        <v>0</v>
      </c>
      <c r="W239">
        <v>223</v>
      </c>
      <c r="X239" s="2">
        <f t="shared" si="68"/>
        <v>0</v>
      </c>
      <c r="Y239" s="4">
        <f t="shared" si="63"/>
        <v>0</v>
      </c>
      <c r="Z239" s="4">
        <f t="shared" si="66"/>
        <v>0</v>
      </c>
      <c r="AA239" s="4">
        <f t="shared" si="67"/>
        <v>0</v>
      </c>
    </row>
    <row r="240" spans="2:27" x14ac:dyDescent="0.25">
      <c r="B240">
        <v>224</v>
      </c>
      <c r="C240" s="4">
        <f t="shared" si="58"/>
        <v>0</v>
      </c>
      <c r="D240" s="4">
        <f t="shared" si="59"/>
        <v>0</v>
      </c>
      <c r="E240" s="4">
        <f t="shared" si="52"/>
        <v>0</v>
      </c>
      <c r="F240" s="4">
        <f t="shared" si="53"/>
        <v>0</v>
      </c>
      <c r="H240">
        <v>224</v>
      </c>
      <c r="I240" s="5">
        <f t="shared" si="64"/>
        <v>3.5000000000000003E-2</v>
      </c>
      <c r="J240" s="4">
        <f t="shared" si="54"/>
        <v>0</v>
      </c>
      <c r="K240" s="4">
        <f t="shared" si="55"/>
        <v>0</v>
      </c>
      <c r="L240" s="4">
        <f t="shared" si="60"/>
        <v>0</v>
      </c>
      <c r="M240" s="4">
        <f t="shared" si="56"/>
        <v>0</v>
      </c>
      <c r="Q240">
        <v>224</v>
      </c>
      <c r="R240" s="4">
        <f t="shared" si="65"/>
        <v>0</v>
      </c>
      <c r="S240" s="4">
        <f t="shared" si="61"/>
        <v>0</v>
      </c>
      <c r="T240" s="4">
        <f t="shared" si="62"/>
        <v>0</v>
      </c>
      <c r="U240" s="4">
        <f t="shared" si="57"/>
        <v>0</v>
      </c>
      <c r="W240">
        <v>224</v>
      </c>
      <c r="X240" s="2">
        <f t="shared" si="68"/>
        <v>0</v>
      </c>
      <c r="Y240" s="4">
        <f t="shared" si="63"/>
        <v>0</v>
      </c>
      <c r="Z240" s="4">
        <f t="shared" si="66"/>
        <v>0</v>
      </c>
      <c r="AA240" s="4">
        <f t="shared" si="67"/>
        <v>0</v>
      </c>
    </row>
    <row r="241" spans="2:27" x14ac:dyDescent="0.25">
      <c r="B241">
        <v>225</v>
      </c>
      <c r="C241" s="4">
        <f t="shared" si="58"/>
        <v>0</v>
      </c>
      <c r="D241" s="4">
        <f t="shared" si="59"/>
        <v>0</v>
      </c>
      <c r="E241" s="4">
        <f t="shared" si="52"/>
        <v>0</v>
      </c>
      <c r="F241" s="4">
        <f t="shared" si="53"/>
        <v>0</v>
      </c>
      <c r="H241">
        <v>225</v>
      </c>
      <c r="I241" s="5">
        <f t="shared" si="64"/>
        <v>3.5000000000000003E-2</v>
      </c>
      <c r="J241" s="4">
        <f t="shared" si="54"/>
        <v>0</v>
      </c>
      <c r="K241" s="4">
        <f t="shared" si="55"/>
        <v>0</v>
      </c>
      <c r="L241" s="4">
        <f t="shared" si="60"/>
        <v>0</v>
      </c>
      <c r="M241" s="4">
        <f t="shared" si="56"/>
        <v>0</v>
      </c>
      <c r="Q241">
        <v>225</v>
      </c>
      <c r="R241" s="4">
        <f t="shared" si="65"/>
        <v>0</v>
      </c>
      <c r="S241" s="4">
        <f t="shared" si="61"/>
        <v>0</v>
      </c>
      <c r="T241" s="4">
        <f t="shared" si="62"/>
        <v>0</v>
      </c>
      <c r="U241" s="4">
        <f t="shared" si="57"/>
        <v>0</v>
      </c>
      <c r="W241">
        <v>225</v>
      </c>
      <c r="X241" s="2">
        <f t="shared" si="68"/>
        <v>0</v>
      </c>
      <c r="Y241" s="4">
        <f t="shared" si="63"/>
        <v>0</v>
      </c>
      <c r="Z241" s="4">
        <f t="shared" si="66"/>
        <v>0</v>
      </c>
      <c r="AA241" s="4">
        <f t="shared" si="67"/>
        <v>0</v>
      </c>
    </row>
    <row r="242" spans="2:27" x14ac:dyDescent="0.25">
      <c r="B242">
        <v>226</v>
      </c>
      <c r="C242" s="4">
        <f t="shared" si="58"/>
        <v>0</v>
      </c>
      <c r="D242" s="4">
        <f t="shared" si="59"/>
        <v>0</v>
      </c>
      <c r="E242" s="4">
        <f t="shared" si="52"/>
        <v>0</v>
      </c>
      <c r="F242" s="4">
        <f t="shared" si="53"/>
        <v>0</v>
      </c>
      <c r="H242">
        <v>226</v>
      </c>
      <c r="I242" s="5">
        <f t="shared" si="64"/>
        <v>3.5000000000000003E-2</v>
      </c>
      <c r="J242" s="4">
        <f t="shared" si="54"/>
        <v>0</v>
      </c>
      <c r="K242" s="4">
        <f t="shared" si="55"/>
        <v>0</v>
      </c>
      <c r="L242" s="4">
        <f t="shared" si="60"/>
        <v>0</v>
      </c>
      <c r="M242" s="4">
        <f t="shared" si="56"/>
        <v>0</v>
      </c>
      <c r="Q242">
        <v>226</v>
      </c>
      <c r="R242" s="4">
        <f t="shared" si="65"/>
        <v>0</v>
      </c>
      <c r="S242" s="4">
        <f t="shared" si="61"/>
        <v>0</v>
      </c>
      <c r="T242" s="4">
        <f t="shared" si="62"/>
        <v>0</v>
      </c>
      <c r="U242" s="4">
        <f t="shared" si="57"/>
        <v>0</v>
      </c>
      <c r="W242">
        <v>226</v>
      </c>
      <c r="X242" s="2">
        <f t="shared" si="68"/>
        <v>0</v>
      </c>
      <c r="Y242" s="4">
        <f t="shared" si="63"/>
        <v>0</v>
      </c>
      <c r="Z242" s="4">
        <f t="shared" si="66"/>
        <v>0</v>
      </c>
      <c r="AA242" s="4">
        <f t="shared" si="67"/>
        <v>0</v>
      </c>
    </row>
    <row r="243" spans="2:27" x14ac:dyDescent="0.25">
      <c r="B243">
        <v>227</v>
      </c>
      <c r="C243" s="4">
        <f t="shared" si="58"/>
        <v>0</v>
      </c>
      <c r="D243" s="4">
        <f t="shared" si="59"/>
        <v>0</v>
      </c>
      <c r="E243" s="4">
        <f t="shared" si="52"/>
        <v>0</v>
      </c>
      <c r="F243" s="4">
        <f t="shared" si="53"/>
        <v>0</v>
      </c>
      <c r="H243">
        <v>227</v>
      </c>
      <c r="I243" s="5">
        <f t="shared" si="64"/>
        <v>3.5000000000000003E-2</v>
      </c>
      <c r="J243" s="4">
        <f t="shared" si="54"/>
        <v>0</v>
      </c>
      <c r="K243" s="4">
        <f t="shared" si="55"/>
        <v>0</v>
      </c>
      <c r="L243" s="4">
        <f t="shared" si="60"/>
        <v>0</v>
      </c>
      <c r="M243" s="4">
        <f t="shared" si="56"/>
        <v>0</v>
      </c>
      <c r="Q243">
        <v>227</v>
      </c>
      <c r="R243" s="4">
        <f t="shared" si="65"/>
        <v>0</v>
      </c>
      <c r="S243" s="4">
        <f t="shared" si="61"/>
        <v>0</v>
      </c>
      <c r="T243" s="4">
        <f t="shared" si="62"/>
        <v>0</v>
      </c>
      <c r="U243" s="4">
        <f t="shared" si="57"/>
        <v>0</v>
      </c>
      <c r="W243">
        <v>227</v>
      </c>
      <c r="X243" s="2">
        <f t="shared" si="68"/>
        <v>0</v>
      </c>
      <c r="Y243" s="4">
        <f t="shared" si="63"/>
        <v>0</v>
      </c>
      <c r="Z243" s="4">
        <f t="shared" si="66"/>
        <v>0</v>
      </c>
      <c r="AA243" s="4">
        <f t="shared" si="67"/>
        <v>0</v>
      </c>
    </row>
    <row r="244" spans="2:27" x14ac:dyDescent="0.25">
      <c r="B244">
        <v>228</v>
      </c>
      <c r="C244" s="4">
        <f t="shared" si="58"/>
        <v>0</v>
      </c>
      <c r="D244" s="4">
        <f t="shared" si="59"/>
        <v>0</v>
      </c>
      <c r="E244" s="4">
        <f t="shared" si="52"/>
        <v>0</v>
      </c>
      <c r="F244" s="4">
        <f t="shared" si="53"/>
        <v>0</v>
      </c>
      <c r="H244">
        <v>228</v>
      </c>
      <c r="I244" s="5">
        <f t="shared" si="64"/>
        <v>3.5000000000000003E-2</v>
      </c>
      <c r="J244" s="4">
        <f t="shared" si="54"/>
        <v>0</v>
      </c>
      <c r="K244" s="4">
        <f t="shared" si="55"/>
        <v>0</v>
      </c>
      <c r="L244" s="4">
        <f t="shared" si="60"/>
        <v>0</v>
      </c>
      <c r="M244" s="4">
        <f t="shared" si="56"/>
        <v>0</v>
      </c>
      <c r="Q244">
        <v>228</v>
      </c>
      <c r="R244" s="4">
        <f t="shared" si="65"/>
        <v>0</v>
      </c>
      <c r="S244" s="4">
        <f t="shared" si="61"/>
        <v>0</v>
      </c>
      <c r="T244" s="4">
        <f t="shared" si="62"/>
        <v>0</v>
      </c>
      <c r="U244" s="4">
        <f t="shared" si="57"/>
        <v>0</v>
      </c>
      <c r="W244">
        <v>228</v>
      </c>
      <c r="X244" s="2">
        <f t="shared" si="68"/>
        <v>0</v>
      </c>
      <c r="Y244" s="4">
        <f t="shared" si="63"/>
        <v>0</v>
      </c>
      <c r="Z244" s="4">
        <f t="shared" si="66"/>
        <v>0</v>
      </c>
      <c r="AA244" s="4">
        <f t="shared" si="67"/>
        <v>0</v>
      </c>
    </row>
    <row r="245" spans="2:27" x14ac:dyDescent="0.25">
      <c r="B245">
        <v>229</v>
      </c>
      <c r="C245" s="4">
        <f t="shared" si="58"/>
        <v>0</v>
      </c>
      <c r="D245" s="4">
        <f t="shared" si="59"/>
        <v>0</v>
      </c>
      <c r="E245" s="4">
        <f t="shared" ref="E245:E256" si="69">D245+C245</f>
        <v>0</v>
      </c>
      <c r="F245" s="4">
        <f t="shared" ref="F245:F256" si="70">F244-C245</f>
        <v>0</v>
      </c>
      <c r="H245">
        <v>229</v>
      </c>
      <c r="I245" s="5">
        <f t="shared" si="64"/>
        <v>3.5000000000000003E-2</v>
      </c>
      <c r="J245" s="4">
        <f t="shared" si="54"/>
        <v>0</v>
      </c>
      <c r="K245" s="4">
        <f t="shared" si="55"/>
        <v>0</v>
      </c>
      <c r="L245" s="4">
        <f t="shared" si="60"/>
        <v>0</v>
      </c>
      <c r="M245" s="4">
        <f t="shared" si="56"/>
        <v>0</v>
      </c>
      <c r="Q245">
        <v>229</v>
      </c>
      <c r="R245" s="4">
        <f t="shared" si="65"/>
        <v>0</v>
      </c>
      <c r="S245" s="4">
        <f t="shared" si="61"/>
        <v>0</v>
      </c>
      <c r="T245" s="4">
        <f t="shared" si="62"/>
        <v>0</v>
      </c>
      <c r="U245" s="4">
        <f t="shared" si="57"/>
        <v>0</v>
      </c>
      <c r="W245">
        <v>229</v>
      </c>
      <c r="X245" s="2">
        <f t="shared" si="68"/>
        <v>0</v>
      </c>
      <c r="Y245" s="4">
        <f t="shared" si="63"/>
        <v>0</v>
      </c>
      <c r="Z245" s="4">
        <f t="shared" si="66"/>
        <v>0</v>
      </c>
      <c r="AA245" s="4">
        <f t="shared" si="67"/>
        <v>0</v>
      </c>
    </row>
    <row r="246" spans="2:27" x14ac:dyDescent="0.25">
      <c r="B246">
        <v>230</v>
      </c>
      <c r="C246" s="4">
        <f t="shared" si="58"/>
        <v>0</v>
      </c>
      <c r="D246" s="4">
        <f t="shared" si="59"/>
        <v>0</v>
      </c>
      <c r="E246" s="4">
        <f t="shared" si="69"/>
        <v>0</v>
      </c>
      <c r="F246" s="4">
        <f t="shared" si="70"/>
        <v>0</v>
      </c>
      <c r="H246">
        <v>230</v>
      </c>
      <c r="I246" s="5">
        <f t="shared" si="64"/>
        <v>3.5000000000000003E-2</v>
      </c>
      <c r="J246" s="4">
        <f t="shared" si="54"/>
        <v>0</v>
      </c>
      <c r="K246" s="4">
        <f t="shared" si="55"/>
        <v>0</v>
      </c>
      <c r="L246" s="4">
        <f t="shared" si="60"/>
        <v>0</v>
      </c>
      <c r="M246" s="4">
        <f t="shared" si="56"/>
        <v>0</v>
      </c>
      <c r="Q246">
        <v>230</v>
      </c>
      <c r="R246" s="4">
        <f t="shared" si="65"/>
        <v>0</v>
      </c>
      <c r="S246" s="4">
        <f t="shared" si="61"/>
        <v>0</v>
      </c>
      <c r="T246" s="4">
        <f t="shared" si="62"/>
        <v>0</v>
      </c>
      <c r="U246" s="4">
        <f t="shared" si="57"/>
        <v>0</v>
      </c>
      <c r="W246">
        <v>230</v>
      </c>
      <c r="X246" s="2">
        <f t="shared" si="68"/>
        <v>0</v>
      </c>
      <c r="Y246" s="4">
        <f t="shared" si="63"/>
        <v>0</v>
      </c>
      <c r="Z246" s="4">
        <f t="shared" si="66"/>
        <v>0</v>
      </c>
      <c r="AA246" s="4">
        <f t="shared" si="67"/>
        <v>0</v>
      </c>
    </row>
    <row r="247" spans="2:27" x14ac:dyDescent="0.25">
      <c r="B247">
        <v>231</v>
      </c>
      <c r="C247" s="4">
        <f t="shared" si="58"/>
        <v>0</v>
      </c>
      <c r="D247" s="4">
        <f t="shared" si="59"/>
        <v>0</v>
      </c>
      <c r="E247" s="4">
        <f t="shared" si="69"/>
        <v>0</v>
      </c>
      <c r="F247" s="4">
        <f t="shared" si="70"/>
        <v>0</v>
      </c>
      <c r="H247">
        <v>231</v>
      </c>
      <c r="I247" s="5">
        <f t="shared" si="64"/>
        <v>3.5000000000000003E-2</v>
      </c>
      <c r="J247" s="4">
        <f t="shared" si="54"/>
        <v>0</v>
      </c>
      <c r="K247" s="4">
        <f t="shared" si="55"/>
        <v>0</v>
      </c>
      <c r="L247" s="4">
        <f t="shared" si="60"/>
        <v>0</v>
      </c>
      <c r="M247" s="4">
        <f t="shared" si="56"/>
        <v>0</v>
      </c>
      <c r="Q247">
        <v>231</v>
      </c>
      <c r="R247" s="4">
        <f t="shared" si="65"/>
        <v>0</v>
      </c>
      <c r="S247" s="4">
        <f t="shared" si="61"/>
        <v>0</v>
      </c>
      <c r="T247" s="4">
        <f t="shared" si="62"/>
        <v>0</v>
      </c>
      <c r="U247" s="4">
        <f t="shared" si="57"/>
        <v>0</v>
      </c>
      <c r="W247">
        <v>231</v>
      </c>
      <c r="X247" s="2">
        <f t="shared" si="68"/>
        <v>0</v>
      </c>
      <c r="Y247" s="4">
        <f t="shared" si="63"/>
        <v>0</v>
      </c>
      <c r="Z247" s="4">
        <f t="shared" si="66"/>
        <v>0</v>
      </c>
      <c r="AA247" s="4">
        <f t="shared" si="67"/>
        <v>0</v>
      </c>
    </row>
    <row r="248" spans="2:27" x14ac:dyDescent="0.25">
      <c r="B248">
        <v>232</v>
      </c>
      <c r="C248" s="4">
        <f t="shared" si="58"/>
        <v>0</v>
      </c>
      <c r="D248" s="4">
        <f t="shared" si="59"/>
        <v>0</v>
      </c>
      <c r="E248" s="4">
        <f t="shared" si="69"/>
        <v>0</v>
      </c>
      <c r="F248" s="4">
        <f t="shared" si="70"/>
        <v>0</v>
      </c>
      <c r="H248">
        <v>232</v>
      </c>
      <c r="I248" s="5">
        <f t="shared" si="64"/>
        <v>3.5000000000000003E-2</v>
      </c>
      <c r="J248" s="4">
        <f t="shared" si="54"/>
        <v>0</v>
      </c>
      <c r="K248" s="4">
        <f t="shared" si="55"/>
        <v>0</v>
      </c>
      <c r="L248" s="4">
        <f t="shared" si="60"/>
        <v>0</v>
      </c>
      <c r="M248" s="4">
        <f t="shared" si="56"/>
        <v>0</v>
      </c>
      <c r="Q248">
        <v>232</v>
      </c>
      <c r="R248" s="4">
        <f t="shared" si="65"/>
        <v>0</v>
      </c>
      <c r="S248" s="4">
        <f t="shared" si="61"/>
        <v>0</v>
      </c>
      <c r="T248" s="4">
        <f t="shared" si="62"/>
        <v>0</v>
      </c>
      <c r="U248" s="4">
        <f t="shared" si="57"/>
        <v>0</v>
      </c>
      <c r="W248">
        <v>232</v>
      </c>
      <c r="X248" s="2">
        <f t="shared" si="68"/>
        <v>0</v>
      </c>
      <c r="Y248" s="4">
        <f t="shared" si="63"/>
        <v>0</v>
      </c>
      <c r="Z248" s="4">
        <f t="shared" si="66"/>
        <v>0</v>
      </c>
      <c r="AA248" s="4">
        <f t="shared" si="67"/>
        <v>0</v>
      </c>
    </row>
    <row r="249" spans="2:27" x14ac:dyDescent="0.25">
      <c r="B249">
        <v>233</v>
      </c>
      <c r="C249" s="4">
        <f t="shared" si="58"/>
        <v>0</v>
      </c>
      <c r="D249" s="4">
        <f t="shared" si="59"/>
        <v>0</v>
      </c>
      <c r="E249" s="4">
        <f t="shared" si="69"/>
        <v>0</v>
      </c>
      <c r="F249" s="4">
        <f t="shared" si="70"/>
        <v>0</v>
      </c>
      <c r="H249">
        <v>233</v>
      </c>
      <c r="I249" s="5">
        <f t="shared" si="64"/>
        <v>3.5000000000000003E-2</v>
      </c>
      <c r="J249" s="4">
        <f t="shared" si="54"/>
        <v>0</v>
      </c>
      <c r="K249" s="4">
        <f t="shared" si="55"/>
        <v>0</v>
      </c>
      <c r="L249" s="4">
        <f t="shared" si="60"/>
        <v>0</v>
      </c>
      <c r="M249" s="4">
        <f t="shared" si="56"/>
        <v>0</v>
      </c>
      <c r="Q249">
        <v>233</v>
      </c>
      <c r="R249" s="4">
        <f t="shared" si="65"/>
        <v>0</v>
      </c>
      <c r="S249" s="4">
        <f t="shared" si="61"/>
        <v>0</v>
      </c>
      <c r="T249" s="4">
        <f t="shared" si="62"/>
        <v>0</v>
      </c>
      <c r="U249" s="4">
        <f t="shared" si="57"/>
        <v>0</v>
      </c>
      <c r="W249">
        <v>233</v>
      </c>
      <c r="X249" s="2">
        <f t="shared" si="68"/>
        <v>0</v>
      </c>
      <c r="Y249" s="4">
        <f t="shared" si="63"/>
        <v>0</v>
      </c>
      <c r="Z249" s="4">
        <f t="shared" si="66"/>
        <v>0</v>
      </c>
      <c r="AA249" s="4">
        <f t="shared" si="67"/>
        <v>0</v>
      </c>
    </row>
    <row r="250" spans="2:27" x14ac:dyDescent="0.25">
      <c r="B250">
        <v>234</v>
      </c>
      <c r="C250" s="4">
        <f t="shared" si="58"/>
        <v>0</v>
      </c>
      <c r="D250" s="4">
        <f t="shared" si="59"/>
        <v>0</v>
      </c>
      <c r="E250" s="4">
        <f t="shared" si="69"/>
        <v>0</v>
      </c>
      <c r="F250" s="4">
        <f t="shared" si="70"/>
        <v>0</v>
      </c>
      <c r="H250">
        <v>234</v>
      </c>
      <c r="I250" s="5">
        <f t="shared" si="64"/>
        <v>3.5000000000000003E-2</v>
      </c>
      <c r="J250" s="4">
        <f t="shared" si="54"/>
        <v>0</v>
      </c>
      <c r="K250" s="4">
        <f t="shared" si="55"/>
        <v>0</v>
      </c>
      <c r="L250" s="4">
        <f t="shared" si="60"/>
        <v>0</v>
      </c>
      <c r="M250" s="4">
        <f t="shared" si="56"/>
        <v>0</v>
      </c>
      <c r="Q250">
        <v>234</v>
      </c>
      <c r="R250" s="4">
        <f t="shared" si="65"/>
        <v>0</v>
      </c>
      <c r="S250" s="4">
        <f t="shared" si="61"/>
        <v>0</v>
      </c>
      <c r="T250" s="4">
        <f t="shared" si="62"/>
        <v>0</v>
      </c>
      <c r="U250" s="4">
        <f t="shared" si="57"/>
        <v>0</v>
      </c>
      <c r="W250">
        <v>234</v>
      </c>
      <c r="X250" s="2">
        <f t="shared" si="68"/>
        <v>0</v>
      </c>
      <c r="Y250" s="4">
        <f t="shared" si="63"/>
        <v>0</v>
      </c>
      <c r="Z250" s="4">
        <f t="shared" si="66"/>
        <v>0</v>
      </c>
      <c r="AA250" s="4">
        <f t="shared" si="67"/>
        <v>0</v>
      </c>
    </row>
    <row r="251" spans="2:27" x14ac:dyDescent="0.25">
      <c r="B251">
        <v>235</v>
      </c>
      <c r="C251" s="4">
        <f t="shared" si="58"/>
        <v>0</v>
      </c>
      <c r="D251" s="4">
        <f t="shared" si="59"/>
        <v>0</v>
      </c>
      <c r="E251" s="4">
        <f t="shared" si="69"/>
        <v>0</v>
      </c>
      <c r="F251" s="4">
        <f t="shared" si="70"/>
        <v>0</v>
      </c>
      <c r="H251">
        <v>235</v>
      </c>
      <c r="I251" s="5">
        <f t="shared" si="64"/>
        <v>3.5000000000000003E-2</v>
      </c>
      <c r="J251" s="4">
        <f t="shared" si="54"/>
        <v>0</v>
      </c>
      <c r="K251" s="4">
        <f t="shared" si="55"/>
        <v>0</v>
      </c>
      <c r="L251" s="4">
        <f t="shared" si="60"/>
        <v>0</v>
      </c>
      <c r="M251" s="4">
        <f t="shared" si="56"/>
        <v>0</v>
      </c>
      <c r="Q251">
        <v>235</v>
      </c>
      <c r="R251" s="4">
        <f t="shared" si="65"/>
        <v>0</v>
      </c>
      <c r="S251" s="4">
        <f t="shared" si="61"/>
        <v>0</v>
      </c>
      <c r="T251" s="4">
        <f t="shared" si="62"/>
        <v>0</v>
      </c>
      <c r="U251" s="4">
        <f t="shared" si="57"/>
        <v>0</v>
      </c>
      <c r="W251">
        <v>235</v>
      </c>
      <c r="X251" s="2">
        <f t="shared" si="68"/>
        <v>0</v>
      </c>
      <c r="Y251" s="4">
        <f t="shared" si="63"/>
        <v>0</v>
      </c>
      <c r="Z251" s="4">
        <f t="shared" si="66"/>
        <v>0</v>
      </c>
      <c r="AA251" s="4">
        <f t="shared" si="67"/>
        <v>0</v>
      </c>
    </row>
    <row r="252" spans="2:27" x14ac:dyDescent="0.25">
      <c r="B252">
        <v>236</v>
      </c>
      <c r="C252" s="4">
        <f t="shared" si="58"/>
        <v>0</v>
      </c>
      <c r="D252" s="4">
        <f t="shared" si="59"/>
        <v>0</v>
      </c>
      <c r="E252" s="4">
        <f t="shared" si="69"/>
        <v>0</v>
      </c>
      <c r="F252" s="4">
        <f t="shared" si="70"/>
        <v>0</v>
      </c>
      <c r="H252">
        <v>236</v>
      </c>
      <c r="I252" s="5">
        <f t="shared" si="64"/>
        <v>3.5000000000000003E-2</v>
      </c>
      <c r="J252" s="4">
        <f t="shared" si="54"/>
        <v>0</v>
      </c>
      <c r="K252" s="4">
        <f t="shared" si="55"/>
        <v>0</v>
      </c>
      <c r="L252" s="4">
        <f t="shared" si="60"/>
        <v>0</v>
      </c>
      <c r="M252" s="4">
        <f t="shared" si="56"/>
        <v>0</v>
      </c>
      <c r="Q252">
        <v>236</v>
      </c>
      <c r="R252" s="4">
        <f t="shared" si="65"/>
        <v>0</v>
      </c>
      <c r="S252" s="4">
        <f t="shared" si="61"/>
        <v>0</v>
      </c>
      <c r="T252" s="4">
        <f t="shared" si="62"/>
        <v>0</v>
      </c>
      <c r="U252" s="4">
        <f t="shared" si="57"/>
        <v>0</v>
      </c>
      <c r="W252">
        <v>236</v>
      </c>
      <c r="X252" s="2">
        <f t="shared" si="68"/>
        <v>0</v>
      </c>
      <c r="Y252" s="4">
        <f t="shared" si="63"/>
        <v>0</v>
      </c>
      <c r="Z252" s="4">
        <f t="shared" si="66"/>
        <v>0</v>
      </c>
      <c r="AA252" s="4">
        <f t="shared" si="67"/>
        <v>0</v>
      </c>
    </row>
    <row r="253" spans="2:27" x14ac:dyDescent="0.25">
      <c r="B253">
        <v>237</v>
      </c>
      <c r="C253" s="4">
        <f t="shared" si="58"/>
        <v>0</v>
      </c>
      <c r="D253" s="4">
        <f t="shared" si="59"/>
        <v>0</v>
      </c>
      <c r="E253" s="4">
        <f t="shared" si="69"/>
        <v>0</v>
      </c>
      <c r="F253" s="4">
        <f t="shared" si="70"/>
        <v>0</v>
      </c>
      <c r="H253">
        <v>237</v>
      </c>
      <c r="I253" s="5">
        <f t="shared" si="64"/>
        <v>3.5000000000000003E-2</v>
      </c>
      <c r="J253" s="4">
        <f t="shared" si="54"/>
        <v>0</v>
      </c>
      <c r="K253" s="4">
        <f t="shared" si="55"/>
        <v>0</v>
      </c>
      <c r="L253" s="4">
        <f t="shared" si="60"/>
        <v>0</v>
      </c>
      <c r="M253" s="4">
        <f t="shared" si="56"/>
        <v>0</v>
      </c>
      <c r="Q253">
        <v>237</v>
      </c>
      <c r="R253" s="4">
        <f t="shared" si="65"/>
        <v>0</v>
      </c>
      <c r="S253" s="4">
        <f t="shared" si="61"/>
        <v>0</v>
      </c>
      <c r="T253" s="4">
        <f t="shared" si="62"/>
        <v>0</v>
      </c>
      <c r="U253" s="4">
        <f t="shared" si="57"/>
        <v>0</v>
      </c>
      <c r="W253">
        <v>237</v>
      </c>
      <c r="X253" s="2">
        <f t="shared" si="68"/>
        <v>0</v>
      </c>
      <c r="Y253" s="4">
        <f t="shared" si="63"/>
        <v>0</v>
      </c>
      <c r="Z253" s="4">
        <f t="shared" si="66"/>
        <v>0</v>
      </c>
      <c r="AA253" s="4">
        <f t="shared" si="67"/>
        <v>0</v>
      </c>
    </row>
    <row r="254" spans="2:27" x14ac:dyDescent="0.25">
      <c r="B254">
        <v>238</v>
      </c>
      <c r="C254" s="4">
        <f t="shared" si="58"/>
        <v>0</v>
      </c>
      <c r="D254" s="4">
        <f t="shared" si="59"/>
        <v>0</v>
      </c>
      <c r="E254" s="4">
        <f t="shared" si="69"/>
        <v>0</v>
      </c>
      <c r="F254" s="4">
        <f t="shared" si="70"/>
        <v>0</v>
      </c>
      <c r="H254">
        <v>238</v>
      </c>
      <c r="I254" s="5">
        <f t="shared" si="64"/>
        <v>3.5000000000000003E-2</v>
      </c>
      <c r="J254" s="4">
        <f t="shared" si="54"/>
        <v>0</v>
      </c>
      <c r="K254" s="4">
        <f t="shared" si="55"/>
        <v>0</v>
      </c>
      <c r="L254" s="4">
        <f t="shared" si="60"/>
        <v>0</v>
      </c>
      <c r="M254" s="4">
        <f t="shared" si="56"/>
        <v>0</v>
      </c>
      <c r="Q254">
        <v>238</v>
      </c>
      <c r="R254" s="4">
        <f t="shared" si="65"/>
        <v>0</v>
      </c>
      <c r="S254" s="4">
        <f t="shared" si="61"/>
        <v>0</v>
      </c>
      <c r="T254" s="4">
        <f t="shared" si="62"/>
        <v>0</v>
      </c>
      <c r="U254" s="4">
        <f t="shared" si="57"/>
        <v>0</v>
      </c>
      <c r="W254">
        <v>238</v>
      </c>
      <c r="X254" s="2">
        <f t="shared" si="68"/>
        <v>0</v>
      </c>
      <c r="Y254" s="4">
        <f t="shared" si="63"/>
        <v>0</v>
      </c>
      <c r="Z254" s="4">
        <f t="shared" si="66"/>
        <v>0</v>
      </c>
      <c r="AA254" s="4">
        <f t="shared" si="67"/>
        <v>0</v>
      </c>
    </row>
    <row r="255" spans="2:27" x14ac:dyDescent="0.25">
      <c r="B255">
        <v>239</v>
      </c>
      <c r="C255" s="4">
        <f t="shared" si="58"/>
        <v>0</v>
      </c>
      <c r="D255" s="4">
        <f t="shared" si="59"/>
        <v>0</v>
      </c>
      <c r="E255" s="4">
        <f t="shared" si="69"/>
        <v>0</v>
      </c>
      <c r="F255" s="4">
        <f t="shared" si="70"/>
        <v>0</v>
      </c>
      <c r="H255">
        <v>239</v>
      </c>
      <c r="I255" s="5">
        <f t="shared" si="64"/>
        <v>3.5000000000000003E-2</v>
      </c>
      <c r="J255" s="4">
        <f t="shared" si="54"/>
        <v>0</v>
      </c>
      <c r="K255" s="4">
        <f t="shared" si="55"/>
        <v>0</v>
      </c>
      <c r="L255" s="4">
        <f t="shared" si="60"/>
        <v>0</v>
      </c>
      <c r="M255" s="4">
        <f t="shared" si="56"/>
        <v>0</v>
      </c>
      <c r="Q255">
        <v>239</v>
      </c>
      <c r="R255" s="4">
        <f t="shared" si="65"/>
        <v>0</v>
      </c>
      <c r="S255" s="4">
        <f t="shared" si="61"/>
        <v>0</v>
      </c>
      <c r="T255" s="4">
        <f t="shared" si="62"/>
        <v>0</v>
      </c>
      <c r="U255" s="4">
        <f t="shared" si="57"/>
        <v>0</v>
      </c>
      <c r="W255">
        <v>239</v>
      </c>
      <c r="X255" s="2">
        <f t="shared" si="68"/>
        <v>0</v>
      </c>
      <c r="Y255" s="4">
        <f t="shared" si="63"/>
        <v>0</v>
      </c>
      <c r="Z255" s="4">
        <f t="shared" si="66"/>
        <v>0</v>
      </c>
      <c r="AA255" s="4">
        <f t="shared" si="67"/>
        <v>0</v>
      </c>
    </row>
    <row r="256" spans="2:27" x14ac:dyDescent="0.25">
      <c r="B256">
        <v>240</v>
      </c>
      <c r="C256" s="4">
        <f t="shared" si="58"/>
        <v>0</v>
      </c>
      <c r="D256" s="4">
        <f t="shared" si="59"/>
        <v>0</v>
      </c>
      <c r="E256" s="4">
        <f t="shared" si="69"/>
        <v>0</v>
      </c>
      <c r="F256" s="4">
        <f t="shared" si="70"/>
        <v>0</v>
      </c>
      <c r="H256">
        <v>240</v>
      </c>
      <c r="I256" s="5">
        <f t="shared" si="64"/>
        <v>3.5000000000000003E-2</v>
      </c>
      <c r="J256" s="4">
        <f t="shared" si="54"/>
        <v>0</v>
      </c>
      <c r="K256" s="4">
        <f t="shared" si="55"/>
        <v>0</v>
      </c>
      <c r="L256" s="4">
        <f t="shared" si="60"/>
        <v>0</v>
      </c>
      <c r="M256" s="4">
        <f t="shared" si="56"/>
        <v>0</v>
      </c>
      <c r="Q256">
        <v>240</v>
      </c>
      <c r="R256" s="4">
        <f t="shared" si="65"/>
        <v>0</v>
      </c>
      <c r="S256" s="4">
        <f t="shared" si="61"/>
        <v>0</v>
      </c>
      <c r="T256" s="4">
        <f t="shared" si="62"/>
        <v>0</v>
      </c>
      <c r="U256" s="4">
        <f t="shared" si="57"/>
        <v>0</v>
      </c>
      <c r="W256">
        <v>240</v>
      </c>
      <c r="X256" s="2">
        <f t="shared" si="68"/>
        <v>0</v>
      </c>
      <c r="Y256" s="4">
        <f t="shared" si="63"/>
        <v>0</v>
      </c>
      <c r="Z256" s="4">
        <f t="shared" si="66"/>
        <v>0</v>
      </c>
      <c r="AA256" s="4">
        <f t="shared" si="67"/>
        <v>0</v>
      </c>
    </row>
  </sheetData>
  <mergeCells count="7">
    <mergeCell ref="W2:AA2"/>
    <mergeCell ref="B14:D14"/>
    <mergeCell ref="B2:F2"/>
    <mergeCell ref="H14:K14"/>
    <mergeCell ref="Q14:S14"/>
    <mergeCell ref="H2:M2"/>
    <mergeCell ref="Q2:U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9F46-FB26-4412-AC29-2F8BF0190259}">
  <dimension ref="B2:X25"/>
  <sheetViews>
    <sheetView workbookViewId="0">
      <selection activeCell="D16" sqref="D16"/>
    </sheetView>
  </sheetViews>
  <sheetFormatPr defaultColWidth="18.28515625" defaultRowHeight="15" x14ac:dyDescent="0.25"/>
  <cols>
    <col min="1" max="16384" width="18.28515625" style="13"/>
  </cols>
  <sheetData>
    <row r="2" spans="2:24" x14ac:dyDescent="0.25">
      <c r="C2" s="13" t="s">
        <v>30</v>
      </c>
      <c r="D2" s="13">
        <v>2500000</v>
      </c>
      <c r="H2" s="13" t="s">
        <v>44</v>
      </c>
      <c r="I2" s="13" t="s">
        <v>30</v>
      </c>
      <c r="J2" s="13">
        <v>2500000</v>
      </c>
      <c r="O2" s="13" t="s">
        <v>30</v>
      </c>
      <c r="P2" s="13">
        <v>2500000</v>
      </c>
      <c r="U2" s="13" t="s">
        <v>30</v>
      </c>
      <c r="V2" s="13">
        <v>2500000</v>
      </c>
    </row>
    <row r="4" spans="2:24" x14ac:dyDescent="0.25">
      <c r="C4" s="13" t="s">
        <v>0</v>
      </c>
      <c r="D4" s="13">
        <f>IFERROR(D2-D9, 0)</f>
        <v>2246265.5834674854</v>
      </c>
      <c r="I4" s="13" t="s">
        <v>0</v>
      </c>
      <c r="J4" s="13">
        <f>IF(J8/((1/J5)+J6)&gt;J2,J2,J8/((1/J5)+J6))</f>
        <v>684098.51018546673</v>
      </c>
      <c r="O4" s="13" t="s">
        <v>0</v>
      </c>
      <c r="P4" s="13">
        <f>P2-P9</f>
        <v>1875000</v>
      </c>
      <c r="U4" s="13" t="s">
        <v>0</v>
      </c>
      <c r="V4" s="13">
        <f>V2-V8</f>
        <v>2000000</v>
      </c>
    </row>
    <row r="5" spans="2:24" x14ac:dyDescent="0.25">
      <c r="C5" s="13" t="s">
        <v>1</v>
      </c>
      <c r="D5" s="13">
        <v>12</v>
      </c>
      <c r="I5" s="13" t="s">
        <v>1</v>
      </c>
      <c r="J5" s="13">
        <f>D5</f>
        <v>12</v>
      </c>
      <c r="O5" s="13" t="s">
        <v>1</v>
      </c>
      <c r="P5" s="13">
        <f>J5</f>
        <v>12</v>
      </c>
      <c r="U5" s="13" t="s">
        <v>1</v>
      </c>
      <c r="V5" s="13">
        <f>P5</f>
        <v>12</v>
      </c>
    </row>
    <row r="6" spans="2:24" x14ac:dyDescent="0.25">
      <c r="C6" s="13" t="s">
        <v>5</v>
      </c>
      <c r="D6" s="15">
        <v>2.63E-2</v>
      </c>
      <c r="I6" s="13" t="s">
        <v>5</v>
      </c>
      <c r="J6" s="5">
        <f>D6</f>
        <v>2.63E-2</v>
      </c>
      <c r="O6" s="13" t="s">
        <v>5</v>
      </c>
      <c r="P6" s="5">
        <f>J6</f>
        <v>2.63E-2</v>
      </c>
      <c r="U6" s="13" t="s">
        <v>5</v>
      </c>
      <c r="V6" s="5">
        <f>P6</f>
        <v>2.63E-2</v>
      </c>
    </row>
    <row r="8" spans="2:24" x14ac:dyDescent="0.25">
      <c r="C8" s="13" t="s">
        <v>46</v>
      </c>
      <c r="D8" s="13">
        <v>500000</v>
      </c>
      <c r="I8" s="13" t="s">
        <v>47</v>
      </c>
      <c r="J8" s="13">
        <v>75000</v>
      </c>
      <c r="O8" s="13" t="s">
        <v>32</v>
      </c>
      <c r="P8" s="13">
        <v>25</v>
      </c>
      <c r="U8" s="13" t="s">
        <v>31</v>
      </c>
      <c r="V8" s="13">
        <v>500000</v>
      </c>
      <c r="W8" s="5">
        <f>V8/V2</f>
        <v>0.2</v>
      </c>
    </row>
    <row r="9" spans="2:24" x14ac:dyDescent="0.25">
      <c r="C9" s="13" t="s">
        <v>31</v>
      </c>
      <c r="D9" s="13">
        <f>(D8-(D2*((1/D5)+D6)))/(1-(1/D5)-D6)</f>
        <v>253734.41653251473</v>
      </c>
      <c r="E9" s="15">
        <f>D9/D2</f>
        <v>0.1014937666130059</v>
      </c>
      <c r="I9" s="13" t="s">
        <v>31</v>
      </c>
      <c r="J9" s="13">
        <f>J2-J4</f>
        <v>1815901.4898145334</v>
      </c>
      <c r="K9" s="5">
        <f>J9/J2</f>
        <v>0.72636059592581337</v>
      </c>
      <c r="O9" s="13" t="s">
        <v>31</v>
      </c>
      <c r="P9" s="13">
        <f>P2*P8/100</f>
        <v>625000</v>
      </c>
      <c r="Q9" s="5">
        <f>P9/P2</f>
        <v>0.25</v>
      </c>
      <c r="U9" s="13" t="s">
        <v>32</v>
      </c>
      <c r="V9" s="13">
        <f>V8/V2*100</f>
        <v>20</v>
      </c>
    </row>
    <row r="11" spans="2:24" x14ac:dyDescent="0.25">
      <c r="B11" s="13" t="s">
        <v>6</v>
      </c>
      <c r="E11" s="13" t="s">
        <v>9</v>
      </c>
      <c r="F11" s="13" t="s">
        <v>7</v>
      </c>
      <c r="H11" s="13" t="s">
        <v>6</v>
      </c>
      <c r="K11" s="13" t="s">
        <v>9</v>
      </c>
      <c r="L11" s="13" t="s">
        <v>7</v>
      </c>
      <c r="N11" s="13" t="s">
        <v>6</v>
      </c>
      <c r="Q11" s="13" t="s">
        <v>9</v>
      </c>
      <c r="R11" s="13" t="s">
        <v>7</v>
      </c>
      <c r="T11" s="13" t="s">
        <v>6</v>
      </c>
      <c r="W11" s="13" t="s">
        <v>9</v>
      </c>
      <c r="X11" s="13" t="s">
        <v>7</v>
      </c>
    </row>
    <row r="12" spans="2:24" x14ac:dyDescent="0.25">
      <c r="B12" s="13" t="s">
        <v>3</v>
      </c>
      <c r="C12" s="13" t="s">
        <v>4</v>
      </c>
      <c r="D12" s="13" t="s">
        <v>5</v>
      </c>
      <c r="E12" s="13" t="s">
        <v>45</v>
      </c>
      <c r="F12" s="13" t="s">
        <v>28</v>
      </c>
      <c r="H12" s="13" t="s">
        <v>3</v>
      </c>
      <c r="I12" s="13" t="s">
        <v>4</v>
      </c>
      <c r="J12" s="13" t="s">
        <v>5</v>
      </c>
      <c r="K12" s="13" t="s">
        <v>45</v>
      </c>
      <c r="L12" s="13" t="s">
        <v>28</v>
      </c>
      <c r="N12" s="13" t="s">
        <v>3</v>
      </c>
      <c r="O12" s="13" t="s">
        <v>4</v>
      </c>
      <c r="P12" s="13" t="s">
        <v>5</v>
      </c>
      <c r="Q12" s="13" t="s">
        <v>45</v>
      </c>
      <c r="R12" s="13" t="s">
        <v>28</v>
      </c>
      <c r="T12" s="13" t="s">
        <v>3</v>
      </c>
      <c r="U12" s="13" t="s">
        <v>4</v>
      </c>
      <c r="V12" s="13" t="s">
        <v>5</v>
      </c>
      <c r="W12" s="13" t="s">
        <v>45</v>
      </c>
      <c r="X12" s="13" t="s">
        <v>28</v>
      </c>
    </row>
    <row r="13" spans="2:24" x14ac:dyDescent="0.25">
      <c r="F13" s="13">
        <f>$D$4</f>
        <v>2246265.5834674854</v>
      </c>
      <c r="L13" s="13">
        <f>J4</f>
        <v>684098.51018546673</v>
      </c>
      <c r="R13" s="13">
        <f>P4</f>
        <v>1875000</v>
      </c>
      <c r="X13" s="13">
        <f>V4</f>
        <v>2000000</v>
      </c>
    </row>
    <row r="14" spans="2:24" x14ac:dyDescent="0.25">
      <c r="B14" s="14">
        <v>1</v>
      </c>
      <c r="C14" s="13">
        <f t="shared" ref="C14:C25" si="0">IFERROR(F13/($D$5+1-B14),0)</f>
        <v>187188.79862229046</v>
      </c>
      <c r="D14" s="13">
        <f>F13*$D$6</f>
        <v>59076.784845194867</v>
      </c>
      <c r="E14" s="13">
        <f t="shared" ref="E14:E25" si="1">D14+C14</f>
        <v>246265.58346748532</v>
      </c>
      <c r="F14" s="13">
        <f t="shared" ref="F14:F25" si="2">F13-C14</f>
        <v>2059076.784845195</v>
      </c>
      <c r="H14" s="14">
        <v>1</v>
      </c>
      <c r="I14" s="13">
        <f>IFERROR(L13/($J$5+1-H14),0)</f>
        <v>57008.209182122228</v>
      </c>
      <c r="J14" s="13">
        <f>$J$6*L13</f>
        <v>17991.790817877776</v>
      </c>
      <c r="K14" s="13">
        <f>I14+J14</f>
        <v>75000</v>
      </c>
      <c r="L14" s="13">
        <f>L13-I14</f>
        <v>627090.30100334447</v>
      </c>
      <c r="N14" s="14">
        <v>1</v>
      </c>
      <c r="O14" s="13">
        <f>IFERROR(R13/($P$5+1-N14),0)</f>
        <v>156250</v>
      </c>
      <c r="P14" s="13">
        <f>$P$6*R13</f>
        <v>49312.5</v>
      </c>
      <c r="Q14" s="13">
        <f>O14+P14</f>
        <v>205562.5</v>
      </c>
      <c r="R14" s="13">
        <f>R13-O14</f>
        <v>1718750</v>
      </c>
      <c r="T14" s="14">
        <v>1</v>
      </c>
      <c r="U14" s="13">
        <f>IFERROR(X13/($V$5+1-T14),0)</f>
        <v>166666.66666666666</v>
      </c>
      <c r="V14" s="13">
        <f>$V$6*X13</f>
        <v>52600</v>
      </c>
      <c r="W14" s="13">
        <f>U14+V14</f>
        <v>219266.66666666666</v>
      </c>
      <c r="X14" s="13">
        <f>X13-U14</f>
        <v>1833333.3333333333</v>
      </c>
    </row>
    <row r="15" spans="2:24" x14ac:dyDescent="0.25">
      <c r="B15" s="14">
        <f t="shared" ref="B15:B25" si="3">B14+1</f>
        <v>2</v>
      </c>
      <c r="C15" s="13">
        <f t="shared" si="0"/>
        <v>187188.79862229046</v>
      </c>
      <c r="D15" s="13">
        <f>F14*$D$6</f>
        <v>54153.719441428628</v>
      </c>
      <c r="E15" s="13">
        <f t="shared" si="1"/>
        <v>241342.51806371909</v>
      </c>
      <c r="F15" s="13">
        <f t="shared" si="2"/>
        <v>1871887.9862229046</v>
      </c>
      <c r="H15" s="14">
        <f>H14+1</f>
        <v>2</v>
      </c>
      <c r="I15" s="13">
        <f t="shared" ref="I15:I25" si="4">IFERROR(L14/($J$5+1-H15),0)</f>
        <v>57008.209182122228</v>
      </c>
      <c r="J15" s="13">
        <f>$J$6*L14</f>
        <v>16492.474916387961</v>
      </c>
      <c r="K15" s="13">
        <f t="shared" ref="K15:K25" si="5">I15+J15</f>
        <v>73500.684098510188</v>
      </c>
      <c r="L15" s="13">
        <f t="shared" ref="L15:L25" si="6">L14-I15</f>
        <v>570082.09182122222</v>
      </c>
      <c r="N15" s="14">
        <f>N14+1</f>
        <v>2</v>
      </c>
      <c r="O15" s="13">
        <f t="shared" ref="O15:O25" si="7">IFERROR(R14/($P$5+1-N15),0)</f>
        <v>156250</v>
      </c>
      <c r="P15" s="13">
        <f t="shared" ref="P15:P25" si="8">$P$6*R14</f>
        <v>45203.125</v>
      </c>
      <c r="Q15" s="13">
        <f t="shared" ref="Q15:Q25" si="9">O15+P15</f>
        <v>201453.125</v>
      </c>
      <c r="R15" s="13">
        <f t="shared" ref="R15:R25" si="10">R14-O15</f>
        <v>1562500</v>
      </c>
      <c r="T15" s="14">
        <f>T14+1</f>
        <v>2</v>
      </c>
      <c r="U15" s="13">
        <f t="shared" ref="U15:U25" si="11">IFERROR(X14/($V$5+1-T15),0)</f>
        <v>166666.66666666666</v>
      </c>
      <c r="V15" s="13">
        <f t="shared" ref="V15:V25" si="12">$V$6*X14</f>
        <v>48216.666666666664</v>
      </c>
      <c r="W15" s="13">
        <f t="shared" ref="W15:W25" si="13">U15+V15</f>
        <v>214883.33333333331</v>
      </c>
      <c r="X15" s="13">
        <f t="shared" ref="X15:X25" si="14">X14-U15</f>
        <v>1666666.6666666665</v>
      </c>
    </row>
    <row r="16" spans="2:24" x14ac:dyDescent="0.25">
      <c r="B16" s="14">
        <f t="shared" si="3"/>
        <v>3</v>
      </c>
      <c r="C16" s="13">
        <f t="shared" si="0"/>
        <v>187188.79862229046</v>
      </c>
      <c r="D16" s="13">
        <f t="shared" ref="D16:D25" si="15">F15*$D$6</f>
        <v>49230.654037662396</v>
      </c>
      <c r="E16" s="13">
        <f t="shared" si="1"/>
        <v>236419.45265995286</v>
      </c>
      <c r="F16" s="13">
        <f t="shared" si="2"/>
        <v>1684699.1876006143</v>
      </c>
      <c r="H16" s="14">
        <f t="shared" ref="H16:H25" si="16">H15+1</f>
        <v>3</v>
      </c>
      <c r="I16" s="13">
        <f t="shared" si="4"/>
        <v>57008.20918212222</v>
      </c>
      <c r="J16" s="13">
        <f t="shared" ref="J16:J25" si="17">$J$6*L15</f>
        <v>14993.159014898145</v>
      </c>
      <c r="K16" s="13">
        <f t="shared" si="5"/>
        <v>72001.368197020362</v>
      </c>
      <c r="L16" s="13">
        <f t="shared" si="6"/>
        <v>513073.88263910002</v>
      </c>
      <c r="N16" s="14">
        <f t="shared" ref="N16:N25" si="18">N15+1</f>
        <v>3</v>
      </c>
      <c r="O16" s="13">
        <f t="shared" si="7"/>
        <v>156250</v>
      </c>
      <c r="P16" s="13">
        <f t="shared" si="8"/>
        <v>41093.75</v>
      </c>
      <c r="Q16" s="13">
        <f t="shared" si="9"/>
        <v>197343.75</v>
      </c>
      <c r="R16" s="13">
        <f t="shared" si="10"/>
        <v>1406250</v>
      </c>
      <c r="T16" s="14">
        <f t="shared" ref="T16:T25" si="19">T15+1</f>
        <v>3</v>
      </c>
      <c r="U16" s="13">
        <f t="shared" si="11"/>
        <v>166666.66666666666</v>
      </c>
      <c r="V16" s="13">
        <f t="shared" si="12"/>
        <v>43833.333333333328</v>
      </c>
      <c r="W16" s="13">
        <f t="shared" si="13"/>
        <v>210500</v>
      </c>
      <c r="X16" s="13">
        <f t="shared" si="14"/>
        <v>1499999.9999999998</v>
      </c>
    </row>
    <row r="17" spans="2:24" x14ac:dyDescent="0.25">
      <c r="B17" s="14">
        <f t="shared" si="3"/>
        <v>4</v>
      </c>
      <c r="C17" s="13">
        <f t="shared" si="0"/>
        <v>187188.79862229049</v>
      </c>
      <c r="D17" s="13">
        <f t="shared" si="15"/>
        <v>44307.588633896157</v>
      </c>
      <c r="E17" s="13">
        <f t="shared" si="1"/>
        <v>231496.38725618663</v>
      </c>
      <c r="F17" s="13">
        <f t="shared" si="2"/>
        <v>1497510.3889783239</v>
      </c>
      <c r="H17" s="14">
        <f t="shared" si="16"/>
        <v>4</v>
      </c>
      <c r="I17" s="13">
        <f t="shared" si="4"/>
        <v>57008.209182122228</v>
      </c>
      <c r="J17" s="13">
        <f t="shared" si="17"/>
        <v>13493.843113408331</v>
      </c>
      <c r="K17" s="13">
        <f t="shared" si="5"/>
        <v>70502.052295530564</v>
      </c>
      <c r="L17" s="13">
        <f t="shared" si="6"/>
        <v>456065.67345697782</v>
      </c>
      <c r="N17" s="14">
        <f t="shared" si="18"/>
        <v>4</v>
      </c>
      <c r="O17" s="13">
        <f t="shared" si="7"/>
        <v>156250</v>
      </c>
      <c r="P17" s="13">
        <f t="shared" si="8"/>
        <v>36984.375</v>
      </c>
      <c r="Q17" s="13">
        <f t="shared" si="9"/>
        <v>193234.375</v>
      </c>
      <c r="R17" s="13">
        <f t="shared" si="10"/>
        <v>1250000</v>
      </c>
      <c r="T17" s="14">
        <f t="shared" si="19"/>
        <v>4</v>
      </c>
      <c r="U17" s="13">
        <f t="shared" si="11"/>
        <v>166666.66666666663</v>
      </c>
      <c r="V17" s="13">
        <f t="shared" si="12"/>
        <v>39449.999999999993</v>
      </c>
      <c r="W17" s="13">
        <f t="shared" si="13"/>
        <v>206116.66666666663</v>
      </c>
      <c r="X17" s="13">
        <f t="shared" si="14"/>
        <v>1333333.333333333</v>
      </c>
    </row>
    <row r="18" spans="2:24" x14ac:dyDescent="0.25">
      <c r="B18" s="14">
        <f t="shared" si="3"/>
        <v>5</v>
      </c>
      <c r="C18" s="13">
        <f t="shared" si="0"/>
        <v>187188.79862229049</v>
      </c>
      <c r="D18" s="13">
        <f t="shared" si="15"/>
        <v>39384.523230129918</v>
      </c>
      <c r="E18" s="13">
        <f t="shared" si="1"/>
        <v>226573.3218524204</v>
      </c>
      <c r="F18" s="13">
        <f t="shared" si="2"/>
        <v>1310321.5903560333</v>
      </c>
      <c r="H18" s="14">
        <f t="shared" si="16"/>
        <v>5</v>
      </c>
      <c r="I18" s="13">
        <f t="shared" si="4"/>
        <v>57008.209182122228</v>
      </c>
      <c r="J18" s="13">
        <f t="shared" si="17"/>
        <v>11994.527211918517</v>
      </c>
      <c r="K18" s="13">
        <f t="shared" si="5"/>
        <v>69002.736394040752</v>
      </c>
      <c r="L18" s="13">
        <f t="shared" si="6"/>
        <v>399057.46427485556</v>
      </c>
      <c r="N18" s="14">
        <f t="shared" si="18"/>
        <v>5</v>
      </c>
      <c r="O18" s="13">
        <f t="shared" si="7"/>
        <v>156250</v>
      </c>
      <c r="P18" s="13">
        <f t="shared" si="8"/>
        <v>32875</v>
      </c>
      <c r="Q18" s="13">
        <f t="shared" si="9"/>
        <v>189125</v>
      </c>
      <c r="R18" s="13">
        <f t="shared" si="10"/>
        <v>1093750</v>
      </c>
      <c r="T18" s="14">
        <f t="shared" si="19"/>
        <v>5</v>
      </c>
      <c r="U18" s="13">
        <f t="shared" si="11"/>
        <v>166666.66666666663</v>
      </c>
      <c r="V18" s="13">
        <f t="shared" si="12"/>
        <v>35066.666666666657</v>
      </c>
      <c r="W18" s="13">
        <f t="shared" si="13"/>
        <v>201733.33333333328</v>
      </c>
      <c r="X18" s="13">
        <f t="shared" si="14"/>
        <v>1166666.6666666665</v>
      </c>
    </row>
    <row r="19" spans="2:24" x14ac:dyDescent="0.25">
      <c r="B19" s="14">
        <f t="shared" si="3"/>
        <v>6</v>
      </c>
      <c r="C19" s="13">
        <f t="shared" si="0"/>
        <v>187188.79862229046</v>
      </c>
      <c r="D19" s="13">
        <f t="shared" si="15"/>
        <v>34461.457826363679</v>
      </c>
      <c r="E19" s="13">
        <f t="shared" si="1"/>
        <v>221650.25644865414</v>
      </c>
      <c r="F19" s="13">
        <f t="shared" si="2"/>
        <v>1123132.7917337429</v>
      </c>
      <c r="H19" s="14">
        <f t="shared" si="16"/>
        <v>6</v>
      </c>
      <c r="I19" s="13">
        <f>IFERROR(L18/($J$5+1-H19),0)</f>
        <v>57008.20918212222</v>
      </c>
      <c r="J19" s="13">
        <f t="shared" si="17"/>
        <v>10495.211310428702</v>
      </c>
      <c r="K19" s="13">
        <f t="shared" si="5"/>
        <v>67503.420492550926</v>
      </c>
      <c r="L19" s="13">
        <f t="shared" si="6"/>
        <v>342049.25509273337</v>
      </c>
      <c r="N19" s="14">
        <f t="shared" si="18"/>
        <v>6</v>
      </c>
      <c r="O19" s="13">
        <f t="shared" si="7"/>
        <v>156250</v>
      </c>
      <c r="P19" s="13">
        <f t="shared" si="8"/>
        <v>28765.625</v>
      </c>
      <c r="Q19" s="13">
        <f t="shared" si="9"/>
        <v>185015.625</v>
      </c>
      <c r="R19" s="13">
        <f t="shared" si="10"/>
        <v>937500</v>
      </c>
      <c r="T19" s="14">
        <f t="shared" si="19"/>
        <v>6</v>
      </c>
      <c r="U19" s="13">
        <f t="shared" si="11"/>
        <v>166666.66666666666</v>
      </c>
      <c r="V19" s="13">
        <f t="shared" si="12"/>
        <v>30683.333333333328</v>
      </c>
      <c r="W19" s="13">
        <f t="shared" si="13"/>
        <v>197350</v>
      </c>
      <c r="X19" s="13">
        <f t="shared" si="14"/>
        <v>999999.99999999988</v>
      </c>
    </row>
    <row r="20" spans="2:24" x14ac:dyDescent="0.25">
      <c r="B20" s="14">
        <f t="shared" si="3"/>
        <v>7</v>
      </c>
      <c r="C20" s="13">
        <f t="shared" si="0"/>
        <v>187188.79862229049</v>
      </c>
      <c r="D20" s="13">
        <f t="shared" si="15"/>
        <v>29538.392422597441</v>
      </c>
      <c r="E20" s="13">
        <f t="shared" si="1"/>
        <v>216727.19104488794</v>
      </c>
      <c r="F20" s="13">
        <f t="shared" si="2"/>
        <v>935943.99311145244</v>
      </c>
      <c r="H20" s="14">
        <f t="shared" si="16"/>
        <v>7</v>
      </c>
      <c r="I20" s="13">
        <f t="shared" si="4"/>
        <v>57008.209182122228</v>
      </c>
      <c r="J20" s="13">
        <f t="shared" si="17"/>
        <v>8995.8954089388881</v>
      </c>
      <c r="K20" s="13">
        <f t="shared" si="5"/>
        <v>66004.104591061114</v>
      </c>
      <c r="L20" s="13">
        <f t="shared" si="6"/>
        <v>285041.04591061117</v>
      </c>
      <c r="N20" s="14">
        <f t="shared" si="18"/>
        <v>7</v>
      </c>
      <c r="O20" s="13">
        <f t="shared" si="7"/>
        <v>156250</v>
      </c>
      <c r="P20" s="13">
        <f t="shared" si="8"/>
        <v>24656.25</v>
      </c>
      <c r="Q20" s="13">
        <f t="shared" si="9"/>
        <v>180906.25</v>
      </c>
      <c r="R20" s="13">
        <f t="shared" si="10"/>
        <v>781250</v>
      </c>
      <c r="T20" s="14">
        <f t="shared" si="19"/>
        <v>7</v>
      </c>
      <c r="U20" s="13">
        <f t="shared" si="11"/>
        <v>166666.66666666666</v>
      </c>
      <c r="V20" s="13">
        <f t="shared" si="12"/>
        <v>26299.999999999996</v>
      </c>
      <c r="W20" s="13">
        <f t="shared" si="13"/>
        <v>192966.66666666666</v>
      </c>
      <c r="X20" s="13">
        <f t="shared" si="14"/>
        <v>833333.33333333326</v>
      </c>
    </row>
    <row r="21" spans="2:24" x14ac:dyDescent="0.25">
      <c r="B21" s="14">
        <f t="shared" si="3"/>
        <v>8</v>
      </c>
      <c r="C21" s="13">
        <f t="shared" si="0"/>
        <v>187188.79862229049</v>
      </c>
      <c r="D21" s="13">
        <f t="shared" si="15"/>
        <v>24615.327018831198</v>
      </c>
      <c r="E21" s="13">
        <f t="shared" si="1"/>
        <v>211804.12564112167</v>
      </c>
      <c r="F21" s="13">
        <f t="shared" si="2"/>
        <v>748755.19448916195</v>
      </c>
      <c r="H21" s="14">
        <f t="shared" si="16"/>
        <v>8</v>
      </c>
      <c r="I21" s="13">
        <f t="shared" si="4"/>
        <v>57008.209182122235</v>
      </c>
      <c r="J21" s="13">
        <f t="shared" si="17"/>
        <v>7496.5795074490734</v>
      </c>
      <c r="K21" s="13">
        <f t="shared" si="5"/>
        <v>64504.788689571309</v>
      </c>
      <c r="L21" s="13">
        <f t="shared" si="6"/>
        <v>228032.83672848894</v>
      </c>
      <c r="N21" s="14">
        <f t="shared" si="18"/>
        <v>8</v>
      </c>
      <c r="O21" s="13">
        <f t="shared" si="7"/>
        <v>156250</v>
      </c>
      <c r="P21" s="13">
        <f t="shared" si="8"/>
        <v>20546.875</v>
      </c>
      <c r="Q21" s="13">
        <f t="shared" si="9"/>
        <v>176796.875</v>
      </c>
      <c r="R21" s="13">
        <f t="shared" si="10"/>
        <v>625000</v>
      </c>
      <c r="T21" s="14">
        <f t="shared" si="19"/>
        <v>8</v>
      </c>
      <c r="U21" s="13">
        <f t="shared" si="11"/>
        <v>166666.66666666666</v>
      </c>
      <c r="V21" s="13">
        <f t="shared" si="12"/>
        <v>21916.666666666664</v>
      </c>
      <c r="W21" s="13">
        <f t="shared" si="13"/>
        <v>188583.33333333331</v>
      </c>
      <c r="X21" s="13">
        <f t="shared" si="14"/>
        <v>666666.66666666663</v>
      </c>
    </row>
    <row r="22" spans="2:24" x14ac:dyDescent="0.25">
      <c r="B22" s="14">
        <f t="shared" si="3"/>
        <v>9</v>
      </c>
      <c r="C22" s="13">
        <f t="shared" si="0"/>
        <v>187188.79862229049</v>
      </c>
      <c r="D22" s="13">
        <f t="shared" si="15"/>
        <v>19692.261615064959</v>
      </c>
      <c r="E22" s="13">
        <f t="shared" si="1"/>
        <v>206881.06023735544</v>
      </c>
      <c r="F22" s="13">
        <f t="shared" si="2"/>
        <v>561566.39586687146</v>
      </c>
      <c r="H22" s="14">
        <f t="shared" si="16"/>
        <v>9</v>
      </c>
      <c r="I22" s="13">
        <f t="shared" si="4"/>
        <v>57008.209182122235</v>
      </c>
      <c r="J22" s="13">
        <f t="shared" si="17"/>
        <v>5997.2636059592596</v>
      </c>
      <c r="K22" s="13">
        <f t="shared" si="5"/>
        <v>63005.472788081497</v>
      </c>
      <c r="L22" s="13">
        <f t="shared" si="6"/>
        <v>171024.62754636671</v>
      </c>
      <c r="N22" s="14">
        <f t="shared" si="18"/>
        <v>9</v>
      </c>
      <c r="O22" s="13">
        <f t="shared" si="7"/>
        <v>156250</v>
      </c>
      <c r="P22" s="13">
        <f t="shared" si="8"/>
        <v>16437.5</v>
      </c>
      <c r="Q22" s="13">
        <f t="shared" si="9"/>
        <v>172687.5</v>
      </c>
      <c r="R22" s="13">
        <f t="shared" si="10"/>
        <v>468750</v>
      </c>
      <c r="T22" s="14">
        <f t="shared" si="19"/>
        <v>9</v>
      </c>
      <c r="U22" s="13">
        <f t="shared" si="11"/>
        <v>166666.66666666666</v>
      </c>
      <c r="V22" s="13">
        <f t="shared" si="12"/>
        <v>17533.333333333332</v>
      </c>
      <c r="W22" s="13">
        <f t="shared" si="13"/>
        <v>184200</v>
      </c>
      <c r="X22" s="13">
        <f t="shared" si="14"/>
        <v>500000</v>
      </c>
    </row>
    <row r="23" spans="2:24" x14ac:dyDescent="0.25">
      <c r="B23" s="14">
        <f t="shared" si="3"/>
        <v>10</v>
      </c>
      <c r="C23" s="13">
        <f t="shared" si="0"/>
        <v>187188.79862229049</v>
      </c>
      <c r="D23" s="13">
        <f t="shared" si="15"/>
        <v>14769.19621129872</v>
      </c>
      <c r="E23" s="13">
        <f t="shared" si="1"/>
        <v>201957.99483358921</v>
      </c>
      <c r="F23" s="13">
        <f t="shared" si="2"/>
        <v>374377.59724458097</v>
      </c>
      <c r="H23" s="14">
        <f t="shared" si="16"/>
        <v>10</v>
      </c>
      <c r="I23" s="13">
        <f t="shared" si="4"/>
        <v>57008.209182122235</v>
      </c>
      <c r="J23" s="13">
        <f t="shared" si="17"/>
        <v>4497.9477044694449</v>
      </c>
      <c r="K23" s="13">
        <f t="shared" si="5"/>
        <v>61506.156886591678</v>
      </c>
      <c r="L23" s="13">
        <f t="shared" si="6"/>
        <v>114016.41836424448</v>
      </c>
      <c r="N23" s="14">
        <f t="shared" si="18"/>
        <v>10</v>
      </c>
      <c r="O23" s="13">
        <f t="shared" si="7"/>
        <v>156250</v>
      </c>
      <c r="P23" s="13">
        <f t="shared" si="8"/>
        <v>12328.125</v>
      </c>
      <c r="Q23" s="13">
        <f t="shared" si="9"/>
        <v>168578.125</v>
      </c>
      <c r="R23" s="13">
        <f t="shared" si="10"/>
        <v>312500</v>
      </c>
      <c r="T23" s="14">
        <f t="shared" si="19"/>
        <v>10</v>
      </c>
      <c r="U23" s="13">
        <f t="shared" si="11"/>
        <v>166666.66666666666</v>
      </c>
      <c r="V23" s="13">
        <f t="shared" si="12"/>
        <v>13150</v>
      </c>
      <c r="W23" s="13">
        <f t="shared" si="13"/>
        <v>179816.66666666666</v>
      </c>
      <c r="X23" s="13">
        <f t="shared" si="14"/>
        <v>333333.33333333337</v>
      </c>
    </row>
    <row r="24" spans="2:24" x14ac:dyDescent="0.25">
      <c r="B24" s="14">
        <f t="shared" si="3"/>
        <v>11</v>
      </c>
      <c r="C24" s="13">
        <f t="shared" si="0"/>
        <v>187188.79862229049</v>
      </c>
      <c r="D24" s="13">
        <f t="shared" si="15"/>
        <v>9846.1308075324796</v>
      </c>
      <c r="E24" s="13">
        <f t="shared" si="1"/>
        <v>197034.92942982298</v>
      </c>
      <c r="F24" s="13">
        <f t="shared" si="2"/>
        <v>187188.79862229049</v>
      </c>
      <c r="H24" s="14">
        <f t="shared" si="16"/>
        <v>11</v>
      </c>
      <c r="I24" s="13">
        <f t="shared" si="4"/>
        <v>57008.209182122242</v>
      </c>
      <c r="J24" s="13">
        <f t="shared" si="17"/>
        <v>2998.6318029796298</v>
      </c>
      <c r="K24" s="13">
        <f t="shared" si="5"/>
        <v>60006.840985101873</v>
      </c>
      <c r="L24" s="13">
        <f t="shared" si="6"/>
        <v>57008.209182122242</v>
      </c>
      <c r="N24" s="14">
        <f t="shared" si="18"/>
        <v>11</v>
      </c>
      <c r="O24" s="13">
        <f t="shared" si="7"/>
        <v>156250</v>
      </c>
      <c r="P24" s="13">
        <f t="shared" si="8"/>
        <v>8218.75</v>
      </c>
      <c r="Q24" s="13">
        <f t="shared" si="9"/>
        <v>164468.75</v>
      </c>
      <c r="R24" s="13">
        <f t="shared" si="10"/>
        <v>156250</v>
      </c>
      <c r="T24" s="14">
        <f t="shared" si="19"/>
        <v>11</v>
      </c>
      <c r="U24" s="13">
        <f t="shared" si="11"/>
        <v>166666.66666666669</v>
      </c>
      <c r="V24" s="13">
        <f t="shared" si="12"/>
        <v>8766.6666666666679</v>
      </c>
      <c r="W24" s="13">
        <f t="shared" si="13"/>
        <v>175433.33333333334</v>
      </c>
      <c r="X24" s="13">
        <f t="shared" si="14"/>
        <v>166666.66666666669</v>
      </c>
    </row>
    <row r="25" spans="2:24" x14ac:dyDescent="0.25">
      <c r="B25" s="14">
        <f t="shared" si="3"/>
        <v>12</v>
      </c>
      <c r="C25" s="13">
        <f t="shared" si="0"/>
        <v>187188.79862229049</v>
      </c>
      <c r="D25" s="13">
        <f t="shared" si="15"/>
        <v>4923.0654037662398</v>
      </c>
      <c r="E25" s="13">
        <f t="shared" si="1"/>
        <v>192111.86402605672</v>
      </c>
      <c r="F25" s="13">
        <f t="shared" si="2"/>
        <v>0</v>
      </c>
      <c r="H25" s="14">
        <f t="shared" si="16"/>
        <v>12</v>
      </c>
      <c r="I25" s="13">
        <f t="shared" si="4"/>
        <v>57008.209182122242</v>
      </c>
      <c r="J25" s="13">
        <f t="shared" si="17"/>
        <v>1499.3159014898149</v>
      </c>
      <c r="K25" s="13">
        <f t="shared" si="5"/>
        <v>58507.525083612054</v>
      </c>
      <c r="L25" s="13">
        <f t="shared" si="6"/>
        <v>0</v>
      </c>
      <c r="N25" s="14">
        <f t="shared" si="18"/>
        <v>12</v>
      </c>
      <c r="O25" s="13">
        <f t="shared" si="7"/>
        <v>156250</v>
      </c>
      <c r="P25" s="13">
        <f t="shared" si="8"/>
        <v>4109.375</v>
      </c>
      <c r="Q25" s="13">
        <f t="shared" si="9"/>
        <v>160359.375</v>
      </c>
      <c r="R25" s="13">
        <f t="shared" si="10"/>
        <v>0</v>
      </c>
      <c r="T25" s="14">
        <f t="shared" si="19"/>
        <v>12</v>
      </c>
      <c r="U25" s="13">
        <f t="shared" si="11"/>
        <v>166666.66666666669</v>
      </c>
      <c r="V25" s="13">
        <f t="shared" si="12"/>
        <v>4383.3333333333339</v>
      </c>
      <c r="W25" s="13">
        <f t="shared" si="13"/>
        <v>171050.00000000003</v>
      </c>
      <c r="X25" s="13">
        <f t="shared" si="14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B404-8E76-4D4A-9936-D52EBB81609B}">
  <dimension ref="B2:X25"/>
  <sheetViews>
    <sheetView workbookViewId="0">
      <selection activeCell="D9" sqref="D9"/>
    </sheetView>
  </sheetViews>
  <sheetFormatPr defaultColWidth="18.28515625" defaultRowHeight="15" x14ac:dyDescent="0.25"/>
  <cols>
    <col min="1" max="16384" width="18.28515625" style="13"/>
  </cols>
  <sheetData>
    <row r="2" spans="2:24" x14ac:dyDescent="0.25">
      <c r="C2" s="13" t="s">
        <v>30</v>
      </c>
      <c r="D2" s="13">
        <v>2500000</v>
      </c>
      <c r="H2" s="13" t="s">
        <v>44</v>
      </c>
      <c r="I2" s="13" t="s">
        <v>30</v>
      </c>
      <c r="J2" s="13">
        <v>2500000</v>
      </c>
      <c r="O2" s="13" t="s">
        <v>30</v>
      </c>
      <c r="P2" s="13">
        <v>2500000</v>
      </c>
      <c r="U2" s="13" t="s">
        <v>30</v>
      </c>
      <c r="V2" s="13">
        <v>2500000</v>
      </c>
    </row>
    <row r="4" spans="2:24" x14ac:dyDescent="0.25">
      <c r="C4" s="13" t="s">
        <v>0</v>
      </c>
      <c r="D4" s="13">
        <f>IFERROR(D2-D9, 0)</f>
        <v>2246265.5834674854</v>
      </c>
      <c r="I4" s="13" t="s">
        <v>0</v>
      </c>
      <c r="J4" s="13">
        <f>IF(J8/((1/J5)+J6)&gt;J2,J2,J8/((1/J5)+J6))</f>
        <v>684098.51018546673</v>
      </c>
      <c r="O4" s="13" t="s">
        <v>0</v>
      </c>
      <c r="P4" s="13">
        <f>P2-P9</f>
        <v>1875000</v>
      </c>
      <c r="U4" s="13" t="s">
        <v>0</v>
      </c>
      <c r="V4" s="13">
        <f>V2-V8</f>
        <v>2000000</v>
      </c>
    </row>
    <row r="5" spans="2:24" x14ac:dyDescent="0.25">
      <c r="C5" s="13" t="s">
        <v>1</v>
      </c>
      <c r="D5" s="13">
        <v>12</v>
      </c>
      <c r="I5" s="13" t="s">
        <v>1</v>
      </c>
      <c r="J5" s="13">
        <f>D5</f>
        <v>12</v>
      </c>
      <c r="O5" s="13" t="s">
        <v>1</v>
      </c>
      <c r="P5" s="13">
        <f>J5</f>
        <v>12</v>
      </c>
      <c r="U5" s="13" t="s">
        <v>1</v>
      </c>
      <c r="V5" s="13">
        <f>P5</f>
        <v>12</v>
      </c>
    </row>
    <row r="6" spans="2:24" x14ac:dyDescent="0.25">
      <c r="C6" s="13" t="s">
        <v>5</v>
      </c>
      <c r="D6" s="15">
        <v>2.63E-2</v>
      </c>
      <c r="I6" s="13" t="s">
        <v>5</v>
      </c>
      <c r="J6" s="5">
        <f>D6</f>
        <v>2.63E-2</v>
      </c>
      <c r="O6" s="13" t="s">
        <v>5</v>
      </c>
      <c r="P6" s="5">
        <f>J6</f>
        <v>2.63E-2</v>
      </c>
      <c r="U6" s="13" t="s">
        <v>5</v>
      </c>
      <c r="V6" s="5">
        <f>P6</f>
        <v>2.63E-2</v>
      </c>
    </row>
    <row r="8" spans="2:24" x14ac:dyDescent="0.25">
      <c r="C8" s="13" t="s">
        <v>46</v>
      </c>
      <c r="D8" s="13">
        <v>500000</v>
      </c>
      <c r="I8" s="13" t="s">
        <v>47</v>
      </c>
      <c r="J8" s="13">
        <v>75000</v>
      </c>
      <c r="O8" s="13" t="s">
        <v>32</v>
      </c>
      <c r="P8" s="13">
        <v>25</v>
      </c>
      <c r="U8" s="13" t="s">
        <v>31</v>
      </c>
      <c r="V8" s="13">
        <v>500000</v>
      </c>
      <c r="W8" s="5">
        <f>V8/V2</f>
        <v>0.2</v>
      </c>
    </row>
    <row r="9" spans="2:24" x14ac:dyDescent="0.25">
      <c r="C9" s="13" t="s">
        <v>31</v>
      </c>
      <c r="D9" s="13">
        <f>(D8-(D2*((1/D5)+D6)))/(1-(1/D5)-D6)</f>
        <v>253734.41653251473</v>
      </c>
      <c r="E9" s="15">
        <f>D9/D2</f>
        <v>0.1014937666130059</v>
      </c>
      <c r="I9" s="13" t="s">
        <v>31</v>
      </c>
      <c r="J9" s="13">
        <f>J2-J4</f>
        <v>1815901.4898145334</v>
      </c>
      <c r="K9" s="5">
        <f>J9/J2</f>
        <v>0.72636059592581337</v>
      </c>
      <c r="O9" s="13" t="s">
        <v>31</v>
      </c>
      <c r="P9" s="13">
        <f>P2*P8/100</f>
        <v>625000</v>
      </c>
      <c r="Q9" s="5">
        <f>P9/P2</f>
        <v>0.25</v>
      </c>
      <c r="U9" s="13" t="s">
        <v>32</v>
      </c>
      <c r="V9" s="13">
        <f>V8/V2*100</f>
        <v>20</v>
      </c>
    </row>
    <row r="11" spans="2:24" x14ac:dyDescent="0.25">
      <c r="B11" s="13" t="s">
        <v>6</v>
      </c>
      <c r="E11" s="13" t="s">
        <v>9</v>
      </c>
      <c r="F11" s="13" t="s">
        <v>7</v>
      </c>
      <c r="H11" s="13" t="s">
        <v>6</v>
      </c>
      <c r="K11" s="13" t="s">
        <v>9</v>
      </c>
      <c r="L11" s="13" t="s">
        <v>7</v>
      </c>
      <c r="N11" s="13" t="s">
        <v>6</v>
      </c>
      <c r="Q11" s="13" t="s">
        <v>9</v>
      </c>
      <c r="R11" s="13" t="s">
        <v>7</v>
      </c>
      <c r="T11" s="13" t="s">
        <v>6</v>
      </c>
      <c r="W11" s="13" t="s">
        <v>9</v>
      </c>
      <c r="X11" s="13" t="s">
        <v>7</v>
      </c>
    </row>
    <row r="12" spans="2:24" x14ac:dyDescent="0.25">
      <c r="B12" s="13" t="s">
        <v>3</v>
      </c>
      <c r="C12" s="13" t="s">
        <v>4</v>
      </c>
      <c r="D12" s="13" t="s">
        <v>5</v>
      </c>
      <c r="E12" s="13" t="s">
        <v>45</v>
      </c>
      <c r="F12" s="13" t="s">
        <v>28</v>
      </c>
      <c r="H12" s="13" t="s">
        <v>3</v>
      </c>
      <c r="I12" s="13" t="s">
        <v>4</v>
      </c>
      <c r="J12" s="13" t="s">
        <v>5</v>
      </c>
      <c r="K12" s="13" t="s">
        <v>45</v>
      </c>
      <c r="L12" s="13" t="s">
        <v>28</v>
      </c>
      <c r="N12" s="13" t="s">
        <v>3</v>
      </c>
      <c r="O12" s="13" t="s">
        <v>4</v>
      </c>
      <c r="P12" s="13" t="s">
        <v>5</v>
      </c>
      <c r="Q12" s="13" t="s">
        <v>45</v>
      </c>
      <c r="R12" s="13" t="s">
        <v>28</v>
      </c>
      <c r="T12" s="13" t="s">
        <v>3</v>
      </c>
      <c r="U12" s="13" t="s">
        <v>4</v>
      </c>
      <c r="V12" s="13" t="s">
        <v>5</v>
      </c>
      <c r="W12" s="13" t="s">
        <v>45</v>
      </c>
      <c r="X12" s="13" t="s">
        <v>28</v>
      </c>
    </row>
    <row r="13" spans="2:24" x14ac:dyDescent="0.25">
      <c r="F13" s="13">
        <f>$D$4</f>
        <v>2246265.5834674854</v>
      </c>
      <c r="L13" s="13">
        <f>J4</f>
        <v>684098.51018546673</v>
      </c>
      <c r="R13" s="13">
        <f>P4</f>
        <v>1875000</v>
      </c>
      <c r="X13" s="13">
        <f>V4</f>
        <v>2000000</v>
      </c>
    </row>
    <row r="14" spans="2:24" x14ac:dyDescent="0.25">
      <c r="B14" s="14">
        <v>1</v>
      </c>
      <c r="C14" s="13">
        <f t="shared" ref="C14:C25" si="0">IFERROR(F13/($D$5+1-B14),0)</f>
        <v>187188.79862229046</v>
      </c>
      <c r="D14" s="13">
        <f>F13*$D$6</f>
        <v>59076.784845194867</v>
      </c>
      <c r="E14" s="13">
        <f t="shared" ref="E14:E25" si="1">D14+C14</f>
        <v>246265.58346748532</v>
      </c>
      <c r="F14" s="13">
        <f t="shared" ref="F14:F25" si="2">F13-C14</f>
        <v>2059076.784845195</v>
      </c>
      <c r="H14" s="14">
        <v>1</v>
      </c>
      <c r="I14" s="13">
        <f>IFERROR(L13/($J$5+1-H14),0)</f>
        <v>57008.209182122228</v>
      </c>
      <c r="J14" s="13">
        <f>$J$6*L13</f>
        <v>17991.790817877776</v>
      </c>
      <c r="K14" s="13">
        <f>I14+J14</f>
        <v>75000</v>
      </c>
      <c r="L14" s="13">
        <f>L13-I14</f>
        <v>627090.30100334447</v>
      </c>
      <c r="N14" s="14">
        <v>1</v>
      </c>
      <c r="O14" s="13">
        <f>IFERROR(R13/($P$5+1-N14),0)</f>
        <v>156250</v>
      </c>
      <c r="P14" s="13">
        <f>$P$6*R13</f>
        <v>49312.5</v>
      </c>
      <c r="Q14" s="13">
        <f>O14+P14</f>
        <v>205562.5</v>
      </c>
      <c r="R14" s="13">
        <f>R13-O14</f>
        <v>1718750</v>
      </c>
      <c r="T14" s="14">
        <v>1</v>
      </c>
      <c r="U14" s="13">
        <f>IFERROR(X13/($V$5+1-T14),0)</f>
        <v>166666.66666666666</v>
      </c>
      <c r="V14" s="13">
        <f>$V$6*X13</f>
        <v>52600</v>
      </c>
      <c r="W14" s="13">
        <f>U14+V14</f>
        <v>219266.66666666666</v>
      </c>
      <c r="X14" s="13">
        <f>X13-U14</f>
        <v>1833333.3333333333</v>
      </c>
    </row>
    <row r="15" spans="2:24" x14ac:dyDescent="0.25">
      <c r="B15" s="14">
        <f t="shared" ref="B15:B25" si="3">B14+1</f>
        <v>2</v>
      </c>
      <c r="C15" s="13">
        <f t="shared" si="0"/>
        <v>187188.79862229046</v>
      </c>
      <c r="D15" s="13">
        <f t="shared" ref="D15:D25" si="4">F14*$D$6</f>
        <v>54153.719441428628</v>
      </c>
      <c r="E15" s="13">
        <f t="shared" si="1"/>
        <v>241342.51806371909</v>
      </c>
      <c r="F15" s="13">
        <f t="shared" si="2"/>
        <v>1871887.9862229046</v>
      </c>
      <c r="H15" s="14">
        <f>H14+1</f>
        <v>2</v>
      </c>
      <c r="I15" s="13">
        <f t="shared" ref="I15:I25" si="5">IFERROR(L14/($J$5+1-H15),0)</f>
        <v>57008.209182122228</v>
      </c>
      <c r="J15" s="13">
        <f>$J$6*L14</f>
        <v>16492.474916387961</v>
      </c>
      <c r="K15" s="13">
        <f t="shared" ref="K15:K25" si="6">I15+J15</f>
        <v>73500.684098510188</v>
      </c>
      <c r="L15" s="13">
        <f t="shared" ref="L15:L25" si="7">L14-I15</f>
        <v>570082.09182122222</v>
      </c>
      <c r="N15" s="14">
        <f>N14+1</f>
        <v>2</v>
      </c>
      <c r="O15" s="13">
        <f t="shared" ref="O15:O25" si="8">IFERROR(R14/($P$5+1-N15),0)</f>
        <v>156250</v>
      </c>
      <c r="P15" s="13">
        <f t="shared" ref="P15:P25" si="9">$P$6*R14</f>
        <v>45203.125</v>
      </c>
      <c r="Q15" s="13">
        <f t="shared" ref="Q15:Q25" si="10">O15+P15</f>
        <v>201453.125</v>
      </c>
      <c r="R15" s="13">
        <f t="shared" ref="R15:R25" si="11">R14-O15</f>
        <v>1562500</v>
      </c>
      <c r="T15" s="14">
        <f>T14+1</f>
        <v>2</v>
      </c>
      <c r="U15" s="13">
        <f t="shared" ref="U15:U25" si="12">IFERROR(X14/($V$5+1-T15),0)</f>
        <v>166666.66666666666</v>
      </c>
      <c r="V15" s="13">
        <f t="shared" ref="V15:V25" si="13">$V$6*X14</f>
        <v>48216.666666666664</v>
      </c>
      <c r="W15" s="13">
        <f t="shared" ref="W15:W25" si="14">U15+V15</f>
        <v>214883.33333333331</v>
      </c>
      <c r="X15" s="13">
        <f t="shared" ref="X15:X25" si="15">X14-U15</f>
        <v>1666666.6666666665</v>
      </c>
    </row>
    <row r="16" spans="2:24" x14ac:dyDescent="0.25">
      <c r="B16" s="14">
        <f t="shared" si="3"/>
        <v>3</v>
      </c>
      <c r="C16" s="13">
        <f t="shared" si="0"/>
        <v>187188.79862229046</v>
      </c>
      <c r="D16" s="13">
        <f t="shared" si="4"/>
        <v>49230.654037662396</v>
      </c>
      <c r="E16" s="13">
        <f t="shared" si="1"/>
        <v>236419.45265995286</v>
      </c>
      <c r="F16" s="13">
        <f t="shared" si="2"/>
        <v>1684699.1876006143</v>
      </c>
      <c r="H16" s="14">
        <f t="shared" ref="H16:H25" si="16">H15+1</f>
        <v>3</v>
      </c>
      <c r="I16" s="13">
        <f t="shared" si="5"/>
        <v>57008.20918212222</v>
      </c>
      <c r="J16" s="13">
        <f t="shared" ref="J16:J25" si="17">$J$6*L15</f>
        <v>14993.159014898145</v>
      </c>
      <c r="K16" s="13">
        <f t="shared" si="6"/>
        <v>72001.368197020362</v>
      </c>
      <c r="L16" s="13">
        <f t="shared" si="7"/>
        <v>513073.88263910002</v>
      </c>
      <c r="N16" s="14">
        <f t="shared" ref="N16:N25" si="18">N15+1</f>
        <v>3</v>
      </c>
      <c r="O16" s="13">
        <f t="shared" si="8"/>
        <v>156250</v>
      </c>
      <c r="P16" s="13">
        <f t="shared" si="9"/>
        <v>41093.75</v>
      </c>
      <c r="Q16" s="13">
        <f t="shared" si="10"/>
        <v>197343.75</v>
      </c>
      <c r="R16" s="13">
        <f t="shared" si="11"/>
        <v>1406250</v>
      </c>
      <c r="T16" s="14">
        <f t="shared" ref="T16:T25" si="19">T15+1</f>
        <v>3</v>
      </c>
      <c r="U16" s="13">
        <f t="shared" si="12"/>
        <v>166666.66666666666</v>
      </c>
      <c r="V16" s="13">
        <f t="shared" si="13"/>
        <v>43833.333333333328</v>
      </c>
      <c r="W16" s="13">
        <f t="shared" si="14"/>
        <v>210500</v>
      </c>
      <c r="X16" s="13">
        <f t="shared" si="15"/>
        <v>1499999.9999999998</v>
      </c>
    </row>
    <row r="17" spans="2:24" x14ac:dyDescent="0.25">
      <c r="B17" s="14">
        <f t="shared" si="3"/>
        <v>4</v>
      </c>
      <c r="C17" s="13">
        <f t="shared" si="0"/>
        <v>187188.79862229049</v>
      </c>
      <c r="D17" s="13">
        <f t="shared" si="4"/>
        <v>44307.588633896157</v>
      </c>
      <c r="E17" s="13">
        <f t="shared" si="1"/>
        <v>231496.38725618663</v>
      </c>
      <c r="F17" s="13">
        <f t="shared" si="2"/>
        <v>1497510.3889783239</v>
      </c>
      <c r="H17" s="14">
        <f t="shared" si="16"/>
        <v>4</v>
      </c>
      <c r="I17" s="13">
        <f t="shared" si="5"/>
        <v>57008.209182122228</v>
      </c>
      <c r="J17" s="13">
        <f t="shared" si="17"/>
        <v>13493.843113408331</v>
      </c>
      <c r="K17" s="13">
        <f t="shared" si="6"/>
        <v>70502.052295530564</v>
      </c>
      <c r="L17" s="13">
        <f t="shared" si="7"/>
        <v>456065.67345697782</v>
      </c>
      <c r="N17" s="14">
        <f t="shared" si="18"/>
        <v>4</v>
      </c>
      <c r="O17" s="13">
        <f t="shared" si="8"/>
        <v>156250</v>
      </c>
      <c r="P17" s="13">
        <f t="shared" si="9"/>
        <v>36984.375</v>
      </c>
      <c r="Q17" s="13">
        <f t="shared" si="10"/>
        <v>193234.375</v>
      </c>
      <c r="R17" s="13">
        <f t="shared" si="11"/>
        <v>1250000</v>
      </c>
      <c r="T17" s="14">
        <f t="shared" si="19"/>
        <v>4</v>
      </c>
      <c r="U17" s="13">
        <f t="shared" si="12"/>
        <v>166666.66666666663</v>
      </c>
      <c r="V17" s="13">
        <f t="shared" si="13"/>
        <v>39449.999999999993</v>
      </c>
      <c r="W17" s="13">
        <f t="shared" si="14"/>
        <v>206116.66666666663</v>
      </c>
      <c r="X17" s="13">
        <f t="shared" si="15"/>
        <v>1333333.333333333</v>
      </c>
    </row>
    <row r="18" spans="2:24" x14ac:dyDescent="0.25">
      <c r="B18" s="14">
        <f t="shared" si="3"/>
        <v>5</v>
      </c>
      <c r="C18" s="13">
        <f t="shared" si="0"/>
        <v>187188.79862229049</v>
      </c>
      <c r="D18" s="13">
        <f t="shared" si="4"/>
        <v>39384.523230129918</v>
      </c>
      <c r="E18" s="13">
        <f t="shared" si="1"/>
        <v>226573.3218524204</v>
      </c>
      <c r="F18" s="13">
        <f t="shared" si="2"/>
        <v>1310321.5903560333</v>
      </c>
      <c r="H18" s="14">
        <f t="shared" si="16"/>
        <v>5</v>
      </c>
      <c r="I18" s="13">
        <f t="shared" si="5"/>
        <v>57008.209182122228</v>
      </c>
      <c r="J18" s="13">
        <f t="shared" si="17"/>
        <v>11994.527211918517</v>
      </c>
      <c r="K18" s="13">
        <f t="shared" si="6"/>
        <v>69002.736394040752</v>
      </c>
      <c r="L18" s="13">
        <f t="shared" si="7"/>
        <v>399057.46427485556</v>
      </c>
      <c r="N18" s="14">
        <f t="shared" si="18"/>
        <v>5</v>
      </c>
      <c r="O18" s="13">
        <f t="shared" si="8"/>
        <v>156250</v>
      </c>
      <c r="P18" s="13">
        <f t="shared" si="9"/>
        <v>32875</v>
      </c>
      <c r="Q18" s="13">
        <f t="shared" si="10"/>
        <v>189125</v>
      </c>
      <c r="R18" s="13">
        <f t="shared" si="11"/>
        <v>1093750</v>
      </c>
      <c r="T18" s="14">
        <f t="shared" si="19"/>
        <v>5</v>
      </c>
      <c r="U18" s="13">
        <f t="shared" si="12"/>
        <v>166666.66666666663</v>
      </c>
      <c r="V18" s="13">
        <f t="shared" si="13"/>
        <v>35066.666666666657</v>
      </c>
      <c r="W18" s="13">
        <f t="shared" si="14"/>
        <v>201733.33333333328</v>
      </c>
      <c r="X18" s="13">
        <f t="shared" si="15"/>
        <v>1166666.6666666665</v>
      </c>
    </row>
    <row r="19" spans="2:24" x14ac:dyDescent="0.25">
      <c r="B19" s="14">
        <f t="shared" si="3"/>
        <v>6</v>
      </c>
      <c r="C19" s="13">
        <f t="shared" si="0"/>
        <v>187188.79862229046</v>
      </c>
      <c r="D19" s="13">
        <f t="shared" si="4"/>
        <v>34461.457826363679</v>
      </c>
      <c r="E19" s="13">
        <f t="shared" si="1"/>
        <v>221650.25644865414</v>
      </c>
      <c r="F19" s="13">
        <f t="shared" si="2"/>
        <v>1123132.7917337429</v>
      </c>
      <c r="H19" s="14">
        <f t="shared" si="16"/>
        <v>6</v>
      </c>
      <c r="I19" s="13">
        <f>IFERROR(L18/($J$5+1-H19),0)</f>
        <v>57008.20918212222</v>
      </c>
      <c r="J19" s="13">
        <f t="shared" si="17"/>
        <v>10495.211310428702</v>
      </c>
      <c r="K19" s="13">
        <f t="shared" si="6"/>
        <v>67503.420492550926</v>
      </c>
      <c r="L19" s="13">
        <f t="shared" si="7"/>
        <v>342049.25509273337</v>
      </c>
      <c r="N19" s="14">
        <f t="shared" si="18"/>
        <v>6</v>
      </c>
      <c r="O19" s="13">
        <f t="shared" si="8"/>
        <v>156250</v>
      </c>
      <c r="P19" s="13">
        <f t="shared" si="9"/>
        <v>28765.625</v>
      </c>
      <c r="Q19" s="13">
        <f t="shared" si="10"/>
        <v>185015.625</v>
      </c>
      <c r="R19" s="13">
        <f t="shared" si="11"/>
        <v>937500</v>
      </c>
      <c r="T19" s="14">
        <f t="shared" si="19"/>
        <v>6</v>
      </c>
      <c r="U19" s="13">
        <f t="shared" si="12"/>
        <v>166666.66666666666</v>
      </c>
      <c r="V19" s="13">
        <f t="shared" si="13"/>
        <v>30683.333333333328</v>
      </c>
      <c r="W19" s="13">
        <f t="shared" si="14"/>
        <v>197350</v>
      </c>
      <c r="X19" s="13">
        <f t="shared" si="15"/>
        <v>999999.99999999988</v>
      </c>
    </row>
    <row r="20" spans="2:24" x14ac:dyDescent="0.25">
      <c r="B20" s="14">
        <f t="shared" si="3"/>
        <v>7</v>
      </c>
      <c r="C20" s="13">
        <f t="shared" si="0"/>
        <v>187188.79862229049</v>
      </c>
      <c r="D20" s="13">
        <f t="shared" si="4"/>
        <v>29538.392422597441</v>
      </c>
      <c r="E20" s="13">
        <f t="shared" si="1"/>
        <v>216727.19104488794</v>
      </c>
      <c r="F20" s="13">
        <f t="shared" si="2"/>
        <v>935943.99311145244</v>
      </c>
      <c r="H20" s="14">
        <f t="shared" si="16"/>
        <v>7</v>
      </c>
      <c r="I20" s="13">
        <f t="shared" si="5"/>
        <v>57008.209182122228</v>
      </c>
      <c r="J20" s="13">
        <f t="shared" si="17"/>
        <v>8995.8954089388881</v>
      </c>
      <c r="K20" s="13">
        <f t="shared" si="6"/>
        <v>66004.104591061114</v>
      </c>
      <c r="L20" s="13">
        <f t="shared" si="7"/>
        <v>285041.04591061117</v>
      </c>
      <c r="N20" s="14">
        <f t="shared" si="18"/>
        <v>7</v>
      </c>
      <c r="O20" s="13">
        <f t="shared" si="8"/>
        <v>156250</v>
      </c>
      <c r="P20" s="13">
        <f t="shared" si="9"/>
        <v>24656.25</v>
      </c>
      <c r="Q20" s="13">
        <f t="shared" si="10"/>
        <v>180906.25</v>
      </c>
      <c r="R20" s="13">
        <f t="shared" si="11"/>
        <v>781250</v>
      </c>
      <c r="T20" s="14">
        <f t="shared" si="19"/>
        <v>7</v>
      </c>
      <c r="U20" s="13">
        <f t="shared" si="12"/>
        <v>166666.66666666666</v>
      </c>
      <c r="V20" s="13">
        <f t="shared" si="13"/>
        <v>26299.999999999996</v>
      </c>
      <c r="W20" s="13">
        <f t="shared" si="14"/>
        <v>192966.66666666666</v>
      </c>
      <c r="X20" s="13">
        <f t="shared" si="15"/>
        <v>833333.33333333326</v>
      </c>
    </row>
    <row r="21" spans="2:24" x14ac:dyDescent="0.25">
      <c r="B21" s="14">
        <f t="shared" si="3"/>
        <v>8</v>
      </c>
      <c r="C21" s="13">
        <f t="shared" si="0"/>
        <v>187188.79862229049</v>
      </c>
      <c r="D21" s="13">
        <f t="shared" si="4"/>
        <v>24615.327018831198</v>
      </c>
      <c r="E21" s="13">
        <f t="shared" si="1"/>
        <v>211804.12564112167</v>
      </c>
      <c r="F21" s="13">
        <f t="shared" si="2"/>
        <v>748755.19448916195</v>
      </c>
      <c r="H21" s="14">
        <f t="shared" si="16"/>
        <v>8</v>
      </c>
      <c r="I21" s="13">
        <f t="shared" si="5"/>
        <v>57008.209182122235</v>
      </c>
      <c r="J21" s="13">
        <f t="shared" si="17"/>
        <v>7496.5795074490734</v>
      </c>
      <c r="K21" s="13">
        <f t="shared" si="6"/>
        <v>64504.788689571309</v>
      </c>
      <c r="L21" s="13">
        <f t="shared" si="7"/>
        <v>228032.83672848894</v>
      </c>
      <c r="N21" s="14">
        <f t="shared" si="18"/>
        <v>8</v>
      </c>
      <c r="O21" s="13">
        <f t="shared" si="8"/>
        <v>156250</v>
      </c>
      <c r="P21" s="13">
        <f t="shared" si="9"/>
        <v>20546.875</v>
      </c>
      <c r="Q21" s="13">
        <f t="shared" si="10"/>
        <v>176796.875</v>
      </c>
      <c r="R21" s="13">
        <f t="shared" si="11"/>
        <v>625000</v>
      </c>
      <c r="T21" s="14">
        <f t="shared" si="19"/>
        <v>8</v>
      </c>
      <c r="U21" s="13">
        <f t="shared" si="12"/>
        <v>166666.66666666666</v>
      </c>
      <c r="V21" s="13">
        <f t="shared" si="13"/>
        <v>21916.666666666664</v>
      </c>
      <c r="W21" s="13">
        <f t="shared" si="14"/>
        <v>188583.33333333331</v>
      </c>
      <c r="X21" s="13">
        <f t="shared" si="15"/>
        <v>666666.66666666663</v>
      </c>
    </row>
    <row r="22" spans="2:24" x14ac:dyDescent="0.25">
      <c r="B22" s="14">
        <f t="shared" si="3"/>
        <v>9</v>
      </c>
      <c r="C22" s="13">
        <f t="shared" si="0"/>
        <v>187188.79862229049</v>
      </c>
      <c r="D22" s="13">
        <f t="shared" si="4"/>
        <v>19692.261615064959</v>
      </c>
      <c r="E22" s="13">
        <f t="shared" si="1"/>
        <v>206881.06023735544</v>
      </c>
      <c r="F22" s="13">
        <f t="shared" si="2"/>
        <v>561566.39586687146</v>
      </c>
      <c r="H22" s="14">
        <f t="shared" si="16"/>
        <v>9</v>
      </c>
      <c r="I22" s="13">
        <f t="shared" si="5"/>
        <v>57008.209182122235</v>
      </c>
      <c r="J22" s="13">
        <f t="shared" si="17"/>
        <v>5997.2636059592596</v>
      </c>
      <c r="K22" s="13">
        <f t="shared" si="6"/>
        <v>63005.472788081497</v>
      </c>
      <c r="L22" s="13">
        <f t="shared" si="7"/>
        <v>171024.62754636671</v>
      </c>
      <c r="N22" s="14">
        <f t="shared" si="18"/>
        <v>9</v>
      </c>
      <c r="O22" s="13">
        <f t="shared" si="8"/>
        <v>156250</v>
      </c>
      <c r="P22" s="13">
        <f t="shared" si="9"/>
        <v>16437.5</v>
      </c>
      <c r="Q22" s="13">
        <f t="shared" si="10"/>
        <v>172687.5</v>
      </c>
      <c r="R22" s="13">
        <f t="shared" si="11"/>
        <v>468750</v>
      </c>
      <c r="T22" s="14">
        <f t="shared" si="19"/>
        <v>9</v>
      </c>
      <c r="U22" s="13">
        <f t="shared" si="12"/>
        <v>166666.66666666666</v>
      </c>
      <c r="V22" s="13">
        <f t="shared" si="13"/>
        <v>17533.333333333332</v>
      </c>
      <c r="W22" s="13">
        <f t="shared" si="14"/>
        <v>184200</v>
      </c>
      <c r="X22" s="13">
        <f t="shared" si="15"/>
        <v>500000</v>
      </c>
    </row>
    <row r="23" spans="2:24" x14ac:dyDescent="0.25">
      <c r="B23" s="14">
        <f t="shared" si="3"/>
        <v>10</v>
      </c>
      <c r="C23" s="13">
        <f t="shared" si="0"/>
        <v>187188.79862229049</v>
      </c>
      <c r="D23" s="13">
        <f t="shared" si="4"/>
        <v>14769.19621129872</v>
      </c>
      <c r="E23" s="13">
        <f t="shared" si="1"/>
        <v>201957.99483358921</v>
      </c>
      <c r="F23" s="13">
        <f t="shared" si="2"/>
        <v>374377.59724458097</v>
      </c>
      <c r="H23" s="14">
        <f t="shared" si="16"/>
        <v>10</v>
      </c>
      <c r="I23" s="13">
        <f t="shared" si="5"/>
        <v>57008.209182122235</v>
      </c>
      <c r="J23" s="13">
        <f t="shared" si="17"/>
        <v>4497.9477044694449</v>
      </c>
      <c r="K23" s="13">
        <f t="shared" si="6"/>
        <v>61506.156886591678</v>
      </c>
      <c r="L23" s="13">
        <f t="shared" si="7"/>
        <v>114016.41836424448</v>
      </c>
      <c r="N23" s="14">
        <f t="shared" si="18"/>
        <v>10</v>
      </c>
      <c r="O23" s="13">
        <f t="shared" si="8"/>
        <v>156250</v>
      </c>
      <c r="P23" s="13">
        <f t="shared" si="9"/>
        <v>12328.125</v>
      </c>
      <c r="Q23" s="13">
        <f t="shared" si="10"/>
        <v>168578.125</v>
      </c>
      <c r="R23" s="13">
        <f t="shared" si="11"/>
        <v>312500</v>
      </c>
      <c r="T23" s="14">
        <f t="shared" si="19"/>
        <v>10</v>
      </c>
      <c r="U23" s="13">
        <f t="shared" si="12"/>
        <v>166666.66666666666</v>
      </c>
      <c r="V23" s="13">
        <f t="shared" si="13"/>
        <v>13150</v>
      </c>
      <c r="W23" s="13">
        <f t="shared" si="14"/>
        <v>179816.66666666666</v>
      </c>
      <c r="X23" s="13">
        <f t="shared" si="15"/>
        <v>333333.33333333337</v>
      </c>
    </row>
    <row r="24" spans="2:24" x14ac:dyDescent="0.25">
      <c r="B24" s="14">
        <f t="shared" si="3"/>
        <v>11</v>
      </c>
      <c r="C24" s="13">
        <f t="shared" si="0"/>
        <v>187188.79862229049</v>
      </c>
      <c r="D24" s="13">
        <f t="shared" si="4"/>
        <v>9846.1308075324796</v>
      </c>
      <c r="E24" s="13">
        <f t="shared" si="1"/>
        <v>197034.92942982298</v>
      </c>
      <c r="F24" s="13">
        <f t="shared" si="2"/>
        <v>187188.79862229049</v>
      </c>
      <c r="H24" s="14">
        <f t="shared" si="16"/>
        <v>11</v>
      </c>
      <c r="I24" s="13">
        <f t="shared" si="5"/>
        <v>57008.209182122242</v>
      </c>
      <c r="J24" s="13">
        <f t="shared" si="17"/>
        <v>2998.6318029796298</v>
      </c>
      <c r="K24" s="13">
        <f t="shared" si="6"/>
        <v>60006.840985101873</v>
      </c>
      <c r="L24" s="13">
        <f t="shared" si="7"/>
        <v>57008.209182122242</v>
      </c>
      <c r="N24" s="14">
        <f t="shared" si="18"/>
        <v>11</v>
      </c>
      <c r="O24" s="13">
        <f t="shared" si="8"/>
        <v>156250</v>
      </c>
      <c r="P24" s="13">
        <f t="shared" si="9"/>
        <v>8218.75</v>
      </c>
      <c r="Q24" s="13">
        <f t="shared" si="10"/>
        <v>164468.75</v>
      </c>
      <c r="R24" s="13">
        <f t="shared" si="11"/>
        <v>156250</v>
      </c>
      <c r="T24" s="14">
        <f t="shared" si="19"/>
        <v>11</v>
      </c>
      <c r="U24" s="13">
        <f t="shared" si="12"/>
        <v>166666.66666666669</v>
      </c>
      <c r="V24" s="13">
        <f t="shared" si="13"/>
        <v>8766.6666666666679</v>
      </c>
      <c r="W24" s="13">
        <f t="shared" si="14"/>
        <v>175433.33333333334</v>
      </c>
      <c r="X24" s="13">
        <f t="shared" si="15"/>
        <v>166666.66666666669</v>
      </c>
    </row>
    <row r="25" spans="2:24" x14ac:dyDescent="0.25">
      <c r="B25" s="14">
        <f t="shared" si="3"/>
        <v>12</v>
      </c>
      <c r="C25" s="13">
        <f t="shared" si="0"/>
        <v>187188.79862229049</v>
      </c>
      <c r="D25" s="13">
        <f t="shared" si="4"/>
        <v>4923.0654037662398</v>
      </c>
      <c r="E25" s="13">
        <f t="shared" si="1"/>
        <v>192111.86402605672</v>
      </c>
      <c r="F25" s="13">
        <f t="shared" si="2"/>
        <v>0</v>
      </c>
      <c r="H25" s="14">
        <f t="shared" si="16"/>
        <v>12</v>
      </c>
      <c r="I25" s="13">
        <f t="shared" si="5"/>
        <v>57008.209182122242</v>
      </c>
      <c r="J25" s="13">
        <f t="shared" si="17"/>
        <v>1499.3159014898149</v>
      </c>
      <c r="K25" s="13">
        <f t="shared" si="6"/>
        <v>58507.525083612054</v>
      </c>
      <c r="L25" s="13">
        <f t="shared" si="7"/>
        <v>0</v>
      </c>
      <c r="N25" s="14">
        <f t="shared" si="18"/>
        <v>12</v>
      </c>
      <c r="O25" s="13">
        <f t="shared" si="8"/>
        <v>156250</v>
      </c>
      <c r="P25" s="13">
        <f t="shared" si="9"/>
        <v>4109.375</v>
      </c>
      <c r="Q25" s="13">
        <f t="shared" si="10"/>
        <v>160359.375</v>
      </c>
      <c r="R25" s="13">
        <f t="shared" si="11"/>
        <v>0</v>
      </c>
      <c r="T25" s="14">
        <f t="shared" si="19"/>
        <v>12</v>
      </c>
      <c r="U25" s="13">
        <f t="shared" si="12"/>
        <v>166666.66666666669</v>
      </c>
      <c r="V25" s="13">
        <f t="shared" si="13"/>
        <v>4383.3333333333339</v>
      </c>
      <c r="W25" s="13">
        <f t="shared" si="14"/>
        <v>171050.00000000003</v>
      </c>
      <c r="X25" s="13">
        <f t="shared" si="15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1C03-38D7-4151-A634-F23E606B9663}">
  <dimension ref="B2:U71"/>
  <sheetViews>
    <sheetView tabSelected="1" workbookViewId="0">
      <selection activeCell="D13" sqref="D13"/>
    </sheetView>
  </sheetViews>
  <sheetFormatPr defaultColWidth="18.28515625" defaultRowHeight="15" x14ac:dyDescent="0.25"/>
  <sheetData>
    <row r="2" spans="2:21" x14ac:dyDescent="0.25">
      <c r="B2" t="s">
        <v>30</v>
      </c>
      <c r="C2" s="2">
        <v>450000000</v>
      </c>
      <c r="E2" t="s">
        <v>13</v>
      </c>
      <c r="F2" s="3">
        <f>SUM(E12:E71)</f>
        <v>27094166.666666642</v>
      </c>
      <c r="L2" t="s">
        <v>13</v>
      </c>
      <c r="M2" s="3">
        <f ca="1">SUM(L12:L71)</f>
        <v>29216088.66</v>
      </c>
      <c r="S2" t="s">
        <v>13</v>
      </c>
      <c r="T2" s="3">
        <f ca="1">SUM(S12:S71)</f>
        <v>57501666.666666657</v>
      </c>
    </row>
    <row r="3" spans="2:21" x14ac:dyDescent="0.25">
      <c r="B3" t="s">
        <v>49</v>
      </c>
      <c r="C3" s="5">
        <f>IFERROR(C4/C2,0)</f>
        <v>0.55555555555555558</v>
      </c>
      <c r="E3" t="s">
        <v>21</v>
      </c>
      <c r="F3" s="3">
        <f>SUM(F12:F71)</f>
        <v>227094166.66666645</v>
      </c>
      <c r="L3" t="s">
        <v>21</v>
      </c>
      <c r="M3" s="3">
        <f ca="1">SUM(M12:M71)</f>
        <v>229216088.66000012</v>
      </c>
      <c r="S3" t="s">
        <v>21</v>
      </c>
      <c r="T3" s="3">
        <f ca="1">SUM(T12:T71)</f>
        <v>257501666.66666633</v>
      </c>
    </row>
    <row r="4" spans="2:21" x14ac:dyDescent="0.25">
      <c r="B4" t="s">
        <v>48</v>
      </c>
      <c r="C4" s="2">
        <v>250000000</v>
      </c>
      <c r="E4" t="s">
        <v>36</v>
      </c>
      <c r="F4" s="5">
        <f>F2/$C$5</f>
        <v>0.13547083333333321</v>
      </c>
      <c r="L4" t="s">
        <v>36</v>
      </c>
      <c r="M4" s="5">
        <f ca="1">M2/$C$5</f>
        <v>0.1460804433</v>
      </c>
      <c r="S4" t="s">
        <v>36</v>
      </c>
      <c r="T4" s="5">
        <f ca="1">T2/$C$5</f>
        <v>0.28750833333333331</v>
      </c>
    </row>
    <row r="5" spans="2:21" x14ac:dyDescent="0.25">
      <c r="B5" t="s">
        <v>0</v>
      </c>
      <c r="C5" s="2">
        <f>C2-C4</f>
        <v>200000000</v>
      </c>
      <c r="E5" t="s">
        <v>20</v>
      </c>
      <c r="F5" s="5">
        <f>(1+(F2/$C$5))^(1/($C$6/12))-1</f>
        <v>2.5735051719720348E-2</v>
      </c>
      <c r="L5" t="s">
        <v>20</v>
      </c>
      <c r="M5" s="5">
        <f ca="1">(1+(M2/$C$5))^(1/($C$6/12))-1</f>
        <v>2.7644779552546295E-2</v>
      </c>
      <c r="S5" t="s">
        <v>20</v>
      </c>
      <c r="T5" s="5">
        <f ca="1">(1+(T2/$C$5))^(1/($C$6/12))-1</f>
        <v>5.1840792784335399E-2</v>
      </c>
    </row>
    <row r="6" spans="2:21" x14ac:dyDescent="0.25">
      <c r="B6" t="s">
        <v>1</v>
      </c>
      <c r="C6" s="16">
        <v>60</v>
      </c>
      <c r="E6" t="s">
        <v>37</v>
      </c>
      <c r="F6" s="3">
        <f>MAX(F12:F71)</f>
        <v>4221666.666666667</v>
      </c>
      <c r="L6" t="s">
        <v>37</v>
      </c>
      <c r="M6" s="3">
        <f ca="1">MAX(M12:M71)</f>
        <v>3845842.33</v>
      </c>
      <c r="S6" t="s">
        <v>37</v>
      </c>
      <c r="T6" s="3">
        <f ca="1">MAX(T12:T71)</f>
        <v>4416666.6666666642</v>
      </c>
    </row>
    <row r="7" spans="2:21" x14ac:dyDescent="0.25">
      <c r="E7" t="s">
        <v>38</v>
      </c>
      <c r="F7" s="3">
        <f>MIN(F12:F71)</f>
        <v>3348138.8888888857</v>
      </c>
      <c r="L7" t="s">
        <v>38</v>
      </c>
      <c r="M7" s="3">
        <f ca="1">MIN(M12:M71)</f>
        <v>3804558.87</v>
      </c>
      <c r="S7" t="s">
        <v>38</v>
      </c>
      <c r="T7" s="3">
        <f ca="1">MIN(T12:T71)</f>
        <v>4221666.6666666623</v>
      </c>
    </row>
    <row r="9" spans="2:21" x14ac:dyDescent="0.25">
      <c r="B9" s="17" t="s">
        <v>6</v>
      </c>
      <c r="C9" s="17"/>
      <c r="D9" s="17"/>
      <c r="E9" s="17"/>
      <c r="F9" t="s">
        <v>9</v>
      </c>
      <c r="G9" t="s">
        <v>7</v>
      </c>
      <c r="I9" s="18" t="s">
        <v>6</v>
      </c>
      <c r="J9" s="18"/>
      <c r="K9" s="18"/>
      <c r="L9" s="18"/>
      <c r="M9" t="s">
        <v>9</v>
      </c>
      <c r="N9" t="s">
        <v>7</v>
      </c>
      <c r="P9" s="18" t="s">
        <v>6</v>
      </c>
      <c r="Q9" s="18"/>
      <c r="R9" s="18"/>
      <c r="S9" s="18"/>
      <c r="T9" t="s">
        <v>9</v>
      </c>
      <c r="U9" t="s">
        <v>7</v>
      </c>
    </row>
    <row r="10" spans="2:21" x14ac:dyDescent="0.25">
      <c r="B10" t="s">
        <v>3</v>
      </c>
      <c r="C10" t="s">
        <v>19</v>
      </c>
      <c r="D10" t="s">
        <v>4</v>
      </c>
      <c r="E10" t="s">
        <v>5</v>
      </c>
      <c r="F10" t="s">
        <v>6</v>
      </c>
      <c r="G10" t="s">
        <v>8</v>
      </c>
      <c r="I10" t="s">
        <v>3</v>
      </c>
      <c r="J10" t="s">
        <v>19</v>
      </c>
      <c r="K10" t="s">
        <v>4</v>
      </c>
      <c r="L10" t="s">
        <v>5</v>
      </c>
      <c r="M10" t="s">
        <v>6</v>
      </c>
      <c r="N10" t="s">
        <v>8</v>
      </c>
      <c r="P10" t="s">
        <v>3</v>
      </c>
      <c r="Q10" t="s">
        <v>19</v>
      </c>
      <c r="R10" t="s">
        <v>4</v>
      </c>
      <c r="S10" t="s">
        <v>5</v>
      </c>
      <c r="T10" t="s">
        <v>6</v>
      </c>
      <c r="U10" t="s">
        <v>8</v>
      </c>
    </row>
    <row r="11" spans="2:21" x14ac:dyDescent="0.25">
      <c r="D11" s="2"/>
      <c r="E11" s="2"/>
      <c r="F11" s="2"/>
      <c r="G11" s="2">
        <f>C5</f>
        <v>200000000</v>
      </c>
      <c r="K11" s="2"/>
      <c r="L11" s="2"/>
      <c r="M11" s="2"/>
      <c r="N11" s="2">
        <f>C5</f>
        <v>200000000</v>
      </c>
      <c r="R11" s="2"/>
      <c r="S11" s="2"/>
      <c r="T11" s="2"/>
      <c r="U11" s="2">
        <f>C5</f>
        <v>200000000</v>
      </c>
    </row>
    <row r="12" spans="2:21" x14ac:dyDescent="0.25">
      <c r="B12">
        <v>1</v>
      </c>
      <c r="C12" s="1">
        <v>5.33E-2</v>
      </c>
      <c r="D12" s="2">
        <f>IF(B12&gt;$C$6,0,G11/($C$6+1-B12))</f>
        <v>3333333.3333333335</v>
      </c>
      <c r="E12" s="2">
        <f t="shared" ref="E12:E43" si="0">IF($C$12/12*G11&lt;0,0,$C$12/12*G11)</f>
        <v>888333.33333333337</v>
      </c>
      <c r="F12" s="2">
        <f t="shared" ref="F12:F43" si="1">D12+E12</f>
        <v>4221666.666666667</v>
      </c>
      <c r="G12" s="2">
        <f t="shared" ref="G12:G43" si="2">G11-D12</f>
        <v>196666666.66666666</v>
      </c>
      <c r="I12">
        <v>1</v>
      </c>
      <c r="J12" s="1">
        <f t="shared" ref="J12:J43" si="3">C12</f>
        <v>5.33E-2</v>
      </c>
      <c r="K12" s="2">
        <f t="shared" ref="K12:K43" si="4">M12-L12</f>
        <v>2916225.54</v>
      </c>
      <c r="L12" s="2">
        <f t="shared" ref="L12:L43" si="5">ROUND(J12/12*N11,2)</f>
        <v>888333.33</v>
      </c>
      <c r="M12" s="2">
        <f t="shared" ref="M12:M43" si="6">ROUND(IF(L12=0,0,(N11*(J12/12))/(1-1/(1+J12/12)^($C$6-I12+1))),2)</f>
        <v>3804558.87</v>
      </c>
      <c r="N12" s="2">
        <f t="shared" ref="N12:N43" si="7">N11-K12</f>
        <v>197083774.46000001</v>
      </c>
      <c r="P12">
        <v>1</v>
      </c>
      <c r="Q12" s="1">
        <f t="shared" ref="Q12:Q43" si="8">J12</f>
        <v>5.33E-2</v>
      </c>
      <c r="R12" s="2">
        <f t="shared" ref="R12:R43" si="9">IF(P12&gt;$C$6,0,U11/($C$6+1-P12))</f>
        <v>3333333.3333333335</v>
      </c>
      <c r="S12" s="2">
        <f t="shared" ref="S12:S43" si="10">Q12/12*$U$11</f>
        <v>888333.33333333337</v>
      </c>
      <c r="T12" s="2">
        <f t="shared" ref="T12:T43" si="11">S12+R12</f>
        <v>4221666.666666667</v>
      </c>
      <c r="U12" s="2">
        <f t="shared" ref="U12:U43" si="12">U11-R12</f>
        <v>196666666.66666666</v>
      </c>
    </row>
    <row r="13" spans="2:21" x14ac:dyDescent="0.25">
      <c r="B13">
        <f t="shared" ref="B13:B44" si="13">B12+1</f>
        <v>2</v>
      </c>
      <c r="C13" s="1">
        <v>5.33E-2</v>
      </c>
      <c r="D13" s="2">
        <f t="shared" ref="D12:D43" si="14">IF(B13&gt;$C$6,0,G12/($C$6+1-B13))</f>
        <v>3333333.333333333</v>
      </c>
      <c r="E13" s="2">
        <f t="shared" si="0"/>
        <v>873527.77777777775</v>
      </c>
      <c r="F13" s="2">
        <f t="shared" si="1"/>
        <v>4206861.111111111</v>
      </c>
      <c r="G13" s="2">
        <f t="shared" si="2"/>
        <v>193333333.33333331</v>
      </c>
      <c r="I13">
        <f t="shared" ref="I13:I44" si="15">I12+1</f>
        <v>2</v>
      </c>
      <c r="J13" s="1">
        <f t="shared" si="3"/>
        <v>5.33E-2</v>
      </c>
      <c r="K13" s="2">
        <f t="shared" si="4"/>
        <v>2929178.44</v>
      </c>
      <c r="L13" s="2">
        <f t="shared" si="5"/>
        <v>875380.43</v>
      </c>
      <c r="M13" s="2">
        <f t="shared" si="6"/>
        <v>3804558.87</v>
      </c>
      <c r="N13" s="2">
        <f t="shared" si="7"/>
        <v>194154596.02000001</v>
      </c>
      <c r="P13">
        <f t="shared" ref="P13:P44" si="16">P12+1</f>
        <v>2</v>
      </c>
      <c r="Q13" s="1">
        <f t="shared" si="8"/>
        <v>5.33E-2</v>
      </c>
      <c r="R13" s="2">
        <f t="shared" si="9"/>
        <v>3333333.333333333</v>
      </c>
      <c r="S13" s="2">
        <f t="shared" si="10"/>
        <v>888333.33333333337</v>
      </c>
      <c r="T13" s="2">
        <f t="shared" si="11"/>
        <v>4221666.666666666</v>
      </c>
      <c r="U13" s="2">
        <f t="shared" si="12"/>
        <v>193333333.33333331</v>
      </c>
    </row>
    <row r="14" spans="2:21" x14ac:dyDescent="0.25">
      <c r="B14">
        <f t="shared" si="13"/>
        <v>3</v>
      </c>
      <c r="C14" s="1">
        <v>5.33E-2</v>
      </c>
      <c r="D14" s="2">
        <f t="shared" si="14"/>
        <v>3333333.333333333</v>
      </c>
      <c r="E14" s="2">
        <f t="shared" si="0"/>
        <v>858722.22222222213</v>
      </c>
      <c r="F14" s="2">
        <f t="shared" si="1"/>
        <v>4192055.555555555</v>
      </c>
      <c r="G14" s="2">
        <f t="shared" si="2"/>
        <v>189999999.99999997</v>
      </c>
      <c r="I14">
        <f t="shared" si="15"/>
        <v>3</v>
      </c>
      <c r="J14" s="1">
        <f t="shared" si="3"/>
        <v>5.33E-2</v>
      </c>
      <c r="K14" s="2">
        <f t="shared" si="4"/>
        <v>2942188.87</v>
      </c>
      <c r="L14" s="2">
        <f t="shared" si="5"/>
        <v>862370</v>
      </c>
      <c r="M14" s="2">
        <f t="shared" si="6"/>
        <v>3804558.87</v>
      </c>
      <c r="N14" s="2">
        <f t="shared" si="7"/>
        <v>191212407.15000001</v>
      </c>
      <c r="P14">
        <f t="shared" si="16"/>
        <v>3</v>
      </c>
      <c r="Q14" s="1">
        <f t="shared" si="8"/>
        <v>5.33E-2</v>
      </c>
      <c r="R14" s="2">
        <f t="shared" si="9"/>
        <v>3333333.333333333</v>
      </c>
      <c r="S14" s="2">
        <f t="shared" si="10"/>
        <v>888333.33333333337</v>
      </c>
      <c r="T14" s="2">
        <f t="shared" si="11"/>
        <v>4221666.666666666</v>
      </c>
      <c r="U14" s="2">
        <f t="shared" si="12"/>
        <v>189999999.99999997</v>
      </c>
    </row>
    <row r="15" spans="2:21" x14ac:dyDescent="0.25">
      <c r="B15">
        <f t="shared" si="13"/>
        <v>4</v>
      </c>
      <c r="C15" s="1">
        <v>5.33E-2</v>
      </c>
      <c r="D15" s="2">
        <f t="shared" si="14"/>
        <v>3333333.333333333</v>
      </c>
      <c r="E15" s="2">
        <f t="shared" si="0"/>
        <v>843916.66666666651</v>
      </c>
      <c r="F15" s="2">
        <f t="shared" si="1"/>
        <v>4177249.9999999995</v>
      </c>
      <c r="G15" s="2">
        <f t="shared" si="2"/>
        <v>186666666.66666663</v>
      </c>
      <c r="I15">
        <f t="shared" si="15"/>
        <v>4</v>
      </c>
      <c r="J15" s="1">
        <f t="shared" si="3"/>
        <v>5.33E-2</v>
      </c>
      <c r="K15" s="2">
        <f t="shared" si="4"/>
        <v>2955257.09</v>
      </c>
      <c r="L15" s="2">
        <f t="shared" si="5"/>
        <v>849301.78</v>
      </c>
      <c r="M15" s="2">
        <f t="shared" si="6"/>
        <v>3804558.87</v>
      </c>
      <c r="N15" s="2">
        <f t="shared" si="7"/>
        <v>188257150.06</v>
      </c>
      <c r="P15">
        <f t="shared" si="16"/>
        <v>4</v>
      </c>
      <c r="Q15" s="1">
        <f t="shared" si="8"/>
        <v>5.33E-2</v>
      </c>
      <c r="R15" s="2">
        <f t="shared" si="9"/>
        <v>3333333.333333333</v>
      </c>
      <c r="S15" s="2">
        <f t="shared" si="10"/>
        <v>888333.33333333337</v>
      </c>
      <c r="T15" s="2">
        <f t="shared" si="11"/>
        <v>4221666.666666666</v>
      </c>
      <c r="U15" s="2">
        <f t="shared" si="12"/>
        <v>186666666.66666663</v>
      </c>
    </row>
    <row r="16" spans="2:21" x14ac:dyDescent="0.25">
      <c r="B16">
        <f t="shared" si="13"/>
        <v>5</v>
      </c>
      <c r="C16" s="1">
        <v>5.33E-2</v>
      </c>
      <c r="D16" s="2">
        <f t="shared" si="14"/>
        <v>3333333.3333333326</v>
      </c>
      <c r="E16" s="2">
        <f t="shared" si="0"/>
        <v>829111.11111111089</v>
      </c>
      <c r="F16" s="2">
        <f t="shared" si="1"/>
        <v>4162444.4444444436</v>
      </c>
      <c r="G16" s="2">
        <f t="shared" si="2"/>
        <v>183333333.33333328</v>
      </c>
      <c r="I16">
        <f t="shared" si="15"/>
        <v>5</v>
      </c>
      <c r="J16" s="1">
        <f t="shared" si="3"/>
        <v>5.33E-2</v>
      </c>
      <c r="K16" s="2">
        <f t="shared" si="4"/>
        <v>2968383.3600000003</v>
      </c>
      <c r="L16" s="2">
        <f t="shared" si="5"/>
        <v>836175.51</v>
      </c>
      <c r="M16" s="2">
        <f t="shared" si="6"/>
        <v>3804558.87</v>
      </c>
      <c r="N16" s="2">
        <f t="shared" si="7"/>
        <v>185288766.69999999</v>
      </c>
      <c r="P16">
        <f t="shared" si="16"/>
        <v>5</v>
      </c>
      <c r="Q16" s="1">
        <f t="shared" si="8"/>
        <v>5.33E-2</v>
      </c>
      <c r="R16" s="2">
        <f t="shared" si="9"/>
        <v>3333333.3333333326</v>
      </c>
      <c r="S16" s="2">
        <f t="shared" si="10"/>
        <v>888333.33333333337</v>
      </c>
      <c r="T16" s="2">
        <f t="shared" si="11"/>
        <v>4221666.666666666</v>
      </c>
      <c r="U16" s="2">
        <f t="shared" si="12"/>
        <v>183333333.33333328</v>
      </c>
    </row>
    <row r="17" spans="2:21" x14ac:dyDescent="0.25">
      <c r="B17">
        <f t="shared" si="13"/>
        <v>6</v>
      </c>
      <c r="C17" s="1">
        <v>5.33E-2</v>
      </c>
      <c r="D17" s="2">
        <f t="shared" si="14"/>
        <v>3333333.3333333326</v>
      </c>
      <c r="E17" s="2">
        <f t="shared" si="0"/>
        <v>814305.55555555539</v>
      </c>
      <c r="F17" s="2">
        <f t="shared" si="1"/>
        <v>4147638.8888888881</v>
      </c>
      <c r="G17" s="2">
        <f t="shared" si="2"/>
        <v>179999999.99999994</v>
      </c>
      <c r="I17">
        <f t="shared" si="15"/>
        <v>6</v>
      </c>
      <c r="J17" s="1">
        <f t="shared" si="3"/>
        <v>5.33E-2</v>
      </c>
      <c r="K17" s="2">
        <f t="shared" si="4"/>
        <v>2981567.93</v>
      </c>
      <c r="L17" s="2">
        <f t="shared" si="5"/>
        <v>822990.94</v>
      </c>
      <c r="M17" s="2">
        <f t="shared" si="6"/>
        <v>3804558.87</v>
      </c>
      <c r="N17" s="2">
        <f t="shared" si="7"/>
        <v>182307198.76999998</v>
      </c>
      <c r="P17">
        <f t="shared" si="16"/>
        <v>6</v>
      </c>
      <c r="Q17" s="1">
        <f t="shared" si="8"/>
        <v>5.33E-2</v>
      </c>
      <c r="R17" s="2">
        <f t="shared" si="9"/>
        <v>3333333.3333333326</v>
      </c>
      <c r="S17" s="2">
        <f t="shared" si="10"/>
        <v>888333.33333333337</v>
      </c>
      <c r="T17" s="2">
        <f t="shared" si="11"/>
        <v>4221666.666666666</v>
      </c>
      <c r="U17" s="2">
        <f t="shared" si="12"/>
        <v>179999999.99999994</v>
      </c>
    </row>
    <row r="18" spans="2:21" x14ac:dyDescent="0.25">
      <c r="B18">
        <f t="shared" si="13"/>
        <v>7</v>
      </c>
      <c r="C18" s="1">
        <v>5.33E-2</v>
      </c>
      <c r="D18" s="2">
        <f t="shared" si="14"/>
        <v>3333333.3333333321</v>
      </c>
      <c r="E18" s="2">
        <f t="shared" si="0"/>
        <v>799499.99999999977</v>
      </c>
      <c r="F18" s="2">
        <f t="shared" si="1"/>
        <v>4132833.3333333321</v>
      </c>
      <c r="G18" s="2">
        <f t="shared" si="2"/>
        <v>176666666.6666666</v>
      </c>
      <c r="I18">
        <f t="shared" si="15"/>
        <v>7</v>
      </c>
      <c r="J18" s="1">
        <f t="shared" si="3"/>
        <v>5.33E-2</v>
      </c>
      <c r="K18" s="2">
        <f t="shared" si="4"/>
        <v>2994811.06</v>
      </c>
      <c r="L18" s="2">
        <f t="shared" si="5"/>
        <v>809747.81</v>
      </c>
      <c r="M18" s="2">
        <f t="shared" si="6"/>
        <v>3804558.87</v>
      </c>
      <c r="N18" s="2">
        <f t="shared" si="7"/>
        <v>179312387.70999998</v>
      </c>
      <c r="P18">
        <f t="shared" si="16"/>
        <v>7</v>
      </c>
      <c r="Q18" s="1">
        <f t="shared" si="8"/>
        <v>5.33E-2</v>
      </c>
      <c r="R18" s="2">
        <f t="shared" si="9"/>
        <v>3333333.3333333321</v>
      </c>
      <c r="S18" s="2">
        <f t="shared" si="10"/>
        <v>888333.33333333337</v>
      </c>
      <c r="T18" s="2">
        <f t="shared" si="11"/>
        <v>4221666.6666666651</v>
      </c>
      <c r="U18" s="2">
        <f t="shared" si="12"/>
        <v>176666666.6666666</v>
      </c>
    </row>
    <row r="19" spans="2:21" x14ac:dyDescent="0.25">
      <c r="B19">
        <f t="shared" si="13"/>
        <v>8</v>
      </c>
      <c r="C19" s="1">
        <v>5.33E-2</v>
      </c>
      <c r="D19" s="2">
        <f t="shared" si="14"/>
        <v>3333333.3333333321</v>
      </c>
      <c r="E19" s="2">
        <f t="shared" si="0"/>
        <v>784694.44444444415</v>
      </c>
      <c r="F19" s="2">
        <f t="shared" si="1"/>
        <v>4118027.7777777761</v>
      </c>
      <c r="G19" s="2">
        <f t="shared" si="2"/>
        <v>173333333.33333325</v>
      </c>
      <c r="I19">
        <f t="shared" si="15"/>
        <v>8</v>
      </c>
      <c r="J19" s="1">
        <f t="shared" si="3"/>
        <v>5.33E-2</v>
      </c>
      <c r="K19" s="2">
        <f t="shared" si="4"/>
        <v>3008113.0100000002</v>
      </c>
      <c r="L19" s="2">
        <f t="shared" si="5"/>
        <v>796445.86</v>
      </c>
      <c r="M19" s="2">
        <f t="shared" si="6"/>
        <v>3804558.87</v>
      </c>
      <c r="N19" s="2">
        <f t="shared" si="7"/>
        <v>176304274.69999999</v>
      </c>
      <c r="P19">
        <f t="shared" si="16"/>
        <v>8</v>
      </c>
      <c r="Q19" s="1">
        <f t="shared" si="8"/>
        <v>5.33E-2</v>
      </c>
      <c r="R19" s="2">
        <f t="shared" si="9"/>
        <v>3333333.3333333321</v>
      </c>
      <c r="S19" s="2">
        <f t="shared" si="10"/>
        <v>888333.33333333337</v>
      </c>
      <c r="T19" s="2">
        <f t="shared" si="11"/>
        <v>4221666.6666666651</v>
      </c>
      <c r="U19" s="2">
        <f t="shared" si="12"/>
        <v>173333333.33333325</v>
      </c>
    </row>
    <row r="20" spans="2:21" x14ac:dyDescent="0.25">
      <c r="B20">
        <f t="shared" si="13"/>
        <v>9</v>
      </c>
      <c r="C20" s="1">
        <v>5.33E-2</v>
      </c>
      <c r="D20" s="2">
        <f t="shared" si="14"/>
        <v>3333333.3333333316</v>
      </c>
      <c r="E20" s="2">
        <f t="shared" si="0"/>
        <v>769888.88888888853</v>
      </c>
      <c r="F20" s="2">
        <f t="shared" si="1"/>
        <v>4103222.2222222202</v>
      </c>
      <c r="G20" s="2">
        <f t="shared" si="2"/>
        <v>169999999.99999991</v>
      </c>
      <c r="I20">
        <f t="shared" si="15"/>
        <v>9</v>
      </c>
      <c r="J20" s="1">
        <f t="shared" si="3"/>
        <v>5.33E-2</v>
      </c>
      <c r="K20" s="2">
        <f t="shared" si="4"/>
        <v>3021474.0500000003</v>
      </c>
      <c r="L20" s="2">
        <f t="shared" si="5"/>
        <v>783084.82</v>
      </c>
      <c r="M20" s="2">
        <f t="shared" si="6"/>
        <v>3804558.87</v>
      </c>
      <c r="N20" s="2">
        <f t="shared" si="7"/>
        <v>173282800.64999998</v>
      </c>
      <c r="P20">
        <f t="shared" si="16"/>
        <v>9</v>
      </c>
      <c r="Q20" s="1">
        <f t="shared" si="8"/>
        <v>5.33E-2</v>
      </c>
      <c r="R20" s="2">
        <f t="shared" si="9"/>
        <v>3333333.3333333316</v>
      </c>
      <c r="S20" s="2">
        <f t="shared" si="10"/>
        <v>888333.33333333337</v>
      </c>
      <c r="T20" s="2">
        <f t="shared" si="11"/>
        <v>4221666.6666666651</v>
      </c>
      <c r="U20" s="2">
        <f t="shared" si="12"/>
        <v>169999999.99999991</v>
      </c>
    </row>
    <row r="21" spans="2:21" x14ac:dyDescent="0.25">
      <c r="B21">
        <f t="shared" si="13"/>
        <v>10</v>
      </c>
      <c r="C21" s="1">
        <v>5.33E-2</v>
      </c>
      <c r="D21" s="2">
        <f t="shared" si="14"/>
        <v>3333333.3333333316</v>
      </c>
      <c r="E21" s="2">
        <f t="shared" si="0"/>
        <v>755083.33333333291</v>
      </c>
      <c r="F21" s="2">
        <f t="shared" si="1"/>
        <v>4088416.6666666646</v>
      </c>
      <c r="G21" s="2">
        <f t="shared" si="2"/>
        <v>166666666.66666657</v>
      </c>
      <c r="I21">
        <f t="shared" si="15"/>
        <v>10</v>
      </c>
      <c r="J21" s="1">
        <f t="shared" si="3"/>
        <v>5.33E-2</v>
      </c>
      <c r="K21" s="2">
        <f t="shared" si="4"/>
        <v>3034894.43</v>
      </c>
      <c r="L21" s="2">
        <f t="shared" si="5"/>
        <v>769664.44</v>
      </c>
      <c r="M21" s="2">
        <f t="shared" si="6"/>
        <v>3804558.87</v>
      </c>
      <c r="N21" s="2">
        <f t="shared" si="7"/>
        <v>170247906.21999997</v>
      </c>
      <c r="P21">
        <f t="shared" si="16"/>
        <v>10</v>
      </c>
      <c r="Q21" s="1">
        <f t="shared" si="8"/>
        <v>5.33E-2</v>
      </c>
      <c r="R21" s="2">
        <f t="shared" si="9"/>
        <v>3333333.3333333316</v>
      </c>
      <c r="S21" s="2">
        <f t="shared" si="10"/>
        <v>888333.33333333337</v>
      </c>
      <c r="T21" s="2">
        <f t="shared" si="11"/>
        <v>4221666.6666666651</v>
      </c>
      <c r="U21" s="2">
        <f t="shared" si="12"/>
        <v>166666666.66666657</v>
      </c>
    </row>
    <row r="22" spans="2:21" x14ac:dyDescent="0.25">
      <c r="B22">
        <f t="shared" si="13"/>
        <v>11</v>
      </c>
      <c r="C22" s="1">
        <v>5.33E-2</v>
      </c>
      <c r="D22" s="2">
        <f t="shared" si="14"/>
        <v>3333333.3333333312</v>
      </c>
      <c r="E22" s="2">
        <f t="shared" si="0"/>
        <v>740277.77777777729</v>
      </c>
      <c r="F22" s="2">
        <f t="shared" si="1"/>
        <v>4073611.1111111082</v>
      </c>
      <c r="G22" s="2">
        <f t="shared" si="2"/>
        <v>163333333.33333322</v>
      </c>
      <c r="I22">
        <f t="shared" si="15"/>
        <v>11</v>
      </c>
      <c r="J22" s="1">
        <f t="shared" si="3"/>
        <v>5.33E-2</v>
      </c>
      <c r="K22" s="2">
        <f t="shared" si="4"/>
        <v>3048374.42</v>
      </c>
      <c r="L22" s="2">
        <f t="shared" si="5"/>
        <v>756184.45</v>
      </c>
      <c r="M22" s="2">
        <f t="shared" si="6"/>
        <v>3804558.87</v>
      </c>
      <c r="N22" s="2">
        <f t="shared" si="7"/>
        <v>167199531.79999998</v>
      </c>
      <c r="P22">
        <f t="shared" si="16"/>
        <v>11</v>
      </c>
      <c r="Q22" s="1">
        <f t="shared" si="8"/>
        <v>5.33E-2</v>
      </c>
      <c r="R22" s="2">
        <f t="shared" si="9"/>
        <v>3333333.3333333312</v>
      </c>
      <c r="S22" s="2">
        <f t="shared" si="10"/>
        <v>888333.33333333337</v>
      </c>
      <c r="T22" s="2">
        <f t="shared" si="11"/>
        <v>4221666.6666666642</v>
      </c>
      <c r="U22" s="2">
        <f t="shared" si="12"/>
        <v>163333333.33333322</v>
      </c>
    </row>
    <row r="23" spans="2:21" x14ac:dyDescent="0.25">
      <c r="B23">
        <f t="shared" si="13"/>
        <v>12</v>
      </c>
      <c r="C23" s="1">
        <v>5.33E-2</v>
      </c>
      <c r="D23" s="2">
        <f t="shared" si="14"/>
        <v>3333333.3333333312</v>
      </c>
      <c r="E23" s="2">
        <f t="shared" si="0"/>
        <v>725472.22222222178</v>
      </c>
      <c r="F23" s="2">
        <f t="shared" si="1"/>
        <v>4058805.5555555532</v>
      </c>
      <c r="G23" s="2">
        <f t="shared" si="2"/>
        <v>159999999.99999988</v>
      </c>
      <c r="I23">
        <f t="shared" si="15"/>
        <v>12</v>
      </c>
      <c r="J23" s="1">
        <f t="shared" si="3"/>
        <v>5.33E-2</v>
      </c>
      <c r="K23" s="2">
        <f t="shared" si="4"/>
        <v>3061914.2800000003</v>
      </c>
      <c r="L23" s="2">
        <f t="shared" si="5"/>
        <v>742644.59</v>
      </c>
      <c r="M23" s="2">
        <f t="shared" si="6"/>
        <v>3804558.87</v>
      </c>
      <c r="N23" s="2">
        <f t="shared" si="7"/>
        <v>164137617.51999998</v>
      </c>
      <c r="P23">
        <f t="shared" si="16"/>
        <v>12</v>
      </c>
      <c r="Q23" s="1">
        <f t="shared" si="8"/>
        <v>5.33E-2</v>
      </c>
      <c r="R23" s="2">
        <f t="shared" si="9"/>
        <v>3333333.3333333312</v>
      </c>
      <c r="S23" s="2">
        <f t="shared" si="10"/>
        <v>888333.33333333337</v>
      </c>
      <c r="T23" s="2">
        <f t="shared" si="11"/>
        <v>4221666.6666666642</v>
      </c>
      <c r="U23" s="2">
        <f t="shared" si="12"/>
        <v>159999999.99999988</v>
      </c>
    </row>
    <row r="24" spans="2:21" x14ac:dyDescent="0.25">
      <c r="B24">
        <f t="shared" si="13"/>
        <v>13</v>
      </c>
      <c r="C24" s="1">
        <v>5.33E-2</v>
      </c>
      <c r="D24" s="2">
        <f t="shared" si="14"/>
        <v>3333333.3333333307</v>
      </c>
      <c r="E24" s="2">
        <f t="shared" si="0"/>
        <v>710666.66666666616</v>
      </c>
      <c r="F24" s="2">
        <f t="shared" si="1"/>
        <v>4043999.9999999967</v>
      </c>
      <c r="G24" s="2">
        <f t="shared" si="2"/>
        <v>156666666.66666654</v>
      </c>
      <c r="I24">
        <f t="shared" si="15"/>
        <v>13</v>
      </c>
      <c r="J24" s="1">
        <f t="shared" si="3"/>
        <v>5.33E-2</v>
      </c>
      <c r="K24" s="2">
        <f t="shared" si="4"/>
        <v>3075514.29</v>
      </c>
      <c r="L24" s="2">
        <f t="shared" si="5"/>
        <v>729044.58</v>
      </c>
      <c r="M24" s="2">
        <f t="shared" si="6"/>
        <v>3804558.87</v>
      </c>
      <c r="N24" s="2">
        <f t="shared" si="7"/>
        <v>161062103.22999999</v>
      </c>
      <c r="P24">
        <f t="shared" si="16"/>
        <v>13</v>
      </c>
      <c r="Q24" s="1">
        <f t="shared" si="8"/>
        <v>5.33E-2</v>
      </c>
      <c r="R24" s="2">
        <f t="shared" si="9"/>
        <v>3333333.3333333307</v>
      </c>
      <c r="S24" s="2">
        <f t="shared" si="10"/>
        <v>888333.33333333337</v>
      </c>
      <c r="T24" s="2">
        <f t="shared" si="11"/>
        <v>4221666.6666666642</v>
      </c>
      <c r="U24" s="2">
        <f t="shared" si="12"/>
        <v>156666666.66666654</v>
      </c>
    </row>
    <row r="25" spans="2:21" x14ac:dyDescent="0.25">
      <c r="B25">
        <f t="shared" si="13"/>
        <v>14</v>
      </c>
      <c r="C25" s="1">
        <v>5.33E-2</v>
      </c>
      <c r="D25" s="2">
        <f t="shared" si="14"/>
        <v>3333333.3333333307</v>
      </c>
      <c r="E25" s="2">
        <f t="shared" si="0"/>
        <v>695861.11111111054</v>
      </c>
      <c r="F25" s="2">
        <f t="shared" si="1"/>
        <v>4029194.4444444412</v>
      </c>
      <c r="G25" s="2">
        <f t="shared" si="2"/>
        <v>153333333.33333319</v>
      </c>
      <c r="I25">
        <f t="shared" si="15"/>
        <v>14</v>
      </c>
      <c r="J25" s="1">
        <f t="shared" si="3"/>
        <v>5.33E-2</v>
      </c>
      <c r="K25" s="2">
        <f t="shared" si="4"/>
        <v>3089174.69</v>
      </c>
      <c r="L25" s="2">
        <f t="shared" si="5"/>
        <v>715384.18</v>
      </c>
      <c r="M25" s="2">
        <f t="shared" si="6"/>
        <v>3804558.87</v>
      </c>
      <c r="N25" s="2">
        <f t="shared" si="7"/>
        <v>157972928.53999999</v>
      </c>
      <c r="P25">
        <f t="shared" si="16"/>
        <v>14</v>
      </c>
      <c r="Q25" s="1">
        <f t="shared" si="8"/>
        <v>5.33E-2</v>
      </c>
      <c r="R25" s="2">
        <f t="shared" si="9"/>
        <v>3333333.3333333307</v>
      </c>
      <c r="S25" s="2">
        <f t="shared" si="10"/>
        <v>888333.33333333337</v>
      </c>
      <c r="T25" s="2">
        <f t="shared" si="11"/>
        <v>4221666.6666666642</v>
      </c>
      <c r="U25" s="2">
        <f t="shared" si="12"/>
        <v>153333333.33333319</v>
      </c>
    </row>
    <row r="26" spans="2:21" x14ac:dyDescent="0.25">
      <c r="B26">
        <f t="shared" si="13"/>
        <v>15</v>
      </c>
      <c r="C26" s="1">
        <v>5.33E-2</v>
      </c>
      <c r="D26" s="2">
        <f t="shared" si="14"/>
        <v>3333333.3333333302</v>
      </c>
      <c r="E26" s="2">
        <f t="shared" si="0"/>
        <v>681055.55555555492</v>
      </c>
      <c r="F26" s="2">
        <f t="shared" si="1"/>
        <v>4014388.8888888853</v>
      </c>
      <c r="G26" s="2">
        <f t="shared" si="2"/>
        <v>149999999.99999985</v>
      </c>
      <c r="I26">
        <f t="shared" si="15"/>
        <v>15</v>
      </c>
      <c r="J26" s="1">
        <f t="shared" si="3"/>
        <v>5.33E-2</v>
      </c>
      <c r="K26" s="2">
        <f t="shared" si="4"/>
        <v>3102895.7800000003</v>
      </c>
      <c r="L26" s="2">
        <f t="shared" si="5"/>
        <v>701663.09</v>
      </c>
      <c r="M26" s="2">
        <f t="shared" si="6"/>
        <v>3804558.87</v>
      </c>
      <c r="N26" s="2">
        <f t="shared" si="7"/>
        <v>154870032.75999999</v>
      </c>
      <c r="P26">
        <f t="shared" si="16"/>
        <v>15</v>
      </c>
      <c r="Q26" s="1">
        <f t="shared" si="8"/>
        <v>5.33E-2</v>
      </c>
      <c r="R26" s="2">
        <f t="shared" si="9"/>
        <v>3333333.3333333302</v>
      </c>
      <c r="S26" s="2">
        <f t="shared" si="10"/>
        <v>888333.33333333337</v>
      </c>
      <c r="T26" s="2">
        <f t="shared" si="11"/>
        <v>4221666.6666666633</v>
      </c>
      <c r="U26" s="2">
        <f t="shared" si="12"/>
        <v>149999999.99999985</v>
      </c>
    </row>
    <row r="27" spans="2:21" x14ac:dyDescent="0.25">
      <c r="B27">
        <f t="shared" si="13"/>
        <v>16</v>
      </c>
      <c r="C27" s="1">
        <v>5.33E-2</v>
      </c>
      <c r="D27" s="2">
        <f t="shared" si="14"/>
        <v>3333333.3333333302</v>
      </c>
      <c r="E27" s="2">
        <f t="shared" si="0"/>
        <v>666249.9999999993</v>
      </c>
      <c r="F27" s="2">
        <f t="shared" si="1"/>
        <v>3999583.3333333293</v>
      </c>
      <c r="G27" s="2">
        <f t="shared" si="2"/>
        <v>146666666.66666651</v>
      </c>
      <c r="I27">
        <f t="shared" si="15"/>
        <v>16</v>
      </c>
      <c r="J27" s="1">
        <f t="shared" si="3"/>
        <v>5.33E-2</v>
      </c>
      <c r="K27" s="2">
        <f t="shared" si="4"/>
        <v>3116677.81</v>
      </c>
      <c r="L27" s="2">
        <f t="shared" si="5"/>
        <v>687881.06</v>
      </c>
      <c r="M27" s="2">
        <f t="shared" si="6"/>
        <v>3804558.87</v>
      </c>
      <c r="N27" s="2">
        <f t="shared" si="7"/>
        <v>151753354.94999999</v>
      </c>
      <c r="P27">
        <f t="shared" si="16"/>
        <v>16</v>
      </c>
      <c r="Q27" s="1">
        <f t="shared" si="8"/>
        <v>5.33E-2</v>
      </c>
      <c r="R27" s="2">
        <f t="shared" si="9"/>
        <v>3333333.3333333302</v>
      </c>
      <c r="S27" s="2">
        <f t="shared" si="10"/>
        <v>888333.33333333337</v>
      </c>
      <c r="T27" s="2">
        <f t="shared" si="11"/>
        <v>4221666.6666666633</v>
      </c>
      <c r="U27" s="2">
        <f t="shared" si="12"/>
        <v>146666666.66666651</v>
      </c>
    </row>
    <row r="28" spans="2:21" x14ac:dyDescent="0.25">
      <c r="B28">
        <f t="shared" si="13"/>
        <v>17</v>
      </c>
      <c r="C28" s="1">
        <v>5.33E-2</v>
      </c>
      <c r="D28" s="2">
        <f t="shared" si="14"/>
        <v>3333333.3333333298</v>
      </c>
      <c r="E28" s="2">
        <f t="shared" si="0"/>
        <v>651444.4444444438</v>
      </c>
      <c r="F28" s="2">
        <f t="shared" si="1"/>
        <v>3984777.7777777733</v>
      </c>
      <c r="G28" s="2">
        <f t="shared" si="2"/>
        <v>143333333.33333316</v>
      </c>
      <c r="I28">
        <f t="shared" si="15"/>
        <v>17</v>
      </c>
      <c r="J28" s="1">
        <f t="shared" si="3"/>
        <v>5.33E-2</v>
      </c>
      <c r="K28" s="2">
        <f t="shared" si="4"/>
        <v>3130521.0500000003</v>
      </c>
      <c r="L28" s="2">
        <f t="shared" si="5"/>
        <v>674037.82</v>
      </c>
      <c r="M28" s="2">
        <f t="shared" si="6"/>
        <v>3804558.87</v>
      </c>
      <c r="N28" s="2">
        <f t="shared" si="7"/>
        <v>148622833.89999998</v>
      </c>
      <c r="P28">
        <f t="shared" si="16"/>
        <v>17</v>
      </c>
      <c r="Q28" s="1">
        <f t="shared" si="8"/>
        <v>5.33E-2</v>
      </c>
      <c r="R28" s="2">
        <f t="shared" si="9"/>
        <v>3333333.3333333298</v>
      </c>
      <c r="S28" s="2">
        <f t="shared" si="10"/>
        <v>888333.33333333337</v>
      </c>
      <c r="T28" s="2">
        <f t="shared" si="11"/>
        <v>4221666.6666666633</v>
      </c>
      <c r="U28" s="2">
        <f t="shared" si="12"/>
        <v>143333333.33333316</v>
      </c>
    </row>
    <row r="29" spans="2:21" x14ac:dyDescent="0.25">
      <c r="B29">
        <f t="shared" si="13"/>
        <v>18</v>
      </c>
      <c r="C29" s="1">
        <v>5.33E-2</v>
      </c>
      <c r="D29" s="2">
        <f t="shared" si="14"/>
        <v>3333333.3333333293</v>
      </c>
      <c r="E29" s="2">
        <f t="shared" si="0"/>
        <v>636638.88888888818</v>
      </c>
      <c r="F29" s="2">
        <f t="shared" si="1"/>
        <v>3969972.2222222174</v>
      </c>
      <c r="G29" s="2">
        <f t="shared" si="2"/>
        <v>139999999.99999982</v>
      </c>
      <c r="I29">
        <f t="shared" si="15"/>
        <v>18</v>
      </c>
      <c r="J29" s="1">
        <f t="shared" si="3"/>
        <v>5.33E-2</v>
      </c>
      <c r="K29" s="2">
        <f t="shared" si="4"/>
        <v>3144425.7800000003</v>
      </c>
      <c r="L29" s="2">
        <f t="shared" si="5"/>
        <v>660133.09</v>
      </c>
      <c r="M29" s="2">
        <f t="shared" si="6"/>
        <v>3804558.87</v>
      </c>
      <c r="N29" s="2">
        <f t="shared" si="7"/>
        <v>145478408.11999997</v>
      </c>
      <c r="P29">
        <f t="shared" si="16"/>
        <v>18</v>
      </c>
      <c r="Q29" s="1">
        <f t="shared" si="8"/>
        <v>5.33E-2</v>
      </c>
      <c r="R29" s="2">
        <f t="shared" si="9"/>
        <v>3333333.3333333293</v>
      </c>
      <c r="S29" s="2">
        <f t="shared" si="10"/>
        <v>888333.33333333337</v>
      </c>
      <c r="T29" s="2">
        <f t="shared" si="11"/>
        <v>4221666.6666666623</v>
      </c>
      <c r="U29" s="2">
        <f t="shared" si="12"/>
        <v>139999999.99999982</v>
      </c>
    </row>
    <row r="30" spans="2:21" x14ac:dyDescent="0.25">
      <c r="B30">
        <f t="shared" si="13"/>
        <v>19</v>
      </c>
      <c r="C30" s="1">
        <v>5.33E-2</v>
      </c>
      <c r="D30" s="2">
        <f t="shared" si="14"/>
        <v>3333333.3333333293</v>
      </c>
      <c r="E30" s="2">
        <f t="shared" si="0"/>
        <v>621833.33333333256</v>
      </c>
      <c r="F30" s="2">
        <f t="shared" si="1"/>
        <v>3955166.6666666619</v>
      </c>
      <c r="G30" s="2">
        <f t="shared" si="2"/>
        <v>136666666.66666648</v>
      </c>
      <c r="I30">
        <f t="shared" si="15"/>
        <v>19</v>
      </c>
      <c r="J30" s="1">
        <f t="shared" si="3"/>
        <v>5.33E-2</v>
      </c>
      <c r="K30" s="2">
        <f t="shared" si="4"/>
        <v>3158392.27</v>
      </c>
      <c r="L30" s="2">
        <f t="shared" si="5"/>
        <v>646166.6</v>
      </c>
      <c r="M30" s="2">
        <f t="shared" si="6"/>
        <v>3804558.87</v>
      </c>
      <c r="N30" s="2">
        <f t="shared" si="7"/>
        <v>142320015.84999996</v>
      </c>
      <c r="P30">
        <f t="shared" si="16"/>
        <v>19</v>
      </c>
      <c r="Q30" s="1">
        <f t="shared" si="8"/>
        <v>5.33E-2</v>
      </c>
      <c r="R30" s="2">
        <f t="shared" si="9"/>
        <v>3333333.3333333293</v>
      </c>
      <c r="S30" s="2">
        <f t="shared" si="10"/>
        <v>888333.33333333337</v>
      </c>
      <c r="T30" s="2">
        <f t="shared" si="11"/>
        <v>4221666.6666666623</v>
      </c>
      <c r="U30" s="2">
        <f t="shared" si="12"/>
        <v>136666666.66666648</v>
      </c>
    </row>
    <row r="31" spans="2:21" x14ac:dyDescent="0.25">
      <c r="B31">
        <f t="shared" si="13"/>
        <v>20</v>
      </c>
      <c r="C31" s="1">
        <v>5.33E-2</v>
      </c>
      <c r="D31" s="2">
        <f t="shared" si="14"/>
        <v>3333333.3333333288</v>
      </c>
      <c r="E31" s="2">
        <f t="shared" si="0"/>
        <v>607027.77777777694</v>
      </c>
      <c r="F31" s="2">
        <f t="shared" si="1"/>
        <v>3940361.1111111059</v>
      </c>
      <c r="G31" s="2">
        <f t="shared" si="2"/>
        <v>133333333.33333315</v>
      </c>
      <c r="I31">
        <f t="shared" si="15"/>
        <v>20</v>
      </c>
      <c r="J31" s="1">
        <f t="shared" si="3"/>
        <v>5.33E-2</v>
      </c>
      <c r="K31" s="2">
        <f t="shared" si="4"/>
        <v>3172420.8000000003</v>
      </c>
      <c r="L31" s="2">
        <f t="shared" si="5"/>
        <v>632138.06999999995</v>
      </c>
      <c r="M31" s="2">
        <f t="shared" si="6"/>
        <v>3804558.87</v>
      </c>
      <c r="N31" s="2">
        <f t="shared" si="7"/>
        <v>139147595.04999995</v>
      </c>
      <c r="P31">
        <f t="shared" si="16"/>
        <v>20</v>
      </c>
      <c r="Q31" s="1">
        <f t="shared" si="8"/>
        <v>5.33E-2</v>
      </c>
      <c r="R31" s="2">
        <f t="shared" si="9"/>
        <v>3333333.3333333288</v>
      </c>
      <c r="S31" s="2">
        <f t="shared" si="10"/>
        <v>888333.33333333337</v>
      </c>
      <c r="T31" s="2">
        <f t="shared" si="11"/>
        <v>4221666.6666666623</v>
      </c>
      <c r="U31" s="2">
        <f t="shared" si="12"/>
        <v>133333333.33333315</v>
      </c>
    </row>
    <row r="32" spans="2:21" x14ac:dyDescent="0.25">
      <c r="B32">
        <f t="shared" si="13"/>
        <v>21</v>
      </c>
      <c r="C32" s="1">
        <v>5.33E-2</v>
      </c>
      <c r="D32" s="2">
        <f t="shared" si="14"/>
        <v>3333333.3333333288</v>
      </c>
      <c r="E32" s="2">
        <f t="shared" si="0"/>
        <v>592222.22222222143</v>
      </c>
      <c r="F32" s="2">
        <f t="shared" si="1"/>
        <v>3925555.5555555504</v>
      </c>
      <c r="G32" s="2">
        <f t="shared" si="2"/>
        <v>129999999.99999982</v>
      </c>
      <c r="I32">
        <f t="shared" si="15"/>
        <v>21</v>
      </c>
      <c r="J32" s="1">
        <f t="shared" si="3"/>
        <v>5.33E-2</v>
      </c>
      <c r="K32" s="2">
        <f t="shared" si="4"/>
        <v>3186511.64</v>
      </c>
      <c r="L32" s="2">
        <f t="shared" si="5"/>
        <v>618047.23</v>
      </c>
      <c r="M32" s="2">
        <f t="shared" si="6"/>
        <v>3804558.87</v>
      </c>
      <c r="N32" s="2">
        <f t="shared" si="7"/>
        <v>135961083.40999997</v>
      </c>
      <c r="P32">
        <f t="shared" si="16"/>
        <v>21</v>
      </c>
      <c r="Q32" s="1">
        <f t="shared" si="8"/>
        <v>5.33E-2</v>
      </c>
      <c r="R32" s="2">
        <f t="shared" si="9"/>
        <v>3333333.3333333288</v>
      </c>
      <c r="S32" s="2">
        <f t="shared" si="10"/>
        <v>888333.33333333337</v>
      </c>
      <c r="T32" s="2">
        <f t="shared" si="11"/>
        <v>4221666.6666666623</v>
      </c>
      <c r="U32" s="2">
        <f t="shared" si="12"/>
        <v>129999999.99999982</v>
      </c>
    </row>
    <row r="33" spans="2:21" x14ac:dyDescent="0.25">
      <c r="B33">
        <f t="shared" si="13"/>
        <v>22</v>
      </c>
      <c r="C33" s="1">
        <v>5.33E-2</v>
      </c>
      <c r="D33" s="2">
        <f t="shared" si="14"/>
        <v>3333333.3333333288</v>
      </c>
      <c r="E33" s="2">
        <f t="shared" si="0"/>
        <v>577416.66666666593</v>
      </c>
      <c r="F33" s="2">
        <f t="shared" si="1"/>
        <v>3910749.9999999949</v>
      </c>
      <c r="G33" s="2">
        <f t="shared" si="2"/>
        <v>126666666.66666649</v>
      </c>
      <c r="I33">
        <f t="shared" si="15"/>
        <v>22</v>
      </c>
      <c r="J33" s="1">
        <f t="shared" si="3"/>
        <v>5.33E-2</v>
      </c>
      <c r="K33" s="2">
        <f t="shared" si="4"/>
        <v>3200665.06</v>
      </c>
      <c r="L33" s="2">
        <f t="shared" si="5"/>
        <v>603893.81000000006</v>
      </c>
      <c r="M33" s="2">
        <f t="shared" si="6"/>
        <v>3804558.87</v>
      </c>
      <c r="N33" s="2">
        <f t="shared" si="7"/>
        <v>132760418.34999996</v>
      </c>
      <c r="P33">
        <f t="shared" si="16"/>
        <v>22</v>
      </c>
      <c r="Q33" s="1">
        <f t="shared" si="8"/>
        <v>5.33E-2</v>
      </c>
      <c r="R33" s="2">
        <f t="shared" si="9"/>
        <v>3333333.3333333288</v>
      </c>
      <c r="S33" s="2">
        <f t="shared" si="10"/>
        <v>888333.33333333337</v>
      </c>
      <c r="T33" s="2">
        <f t="shared" si="11"/>
        <v>4221666.6666666623</v>
      </c>
      <c r="U33" s="2">
        <f t="shared" si="12"/>
        <v>126666666.66666649</v>
      </c>
    </row>
    <row r="34" spans="2:21" x14ac:dyDescent="0.25">
      <c r="B34">
        <f t="shared" si="13"/>
        <v>23</v>
      </c>
      <c r="C34" s="1">
        <v>5.33E-2</v>
      </c>
      <c r="D34" s="2">
        <f t="shared" si="14"/>
        <v>3333333.3333333288</v>
      </c>
      <c r="E34" s="2">
        <f t="shared" si="0"/>
        <v>562611.11111111031</v>
      </c>
      <c r="F34" s="2">
        <f t="shared" si="1"/>
        <v>3895944.4444444394</v>
      </c>
      <c r="G34" s="2">
        <f t="shared" si="2"/>
        <v>123333333.33333316</v>
      </c>
      <c r="I34">
        <f t="shared" si="15"/>
        <v>23</v>
      </c>
      <c r="J34" s="1">
        <f t="shared" si="3"/>
        <v>5.33E-2</v>
      </c>
      <c r="K34" s="2">
        <f t="shared" si="4"/>
        <v>3214881.35</v>
      </c>
      <c r="L34" s="2">
        <f t="shared" si="5"/>
        <v>589677.52</v>
      </c>
      <c r="M34" s="2">
        <f t="shared" si="6"/>
        <v>3804558.87</v>
      </c>
      <c r="N34" s="2">
        <f t="shared" si="7"/>
        <v>129545536.99999997</v>
      </c>
      <c r="P34">
        <f t="shared" si="16"/>
        <v>23</v>
      </c>
      <c r="Q34" s="1">
        <f t="shared" si="8"/>
        <v>5.33E-2</v>
      </c>
      <c r="R34" s="2">
        <f t="shared" si="9"/>
        <v>3333333.3333333288</v>
      </c>
      <c r="S34" s="2">
        <f t="shared" si="10"/>
        <v>888333.33333333337</v>
      </c>
      <c r="T34" s="2">
        <f t="shared" si="11"/>
        <v>4221666.6666666623</v>
      </c>
      <c r="U34" s="2">
        <f t="shared" si="12"/>
        <v>123333333.33333316</v>
      </c>
    </row>
    <row r="35" spans="2:21" x14ac:dyDescent="0.25">
      <c r="B35">
        <f t="shared" si="13"/>
        <v>24</v>
      </c>
      <c r="C35" s="1">
        <v>5.33E-2</v>
      </c>
      <c r="D35" s="2">
        <f t="shared" si="14"/>
        <v>3333333.3333333288</v>
      </c>
      <c r="E35" s="2">
        <f t="shared" si="0"/>
        <v>547805.55555555481</v>
      </c>
      <c r="F35" s="2">
        <f t="shared" si="1"/>
        <v>3881138.8888888834</v>
      </c>
      <c r="G35" s="2">
        <f t="shared" si="2"/>
        <v>119999999.99999984</v>
      </c>
      <c r="I35">
        <f t="shared" si="15"/>
        <v>24</v>
      </c>
      <c r="J35" s="1">
        <f t="shared" si="3"/>
        <v>5.33E-2</v>
      </c>
      <c r="K35" s="2">
        <f t="shared" si="4"/>
        <v>3229160.7800000003</v>
      </c>
      <c r="L35" s="2">
        <f t="shared" si="5"/>
        <v>575398.09</v>
      </c>
      <c r="M35" s="2">
        <f t="shared" si="6"/>
        <v>3804558.87</v>
      </c>
      <c r="N35" s="2">
        <f t="shared" si="7"/>
        <v>126316376.21999997</v>
      </c>
      <c r="P35">
        <f t="shared" si="16"/>
        <v>24</v>
      </c>
      <c r="Q35" s="1">
        <f t="shared" si="8"/>
        <v>5.33E-2</v>
      </c>
      <c r="R35" s="2">
        <f t="shared" si="9"/>
        <v>3333333.3333333288</v>
      </c>
      <c r="S35" s="2">
        <f t="shared" si="10"/>
        <v>888333.33333333337</v>
      </c>
      <c r="T35" s="2">
        <f t="shared" si="11"/>
        <v>4221666.6666666623</v>
      </c>
      <c r="U35" s="2">
        <f t="shared" si="12"/>
        <v>119999999.99999984</v>
      </c>
    </row>
    <row r="36" spans="2:21" x14ac:dyDescent="0.25">
      <c r="B36">
        <f t="shared" si="13"/>
        <v>25</v>
      </c>
      <c r="C36" s="1">
        <v>5.33E-2</v>
      </c>
      <c r="D36" s="2">
        <f t="shared" si="14"/>
        <v>3333333.3333333288</v>
      </c>
      <c r="E36" s="2">
        <f t="shared" si="0"/>
        <v>532999.9999999993</v>
      </c>
      <c r="F36" s="2">
        <f t="shared" si="1"/>
        <v>3866333.3333333284</v>
      </c>
      <c r="G36" s="2">
        <f t="shared" si="2"/>
        <v>116666666.66666651</v>
      </c>
      <c r="I36">
        <f t="shared" si="15"/>
        <v>25</v>
      </c>
      <c r="J36" s="1">
        <f t="shared" si="3"/>
        <v>5.33E-2</v>
      </c>
      <c r="K36" s="2">
        <f t="shared" si="4"/>
        <v>3243503.63</v>
      </c>
      <c r="L36" s="2">
        <f t="shared" si="5"/>
        <v>561055.24</v>
      </c>
      <c r="M36" s="2">
        <f t="shared" si="6"/>
        <v>3804558.87</v>
      </c>
      <c r="N36" s="2">
        <f t="shared" si="7"/>
        <v>123072872.58999997</v>
      </c>
      <c r="P36">
        <f t="shared" si="16"/>
        <v>25</v>
      </c>
      <c r="Q36" s="1">
        <f t="shared" si="8"/>
        <v>5.33E-2</v>
      </c>
      <c r="R36" s="2">
        <f t="shared" si="9"/>
        <v>3333333.3333333288</v>
      </c>
      <c r="S36" s="2">
        <f t="shared" si="10"/>
        <v>888333.33333333337</v>
      </c>
      <c r="T36" s="2">
        <f t="shared" si="11"/>
        <v>4221666.6666666623</v>
      </c>
      <c r="U36" s="2">
        <f t="shared" si="12"/>
        <v>116666666.66666651</v>
      </c>
    </row>
    <row r="37" spans="2:21" x14ac:dyDescent="0.25">
      <c r="B37">
        <f t="shared" si="13"/>
        <v>26</v>
      </c>
      <c r="C37" s="1">
        <v>5.33E-2</v>
      </c>
      <c r="D37" s="2">
        <f t="shared" si="14"/>
        <v>3333333.3333333288</v>
      </c>
      <c r="E37" s="2">
        <f t="shared" si="0"/>
        <v>518194.44444444374</v>
      </c>
      <c r="F37" s="2">
        <f t="shared" si="1"/>
        <v>3851527.7777777724</v>
      </c>
      <c r="G37" s="2">
        <f t="shared" si="2"/>
        <v>113333333.33333318</v>
      </c>
      <c r="I37">
        <f t="shared" si="15"/>
        <v>26</v>
      </c>
      <c r="J37" s="1">
        <f t="shared" si="3"/>
        <v>5.33E-2</v>
      </c>
      <c r="K37" s="2">
        <f t="shared" si="4"/>
        <v>3257910.19</v>
      </c>
      <c r="L37" s="2">
        <f t="shared" si="5"/>
        <v>546648.68000000005</v>
      </c>
      <c r="M37" s="2">
        <f t="shared" si="6"/>
        <v>3804558.87</v>
      </c>
      <c r="N37" s="2">
        <f t="shared" si="7"/>
        <v>119814962.39999998</v>
      </c>
      <c r="P37">
        <f t="shared" si="16"/>
        <v>26</v>
      </c>
      <c r="Q37" s="1">
        <f t="shared" si="8"/>
        <v>5.33E-2</v>
      </c>
      <c r="R37" s="2">
        <f t="shared" si="9"/>
        <v>3333333.3333333288</v>
      </c>
      <c r="S37" s="2">
        <f t="shared" si="10"/>
        <v>888333.33333333337</v>
      </c>
      <c r="T37" s="2">
        <f t="shared" si="11"/>
        <v>4221666.6666666623</v>
      </c>
      <c r="U37" s="2">
        <f t="shared" si="12"/>
        <v>113333333.33333318</v>
      </c>
    </row>
    <row r="38" spans="2:21" x14ac:dyDescent="0.25">
      <c r="B38">
        <f t="shared" si="13"/>
        <v>27</v>
      </c>
      <c r="C38" s="1">
        <v>5.33E-2</v>
      </c>
      <c r="D38" s="2">
        <f t="shared" si="14"/>
        <v>3333333.3333333288</v>
      </c>
      <c r="E38" s="2">
        <f t="shared" si="0"/>
        <v>503388.88888888818</v>
      </c>
      <c r="F38" s="2">
        <f t="shared" si="1"/>
        <v>3836722.2222222169</v>
      </c>
      <c r="G38" s="2">
        <f t="shared" si="2"/>
        <v>109999999.99999985</v>
      </c>
      <c r="I38">
        <f t="shared" si="15"/>
        <v>27</v>
      </c>
      <c r="J38" s="1">
        <f t="shared" si="3"/>
        <v>5.33E-2</v>
      </c>
      <c r="K38" s="2">
        <f t="shared" si="4"/>
        <v>3272380.75</v>
      </c>
      <c r="L38" s="2">
        <f t="shared" si="5"/>
        <v>532178.12</v>
      </c>
      <c r="M38" s="2">
        <f t="shared" si="6"/>
        <v>3804558.87</v>
      </c>
      <c r="N38" s="2">
        <f t="shared" si="7"/>
        <v>116542581.64999998</v>
      </c>
      <c r="P38">
        <f t="shared" si="16"/>
        <v>27</v>
      </c>
      <c r="Q38" s="1">
        <f t="shared" si="8"/>
        <v>5.33E-2</v>
      </c>
      <c r="R38" s="2">
        <f t="shared" si="9"/>
        <v>3333333.3333333288</v>
      </c>
      <c r="S38" s="2">
        <f t="shared" si="10"/>
        <v>888333.33333333337</v>
      </c>
      <c r="T38" s="2">
        <f t="shared" si="11"/>
        <v>4221666.6666666623</v>
      </c>
      <c r="U38" s="2">
        <f t="shared" si="12"/>
        <v>109999999.99999985</v>
      </c>
    </row>
    <row r="39" spans="2:21" x14ac:dyDescent="0.25">
      <c r="B39">
        <f t="shared" si="13"/>
        <v>28</v>
      </c>
      <c r="C39" s="1">
        <v>5.33E-2</v>
      </c>
      <c r="D39" s="2">
        <f t="shared" si="14"/>
        <v>3333333.3333333288</v>
      </c>
      <c r="E39" s="2">
        <f t="shared" si="0"/>
        <v>488583.33333333267</v>
      </c>
      <c r="F39" s="2">
        <f t="shared" si="1"/>
        <v>3821916.6666666614</v>
      </c>
      <c r="G39" s="2">
        <f t="shared" si="2"/>
        <v>106666666.66666652</v>
      </c>
      <c r="I39">
        <f t="shared" si="15"/>
        <v>28</v>
      </c>
      <c r="J39" s="1">
        <f t="shared" si="3"/>
        <v>5.33E-2</v>
      </c>
      <c r="K39" s="2">
        <f t="shared" si="4"/>
        <v>3286915.5700000003</v>
      </c>
      <c r="L39" s="2">
        <f t="shared" si="5"/>
        <v>517643.3</v>
      </c>
      <c r="M39" s="2">
        <f t="shared" si="6"/>
        <v>3804558.87</v>
      </c>
      <c r="N39" s="2">
        <f t="shared" si="7"/>
        <v>113255666.07999998</v>
      </c>
      <c r="P39">
        <f t="shared" si="16"/>
        <v>28</v>
      </c>
      <c r="Q39" s="1">
        <f t="shared" si="8"/>
        <v>5.33E-2</v>
      </c>
      <c r="R39" s="2">
        <f t="shared" si="9"/>
        <v>3333333.3333333288</v>
      </c>
      <c r="S39" s="2">
        <f t="shared" si="10"/>
        <v>888333.33333333337</v>
      </c>
      <c r="T39" s="2">
        <f t="shared" si="11"/>
        <v>4221666.6666666623</v>
      </c>
      <c r="U39" s="2">
        <f t="shared" si="12"/>
        <v>106666666.66666652</v>
      </c>
    </row>
    <row r="40" spans="2:21" x14ac:dyDescent="0.25">
      <c r="B40">
        <f t="shared" si="13"/>
        <v>29</v>
      </c>
      <c r="C40" s="1">
        <v>5.33E-2</v>
      </c>
      <c r="D40" s="2">
        <f t="shared" si="14"/>
        <v>3333333.3333333288</v>
      </c>
      <c r="E40" s="2">
        <f t="shared" si="0"/>
        <v>473777.77777777711</v>
      </c>
      <c r="F40" s="2">
        <f t="shared" si="1"/>
        <v>3807111.1111111059</v>
      </c>
      <c r="G40" s="2">
        <f t="shared" si="2"/>
        <v>103333333.33333319</v>
      </c>
      <c r="I40">
        <f t="shared" si="15"/>
        <v>29</v>
      </c>
      <c r="J40" s="1">
        <f t="shared" si="3"/>
        <v>5.33E-2</v>
      </c>
      <c r="K40" s="2">
        <f t="shared" si="4"/>
        <v>3301514.95</v>
      </c>
      <c r="L40" s="2">
        <f t="shared" si="5"/>
        <v>503043.92</v>
      </c>
      <c r="M40" s="2">
        <f t="shared" si="6"/>
        <v>3804558.87</v>
      </c>
      <c r="N40" s="2">
        <f t="shared" si="7"/>
        <v>109954151.12999998</v>
      </c>
      <c r="P40">
        <f t="shared" si="16"/>
        <v>29</v>
      </c>
      <c r="Q40" s="1">
        <f t="shared" si="8"/>
        <v>5.33E-2</v>
      </c>
      <c r="R40" s="2">
        <f t="shared" si="9"/>
        <v>3333333.3333333288</v>
      </c>
      <c r="S40" s="2">
        <f t="shared" si="10"/>
        <v>888333.33333333337</v>
      </c>
      <c r="T40" s="2">
        <f t="shared" si="11"/>
        <v>4221666.6666666623</v>
      </c>
      <c r="U40" s="2">
        <f t="shared" si="12"/>
        <v>103333333.33333319</v>
      </c>
    </row>
    <row r="41" spans="2:21" x14ac:dyDescent="0.25">
      <c r="B41">
        <f t="shared" si="13"/>
        <v>30</v>
      </c>
      <c r="C41" s="1">
        <v>5.33E-2</v>
      </c>
      <c r="D41" s="2">
        <f t="shared" si="14"/>
        <v>3333333.3333333288</v>
      </c>
      <c r="E41" s="2">
        <f t="shared" si="0"/>
        <v>458972.22222222161</v>
      </c>
      <c r="F41" s="2">
        <f t="shared" si="1"/>
        <v>3792305.5555555504</v>
      </c>
      <c r="G41" s="2">
        <f t="shared" si="2"/>
        <v>99999999.999999866</v>
      </c>
      <c r="I41">
        <f t="shared" si="15"/>
        <v>30</v>
      </c>
      <c r="J41" s="1">
        <f t="shared" si="3"/>
        <v>5.33E-2</v>
      </c>
      <c r="K41" s="2">
        <f t="shared" si="4"/>
        <v>3316179.18</v>
      </c>
      <c r="L41" s="2">
        <f t="shared" si="5"/>
        <v>488379.69</v>
      </c>
      <c r="M41" s="2">
        <f t="shared" si="6"/>
        <v>3804558.87</v>
      </c>
      <c r="N41" s="2">
        <f t="shared" si="7"/>
        <v>106637971.94999997</v>
      </c>
      <c r="P41">
        <f t="shared" si="16"/>
        <v>30</v>
      </c>
      <c r="Q41" s="1">
        <f t="shared" si="8"/>
        <v>5.33E-2</v>
      </c>
      <c r="R41" s="2">
        <f t="shared" si="9"/>
        <v>3333333.3333333288</v>
      </c>
      <c r="S41" s="2">
        <f t="shared" si="10"/>
        <v>888333.33333333337</v>
      </c>
      <c r="T41" s="2">
        <f t="shared" si="11"/>
        <v>4221666.6666666623</v>
      </c>
      <c r="U41" s="2">
        <f t="shared" si="12"/>
        <v>99999999.999999866</v>
      </c>
    </row>
    <row r="42" spans="2:21" x14ac:dyDescent="0.25">
      <c r="B42">
        <f t="shared" si="13"/>
        <v>31</v>
      </c>
      <c r="C42" s="1">
        <v>5.33E-2</v>
      </c>
      <c r="D42" s="2">
        <f t="shared" si="14"/>
        <v>3333333.3333333288</v>
      </c>
      <c r="E42" s="2">
        <f t="shared" si="0"/>
        <v>444166.66666666605</v>
      </c>
      <c r="F42" s="2">
        <f t="shared" si="1"/>
        <v>3777499.9999999949</v>
      </c>
      <c r="G42" s="2">
        <f t="shared" si="2"/>
        <v>96666666.666666538</v>
      </c>
      <c r="I42">
        <f t="shared" si="15"/>
        <v>31</v>
      </c>
      <c r="J42" s="1">
        <f t="shared" si="3"/>
        <v>5.33E-2</v>
      </c>
      <c r="K42" s="2">
        <f t="shared" si="4"/>
        <v>3330908.54</v>
      </c>
      <c r="L42" s="2">
        <f t="shared" si="5"/>
        <v>473650.33</v>
      </c>
      <c r="M42" s="2">
        <f t="shared" si="6"/>
        <v>3804558.87</v>
      </c>
      <c r="N42" s="2">
        <f t="shared" si="7"/>
        <v>103307063.40999997</v>
      </c>
      <c r="P42">
        <f t="shared" si="16"/>
        <v>31</v>
      </c>
      <c r="Q42" s="1">
        <f t="shared" si="8"/>
        <v>5.33E-2</v>
      </c>
      <c r="R42" s="2">
        <f t="shared" si="9"/>
        <v>3333333.3333333288</v>
      </c>
      <c r="S42" s="2">
        <f t="shared" si="10"/>
        <v>888333.33333333337</v>
      </c>
      <c r="T42" s="2">
        <f t="shared" si="11"/>
        <v>4221666.6666666623</v>
      </c>
      <c r="U42" s="2">
        <f t="shared" si="12"/>
        <v>96666666.666666538</v>
      </c>
    </row>
    <row r="43" spans="2:21" x14ac:dyDescent="0.25">
      <c r="B43">
        <f t="shared" si="13"/>
        <v>32</v>
      </c>
      <c r="C43" s="1">
        <v>5.33E-2</v>
      </c>
      <c r="D43" s="2">
        <f t="shared" si="14"/>
        <v>3333333.3333333288</v>
      </c>
      <c r="E43" s="2">
        <f t="shared" si="0"/>
        <v>429361.11111111054</v>
      </c>
      <c r="F43" s="2">
        <f t="shared" si="1"/>
        <v>3762694.4444444394</v>
      </c>
      <c r="G43" s="2">
        <f t="shared" si="2"/>
        <v>93333333.333333209</v>
      </c>
      <c r="I43">
        <f t="shared" si="15"/>
        <v>32</v>
      </c>
      <c r="J43" s="1">
        <f t="shared" si="3"/>
        <v>5.33E-2</v>
      </c>
      <c r="K43" s="2">
        <f t="shared" si="4"/>
        <v>3345703.33</v>
      </c>
      <c r="L43" s="2">
        <f t="shared" si="5"/>
        <v>458855.54</v>
      </c>
      <c r="M43" s="2">
        <f t="shared" si="6"/>
        <v>3804558.87</v>
      </c>
      <c r="N43" s="2">
        <f t="shared" si="7"/>
        <v>99961360.079999968</v>
      </c>
      <c r="P43">
        <f t="shared" si="16"/>
        <v>32</v>
      </c>
      <c r="Q43" s="1">
        <f t="shared" si="8"/>
        <v>5.33E-2</v>
      </c>
      <c r="R43" s="2">
        <f t="shared" si="9"/>
        <v>3333333.3333333288</v>
      </c>
      <c r="S43" s="2">
        <f t="shared" si="10"/>
        <v>888333.33333333337</v>
      </c>
      <c r="T43" s="2">
        <f t="shared" si="11"/>
        <v>4221666.6666666623</v>
      </c>
      <c r="U43" s="2">
        <f t="shared" si="12"/>
        <v>93333333.333333209</v>
      </c>
    </row>
    <row r="44" spans="2:21" x14ac:dyDescent="0.25">
      <c r="B44">
        <f t="shared" si="13"/>
        <v>33</v>
      </c>
      <c r="C44" s="1">
        <v>5.33E-2</v>
      </c>
      <c r="D44" s="2">
        <f t="shared" ref="D44:D71" si="17">IF(B44&gt;$C$6,0,G43/($C$6+1-B44))</f>
        <v>3333333.3333333288</v>
      </c>
      <c r="E44" s="2">
        <f t="shared" ref="E44:E71" si="18">IF($C$12/12*G43&lt;0,0,$C$12/12*G43)</f>
        <v>414555.55555555498</v>
      </c>
      <c r="F44" s="2">
        <f t="shared" ref="F44:F71" si="19">D44+E44</f>
        <v>3747888.8888888839</v>
      </c>
      <c r="G44" s="2">
        <f t="shared" ref="G44:G71" si="20">G43-D44</f>
        <v>89999999.999999881</v>
      </c>
      <c r="I44">
        <f t="shared" si="15"/>
        <v>33</v>
      </c>
      <c r="J44" s="1">
        <f t="shared" ref="J44:J71" si="21">C44</f>
        <v>5.33E-2</v>
      </c>
      <c r="K44" s="2">
        <f t="shared" ref="K44:K71" si="22">M44-L44</f>
        <v>3360563.83</v>
      </c>
      <c r="L44" s="2">
        <f t="shared" ref="L44:L71" si="23">ROUND(J44/12*N43,2)</f>
        <v>443995.04</v>
      </c>
      <c r="M44" s="2">
        <f t="shared" ref="M44:M71" si="24">ROUND(IF(L44=0,0,(N43*(J44/12))/(1-1/(1+J44/12)^($C$6-I44+1))),2)</f>
        <v>3804558.87</v>
      </c>
      <c r="N44" s="2">
        <f t="shared" ref="N44:N71" si="25">N43-K44</f>
        <v>96600796.24999997</v>
      </c>
      <c r="P44">
        <f t="shared" si="16"/>
        <v>33</v>
      </c>
      <c r="Q44" s="1">
        <f t="shared" ref="Q44:Q71" si="26">J44</f>
        <v>5.33E-2</v>
      </c>
      <c r="R44" s="2">
        <f t="shared" ref="R44:R71" si="27">IF(P44&gt;$C$6,0,U43/($C$6+1-P44))</f>
        <v>3333333.3333333288</v>
      </c>
      <c r="S44" s="2">
        <f t="shared" ref="S44:S71" si="28">Q44/12*$U$11</f>
        <v>888333.33333333337</v>
      </c>
      <c r="T44" s="2">
        <f t="shared" ref="T44:T71" si="29">S44+R44</f>
        <v>4221666.6666666623</v>
      </c>
      <c r="U44" s="2">
        <f t="shared" ref="U44:U71" si="30">U43-R44</f>
        <v>89999999.999999881</v>
      </c>
    </row>
    <row r="45" spans="2:21" x14ac:dyDescent="0.25">
      <c r="B45">
        <f t="shared" ref="B45:B71" si="31">B44+1</f>
        <v>34</v>
      </c>
      <c r="C45" s="1">
        <v>5.33E-2</v>
      </c>
      <c r="D45" s="2">
        <f t="shared" si="17"/>
        <v>3333333.3333333288</v>
      </c>
      <c r="E45" s="2">
        <f t="shared" si="18"/>
        <v>399749.99999999948</v>
      </c>
      <c r="F45" s="2">
        <f t="shared" si="19"/>
        <v>3733083.3333333284</v>
      </c>
      <c r="G45" s="2">
        <f t="shared" si="20"/>
        <v>86666666.666666552</v>
      </c>
      <c r="I45">
        <f t="shared" ref="I45:I71" si="32">I44+1</f>
        <v>34</v>
      </c>
      <c r="J45" s="1">
        <f t="shared" si="21"/>
        <v>5.33E-2</v>
      </c>
      <c r="K45" s="2">
        <f t="shared" si="22"/>
        <v>3375490.33</v>
      </c>
      <c r="L45" s="2">
        <f t="shared" si="23"/>
        <v>429068.54</v>
      </c>
      <c r="M45" s="2">
        <f t="shared" si="24"/>
        <v>3804558.87</v>
      </c>
      <c r="N45" s="2">
        <f t="shared" si="25"/>
        <v>93225305.919999972</v>
      </c>
      <c r="P45">
        <f t="shared" ref="P45:P71" si="33">P44+1</f>
        <v>34</v>
      </c>
      <c r="Q45" s="1">
        <f t="shared" si="26"/>
        <v>5.33E-2</v>
      </c>
      <c r="R45" s="2">
        <f t="shared" si="27"/>
        <v>3333333.3333333288</v>
      </c>
      <c r="S45" s="2">
        <f t="shared" si="28"/>
        <v>888333.33333333337</v>
      </c>
      <c r="T45" s="2">
        <f t="shared" si="29"/>
        <v>4221666.6666666623</v>
      </c>
      <c r="U45" s="2">
        <f t="shared" si="30"/>
        <v>86666666.666666552</v>
      </c>
    </row>
    <row r="46" spans="2:21" x14ac:dyDescent="0.25">
      <c r="B46">
        <f t="shared" si="31"/>
        <v>35</v>
      </c>
      <c r="C46" s="1">
        <v>5.33E-2</v>
      </c>
      <c r="D46" s="2">
        <f t="shared" si="17"/>
        <v>3333333.3333333288</v>
      </c>
      <c r="E46" s="2">
        <f t="shared" si="18"/>
        <v>384944.44444444391</v>
      </c>
      <c r="F46" s="2">
        <f t="shared" si="19"/>
        <v>3718277.7777777729</v>
      </c>
      <c r="G46" s="2">
        <f t="shared" si="20"/>
        <v>83333333.333333224</v>
      </c>
      <c r="I46">
        <f t="shared" si="32"/>
        <v>35</v>
      </c>
      <c r="J46" s="1">
        <f t="shared" si="21"/>
        <v>5.33E-2</v>
      </c>
      <c r="K46" s="2">
        <f t="shared" si="22"/>
        <v>3390483.14</v>
      </c>
      <c r="L46" s="2">
        <f t="shared" si="23"/>
        <v>414075.73</v>
      </c>
      <c r="M46" s="2">
        <f t="shared" si="24"/>
        <v>3804558.87</v>
      </c>
      <c r="N46" s="2">
        <f t="shared" si="25"/>
        <v>89834822.779999971</v>
      </c>
      <c r="P46">
        <f t="shared" si="33"/>
        <v>35</v>
      </c>
      <c r="Q46" s="1">
        <f t="shared" si="26"/>
        <v>5.33E-2</v>
      </c>
      <c r="R46" s="2">
        <f t="shared" si="27"/>
        <v>3333333.3333333288</v>
      </c>
      <c r="S46" s="2">
        <f t="shared" si="28"/>
        <v>888333.33333333337</v>
      </c>
      <c r="T46" s="2">
        <f t="shared" si="29"/>
        <v>4221666.6666666623</v>
      </c>
      <c r="U46" s="2">
        <f t="shared" si="30"/>
        <v>83333333.333333224</v>
      </c>
    </row>
    <row r="47" spans="2:21" x14ac:dyDescent="0.25">
      <c r="B47">
        <f t="shared" si="31"/>
        <v>36</v>
      </c>
      <c r="C47" s="1">
        <v>5.33E-2</v>
      </c>
      <c r="D47" s="2">
        <f t="shared" si="17"/>
        <v>3333333.3333333288</v>
      </c>
      <c r="E47" s="2">
        <f t="shared" si="18"/>
        <v>370138.88888888841</v>
      </c>
      <c r="F47" s="2">
        <f t="shared" si="19"/>
        <v>3703472.2222222174</v>
      </c>
      <c r="G47" s="2">
        <f t="shared" si="20"/>
        <v>79999999.999999896</v>
      </c>
      <c r="I47">
        <f t="shared" si="32"/>
        <v>36</v>
      </c>
      <c r="J47" s="1">
        <f t="shared" si="21"/>
        <v>5.33E-2</v>
      </c>
      <c r="K47" s="2">
        <f t="shared" si="22"/>
        <v>3405542.5300000003</v>
      </c>
      <c r="L47" s="2">
        <f t="shared" si="23"/>
        <v>399016.34</v>
      </c>
      <c r="M47" s="2">
        <f t="shared" si="24"/>
        <v>3804558.87</v>
      </c>
      <c r="N47" s="2">
        <f t="shared" si="25"/>
        <v>86429280.24999997</v>
      </c>
      <c r="P47">
        <f t="shared" si="33"/>
        <v>36</v>
      </c>
      <c r="Q47" s="1">
        <f t="shared" si="26"/>
        <v>5.33E-2</v>
      </c>
      <c r="R47" s="2">
        <f t="shared" si="27"/>
        <v>3333333.3333333288</v>
      </c>
      <c r="S47" s="2">
        <f t="shared" si="28"/>
        <v>888333.33333333337</v>
      </c>
      <c r="T47" s="2">
        <f t="shared" si="29"/>
        <v>4221666.6666666623</v>
      </c>
      <c r="U47" s="2">
        <f t="shared" si="30"/>
        <v>79999999.999999896</v>
      </c>
    </row>
    <row r="48" spans="2:21" x14ac:dyDescent="0.25">
      <c r="B48">
        <f t="shared" si="31"/>
        <v>37</v>
      </c>
      <c r="C48" s="5">
        <f ca="1">ROUND(RAND()*0.008,4)+0.0596</f>
        <v>6.1899999999999997E-2</v>
      </c>
      <c r="D48" s="2">
        <f t="shared" si="17"/>
        <v>3333333.3333333288</v>
      </c>
      <c r="E48" s="2">
        <f t="shared" si="18"/>
        <v>355333.33333333285</v>
      </c>
      <c r="F48" s="2">
        <f t="shared" si="19"/>
        <v>3688666.6666666619</v>
      </c>
      <c r="G48" s="2">
        <f t="shared" si="20"/>
        <v>76666666.666666567</v>
      </c>
      <c r="I48">
        <f t="shared" si="32"/>
        <v>37</v>
      </c>
      <c r="J48" s="1">
        <f t="shared" ca="1" si="21"/>
        <v>6.1899999999999997E-2</v>
      </c>
      <c r="K48" s="2">
        <f t="shared" ca="1" si="22"/>
        <v>3392171.17</v>
      </c>
      <c r="L48" s="2">
        <f t="shared" ca="1" si="23"/>
        <v>445831.04</v>
      </c>
      <c r="M48" s="2">
        <f t="shared" ca="1" si="24"/>
        <v>3838002.21</v>
      </c>
      <c r="N48" s="2">
        <f t="shared" ca="1" si="25"/>
        <v>83037109.079999968</v>
      </c>
      <c r="P48">
        <f t="shared" si="33"/>
        <v>37</v>
      </c>
      <c r="Q48" s="1">
        <f t="shared" ca="1" si="26"/>
        <v>6.1899999999999997E-2</v>
      </c>
      <c r="R48" s="2">
        <f t="shared" si="27"/>
        <v>3333333.3333333288</v>
      </c>
      <c r="S48" s="2">
        <f t="shared" ca="1" si="28"/>
        <v>1031666.6666666666</v>
      </c>
      <c r="T48" s="2">
        <f t="shared" ca="1" si="29"/>
        <v>4364999.9999999953</v>
      </c>
      <c r="U48" s="2">
        <f t="shared" si="30"/>
        <v>76666666.666666567</v>
      </c>
    </row>
    <row r="49" spans="2:21" x14ac:dyDescent="0.25">
      <c r="B49">
        <f t="shared" si="31"/>
        <v>38</v>
      </c>
      <c r="C49" s="5">
        <f t="shared" ref="C49:C71" ca="1" si="34">C48+ROUND((RAND()/1000),4)-+ROUND((RAND()/1000),4)</f>
        <v>6.2199999999999998E-2</v>
      </c>
      <c r="D49" s="2">
        <f t="shared" si="17"/>
        <v>3333333.3333333288</v>
      </c>
      <c r="E49" s="2">
        <f t="shared" si="18"/>
        <v>340527.77777777734</v>
      </c>
      <c r="F49" s="2">
        <f t="shared" si="19"/>
        <v>3673861.1111111064</v>
      </c>
      <c r="G49" s="2">
        <f t="shared" si="20"/>
        <v>73333333.333333239</v>
      </c>
      <c r="I49">
        <f t="shared" si="32"/>
        <v>38</v>
      </c>
      <c r="J49" s="1">
        <f t="shared" ca="1" si="21"/>
        <v>6.2199999999999998E-2</v>
      </c>
      <c r="K49" s="2">
        <f t="shared" ca="1" si="22"/>
        <v>3408717.18</v>
      </c>
      <c r="L49" s="2">
        <f t="shared" ca="1" si="23"/>
        <v>430409.02</v>
      </c>
      <c r="M49" s="2">
        <f t="shared" ca="1" si="24"/>
        <v>3839126.2</v>
      </c>
      <c r="N49" s="2">
        <f t="shared" ca="1" si="25"/>
        <v>79628391.899999961</v>
      </c>
      <c r="P49">
        <f t="shared" si="33"/>
        <v>38</v>
      </c>
      <c r="Q49" s="1">
        <f t="shared" ca="1" si="26"/>
        <v>6.2199999999999998E-2</v>
      </c>
      <c r="R49" s="2">
        <f t="shared" si="27"/>
        <v>3333333.3333333288</v>
      </c>
      <c r="S49" s="2">
        <f t="shared" ca="1" si="28"/>
        <v>1036666.6666666666</v>
      </c>
      <c r="T49" s="2">
        <f t="shared" ca="1" si="29"/>
        <v>4369999.9999999953</v>
      </c>
      <c r="U49" s="2">
        <f t="shared" si="30"/>
        <v>73333333.333333239</v>
      </c>
    </row>
    <row r="50" spans="2:21" x14ac:dyDescent="0.25">
      <c r="B50">
        <f t="shared" si="31"/>
        <v>39</v>
      </c>
      <c r="C50" s="5">
        <f t="shared" ca="1" si="34"/>
        <v>6.2200000000000005E-2</v>
      </c>
      <c r="D50" s="2">
        <f t="shared" si="17"/>
        <v>3333333.3333333288</v>
      </c>
      <c r="E50" s="2">
        <f t="shared" si="18"/>
        <v>325722.22222222178</v>
      </c>
      <c r="F50" s="2">
        <f t="shared" si="19"/>
        <v>3659055.5555555504</v>
      </c>
      <c r="G50" s="2">
        <f t="shared" si="20"/>
        <v>69999999.999999911</v>
      </c>
      <c r="I50">
        <f t="shared" si="32"/>
        <v>39</v>
      </c>
      <c r="J50" s="1">
        <f t="shared" ca="1" si="21"/>
        <v>6.2200000000000005E-2</v>
      </c>
      <c r="K50" s="2">
        <f t="shared" ca="1" si="22"/>
        <v>3426385.7</v>
      </c>
      <c r="L50" s="2">
        <f t="shared" ca="1" si="23"/>
        <v>412740.5</v>
      </c>
      <c r="M50" s="2">
        <f t="shared" ca="1" si="24"/>
        <v>3839126.2</v>
      </c>
      <c r="N50" s="2">
        <f t="shared" ca="1" si="25"/>
        <v>76202006.199999958</v>
      </c>
      <c r="P50">
        <f t="shared" si="33"/>
        <v>39</v>
      </c>
      <c r="Q50" s="1">
        <f t="shared" ca="1" si="26"/>
        <v>6.2200000000000005E-2</v>
      </c>
      <c r="R50" s="2">
        <f t="shared" si="27"/>
        <v>3333333.3333333288</v>
      </c>
      <c r="S50" s="2">
        <f t="shared" ca="1" si="28"/>
        <v>1036666.6666666669</v>
      </c>
      <c r="T50" s="2">
        <f t="shared" ca="1" si="29"/>
        <v>4369999.9999999953</v>
      </c>
      <c r="U50" s="2">
        <f t="shared" si="30"/>
        <v>69999999.999999911</v>
      </c>
    </row>
    <row r="51" spans="2:21" x14ac:dyDescent="0.25">
      <c r="B51">
        <f t="shared" si="31"/>
        <v>40</v>
      </c>
      <c r="C51" s="5">
        <f t="shared" ca="1" si="34"/>
        <v>6.2300000000000001E-2</v>
      </c>
      <c r="D51" s="2">
        <f t="shared" si="17"/>
        <v>3333333.3333333293</v>
      </c>
      <c r="E51" s="2">
        <f t="shared" si="18"/>
        <v>310916.66666666628</v>
      </c>
      <c r="F51" s="2">
        <f t="shared" si="19"/>
        <v>3644249.9999999953</v>
      </c>
      <c r="G51" s="2">
        <f t="shared" si="20"/>
        <v>66666666.666666582</v>
      </c>
      <c r="I51">
        <f t="shared" si="32"/>
        <v>40</v>
      </c>
      <c r="J51" s="1">
        <f t="shared" ca="1" si="21"/>
        <v>6.2300000000000001E-2</v>
      </c>
      <c r="K51" s="2">
        <f t="shared" ca="1" si="22"/>
        <v>3443854.86</v>
      </c>
      <c r="L51" s="2">
        <f t="shared" ca="1" si="23"/>
        <v>395615.42</v>
      </c>
      <c r="M51" s="2">
        <f t="shared" ca="1" si="24"/>
        <v>3839470.28</v>
      </c>
      <c r="N51" s="2">
        <f t="shared" ca="1" si="25"/>
        <v>72758151.339999959</v>
      </c>
      <c r="P51">
        <f t="shared" si="33"/>
        <v>40</v>
      </c>
      <c r="Q51" s="1">
        <f t="shared" ca="1" si="26"/>
        <v>6.2300000000000001E-2</v>
      </c>
      <c r="R51" s="2">
        <f t="shared" si="27"/>
        <v>3333333.3333333293</v>
      </c>
      <c r="S51" s="2">
        <f t="shared" ca="1" si="28"/>
        <v>1038333.3333333333</v>
      </c>
      <c r="T51" s="2">
        <f t="shared" ca="1" si="29"/>
        <v>4371666.6666666623</v>
      </c>
      <c r="U51" s="2">
        <f t="shared" si="30"/>
        <v>66666666.666666582</v>
      </c>
    </row>
    <row r="52" spans="2:21" x14ac:dyDescent="0.25">
      <c r="B52">
        <f t="shared" si="31"/>
        <v>41</v>
      </c>
      <c r="C52" s="5">
        <f t="shared" ca="1" si="34"/>
        <v>6.2400000000000004E-2</v>
      </c>
      <c r="D52" s="2">
        <f t="shared" si="17"/>
        <v>3333333.3333333293</v>
      </c>
      <c r="E52" s="2">
        <f t="shared" si="18"/>
        <v>296111.11111111072</v>
      </c>
      <c r="F52" s="2">
        <f t="shared" si="19"/>
        <v>3629444.4444444398</v>
      </c>
      <c r="G52" s="2">
        <f t="shared" si="20"/>
        <v>63333333.333333254</v>
      </c>
      <c r="I52">
        <f t="shared" si="32"/>
        <v>41</v>
      </c>
      <c r="J52" s="1">
        <f t="shared" ca="1" si="21"/>
        <v>6.2400000000000004E-2</v>
      </c>
      <c r="K52" s="2">
        <f t="shared" ca="1" si="22"/>
        <v>3461456.6399999997</v>
      </c>
      <c r="L52" s="2">
        <f t="shared" ca="1" si="23"/>
        <v>378342.39</v>
      </c>
      <c r="M52" s="2">
        <f t="shared" ca="1" si="24"/>
        <v>3839799.03</v>
      </c>
      <c r="N52" s="2">
        <f t="shared" ca="1" si="25"/>
        <v>69296694.699999958</v>
      </c>
      <c r="P52">
        <f t="shared" si="33"/>
        <v>41</v>
      </c>
      <c r="Q52" s="1">
        <f t="shared" ca="1" si="26"/>
        <v>6.2400000000000004E-2</v>
      </c>
      <c r="R52" s="2">
        <f t="shared" si="27"/>
        <v>3333333.3333333293</v>
      </c>
      <c r="S52" s="2">
        <f t="shared" ca="1" si="28"/>
        <v>1040000.0000000001</v>
      </c>
      <c r="T52" s="2">
        <f t="shared" ca="1" si="29"/>
        <v>4373333.3333333293</v>
      </c>
      <c r="U52" s="2">
        <f t="shared" si="30"/>
        <v>63333333.333333254</v>
      </c>
    </row>
    <row r="53" spans="2:21" x14ac:dyDescent="0.25">
      <c r="B53">
        <f t="shared" si="31"/>
        <v>42</v>
      </c>
      <c r="C53" s="5">
        <f t="shared" ca="1" si="34"/>
        <v>6.3200000000000006E-2</v>
      </c>
      <c r="D53" s="2">
        <f t="shared" si="17"/>
        <v>3333333.3333333293</v>
      </c>
      <c r="E53" s="2">
        <f t="shared" si="18"/>
        <v>281305.55555555521</v>
      </c>
      <c r="F53" s="2">
        <f t="shared" si="19"/>
        <v>3614638.8888888843</v>
      </c>
      <c r="G53" s="2">
        <f t="shared" si="20"/>
        <v>59999999.999999925</v>
      </c>
      <c r="I53">
        <f t="shared" si="32"/>
        <v>42</v>
      </c>
      <c r="J53" s="1">
        <f t="shared" ca="1" si="21"/>
        <v>6.3200000000000006E-2</v>
      </c>
      <c r="K53" s="2">
        <f t="shared" ca="1" si="22"/>
        <v>3477343.93</v>
      </c>
      <c r="L53" s="2">
        <f t="shared" ca="1" si="23"/>
        <v>364962.59</v>
      </c>
      <c r="M53" s="2">
        <f t="shared" ca="1" si="24"/>
        <v>3842306.52</v>
      </c>
      <c r="N53" s="2">
        <f t="shared" ca="1" si="25"/>
        <v>65819350.769999959</v>
      </c>
      <c r="P53">
        <f t="shared" si="33"/>
        <v>42</v>
      </c>
      <c r="Q53" s="1">
        <f t="shared" ca="1" si="26"/>
        <v>6.3200000000000006E-2</v>
      </c>
      <c r="R53" s="2">
        <f t="shared" si="27"/>
        <v>3333333.3333333293</v>
      </c>
      <c r="S53" s="2">
        <f t="shared" ca="1" si="28"/>
        <v>1053333.3333333335</v>
      </c>
      <c r="T53" s="2">
        <f t="shared" ca="1" si="29"/>
        <v>4386666.6666666623</v>
      </c>
      <c r="U53" s="2">
        <f t="shared" si="30"/>
        <v>59999999.999999925</v>
      </c>
    </row>
    <row r="54" spans="2:21" x14ac:dyDescent="0.25">
      <c r="B54">
        <f t="shared" si="31"/>
        <v>43</v>
      </c>
      <c r="C54" s="5">
        <f t="shared" ca="1" si="34"/>
        <v>6.3400000000000012E-2</v>
      </c>
      <c r="D54" s="2">
        <f t="shared" si="17"/>
        <v>3333333.3333333293</v>
      </c>
      <c r="E54" s="2">
        <f t="shared" si="18"/>
        <v>266499.99999999965</v>
      </c>
      <c r="F54" s="2">
        <f t="shared" si="19"/>
        <v>3599833.3333333288</v>
      </c>
      <c r="G54" s="2">
        <f t="shared" si="20"/>
        <v>56666666.666666597</v>
      </c>
      <c r="I54">
        <f t="shared" si="32"/>
        <v>43</v>
      </c>
      <c r="J54" s="1">
        <f t="shared" ca="1" si="21"/>
        <v>6.3400000000000012E-2</v>
      </c>
      <c r="K54" s="2">
        <f t="shared" ca="1" si="22"/>
        <v>3495157.1500000004</v>
      </c>
      <c r="L54" s="2">
        <f t="shared" ca="1" si="23"/>
        <v>347745.57</v>
      </c>
      <c r="M54" s="2">
        <f t="shared" ca="1" si="24"/>
        <v>3842902.72</v>
      </c>
      <c r="N54" s="2">
        <f t="shared" ca="1" si="25"/>
        <v>62324193.61999996</v>
      </c>
      <c r="P54">
        <f t="shared" si="33"/>
        <v>43</v>
      </c>
      <c r="Q54" s="1">
        <f t="shared" ca="1" si="26"/>
        <v>6.3400000000000012E-2</v>
      </c>
      <c r="R54" s="2">
        <f t="shared" si="27"/>
        <v>3333333.3333333293</v>
      </c>
      <c r="S54" s="2">
        <f t="shared" ca="1" si="28"/>
        <v>1056666.666666667</v>
      </c>
      <c r="T54" s="2">
        <f t="shared" ca="1" si="29"/>
        <v>4389999.9999999963</v>
      </c>
      <c r="U54" s="2">
        <f t="shared" si="30"/>
        <v>56666666.666666597</v>
      </c>
    </row>
    <row r="55" spans="2:21" x14ac:dyDescent="0.25">
      <c r="B55">
        <f t="shared" si="31"/>
        <v>44</v>
      </c>
      <c r="C55" s="5">
        <f t="shared" ca="1" si="34"/>
        <v>6.4100000000000018E-2</v>
      </c>
      <c r="D55" s="2">
        <f t="shared" si="17"/>
        <v>3333333.3333333293</v>
      </c>
      <c r="E55" s="2">
        <f t="shared" si="18"/>
        <v>251694.44444444415</v>
      </c>
      <c r="F55" s="2">
        <f t="shared" si="19"/>
        <v>3585027.7777777733</v>
      </c>
      <c r="G55" s="2">
        <f t="shared" si="20"/>
        <v>53333333.333333269</v>
      </c>
      <c r="I55">
        <f t="shared" si="32"/>
        <v>44</v>
      </c>
      <c r="J55" s="1">
        <f t="shared" ca="1" si="21"/>
        <v>6.4100000000000018E-2</v>
      </c>
      <c r="K55" s="2">
        <f t="shared" ca="1" si="22"/>
        <v>3511966.6700000004</v>
      </c>
      <c r="L55" s="2">
        <f t="shared" ca="1" si="23"/>
        <v>332915.07</v>
      </c>
      <c r="M55" s="2">
        <f t="shared" ca="1" si="24"/>
        <v>3844881.74</v>
      </c>
      <c r="N55" s="2">
        <f t="shared" ca="1" si="25"/>
        <v>58812226.949999958</v>
      </c>
      <c r="P55">
        <f t="shared" si="33"/>
        <v>44</v>
      </c>
      <c r="Q55" s="1">
        <f t="shared" ca="1" si="26"/>
        <v>6.4100000000000018E-2</v>
      </c>
      <c r="R55" s="2">
        <f t="shared" si="27"/>
        <v>3333333.3333333293</v>
      </c>
      <c r="S55" s="2">
        <f t="shared" ca="1" si="28"/>
        <v>1068333.3333333337</v>
      </c>
      <c r="T55" s="2">
        <f t="shared" ca="1" si="29"/>
        <v>4401666.6666666633</v>
      </c>
      <c r="U55" s="2">
        <f t="shared" si="30"/>
        <v>53333333.333333269</v>
      </c>
    </row>
    <row r="56" spans="2:21" x14ac:dyDescent="0.25">
      <c r="B56">
        <f t="shared" si="31"/>
        <v>45</v>
      </c>
      <c r="C56" s="5">
        <f t="shared" ca="1" si="34"/>
        <v>6.4300000000000024E-2</v>
      </c>
      <c r="D56" s="2">
        <f t="shared" si="17"/>
        <v>3333333.3333333293</v>
      </c>
      <c r="E56" s="2">
        <f t="shared" si="18"/>
        <v>236888.88888888861</v>
      </c>
      <c r="F56" s="2">
        <f t="shared" si="19"/>
        <v>3570222.2222222178</v>
      </c>
      <c r="G56" s="2">
        <f t="shared" si="20"/>
        <v>49999999.99999994</v>
      </c>
      <c r="I56">
        <f t="shared" si="32"/>
        <v>45</v>
      </c>
      <c r="J56" s="1">
        <f t="shared" ca="1" si="21"/>
        <v>6.4300000000000024E-2</v>
      </c>
      <c r="K56" s="2">
        <f t="shared" ca="1" si="22"/>
        <v>3530280.82</v>
      </c>
      <c r="L56" s="2">
        <f t="shared" ca="1" si="23"/>
        <v>315135.52</v>
      </c>
      <c r="M56" s="2">
        <f t="shared" ca="1" si="24"/>
        <v>3845416.34</v>
      </c>
      <c r="N56" s="2">
        <f t="shared" ca="1" si="25"/>
        <v>55281946.129999958</v>
      </c>
      <c r="P56">
        <f t="shared" si="33"/>
        <v>45</v>
      </c>
      <c r="Q56" s="1">
        <f t="shared" ca="1" si="26"/>
        <v>6.4300000000000024E-2</v>
      </c>
      <c r="R56" s="2">
        <f t="shared" si="27"/>
        <v>3333333.3333333293</v>
      </c>
      <c r="S56" s="2">
        <f t="shared" ca="1" si="28"/>
        <v>1071666.6666666672</v>
      </c>
      <c r="T56" s="2">
        <f t="shared" ca="1" si="29"/>
        <v>4404999.9999999963</v>
      </c>
      <c r="U56" s="2">
        <f t="shared" si="30"/>
        <v>49999999.99999994</v>
      </c>
    </row>
    <row r="57" spans="2:21" x14ac:dyDescent="0.25">
      <c r="B57">
        <f t="shared" si="31"/>
        <v>46</v>
      </c>
      <c r="C57" s="5">
        <f t="shared" ca="1" si="34"/>
        <v>6.4100000000000032E-2</v>
      </c>
      <c r="D57" s="2">
        <f t="shared" si="17"/>
        <v>3333333.3333333293</v>
      </c>
      <c r="E57" s="2">
        <f t="shared" si="18"/>
        <v>222083.33333333308</v>
      </c>
      <c r="F57" s="2">
        <f t="shared" si="19"/>
        <v>3555416.6666666623</v>
      </c>
      <c r="G57" s="2">
        <f t="shared" si="20"/>
        <v>46666666.666666612</v>
      </c>
      <c r="I57">
        <f t="shared" si="32"/>
        <v>46</v>
      </c>
      <c r="J57" s="1">
        <f t="shared" ca="1" si="21"/>
        <v>6.4100000000000032E-2</v>
      </c>
      <c r="K57" s="2">
        <f t="shared" ca="1" si="22"/>
        <v>3549615</v>
      </c>
      <c r="L57" s="2">
        <f t="shared" ca="1" si="23"/>
        <v>295297.73</v>
      </c>
      <c r="M57" s="2">
        <f t="shared" ca="1" si="24"/>
        <v>3844912.73</v>
      </c>
      <c r="N57" s="2">
        <f t="shared" ca="1" si="25"/>
        <v>51732331.129999958</v>
      </c>
      <c r="P57">
        <f t="shared" si="33"/>
        <v>46</v>
      </c>
      <c r="Q57" s="1">
        <f t="shared" ca="1" si="26"/>
        <v>6.4100000000000032E-2</v>
      </c>
      <c r="R57" s="2">
        <f t="shared" si="27"/>
        <v>3333333.3333333293</v>
      </c>
      <c r="S57" s="2">
        <f t="shared" ca="1" si="28"/>
        <v>1068333.3333333337</v>
      </c>
      <c r="T57" s="2">
        <f t="shared" ca="1" si="29"/>
        <v>4401666.6666666633</v>
      </c>
      <c r="U57" s="2">
        <f t="shared" si="30"/>
        <v>46666666.666666612</v>
      </c>
    </row>
    <row r="58" spans="2:21" x14ac:dyDescent="0.25">
      <c r="B58">
        <f t="shared" si="31"/>
        <v>47</v>
      </c>
      <c r="C58" s="5">
        <f t="shared" ca="1" si="34"/>
        <v>6.4400000000000027E-2</v>
      </c>
      <c r="D58" s="2">
        <f t="shared" si="17"/>
        <v>3333333.3333333293</v>
      </c>
      <c r="E58" s="2">
        <f t="shared" si="18"/>
        <v>207277.77777777755</v>
      </c>
      <c r="F58" s="2">
        <f t="shared" si="19"/>
        <v>3540611.1111111068</v>
      </c>
      <c r="G58" s="2">
        <f t="shared" si="20"/>
        <v>43333333.333333284</v>
      </c>
      <c r="I58">
        <f t="shared" si="32"/>
        <v>47</v>
      </c>
      <c r="J58" s="1">
        <f t="shared" ca="1" si="21"/>
        <v>6.4400000000000027E-2</v>
      </c>
      <c r="K58" s="2">
        <f t="shared" ca="1" si="22"/>
        <v>3567991.4</v>
      </c>
      <c r="L58" s="2">
        <f t="shared" ca="1" si="23"/>
        <v>277630.18</v>
      </c>
      <c r="M58" s="2">
        <f t="shared" ca="1" si="24"/>
        <v>3845621.58</v>
      </c>
      <c r="N58" s="2">
        <f t="shared" ca="1" si="25"/>
        <v>48164339.729999959</v>
      </c>
      <c r="P58">
        <f t="shared" si="33"/>
        <v>47</v>
      </c>
      <c r="Q58" s="1">
        <f t="shared" ca="1" si="26"/>
        <v>6.4400000000000027E-2</v>
      </c>
      <c r="R58" s="2">
        <f t="shared" si="27"/>
        <v>3333333.3333333293</v>
      </c>
      <c r="S58" s="2">
        <f t="shared" ca="1" si="28"/>
        <v>1073333.3333333337</v>
      </c>
      <c r="T58" s="2">
        <f t="shared" ca="1" si="29"/>
        <v>4406666.6666666633</v>
      </c>
      <c r="U58" s="2">
        <f t="shared" si="30"/>
        <v>43333333.333333284</v>
      </c>
    </row>
    <row r="59" spans="2:21" x14ac:dyDescent="0.25">
      <c r="B59">
        <f t="shared" si="31"/>
        <v>48</v>
      </c>
      <c r="C59" s="5">
        <f t="shared" ca="1" si="34"/>
        <v>6.450000000000003E-2</v>
      </c>
      <c r="D59" s="2">
        <f t="shared" si="17"/>
        <v>3333333.3333333293</v>
      </c>
      <c r="E59" s="2">
        <f t="shared" si="18"/>
        <v>192472.22222222202</v>
      </c>
      <c r="F59" s="2">
        <f t="shared" si="19"/>
        <v>3525805.5555555513</v>
      </c>
      <c r="G59" s="2">
        <f t="shared" si="20"/>
        <v>39999999.999999955</v>
      </c>
      <c r="I59">
        <f t="shared" si="32"/>
        <v>48</v>
      </c>
      <c r="J59" s="1">
        <f t="shared" ca="1" si="21"/>
        <v>6.450000000000003E-2</v>
      </c>
      <c r="K59" s="2">
        <f t="shared" ca="1" si="22"/>
        <v>3586959</v>
      </c>
      <c r="L59" s="2">
        <f t="shared" ca="1" si="23"/>
        <v>258883.33</v>
      </c>
      <c r="M59" s="2">
        <f t="shared" ca="1" si="24"/>
        <v>3845842.33</v>
      </c>
      <c r="N59" s="2">
        <f t="shared" ca="1" si="25"/>
        <v>44577380.729999959</v>
      </c>
      <c r="P59">
        <f t="shared" si="33"/>
        <v>48</v>
      </c>
      <c r="Q59" s="1">
        <f t="shared" ca="1" si="26"/>
        <v>6.450000000000003E-2</v>
      </c>
      <c r="R59" s="2">
        <f t="shared" si="27"/>
        <v>3333333.3333333293</v>
      </c>
      <c r="S59" s="2">
        <f t="shared" ca="1" si="28"/>
        <v>1075000.0000000005</v>
      </c>
      <c r="T59" s="2">
        <f t="shared" ca="1" si="29"/>
        <v>4408333.3333333302</v>
      </c>
      <c r="U59" s="2">
        <f t="shared" si="30"/>
        <v>39999999.999999955</v>
      </c>
    </row>
    <row r="60" spans="2:21" x14ac:dyDescent="0.25">
      <c r="B60">
        <f t="shared" si="31"/>
        <v>49</v>
      </c>
      <c r="C60" s="5">
        <f t="shared" ca="1" si="34"/>
        <v>6.4300000000000024E-2</v>
      </c>
      <c r="D60" s="2">
        <f t="shared" si="17"/>
        <v>3333333.3333333298</v>
      </c>
      <c r="E60" s="2">
        <f t="shared" si="18"/>
        <v>177666.66666666648</v>
      </c>
      <c r="F60" s="2">
        <f t="shared" si="19"/>
        <v>3510999.9999999963</v>
      </c>
      <c r="G60" s="2">
        <f t="shared" si="20"/>
        <v>36666666.666666627</v>
      </c>
      <c r="I60">
        <f t="shared" si="32"/>
        <v>49</v>
      </c>
      <c r="J60" s="1">
        <f t="shared" ca="1" si="21"/>
        <v>6.4300000000000024E-2</v>
      </c>
      <c r="K60" s="2">
        <f t="shared" ca="1" si="22"/>
        <v>3606571.53</v>
      </c>
      <c r="L60" s="2">
        <f t="shared" ca="1" si="23"/>
        <v>238860.47</v>
      </c>
      <c r="M60" s="2">
        <f t="shared" ca="1" si="24"/>
        <v>3845432</v>
      </c>
      <c r="N60" s="2">
        <f t="shared" ca="1" si="25"/>
        <v>40970809.199999958</v>
      </c>
      <c r="P60">
        <f t="shared" si="33"/>
        <v>49</v>
      </c>
      <c r="Q60" s="1">
        <f t="shared" ca="1" si="26"/>
        <v>6.4300000000000024E-2</v>
      </c>
      <c r="R60" s="2">
        <f t="shared" si="27"/>
        <v>3333333.3333333298</v>
      </c>
      <c r="S60" s="2">
        <f t="shared" ca="1" si="28"/>
        <v>1071666.6666666672</v>
      </c>
      <c r="T60" s="2">
        <f t="shared" ca="1" si="29"/>
        <v>4404999.9999999972</v>
      </c>
      <c r="U60" s="2">
        <f t="shared" si="30"/>
        <v>36666666.666666627</v>
      </c>
    </row>
    <row r="61" spans="2:21" x14ac:dyDescent="0.25">
      <c r="B61">
        <f t="shared" si="31"/>
        <v>50</v>
      </c>
      <c r="C61" s="5">
        <f t="shared" ca="1" si="34"/>
        <v>6.4300000000000024E-2</v>
      </c>
      <c r="D61" s="2">
        <f t="shared" si="17"/>
        <v>3333333.3333333298</v>
      </c>
      <c r="E61" s="2">
        <f t="shared" si="18"/>
        <v>162861.11111111095</v>
      </c>
      <c r="F61" s="2">
        <f t="shared" si="19"/>
        <v>3496194.4444444408</v>
      </c>
      <c r="G61" s="2">
        <f t="shared" si="20"/>
        <v>33333333.333333299</v>
      </c>
      <c r="I61">
        <f t="shared" si="32"/>
        <v>50</v>
      </c>
      <c r="J61" s="1">
        <f t="shared" ca="1" si="21"/>
        <v>6.4300000000000024E-2</v>
      </c>
      <c r="K61" s="2">
        <f t="shared" ca="1" si="22"/>
        <v>3625896.76</v>
      </c>
      <c r="L61" s="2">
        <f t="shared" ca="1" si="23"/>
        <v>219535.25</v>
      </c>
      <c r="M61" s="2">
        <f t="shared" ca="1" si="24"/>
        <v>3845432.01</v>
      </c>
      <c r="N61" s="2">
        <f t="shared" ca="1" si="25"/>
        <v>37344912.43999996</v>
      </c>
      <c r="P61">
        <f t="shared" si="33"/>
        <v>50</v>
      </c>
      <c r="Q61" s="1">
        <f t="shared" ca="1" si="26"/>
        <v>6.4300000000000024E-2</v>
      </c>
      <c r="R61" s="2">
        <f t="shared" si="27"/>
        <v>3333333.3333333298</v>
      </c>
      <c r="S61" s="2">
        <f t="shared" ca="1" si="28"/>
        <v>1071666.6666666672</v>
      </c>
      <c r="T61" s="2">
        <f t="shared" ca="1" si="29"/>
        <v>4404999.9999999972</v>
      </c>
      <c r="U61" s="2">
        <f t="shared" si="30"/>
        <v>33333333.333333299</v>
      </c>
    </row>
    <row r="62" spans="2:21" x14ac:dyDescent="0.25">
      <c r="B62">
        <f t="shared" si="31"/>
        <v>51</v>
      </c>
      <c r="C62" s="5">
        <f t="shared" ca="1" si="34"/>
        <v>6.3800000000000023E-2</v>
      </c>
      <c r="D62" s="2">
        <f t="shared" si="17"/>
        <v>3333333.3333333298</v>
      </c>
      <c r="E62" s="2">
        <f t="shared" si="18"/>
        <v>148055.55555555539</v>
      </c>
      <c r="F62" s="2">
        <f t="shared" si="19"/>
        <v>3481388.8888888853</v>
      </c>
      <c r="G62" s="2">
        <f t="shared" si="20"/>
        <v>29999999.99999997</v>
      </c>
      <c r="I62">
        <f t="shared" si="32"/>
        <v>51</v>
      </c>
      <c r="J62" s="1">
        <f t="shared" ca="1" si="21"/>
        <v>6.3800000000000023E-2</v>
      </c>
      <c r="K62" s="2">
        <f t="shared" ca="1" si="22"/>
        <v>3646012.09</v>
      </c>
      <c r="L62" s="2">
        <f t="shared" ca="1" si="23"/>
        <v>198550.45</v>
      </c>
      <c r="M62" s="2">
        <f t="shared" ca="1" si="24"/>
        <v>3844562.54</v>
      </c>
      <c r="N62" s="2">
        <f t="shared" ca="1" si="25"/>
        <v>33698900.349999964</v>
      </c>
      <c r="P62">
        <f t="shared" si="33"/>
        <v>51</v>
      </c>
      <c r="Q62" s="1">
        <f t="shared" ca="1" si="26"/>
        <v>6.3800000000000023E-2</v>
      </c>
      <c r="R62" s="2">
        <f t="shared" si="27"/>
        <v>3333333.3333333298</v>
      </c>
      <c r="S62" s="2">
        <f t="shared" ca="1" si="28"/>
        <v>1063333.3333333337</v>
      </c>
      <c r="T62" s="2">
        <f t="shared" ca="1" si="29"/>
        <v>4396666.6666666633</v>
      </c>
      <c r="U62" s="2">
        <f t="shared" si="30"/>
        <v>29999999.99999997</v>
      </c>
    </row>
    <row r="63" spans="2:21" x14ac:dyDescent="0.25">
      <c r="B63">
        <f t="shared" si="31"/>
        <v>52</v>
      </c>
      <c r="C63" s="5">
        <f t="shared" ca="1" si="34"/>
        <v>6.4400000000000027E-2</v>
      </c>
      <c r="D63" s="2">
        <f t="shared" si="17"/>
        <v>3333333.3333333302</v>
      </c>
      <c r="E63" s="2">
        <f t="shared" si="18"/>
        <v>133249.99999999985</v>
      </c>
      <c r="F63" s="2">
        <f t="shared" si="19"/>
        <v>3466583.3333333302</v>
      </c>
      <c r="G63" s="2">
        <f t="shared" si="20"/>
        <v>26666666.666666642</v>
      </c>
      <c r="I63">
        <f t="shared" si="32"/>
        <v>52</v>
      </c>
      <c r="J63" s="1">
        <f t="shared" ca="1" si="21"/>
        <v>6.4400000000000027E-2</v>
      </c>
      <c r="K63" s="2">
        <f t="shared" ca="1" si="22"/>
        <v>3664661.13</v>
      </c>
      <c r="L63" s="2">
        <f t="shared" ca="1" si="23"/>
        <v>180850.77</v>
      </c>
      <c r="M63" s="2">
        <f t="shared" ca="1" si="24"/>
        <v>3845511.9</v>
      </c>
      <c r="N63" s="2">
        <f t="shared" ca="1" si="25"/>
        <v>30034239.219999965</v>
      </c>
      <c r="P63">
        <f t="shared" si="33"/>
        <v>52</v>
      </c>
      <c r="Q63" s="1">
        <f t="shared" ca="1" si="26"/>
        <v>6.4400000000000027E-2</v>
      </c>
      <c r="R63" s="2">
        <f t="shared" si="27"/>
        <v>3333333.3333333302</v>
      </c>
      <c r="S63" s="2">
        <f t="shared" ca="1" si="28"/>
        <v>1073333.3333333337</v>
      </c>
      <c r="T63" s="2">
        <f t="shared" ca="1" si="29"/>
        <v>4406666.6666666642</v>
      </c>
      <c r="U63" s="2">
        <f t="shared" si="30"/>
        <v>26666666.666666642</v>
      </c>
    </row>
    <row r="64" spans="2:21" x14ac:dyDescent="0.25">
      <c r="B64">
        <f t="shared" si="31"/>
        <v>53</v>
      </c>
      <c r="C64" s="5">
        <f t="shared" ca="1" si="34"/>
        <v>6.4400000000000027E-2</v>
      </c>
      <c r="D64" s="2">
        <f t="shared" si="17"/>
        <v>3333333.3333333302</v>
      </c>
      <c r="E64" s="2">
        <f t="shared" si="18"/>
        <v>118444.44444444434</v>
      </c>
      <c r="F64" s="2">
        <f t="shared" si="19"/>
        <v>3451777.7777777747</v>
      </c>
      <c r="G64" s="2">
        <f t="shared" si="20"/>
        <v>23333333.333333313</v>
      </c>
      <c r="I64">
        <f t="shared" si="32"/>
        <v>53</v>
      </c>
      <c r="J64" s="1">
        <f t="shared" ca="1" si="21"/>
        <v>6.4400000000000027E-2</v>
      </c>
      <c r="K64" s="2">
        <f t="shared" ca="1" si="22"/>
        <v>3684328.15</v>
      </c>
      <c r="L64" s="2">
        <f t="shared" ca="1" si="23"/>
        <v>161183.75</v>
      </c>
      <c r="M64" s="2">
        <f t="shared" ca="1" si="24"/>
        <v>3845511.9</v>
      </c>
      <c r="N64" s="2">
        <f t="shared" ca="1" si="25"/>
        <v>26349911.069999967</v>
      </c>
      <c r="P64">
        <f t="shared" si="33"/>
        <v>53</v>
      </c>
      <c r="Q64" s="1">
        <f t="shared" ca="1" si="26"/>
        <v>6.4400000000000027E-2</v>
      </c>
      <c r="R64" s="2">
        <f t="shared" si="27"/>
        <v>3333333.3333333302</v>
      </c>
      <c r="S64" s="2">
        <f t="shared" ca="1" si="28"/>
        <v>1073333.3333333337</v>
      </c>
      <c r="T64" s="2">
        <f t="shared" ca="1" si="29"/>
        <v>4406666.6666666642</v>
      </c>
      <c r="U64" s="2">
        <f t="shared" si="30"/>
        <v>23333333.333333313</v>
      </c>
    </row>
    <row r="65" spans="2:21" x14ac:dyDescent="0.25">
      <c r="B65">
        <f t="shared" si="31"/>
        <v>54</v>
      </c>
      <c r="C65" s="5">
        <f t="shared" ca="1" si="34"/>
        <v>6.4400000000000027E-2</v>
      </c>
      <c r="D65" s="2">
        <f t="shared" si="17"/>
        <v>3333333.3333333307</v>
      </c>
      <c r="E65" s="2">
        <f t="shared" si="18"/>
        <v>103638.8888888888</v>
      </c>
      <c r="F65" s="2">
        <f t="shared" si="19"/>
        <v>3436972.2222222197</v>
      </c>
      <c r="G65" s="2">
        <f t="shared" si="20"/>
        <v>19999999.999999981</v>
      </c>
      <c r="I65">
        <f t="shared" si="32"/>
        <v>54</v>
      </c>
      <c r="J65" s="1">
        <f t="shared" ca="1" si="21"/>
        <v>6.4400000000000027E-2</v>
      </c>
      <c r="K65" s="2">
        <f t="shared" ca="1" si="22"/>
        <v>3704100.71</v>
      </c>
      <c r="L65" s="2">
        <f t="shared" ca="1" si="23"/>
        <v>141411.19</v>
      </c>
      <c r="M65" s="2">
        <f t="shared" ca="1" si="24"/>
        <v>3845511.9</v>
      </c>
      <c r="N65" s="2">
        <f t="shared" ca="1" si="25"/>
        <v>22645810.359999966</v>
      </c>
      <c r="P65">
        <f t="shared" si="33"/>
        <v>54</v>
      </c>
      <c r="Q65" s="1">
        <f t="shared" ca="1" si="26"/>
        <v>6.4400000000000027E-2</v>
      </c>
      <c r="R65" s="2">
        <f t="shared" si="27"/>
        <v>3333333.3333333307</v>
      </c>
      <c r="S65" s="2">
        <f t="shared" ca="1" si="28"/>
        <v>1073333.3333333337</v>
      </c>
      <c r="T65" s="2">
        <f t="shared" ca="1" si="29"/>
        <v>4406666.6666666642</v>
      </c>
      <c r="U65" s="2">
        <f t="shared" si="30"/>
        <v>19999999.999999981</v>
      </c>
    </row>
    <row r="66" spans="2:21" x14ac:dyDescent="0.25">
      <c r="B66">
        <f t="shared" si="31"/>
        <v>55</v>
      </c>
      <c r="C66" s="5">
        <f t="shared" ca="1" si="34"/>
        <v>6.4000000000000029E-2</v>
      </c>
      <c r="D66" s="2">
        <f t="shared" si="17"/>
        <v>3333333.3333333302</v>
      </c>
      <c r="E66" s="2">
        <f t="shared" si="18"/>
        <v>88833.333333333256</v>
      </c>
      <c r="F66" s="2">
        <f t="shared" si="19"/>
        <v>3422166.6666666633</v>
      </c>
      <c r="G66" s="2">
        <f t="shared" si="20"/>
        <v>16666666.666666651</v>
      </c>
      <c r="I66">
        <f t="shared" si="32"/>
        <v>55</v>
      </c>
      <c r="J66" s="1">
        <f t="shared" ca="1" si="21"/>
        <v>6.4000000000000029E-2</v>
      </c>
      <c r="K66" s="2">
        <f t="shared" ca="1" si="22"/>
        <v>3724289.9899999998</v>
      </c>
      <c r="L66" s="2">
        <f t="shared" ca="1" si="23"/>
        <v>120777.66</v>
      </c>
      <c r="M66" s="2">
        <f t="shared" ca="1" si="24"/>
        <v>3845067.65</v>
      </c>
      <c r="N66" s="2">
        <f t="shared" ca="1" si="25"/>
        <v>18921520.369999968</v>
      </c>
      <c r="P66">
        <f t="shared" si="33"/>
        <v>55</v>
      </c>
      <c r="Q66" s="1">
        <f t="shared" ca="1" si="26"/>
        <v>6.4000000000000029E-2</v>
      </c>
      <c r="R66" s="2">
        <f t="shared" si="27"/>
        <v>3333333.3333333302</v>
      </c>
      <c r="S66" s="2">
        <f t="shared" ca="1" si="28"/>
        <v>1066666.6666666672</v>
      </c>
      <c r="T66" s="2">
        <f t="shared" ca="1" si="29"/>
        <v>4399999.9999999972</v>
      </c>
      <c r="U66" s="2">
        <f t="shared" si="30"/>
        <v>16666666.666666651</v>
      </c>
    </row>
    <row r="67" spans="2:21" x14ac:dyDescent="0.25">
      <c r="B67">
        <f t="shared" si="31"/>
        <v>56</v>
      </c>
      <c r="C67" s="5">
        <f t="shared" ca="1" si="34"/>
        <v>6.4000000000000029E-2</v>
      </c>
      <c r="D67" s="2">
        <f t="shared" si="17"/>
        <v>3333333.3333333302</v>
      </c>
      <c r="E67" s="2">
        <f t="shared" si="18"/>
        <v>74027.777777777708</v>
      </c>
      <c r="F67" s="2">
        <f t="shared" si="19"/>
        <v>3407361.1111111077</v>
      </c>
      <c r="G67" s="2">
        <f t="shared" si="20"/>
        <v>13333333.333333321</v>
      </c>
      <c r="I67">
        <f t="shared" si="32"/>
        <v>56</v>
      </c>
      <c r="J67" s="1">
        <f t="shared" ca="1" si="21"/>
        <v>6.4000000000000029E-2</v>
      </c>
      <c r="K67" s="2">
        <f t="shared" ca="1" si="22"/>
        <v>3744152.87</v>
      </c>
      <c r="L67" s="2">
        <f t="shared" ca="1" si="23"/>
        <v>100914.78</v>
      </c>
      <c r="M67" s="2">
        <f t="shared" ca="1" si="24"/>
        <v>3845067.65</v>
      </c>
      <c r="N67" s="2">
        <f t="shared" ca="1" si="25"/>
        <v>15177367.499999966</v>
      </c>
      <c r="P67">
        <f t="shared" si="33"/>
        <v>56</v>
      </c>
      <c r="Q67" s="1">
        <f t="shared" ca="1" si="26"/>
        <v>6.4000000000000029E-2</v>
      </c>
      <c r="R67" s="2">
        <f t="shared" si="27"/>
        <v>3333333.3333333302</v>
      </c>
      <c r="S67" s="2">
        <f t="shared" ca="1" si="28"/>
        <v>1066666.6666666672</v>
      </c>
      <c r="T67" s="2">
        <f t="shared" ca="1" si="29"/>
        <v>4399999.9999999972</v>
      </c>
      <c r="U67" s="2">
        <f t="shared" si="30"/>
        <v>13333333.333333321</v>
      </c>
    </row>
    <row r="68" spans="2:21" x14ac:dyDescent="0.25">
      <c r="B68">
        <f t="shared" si="31"/>
        <v>57</v>
      </c>
      <c r="C68" s="5">
        <f t="shared" ca="1" si="34"/>
        <v>6.4600000000000019E-2</v>
      </c>
      <c r="D68" s="2">
        <f t="shared" si="17"/>
        <v>3333333.3333333302</v>
      </c>
      <c r="E68" s="2">
        <f t="shared" si="18"/>
        <v>59222.222222222168</v>
      </c>
      <c r="F68" s="2">
        <f t="shared" si="19"/>
        <v>3392555.5555555522</v>
      </c>
      <c r="G68" s="2">
        <f t="shared" si="20"/>
        <v>9999999.9999999907</v>
      </c>
      <c r="I68">
        <f t="shared" si="32"/>
        <v>57</v>
      </c>
      <c r="J68" s="1">
        <f t="shared" ca="1" si="21"/>
        <v>6.4600000000000019E-2</v>
      </c>
      <c r="K68" s="2">
        <f t="shared" ca="1" si="22"/>
        <v>3763839.64</v>
      </c>
      <c r="L68" s="2">
        <f t="shared" ca="1" si="23"/>
        <v>81704.83</v>
      </c>
      <c r="M68" s="2">
        <f t="shared" ca="1" si="24"/>
        <v>3845544.47</v>
      </c>
      <c r="N68" s="2">
        <f t="shared" ca="1" si="25"/>
        <v>11413527.859999966</v>
      </c>
      <c r="P68">
        <f t="shared" si="33"/>
        <v>57</v>
      </c>
      <c r="Q68" s="1">
        <f t="shared" ca="1" si="26"/>
        <v>6.4600000000000019E-2</v>
      </c>
      <c r="R68" s="2">
        <f t="shared" si="27"/>
        <v>3333333.3333333302</v>
      </c>
      <c r="S68" s="2">
        <f t="shared" ca="1" si="28"/>
        <v>1076666.666666667</v>
      </c>
      <c r="T68" s="2">
        <f t="shared" ca="1" si="29"/>
        <v>4409999.9999999972</v>
      </c>
      <c r="U68" s="2">
        <f t="shared" si="30"/>
        <v>9999999.9999999907</v>
      </c>
    </row>
    <row r="69" spans="2:21" x14ac:dyDescent="0.25">
      <c r="B69">
        <f t="shared" si="31"/>
        <v>58</v>
      </c>
      <c r="C69" s="5">
        <f t="shared" ca="1" si="34"/>
        <v>6.5000000000000016E-2</v>
      </c>
      <c r="D69" s="2">
        <f t="shared" si="17"/>
        <v>3333333.3333333302</v>
      </c>
      <c r="E69" s="2">
        <f t="shared" si="18"/>
        <v>44416.666666666628</v>
      </c>
      <c r="F69" s="2">
        <f t="shared" si="19"/>
        <v>3377749.9999999967</v>
      </c>
      <c r="G69" s="2">
        <f t="shared" si="20"/>
        <v>6666666.6666666605</v>
      </c>
      <c r="I69">
        <f t="shared" si="32"/>
        <v>58</v>
      </c>
      <c r="J69" s="1">
        <f t="shared" ca="1" si="21"/>
        <v>6.5000000000000016E-2</v>
      </c>
      <c r="K69" s="2">
        <f t="shared" ca="1" si="22"/>
        <v>3783975.74</v>
      </c>
      <c r="L69" s="2">
        <f t="shared" ca="1" si="23"/>
        <v>61823.28</v>
      </c>
      <c r="M69" s="2">
        <f t="shared" ca="1" si="24"/>
        <v>3845799.02</v>
      </c>
      <c r="N69" s="2">
        <f t="shared" ca="1" si="25"/>
        <v>7629552.1199999657</v>
      </c>
      <c r="P69">
        <f t="shared" si="33"/>
        <v>58</v>
      </c>
      <c r="Q69" s="1">
        <f t="shared" ca="1" si="26"/>
        <v>6.5000000000000016E-2</v>
      </c>
      <c r="R69" s="2">
        <f t="shared" si="27"/>
        <v>3333333.3333333302</v>
      </c>
      <c r="S69" s="2">
        <f t="shared" ca="1" si="28"/>
        <v>1083333.3333333335</v>
      </c>
      <c r="T69" s="2">
        <f t="shared" ca="1" si="29"/>
        <v>4416666.6666666642</v>
      </c>
      <c r="U69" s="2">
        <f t="shared" si="30"/>
        <v>6666666.6666666605</v>
      </c>
    </row>
    <row r="70" spans="2:21" x14ac:dyDescent="0.25">
      <c r="B70">
        <f t="shared" si="31"/>
        <v>59</v>
      </c>
      <c r="C70" s="5">
        <f t="shared" ca="1" si="34"/>
        <v>6.4400000000000027E-2</v>
      </c>
      <c r="D70" s="2">
        <f t="shared" si="17"/>
        <v>3333333.3333333302</v>
      </c>
      <c r="E70" s="2">
        <f t="shared" si="18"/>
        <v>29611.111111111084</v>
      </c>
      <c r="F70" s="2">
        <f t="shared" si="19"/>
        <v>3362944.4444444412</v>
      </c>
      <c r="G70" s="2">
        <f t="shared" si="20"/>
        <v>3333333.3333333302</v>
      </c>
      <c r="I70">
        <f t="shared" si="32"/>
        <v>59</v>
      </c>
      <c r="J70" s="1">
        <f t="shared" ca="1" si="21"/>
        <v>6.4400000000000027E-2</v>
      </c>
      <c r="K70" s="2">
        <f t="shared" ca="1" si="22"/>
        <v>3804567.14</v>
      </c>
      <c r="L70" s="2">
        <f t="shared" ca="1" si="23"/>
        <v>40945.26</v>
      </c>
      <c r="M70" s="2">
        <f t="shared" ca="1" si="24"/>
        <v>3845512.4</v>
      </c>
      <c r="N70" s="2">
        <f t="shared" ca="1" si="25"/>
        <v>3824984.9799999655</v>
      </c>
      <c r="P70">
        <f t="shared" si="33"/>
        <v>59</v>
      </c>
      <c r="Q70" s="1">
        <f t="shared" ca="1" si="26"/>
        <v>6.4400000000000027E-2</v>
      </c>
      <c r="R70" s="2">
        <f t="shared" si="27"/>
        <v>3333333.3333333302</v>
      </c>
      <c r="S70" s="2">
        <f t="shared" ca="1" si="28"/>
        <v>1073333.3333333337</v>
      </c>
      <c r="T70" s="2">
        <f t="shared" ca="1" si="29"/>
        <v>4406666.6666666642</v>
      </c>
      <c r="U70" s="2">
        <f t="shared" si="30"/>
        <v>3333333.3333333302</v>
      </c>
    </row>
    <row r="71" spans="2:21" x14ac:dyDescent="0.25">
      <c r="B71">
        <f t="shared" si="31"/>
        <v>60</v>
      </c>
      <c r="C71" s="5">
        <f t="shared" ca="1" si="34"/>
        <v>6.4700000000000021E-2</v>
      </c>
      <c r="D71" s="2">
        <f t="shared" si="17"/>
        <v>3333333.3333333302</v>
      </c>
      <c r="E71" s="2">
        <f t="shared" si="18"/>
        <v>14805.555555555542</v>
      </c>
      <c r="F71" s="2">
        <f t="shared" si="19"/>
        <v>3348138.8888888857</v>
      </c>
      <c r="G71" s="2">
        <f t="shared" si="20"/>
        <v>0</v>
      </c>
      <c r="I71">
        <f t="shared" si="32"/>
        <v>60</v>
      </c>
      <c r="J71" s="1">
        <f t="shared" ca="1" si="21"/>
        <v>6.4700000000000021E-2</v>
      </c>
      <c r="K71" s="2">
        <f t="shared" ca="1" si="22"/>
        <v>3824984.98</v>
      </c>
      <c r="L71" s="2">
        <f t="shared" ca="1" si="23"/>
        <v>20623.04</v>
      </c>
      <c r="M71" s="2">
        <f t="shared" ca="1" si="24"/>
        <v>3845608.02</v>
      </c>
      <c r="N71" s="2">
        <f t="shared" ca="1" si="25"/>
        <v>-3.4458935260772705E-8</v>
      </c>
      <c r="P71">
        <f t="shared" si="33"/>
        <v>60</v>
      </c>
      <c r="Q71" s="1">
        <f t="shared" ca="1" si="26"/>
        <v>6.4700000000000021E-2</v>
      </c>
      <c r="R71" s="2">
        <f t="shared" si="27"/>
        <v>3333333.3333333302</v>
      </c>
      <c r="S71" s="2">
        <f t="shared" ca="1" si="28"/>
        <v>1078333.3333333337</v>
      </c>
      <c r="T71" s="2">
        <f t="shared" ca="1" si="29"/>
        <v>4411666.6666666642</v>
      </c>
      <c r="U71" s="2">
        <f t="shared" si="30"/>
        <v>0</v>
      </c>
    </row>
  </sheetData>
  <mergeCells count="2">
    <mergeCell ref="I9:L9"/>
    <mergeCell ref="P9:S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5872-1855-4194-9998-7AD8E75912E5}">
  <dimension ref="B2:C12"/>
  <sheetViews>
    <sheetView workbookViewId="0">
      <selection activeCell="F39" sqref="F39"/>
    </sheetView>
  </sheetViews>
  <sheetFormatPr defaultColWidth="18.28515625" defaultRowHeight="15" x14ac:dyDescent="0.25"/>
  <sheetData>
    <row r="2" spans="2:3" x14ac:dyDescent="0.25">
      <c r="B2" t="s">
        <v>51</v>
      </c>
      <c r="C2" s="7">
        <v>0.06</v>
      </c>
    </row>
    <row r="3" spans="2:3" x14ac:dyDescent="0.25">
      <c r="B3" t="s">
        <v>17</v>
      </c>
      <c r="C3" s="16">
        <v>12</v>
      </c>
    </row>
    <row r="4" spans="2:3" x14ac:dyDescent="0.25">
      <c r="B4" t="s">
        <v>52</v>
      </c>
      <c r="C4" s="2">
        <v>0</v>
      </c>
    </row>
    <row r="5" spans="2:3" x14ac:dyDescent="0.25">
      <c r="B5" t="s">
        <v>45</v>
      </c>
      <c r="C5" s="2">
        <v>1200000</v>
      </c>
    </row>
    <row r="6" spans="2:3" x14ac:dyDescent="0.25">
      <c r="B6" t="s">
        <v>53</v>
      </c>
      <c r="C6" s="2">
        <f>-FV((1+C2)^(1/12)-1,C3,C5,C4,1)</f>
        <v>14863834.010444749</v>
      </c>
    </row>
    <row r="8" spans="2:3" x14ac:dyDescent="0.25">
      <c r="B8" t="s">
        <v>51</v>
      </c>
      <c r="C8" s="7">
        <v>0.06</v>
      </c>
    </row>
    <row r="9" spans="2:3" x14ac:dyDescent="0.25">
      <c r="B9" t="s">
        <v>17</v>
      </c>
      <c r="C9" s="16">
        <v>12</v>
      </c>
    </row>
    <row r="10" spans="2:3" x14ac:dyDescent="0.25">
      <c r="B10" t="s">
        <v>52</v>
      </c>
      <c r="C10" s="2">
        <v>0</v>
      </c>
    </row>
    <row r="11" spans="2:3" x14ac:dyDescent="0.25">
      <c r="B11" t="s">
        <v>50</v>
      </c>
      <c r="C11" s="2">
        <f>C6</f>
        <v>14863834.010444749</v>
      </c>
    </row>
    <row r="12" spans="2:3" x14ac:dyDescent="0.25">
      <c r="B12" t="s">
        <v>54</v>
      </c>
      <c r="C12" s="2">
        <f>-PMT((1+C8)^(1/12)-1,C9,C10,C11,1)</f>
        <v>1200000.0000000119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EF25-BC21-4035-A0B4-08CEECF30B28}">
  <dimension ref="B2:N76"/>
  <sheetViews>
    <sheetView workbookViewId="0">
      <selection activeCell="B14" sqref="B14:G15"/>
    </sheetView>
  </sheetViews>
  <sheetFormatPr defaultRowHeight="15" x14ac:dyDescent="0.25"/>
  <cols>
    <col min="1" max="26" width="18.28515625" customWidth="1"/>
  </cols>
  <sheetData>
    <row r="2" spans="2:14" x14ac:dyDescent="0.25">
      <c r="B2" t="s">
        <v>30</v>
      </c>
      <c r="C2" s="2">
        <v>111000000</v>
      </c>
      <c r="E2" t="s">
        <v>13</v>
      </c>
      <c r="F2" s="4">
        <f>SUM(E17:E76)</f>
        <v>6121946</v>
      </c>
      <c r="H2" s="2"/>
      <c r="I2" s="2"/>
      <c r="J2" s="2"/>
      <c r="L2" t="s">
        <v>13</v>
      </c>
      <c r="M2" s="4">
        <f>SUM(L17:L76)</f>
        <v>6281305</v>
      </c>
    </row>
    <row r="3" spans="2:14" x14ac:dyDescent="0.25">
      <c r="B3" t="s">
        <v>32</v>
      </c>
      <c r="C3" s="7">
        <v>0.6</v>
      </c>
      <c r="E3" t="s">
        <v>21</v>
      </c>
      <c r="F3" s="4">
        <f>SUM(F17:F76)</f>
        <v>50521946</v>
      </c>
      <c r="H3" s="2"/>
      <c r="I3" s="2"/>
      <c r="J3" s="2"/>
      <c r="L3" t="s">
        <v>21</v>
      </c>
      <c r="M3" s="4">
        <f>SUM(M17:M76)</f>
        <v>50681305</v>
      </c>
    </row>
    <row r="4" spans="2:14" x14ac:dyDescent="0.25">
      <c r="B4" t="s">
        <v>31</v>
      </c>
      <c r="C4" s="2">
        <f>C2*C3</f>
        <v>66600000</v>
      </c>
      <c r="E4" t="s">
        <v>36</v>
      </c>
      <c r="F4" s="6">
        <f>F2/$C$10</f>
        <v>0.13788166666666668</v>
      </c>
      <c r="H4" s="2"/>
      <c r="I4" s="2"/>
      <c r="J4" s="2"/>
      <c r="L4" t="s">
        <v>36</v>
      </c>
      <c r="M4" s="6">
        <f>M2/$C$10</f>
        <v>0.14147083333333332</v>
      </c>
    </row>
    <row r="5" spans="2:14" x14ac:dyDescent="0.25">
      <c r="B5" t="s">
        <v>33</v>
      </c>
      <c r="C5" s="7">
        <v>0.06</v>
      </c>
      <c r="E5" t="s">
        <v>20</v>
      </c>
      <c r="F5" s="6">
        <f>(1+(F2/$C$10))^(1/($C$12/12))-1</f>
        <v>2.6170250702733489E-2</v>
      </c>
      <c r="H5" s="2"/>
      <c r="I5" s="2"/>
      <c r="J5" s="2"/>
      <c r="L5" t="s">
        <v>20</v>
      </c>
      <c r="M5" s="6">
        <f>(1+(M2/$C$10))^(1/($C$12/12))-1</f>
        <v>2.6816795589505782E-2</v>
      </c>
    </row>
    <row r="6" spans="2:14" x14ac:dyDescent="0.25">
      <c r="B6" t="s">
        <v>33</v>
      </c>
      <c r="C6" s="6">
        <f>(1+C5)^(1/12)-1</f>
        <v>4.8675505653430484E-3</v>
      </c>
      <c r="E6" t="s">
        <v>37</v>
      </c>
      <c r="F6" s="4">
        <f>MAX(F17:F76)</f>
        <v>937210</v>
      </c>
      <c r="H6" s="2"/>
      <c r="I6" s="2"/>
      <c r="J6" s="2"/>
      <c r="L6" t="s">
        <v>37</v>
      </c>
      <c r="M6" s="4">
        <f>MAX(M17:M76)</f>
        <v>937210</v>
      </c>
    </row>
    <row r="7" spans="2:14" x14ac:dyDescent="0.25">
      <c r="B7" t="s">
        <v>17</v>
      </c>
      <c r="C7">
        <f>C8/12</f>
        <v>5</v>
      </c>
      <c r="E7" t="s">
        <v>38</v>
      </c>
      <c r="F7" s="4">
        <f>MIN(F17:F76)</f>
        <v>743780.16666666663</v>
      </c>
      <c r="H7" s="2"/>
      <c r="I7" s="2"/>
      <c r="J7" s="2"/>
      <c r="L7" t="s">
        <v>38</v>
      </c>
      <c r="M7" s="4">
        <f>MIN(M17:M76)</f>
        <v>744174.83333333337</v>
      </c>
    </row>
    <row r="8" spans="2:14" x14ac:dyDescent="0.25">
      <c r="B8" t="s">
        <v>17</v>
      </c>
      <c r="C8" s="12">
        <v>60</v>
      </c>
    </row>
    <row r="9" spans="2:14" x14ac:dyDescent="0.25">
      <c r="B9" t="s">
        <v>34</v>
      </c>
      <c r="C9" s="2">
        <f>-PMT(C6,C8,0,C4,1)</f>
        <v>953826.60439415113</v>
      </c>
    </row>
    <row r="10" spans="2:14" x14ac:dyDescent="0.25">
      <c r="B10" t="s">
        <v>0</v>
      </c>
      <c r="C10" s="4">
        <f>C2-C4</f>
        <v>44400000</v>
      </c>
    </row>
    <row r="11" spans="2:14" x14ac:dyDescent="0.25">
      <c r="B11" t="s">
        <v>35</v>
      </c>
      <c r="C11">
        <f>C12/12</f>
        <v>5</v>
      </c>
    </row>
    <row r="12" spans="2:14" x14ac:dyDescent="0.25">
      <c r="B12" t="s">
        <v>35</v>
      </c>
      <c r="C12">
        <v>60</v>
      </c>
    </row>
    <row r="14" spans="2:14" x14ac:dyDescent="0.25">
      <c r="B14" s="18" t="s">
        <v>6</v>
      </c>
      <c r="C14" s="18"/>
      <c r="D14" s="18"/>
      <c r="E14" s="18"/>
      <c r="F14" t="s">
        <v>9</v>
      </c>
      <c r="G14" t="s">
        <v>7</v>
      </c>
      <c r="I14" s="18" t="s">
        <v>6</v>
      </c>
      <c r="J14" s="18"/>
      <c r="K14" s="18"/>
      <c r="L14" s="18"/>
      <c r="M14" t="s">
        <v>9</v>
      </c>
      <c r="N14" t="s">
        <v>7</v>
      </c>
    </row>
    <row r="15" spans="2:14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  <c r="I15" t="s">
        <v>3</v>
      </c>
      <c r="J15" t="s">
        <v>19</v>
      </c>
      <c r="K15" t="s">
        <v>4</v>
      </c>
      <c r="L15" t="s">
        <v>5</v>
      </c>
      <c r="M15" t="s">
        <v>6</v>
      </c>
      <c r="N15" t="s">
        <v>8</v>
      </c>
    </row>
    <row r="16" spans="2:14" x14ac:dyDescent="0.25">
      <c r="G16" s="4">
        <f>C10</f>
        <v>44400000</v>
      </c>
      <c r="N16" s="4">
        <f>C10</f>
        <v>44400000</v>
      </c>
    </row>
    <row r="17" spans="2:14" x14ac:dyDescent="0.25">
      <c r="B17">
        <v>1</v>
      </c>
      <c r="C17" s="1">
        <v>5.33E-2</v>
      </c>
      <c r="D17" s="4">
        <f>G16/($C$12+1-B17)</f>
        <v>740000</v>
      </c>
      <c r="E17" s="4">
        <f>(C17/12)*G16</f>
        <v>197210</v>
      </c>
      <c r="F17" s="4">
        <f>E17+D17</f>
        <v>937210</v>
      </c>
      <c r="G17" s="4">
        <f>G16-D17</f>
        <v>43660000</v>
      </c>
      <c r="I17">
        <v>1</v>
      </c>
      <c r="J17" s="1">
        <v>5.33E-2</v>
      </c>
      <c r="K17" s="4">
        <f>N16/($C$12+1-I17)</f>
        <v>740000</v>
      </c>
      <c r="L17" s="4">
        <f>(J17/12)*N16</f>
        <v>197210</v>
      </c>
      <c r="M17" s="4">
        <f>L17+K17</f>
        <v>937210</v>
      </c>
      <c r="N17" s="4">
        <f>N16-K17</f>
        <v>43660000</v>
      </c>
    </row>
    <row r="18" spans="2:14" x14ac:dyDescent="0.25">
      <c r="B18">
        <v>2</v>
      </c>
      <c r="C18" s="1">
        <v>5.33E-2</v>
      </c>
      <c r="D18" s="4">
        <f t="shared" ref="D18:D52" si="0">G17/($C$12+1-B18)</f>
        <v>740000</v>
      </c>
      <c r="E18" s="4">
        <f t="shared" ref="E18:E52" si="1">(C18/12)*G17</f>
        <v>193923.16666666666</v>
      </c>
      <c r="F18" s="4">
        <f t="shared" ref="F18:F52" si="2">E18+D18</f>
        <v>933923.16666666663</v>
      </c>
      <c r="G18" s="4">
        <f t="shared" ref="G18:G52" si="3">G17-D18</f>
        <v>42920000</v>
      </c>
      <c r="I18">
        <v>2</v>
      </c>
      <c r="J18" s="1">
        <v>5.33E-2</v>
      </c>
      <c r="K18" s="4">
        <f t="shared" ref="K18:K76" si="4">N17/($C$12+1-I18)</f>
        <v>740000</v>
      </c>
      <c r="L18" s="4">
        <f t="shared" ref="L18:L76" si="5">(J18/12)*N17</f>
        <v>193923.16666666666</v>
      </c>
      <c r="M18" s="4">
        <f t="shared" ref="M18:M76" si="6">L18+K18</f>
        <v>933923.16666666663</v>
      </c>
      <c r="N18" s="4">
        <f t="shared" ref="N18:N76" si="7">N17-K18</f>
        <v>42920000</v>
      </c>
    </row>
    <row r="19" spans="2:14" x14ac:dyDescent="0.25">
      <c r="B19">
        <v>3</v>
      </c>
      <c r="C19" s="1">
        <v>5.33E-2</v>
      </c>
      <c r="D19" s="4">
        <f t="shared" si="0"/>
        <v>740000</v>
      </c>
      <c r="E19" s="4">
        <f t="shared" si="1"/>
        <v>190636.33333333334</v>
      </c>
      <c r="F19" s="4">
        <f t="shared" si="2"/>
        <v>930636.33333333337</v>
      </c>
      <c r="G19" s="4">
        <f t="shared" si="3"/>
        <v>42180000</v>
      </c>
      <c r="I19">
        <v>3</v>
      </c>
      <c r="J19" s="1">
        <v>5.33E-2</v>
      </c>
      <c r="K19" s="4">
        <f t="shared" si="4"/>
        <v>740000</v>
      </c>
      <c r="L19" s="4">
        <f t="shared" si="5"/>
        <v>190636.33333333334</v>
      </c>
      <c r="M19" s="4">
        <f t="shared" si="6"/>
        <v>930636.33333333337</v>
      </c>
      <c r="N19" s="4">
        <f t="shared" si="7"/>
        <v>42180000</v>
      </c>
    </row>
    <row r="20" spans="2:14" x14ac:dyDescent="0.25">
      <c r="B20">
        <v>4</v>
      </c>
      <c r="C20" s="1">
        <v>5.33E-2</v>
      </c>
      <c r="D20" s="4">
        <f t="shared" si="0"/>
        <v>740000</v>
      </c>
      <c r="E20" s="4">
        <f t="shared" si="1"/>
        <v>187349.5</v>
      </c>
      <c r="F20" s="4">
        <f t="shared" si="2"/>
        <v>927349.5</v>
      </c>
      <c r="G20" s="4">
        <f t="shared" si="3"/>
        <v>41440000</v>
      </c>
      <c r="I20">
        <v>4</v>
      </c>
      <c r="J20" s="1">
        <v>5.33E-2</v>
      </c>
      <c r="K20" s="4">
        <f t="shared" si="4"/>
        <v>740000</v>
      </c>
      <c r="L20" s="4">
        <f t="shared" si="5"/>
        <v>187349.5</v>
      </c>
      <c r="M20" s="4">
        <f t="shared" si="6"/>
        <v>927349.5</v>
      </c>
      <c r="N20" s="4">
        <f t="shared" si="7"/>
        <v>41440000</v>
      </c>
    </row>
    <row r="21" spans="2:14" x14ac:dyDescent="0.25">
      <c r="B21">
        <v>5</v>
      </c>
      <c r="C21" s="1">
        <v>5.33E-2</v>
      </c>
      <c r="D21" s="4">
        <f t="shared" si="0"/>
        <v>740000</v>
      </c>
      <c r="E21" s="4">
        <f t="shared" si="1"/>
        <v>184062.66666666666</v>
      </c>
      <c r="F21" s="4">
        <f t="shared" si="2"/>
        <v>924062.66666666663</v>
      </c>
      <c r="G21" s="4">
        <f t="shared" si="3"/>
        <v>40700000</v>
      </c>
      <c r="I21">
        <v>5</v>
      </c>
      <c r="J21" s="1">
        <v>5.33E-2</v>
      </c>
      <c r="K21" s="4">
        <f t="shared" si="4"/>
        <v>740000</v>
      </c>
      <c r="L21" s="4">
        <f t="shared" si="5"/>
        <v>184062.66666666666</v>
      </c>
      <c r="M21" s="4">
        <f t="shared" si="6"/>
        <v>924062.66666666663</v>
      </c>
      <c r="N21" s="4">
        <f t="shared" si="7"/>
        <v>40700000</v>
      </c>
    </row>
    <row r="22" spans="2:14" x14ac:dyDescent="0.25">
      <c r="B22">
        <v>6</v>
      </c>
      <c r="C22" s="1">
        <v>5.33E-2</v>
      </c>
      <c r="D22" s="4">
        <f t="shared" si="0"/>
        <v>740000</v>
      </c>
      <c r="E22" s="4">
        <f t="shared" si="1"/>
        <v>180775.83333333334</v>
      </c>
      <c r="F22" s="4">
        <f t="shared" si="2"/>
        <v>920775.83333333337</v>
      </c>
      <c r="G22" s="4">
        <f t="shared" si="3"/>
        <v>39960000</v>
      </c>
      <c r="I22">
        <v>6</v>
      </c>
      <c r="J22" s="1">
        <v>5.33E-2</v>
      </c>
      <c r="K22" s="4">
        <f t="shared" si="4"/>
        <v>740000</v>
      </c>
      <c r="L22" s="4">
        <f t="shared" si="5"/>
        <v>180775.83333333334</v>
      </c>
      <c r="M22" s="4">
        <f t="shared" si="6"/>
        <v>920775.83333333337</v>
      </c>
      <c r="N22" s="4">
        <f t="shared" si="7"/>
        <v>39960000</v>
      </c>
    </row>
    <row r="23" spans="2:14" x14ac:dyDescent="0.25">
      <c r="B23">
        <v>7</v>
      </c>
      <c r="C23" s="1">
        <v>5.33E-2</v>
      </c>
      <c r="D23" s="4">
        <f t="shared" si="0"/>
        <v>740000</v>
      </c>
      <c r="E23" s="4">
        <f t="shared" si="1"/>
        <v>177489</v>
      </c>
      <c r="F23" s="4">
        <f t="shared" si="2"/>
        <v>917489</v>
      </c>
      <c r="G23" s="4">
        <f t="shared" si="3"/>
        <v>39220000</v>
      </c>
      <c r="I23">
        <v>7</v>
      </c>
      <c r="J23" s="1">
        <v>5.33E-2</v>
      </c>
      <c r="K23" s="4">
        <f t="shared" si="4"/>
        <v>740000</v>
      </c>
      <c r="L23" s="4">
        <f t="shared" si="5"/>
        <v>177489</v>
      </c>
      <c r="M23" s="4">
        <f t="shared" si="6"/>
        <v>917489</v>
      </c>
      <c r="N23" s="4">
        <f t="shared" si="7"/>
        <v>39220000</v>
      </c>
    </row>
    <row r="24" spans="2:14" x14ac:dyDescent="0.25">
      <c r="B24">
        <v>8</v>
      </c>
      <c r="C24" s="1">
        <v>5.33E-2</v>
      </c>
      <c r="D24" s="4">
        <f t="shared" si="0"/>
        <v>740000</v>
      </c>
      <c r="E24" s="4">
        <f t="shared" si="1"/>
        <v>174202.16666666666</v>
      </c>
      <c r="F24" s="4">
        <f t="shared" si="2"/>
        <v>914202.16666666663</v>
      </c>
      <c r="G24" s="4">
        <f t="shared" si="3"/>
        <v>38480000</v>
      </c>
      <c r="I24">
        <v>8</v>
      </c>
      <c r="J24" s="1">
        <v>5.33E-2</v>
      </c>
      <c r="K24" s="4">
        <f t="shared" si="4"/>
        <v>740000</v>
      </c>
      <c r="L24" s="4">
        <f t="shared" si="5"/>
        <v>174202.16666666666</v>
      </c>
      <c r="M24" s="4">
        <f t="shared" si="6"/>
        <v>914202.16666666663</v>
      </c>
      <c r="N24" s="4">
        <f t="shared" si="7"/>
        <v>38480000</v>
      </c>
    </row>
    <row r="25" spans="2:14" x14ac:dyDescent="0.25">
      <c r="B25">
        <v>9</v>
      </c>
      <c r="C25" s="1">
        <v>5.33E-2</v>
      </c>
      <c r="D25" s="4">
        <f t="shared" si="0"/>
        <v>740000</v>
      </c>
      <c r="E25" s="4">
        <f t="shared" si="1"/>
        <v>170915.33333333334</v>
      </c>
      <c r="F25" s="4">
        <f t="shared" si="2"/>
        <v>910915.33333333337</v>
      </c>
      <c r="G25" s="4">
        <f t="shared" si="3"/>
        <v>37740000</v>
      </c>
      <c r="I25">
        <v>9</v>
      </c>
      <c r="J25" s="1">
        <v>5.33E-2</v>
      </c>
      <c r="K25" s="4">
        <f t="shared" si="4"/>
        <v>740000</v>
      </c>
      <c r="L25" s="4">
        <f t="shared" si="5"/>
        <v>170915.33333333334</v>
      </c>
      <c r="M25" s="4">
        <f t="shared" si="6"/>
        <v>910915.33333333337</v>
      </c>
      <c r="N25" s="4">
        <f t="shared" si="7"/>
        <v>37740000</v>
      </c>
    </row>
    <row r="26" spans="2:14" x14ac:dyDescent="0.25">
      <c r="B26">
        <v>10</v>
      </c>
      <c r="C26" s="1">
        <v>5.33E-2</v>
      </c>
      <c r="D26" s="4">
        <f t="shared" si="0"/>
        <v>740000</v>
      </c>
      <c r="E26" s="4">
        <f t="shared" si="1"/>
        <v>167628.5</v>
      </c>
      <c r="F26" s="4">
        <f t="shared" si="2"/>
        <v>907628.5</v>
      </c>
      <c r="G26" s="4">
        <f t="shared" si="3"/>
        <v>37000000</v>
      </c>
      <c r="I26">
        <v>10</v>
      </c>
      <c r="J26" s="1">
        <v>5.33E-2</v>
      </c>
      <c r="K26" s="4">
        <f t="shared" si="4"/>
        <v>740000</v>
      </c>
      <c r="L26" s="4">
        <f t="shared" si="5"/>
        <v>167628.5</v>
      </c>
      <c r="M26" s="4">
        <f t="shared" si="6"/>
        <v>907628.5</v>
      </c>
      <c r="N26" s="4">
        <f t="shared" si="7"/>
        <v>37000000</v>
      </c>
    </row>
    <row r="27" spans="2:14" x14ac:dyDescent="0.25">
      <c r="B27">
        <v>11</v>
      </c>
      <c r="C27" s="1">
        <v>5.33E-2</v>
      </c>
      <c r="D27" s="4">
        <f t="shared" si="0"/>
        <v>740000</v>
      </c>
      <c r="E27" s="4">
        <f t="shared" si="1"/>
        <v>164341.66666666666</v>
      </c>
      <c r="F27" s="4">
        <f t="shared" si="2"/>
        <v>904341.66666666663</v>
      </c>
      <c r="G27" s="4">
        <f t="shared" si="3"/>
        <v>36260000</v>
      </c>
      <c r="I27">
        <v>11</v>
      </c>
      <c r="J27" s="1">
        <v>5.33E-2</v>
      </c>
      <c r="K27" s="4">
        <f t="shared" si="4"/>
        <v>740000</v>
      </c>
      <c r="L27" s="4">
        <f t="shared" si="5"/>
        <v>164341.66666666666</v>
      </c>
      <c r="M27" s="4">
        <f t="shared" si="6"/>
        <v>904341.66666666663</v>
      </c>
      <c r="N27" s="4">
        <f t="shared" si="7"/>
        <v>36260000</v>
      </c>
    </row>
    <row r="28" spans="2:14" x14ac:dyDescent="0.25">
      <c r="B28">
        <v>12</v>
      </c>
      <c r="C28" s="1">
        <v>5.33E-2</v>
      </c>
      <c r="D28" s="4">
        <f t="shared" si="0"/>
        <v>740000</v>
      </c>
      <c r="E28" s="4">
        <f t="shared" si="1"/>
        <v>161054.83333333334</v>
      </c>
      <c r="F28" s="4">
        <f t="shared" si="2"/>
        <v>901054.83333333337</v>
      </c>
      <c r="G28" s="4">
        <f t="shared" si="3"/>
        <v>35520000</v>
      </c>
      <c r="I28">
        <v>12</v>
      </c>
      <c r="J28" s="1">
        <v>5.33E-2</v>
      </c>
      <c r="K28" s="4">
        <f t="shared" si="4"/>
        <v>740000</v>
      </c>
      <c r="L28" s="4">
        <f t="shared" si="5"/>
        <v>161054.83333333334</v>
      </c>
      <c r="M28" s="4">
        <f t="shared" si="6"/>
        <v>901054.83333333337</v>
      </c>
      <c r="N28" s="4">
        <f t="shared" si="7"/>
        <v>35520000</v>
      </c>
    </row>
    <row r="29" spans="2:14" x14ac:dyDescent="0.25">
      <c r="B29">
        <v>13</v>
      </c>
      <c r="C29" s="1">
        <v>5.33E-2</v>
      </c>
      <c r="D29" s="4">
        <f t="shared" si="0"/>
        <v>740000</v>
      </c>
      <c r="E29" s="4">
        <f t="shared" si="1"/>
        <v>157768</v>
      </c>
      <c r="F29" s="4">
        <f t="shared" si="2"/>
        <v>897768</v>
      </c>
      <c r="G29" s="4">
        <f t="shared" si="3"/>
        <v>34780000</v>
      </c>
      <c r="I29">
        <v>13</v>
      </c>
      <c r="J29" s="1">
        <v>5.33E-2</v>
      </c>
      <c r="K29" s="4">
        <f t="shared" si="4"/>
        <v>740000</v>
      </c>
      <c r="L29" s="4">
        <f t="shared" si="5"/>
        <v>157768</v>
      </c>
      <c r="M29" s="4">
        <f t="shared" si="6"/>
        <v>897768</v>
      </c>
      <c r="N29" s="4">
        <f t="shared" si="7"/>
        <v>34780000</v>
      </c>
    </row>
    <row r="30" spans="2:14" x14ac:dyDescent="0.25">
      <c r="B30">
        <v>14</v>
      </c>
      <c r="C30" s="1">
        <v>5.33E-2</v>
      </c>
      <c r="D30" s="4">
        <f t="shared" si="0"/>
        <v>740000</v>
      </c>
      <c r="E30" s="4">
        <f t="shared" si="1"/>
        <v>154481.16666666666</v>
      </c>
      <c r="F30" s="4">
        <f t="shared" si="2"/>
        <v>894481.16666666663</v>
      </c>
      <c r="G30" s="4">
        <f t="shared" si="3"/>
        <v>34040000</v>
      </c>
      <c r="I30">
        <v>14</v>
      </c>
      <c r="J30" s="1">
        <v>5.33E-2</v>
      </c>
      <c r="K30" s="4">
        <f t="shared" si="4"/>
        <v>740000</v>
      </c>
      <c r="L30" s="4">
        <f t="shared" si="5"/>
        <v>154481.16666666666</v>
      </c>
      <c r="M30" s="4">
        <f t="shared" si="6"/>
        <v>894481.16666666663</v>
      </c>
      <c r="N30" s="4">
        <f t="shared" si="7"/>
        <v>34040000</v>
      </c>
    </row>
    <row r="31" spans="2:14" x14ac:dyDescent="0.25">
      <c r="B31">
        <v>15</v>
      </c>
      <c r="C31" s="1">
        <v>5.33E-2</v>
      </c>
      <c r="D31" s="4">
        <f t="shared" si="0"/>
        <v>740000</v>
      </c>
      <c r="E31" s="4">
        <f t="shared" si="1"/>
        <v>151194.33333333334</v>
      </c>
      <c r="F31" s="4">
        <f t="shared" si="2"/>
        <v>891194.33333333337</v>
      </c>
      <c r="G31" s="4">
        <f t="shared" si="3"/>
        <v>33300000</v>
      </c>
      <c r="I31">
        <v>15</v>
      </c>
      <c r="J31" s="1">
        <v>5.33E-2</v>
      </c>
      <c r="K31" s="4">
        <f t="shared" si="4"/>
        <v>740000</v>
      </c>
      <c r="L31" s="4">
        <f t="shared" si="5"/>
        <v>151194.33333333334</v>
      </c>
      <c r="M31" s="4">
        <f t="shared" si="6"/>
        <v>891194.33333333337</v>
      </c>
      <c r="N31" s="4">
        <f t="shared" si="7"/>
        <v>33300000</v>
      </c>
    </row>
    <row r="32" spans="2:14" x14ac:dyDescent="0.25">
      <c r="B32">
        <v>16</v>
      </c>
      <c r="C32" s="1">
        <v>5.33E-2</v>
      </c>
      <c r="D32" s="4">
        <f t="shared" si="0"/>
        <v>740000</v>
      </c>
      <c r="E32" s="4">
        <f t="shared" si="1"/>
        <v>147907.5</v>
      </c>
      <c r="F32" s="4">
        <f t="shared" si="2"/>
        <v>887907.5</v>
      </c>
      <c r="G32" s="4">
        <f t="shared" si="3"/>
        <v>32560000</v>
      </c>
      <c r="I32">
        <v>16</v>
      </c>
      <c r="J32" s="1">
        <v>5.33E-2</v>
      </c>
      <c r="K32" s="4">
        <f t="shared" si="4"/>
        <v>740000</v>
      </c>
      <c r="L32" s="4">
        <f t="shared" si="5"/>
        <v>147907.5</v>
      </c>
      <c r="M32" s="4">
        <f t="shared" si="6"/>
        <v>887907.5</v>
      </c>
      <c r="N32" s="4">
        <f t="shared" si="7"/>
        <v>32560000</v>
      </c>
    </row>
    <row r="33" spans="2:14" x14ac:dyDescent="0.25">
      <c r="B33">
        <v>17</v>
      </c>
      <c r="C33" s="1">
        <v>5.33E-2</v>
      </c>
      <c r="D33" s="4">
        <f t="shared" si="0"/>
        <v>740000</v>
      </c>
      <c r="E33" s="4">
        <f t="shared" si="1"/>
        <v>144620.66666666666</v>
      </c>
      <c r="F33" s="4">
        <f t="shared" si="2"/>
        <v>884620.66666666663</v>
      </c>
      <c r="G33" s="4">
        <f t="shared" si="3"/>
        <v>31820000</v>
      </c>
      <c r="I33">
        <v>17</v>
      </c>
      <c r="J33" s="1">
        <v>5.33E-2</v>
      </c>
      <c r="K33" s="4">
        <f t="shared" si="4"/>
        <v>740000</v>
      </c>
      <c r="L33" s="4">
        <f t="shared" si="5"/>
        <v>144620.66666666666</v>
      </c>
      <c r="M33" s="4">
        <f t="shared" si="6"/>
        <v>884620.66666666663</v>
      </c>
      <c r="N33" s="4">
        <f t="shared" si="7"/>
        <v>31820000</v>
      </c>
    </row>
    <row r="34" spans="2:14" x14ac:dyDescent="0.25">
      <c r="B34">
        <v>18</v>
      </c>
      <c r="C34" s="1">
        <v>5.33E-2</v>
      </c>
      <c r="D34" s="4">
        <f t="shared" si="0"/>
        <v>740000</v>
      </c>
      <c r="E34" s="4">
        <f t="shared" si="1"/>
        <v>141333.83333333334</v>
      </c>
      <c r="F34" s="4">
        <f t="shared" si="2"/>
        <v>881333.83333333337</v>
      </c>
      <c r="G34" s="4">
        <f t="shared" si="3"/>
        <v>31080000</v>
      </c>
      <c r="I34">
        <v>18</v>
      </c>
      <c r="J34" s="1">
        <v>5.33E-2</v>
      </c>
      <c r="K34" s="4">
        <f t="shared" si="4"/>
        <v>740000</v>
      </c>
      <c r="L34" s="4">
        <f t="shared" si="5"/>
        <v>141333.83333333334</v>
      </c>
      <c r="M34" s="4">
        <f t="shared" si="6"/>
        <v>881333.83333333337</v>
      </c>
      <c r="N34" s="4">
        <f t="shared" si="7"/>
        <v>31080000</v>
      </c>
    </row>
    <row r="35" spans="2:14" x14ac:dyDescent="0.25">
      <c r="B35">
        <v>19</v>
      </c>
      <c r="C35" s="1">
        <v>5.33E-2</v>
      </c>
      <c r="D35" s="4">
        <f t="shared" si="0"/>
        <v>740000</v>
      </c>
      <c r="E35" s="4">
        <f t="shared" si="1"/>
        <v>138047</v>
      </c>
      <c r="F35" s="4">
        <f t="shared" si="2"/>
        <v>878047</v>
      </c>
      <c r="G35" s="4">
        <f t="shared" si="3"/>
        <v>30340000</v>
      </c>
      <c r="I35">
        <v>19</v>
      </c>
      <c r="J35" s="1">
        <v>5.33E-2</v>
      </c>
      <c r="K35" s="4">
        <f t="shared" si="4"/>
        <v>740000</v>
      </c>
      <c r="L35" s="4">
        <f t="shared" si="5"/>
        <v>138047</v>
      </c>
      <c r="M35" s="4">
        <f t="shared" si="6"/>
        <v>878047</v>
      </c>
      <c r="N35" s="4">
        <f t="shared" si="7"/>
        <v>30340000</v>
      </c>
    </row>
    <row r="36" spans="2:14" x14ac:dyDescent="0.25">
      <c r="B36">
        <v>20</v>
      </c>
      <c r="C36" s="1">
        <v>5.33E-2</v>
      </c>
      <c r="D36" s="4">
        <f t="shared" si="0"/>
        <v>740000</v>
      </c>
      <c r="E36" s="4">
        <f t="shared" si="1"/>
        <v>134760.16666666666</v>
      </c>
      <c r="F36" s="4">
        <f t="shared" si="2"/>
        <v>874760.16666666663</v>
      </c>
      <c r="G36" s="4">
        <f t="shared" si="3"/>
        <v>29600000</v>
      </c>
      <c r="I36">
        <v>20</v>
      </c>
      <c r="J36" s="1">
        <v>5.33E-2</v>
      </c>
      <c r="K36" s="4">
        <f t="shared" si="4"/>
        <v>740000</v>
      </c>
      <c r="L36" s="4">
        <f t="shared" si="5"/>
        <v>134760.16666666666</v>
      </c>
      <c r="M36" s="4">
        <f t="shared" si="6"/>
        <v>874760.16666666663</v>
      </c>
      <c r="N36" s="4">
        <f t="shared" si="7"/>
        <v>29600000</v>
      </c>
    </row>
    <row r="37" spans="2:14" x14ac:dyDescent="0.25">
      <c r="B37">
        <v>21</v>
      </c>
      <c r="C37" s="1">
        <v>5.33E-2</v>
      </c>
      <c r="D37" s="4">
        <f t="shared" si="0"/>
        <v>740000</v>
      </c>
      <c r="E37" s="4">
        <f t="shared" si="1"/>
        <v>131473.33333333334</v>
      </c>
      <c r="F37" s="4">
        <f t="shared" si="2"/>
        <v>871473.33333333337</v>
      </c>
      <c r="G37" s="4">
        <f t="shared" si="3"/>
        <v>28860000</v>
      </c>
      <c r="I37">
        <v>21</v>
      </c>
      <c r="J37" s="1">
        <v>5.33E-2</v>
      </c>
      <c r="K37" s="4">
        <f t="shared" si="4"/>
        <v>740000</v>
      </c>
      <c r="L37" s="4">
        <f t="shared" si="5"/>
        <v>131473.33333333334</v>
      </c>
      <c r="M37" s="4">
        <f t="shared" si="6"/>
        <v>871473.33333333337</v>
      </c>
      <c r="N37" s="4">
        <f t="shared" si="7"/>
        <v>28860000</v>
      </c>
    </row>
    <row r="38" spans="2:14" x14ac:dyDescent="0.25">
      <c r="B38">
        <v>22</v>
      </c>
      <c r="C38" s="1">
        <v>5.33E-2</v>
      </c>
      <c r="D38" s="4">
        <f t="shared" si="0"/>
        <v>740000</v>
      </c>
      <c r="E38" s="4">
        <f t="shared" si="1"/>
        <v>128186.5</v>
      </c>
      <c r="F38" s="4">
        <f t="shared" si="2"/>
        <v>868186.5</v>
      </c>
      <c r="G38" s="4">
        <f t="shared" si="3"/>
        <v>28120000</v>
      </c>
      <c r="I38">
        <v>22</v>
      </c>
      <c r="J38" s="1">
        <v>5.33E-2</v>
      </c>
      <c r="K38" s="4">
        <f t="shared" si="4"/>
        <v>740000</v>
      </c>
      <c r="L38" s="4">
        <f t="shared" si="5"/>
        <v>128186.5</v>
      </c>
      <c r="M38" s="4">
        <f t="shared" si="6"/>
        <v>868186.5</v>
      </c>
      <c r="N38" s="4">
        <f t="shared" si="7"/>
        <v>28120000</v>
      </c>
    </row>
    <row r="39" spans="2:14" x14ac:dyDescent="0.25">
      <c r="B39">
        <v>23</v>
      </c>
      <c r="C39" s="1">
        <v>5.33E-2</v>
      </c>
      <c r="D39" s="4">
        <f t="shared" si="0"/>
        <v>740000</v>
      </c>
      <c r="E39" s="4">
        <f t="shared" si="1"/>
        <v>124899.66666666667</v>
      </c>
      <c r="F39" s="4">
        <f t="shared" si="2"/>
        <v>864899.66666666663</v>
      </c>
      <c r="G39" s="4">
        <f t="shared" si="3"/>
        <v>27380000</v>
      </c>
      <c r="I39">
        <v>23</v>
      </c>
      <c r="J39" s="1">
        <v>5.33E-2</v>
      </c>
      <c r="K39" s="4">
        <f t="shared" si="4"/>
        <v>740000</v>
      </c>
      <c r="L39" s="4">
        <f t="shared" si="5"/>
        <v>124899.66666666667</v>
      </c>
      <c r="M39" s="4">
        <f t="shared" si="6"/>
        <v>864899.66666666663</v>
      </c>
      <c r="N39" s="4">
        <f t="shared" si="7"/>
        <v>27380000</v>
      </c>
    </row>
    <row r="40" spans="2:14" x14ac:dyDescent="0.25">
      <c r="B40">
        <v>24</v>
      </c>
      <c r="C40" s="1">
        <v>5.33E-2</v>
      </c>
      <c r="D40" s="4">
        <f t="shared" si="0"/>
        <v>740000</v>
      </c>
      <c r="E40" s="4">
        <f t="shared" si="1"/>
        <v>121612.83333333333</v>
      </c>
      <c r="F40" s="4">
        <f t="shared" si="2"/>
        <v>861612.83333333337</v>
      </c>
      <c r="G40" s="4">
        <f t="shared" si="3"/>
        <v>26640000</v>
      </c>
      <c r="I40">
        <v>24</v>
      </c>
      <c r="J40" s="1">
        <v>5.33E-2</v>
      </c>
      <c r="K40" s="4">
        <f t="shared" si="4"/>
        <v>740000</v>
      </c>
      <c r="L40" s="4">
        <f t="shared" si="5"/>
        <v>121612.83333333333</v>
      </c>
      <c r="M40" s="4">
        <f t="shared" si="6"/>
        <v>861612.83333333337</v>
      </c>
      <c r="N40" s="4">
        <f t="shared" si="7"/>
        <v>26640000</v>
      </c>
    </row>
    <row r="41" spans="2:14" x14ac:dyDescent="0.25">
      <c r="B41">
        <v>25</v>
      </c>
      <c r="C41" s="1">
        <v>5.33E-2</v>
      </c>
      <c r="D41" s="4">
        <f t="shared" si="0"/>
        <v>740000</v>
      </c>
      <c r="E41" s="4">
        <f t="shared" si="1"/>
        <v>118326</v>
      </c>
      <c r="F41" s="4">
        <f t="shared" si="2"/>
        <v>858326</v>
      </c>
      <c r="G41" s="4">
        <f t="shared" si="3"/>
        <v>25900000</v>
      </c>
      <c r="I41">
        <v>25</v>
      </c>
      <c r="J41" s="1">
        <v>5.33E-2</v>
      </c>
      <c r="K41" s="4">
        <f t="shared" si="4"/>
        <v>740000</v>
      </c>
      <c r="L41" s="4">
        <f t="shared" si="5"/>
        <v>118326</v>
      </c>
      <c r="M41" s="4">
        <f t="shared" si="6"/>
        <v>858326</v>
      </c>
      <c r="N41" s="4">
        <f t="shared" si="7"/>
        <v>25900000</v>
      </c>
    </row>
    <row r="42" spans="2:14" x14ac:dyDescent="0.25">
      <c r="B42">
        <v>26</v>
      </c>
      <c r="C42" s="1">
        <v>5.33E-2</v>
      </c>
      <c r="D42" s="4">
        <f t="shared" si="0"/>
        <v>740000</v>
      </c>
      <c r="E42" s="4">
        <f t="shared" si="1"/>
        <v>115039.16666666667</v>
      </c>
      <c r="F42" s="4">
        <f t="shared" si="2"/>
        <v>855039.16666666663</v>
      </c>
      <c r="G42" s="4">
        <f t="shared" si="3"/>
        <v>25160000</v>
      </c>
      <c r="I42">
        <v>26</v>
      </c>
      <c r="J42" s="1">
        <v>5.33E-2</v>
      </c>
      <c r="K42" s="4">
        <f t="shared" si="4"/>
        <v>740000</v>
      </c>
      <c r="L42" s="4">
        <f t="shared" si="5"/>
        <v>115039.16666666667</v>
      </c>
      <c r="M42" s="4">
        <f t="shared" si="6"/>
        <v>855039.16666666663</v>
      </c>
      <c r="N42" s="4">
        <f t="shared" si="7"/>
        <v>25160000</v>
      </c>
    </row>
    <row r="43" spans="2:14" x14ac:dyDescent="0.25">
      <c r="B43">
        <v>27</v>
      </c>
      <c r="C43" s="1">
        <v>5.33E-2</v>
      </c>
      <c r="D43" s="4">
        <f t="shared" si="0"/>
        <v>740000</v>
      </c>
      <c r="E43" s="4">
        <f t="shared" si="1"/>
        <v>111752.33333333333</v>
      </c>
      <c r="F43" s="4">
        <f t="shared" si="2"/>
        <v>851752.33333333337</v>
      </c>
      <c r="G43" s="4">
        <f t="shared" si="3"/>
        <v>24420000</v>
      </c>
      <c r="I43">
        <v>27</v>
      </c>
      <c r="J43" s="1">
        <v>5.33E-2</v>
      </c>
      <c r="K43" s="4">
        <f t="shared" si="4"/>
        <v>740000</v>
      </c>
      <c r="L43" s="4">
        <f t="shared" si="5"/>
        <v>111752.33333333333</v>
      </c>
      <c r="M43" s="4">
        <f t="shared" si="6"/>
        <v>851752.33333333337</v>
      </c>
      <c r="N43" s="4">
        <f t="shared" si="7"/>
        <v>24420000</v>
      </c>
    </row>
    <row r="44" spans="2:14" x14ac:dyDescent="0.25">
      <c r="B44">
        <v>28</v>
      </c>
      <c r="C44" s="1">
        <v>5.33E-2</v>
      </c>
      <c r="D44" s="4">
        <f t="shared" si="0"/>
        <v>740000</v>
      </c>
      <c r="E44" s="4">
        <f t="shared" si="1"/>
        <v>108465.5</v>
      </c>
      <c r="F44" s="4">
        <f t="shared" si="2"/>
        <v>848465.5</v>
      </c>
      <c r="G44" s="4">
        <f t="shared" si="3"/>
        <v>23680000</v>
      </c>
      <c r="I44">
        <v>28</v>
      </c>
      <c r="J44" s="1">
        <v>5.33E-2</v>
      </c>
      <c r="K44" s="4">
        <f t="shared" si="4"/>
        <v>740000</v>
      </c>
      <c r="L44" s="4">
        <f t="shared" si="5"/>
        <v>108465.5</v>
      </c>
      <c r="M44" s="4">
        <f t="shared" si="6"/>
        <v>848465.5</v>
      </c>
      <c r="N44" s="4">
        <f t="shared" si="7"/>
        <v>23680000</v>
      </c>
    </row>
    <row r="45" spans="2:14" x14ac:dyDescent="0.25">
      <c r="B45">
        <v>29</v>
      </c>
      <c r="C45" s="1">
        <v>5.33E-2</v>
      </c>
      <c r="D45" s="4">
        <f t="shared" si="0"/>
        <v>740000</v>
      </c>
      <c r="E45" s="4">
        <f t="shared" si="1"/>
        <v>105178.66666666667</v>
      </c>
      <c r="F45" s="4">
        <f t="shared" si="2"/>
        <v>845178.66666666663</v>
      </c>
      <c r="G45" s="4">
        <f t="shared" si="3"/>
        <v>22940000</v>
      </c>
      <c r="I45">
        <v>29</v>
      </c>
      <c r="J45" s="1">
        <v>5.33E-2</v>
      </c>
      <c r="K45" s="4">
        <f t="shared" si="4"/>
        <v>740000</v>
      </c>
      <c r="L45" s="4">
        <f t="shared" si="5"/>
        <v>105178.66666666667</v>
      </c>
      <c r="M45" s="4">
        <f t="shared" si="6"/>
        <v>845178.66666666663</v>
      </c>
      <c r="N45" s="4">
        <f t="shared" si="7"/>
        <v>22940000</v>
      </c>
    </row>
    <row r="46" spans="2:14" x14ac:dyDescent="0.25">
      <c r="B46">
        <v>30</v>
      </c>
      <c r="C46" s="1">
        <v>5.33E-2</v>
      </c>
      <c r="D46" s="4">
        <f t="shared" si="0"/>
        <v>740000</v>
      </c>
      <c r="E46" s="4">
        <f t="shared" si="1"/>
        <v>101891.83333333333</v>
      </c>
      <c r="F46" s="4">
        <f t="shared" si="2"/>
        <v>841891.83333333337</v>
      </c>
      <c r="G46" s="4">
        <f t="shared" si="3"/>
        <v>22200000</v>
      </c>
      <c r="I46">
        <v>30</v>
      </c>
      <c r="J46" s="1">
        <v>5.33E-2</v>
      </c>
      <c r="K46" s="4">
        <f t="shared" si="4"/>
        <v>740000</v>
      </c>
      <c r="L46" s="4">
        <f t="shared" si="5"/>
        <v>101891.83333333333</v>
      </c>
      <c r="M46" s="4">
        <f t="shared" si="6"/>
        <v>841891.83333333337</v>
      </c>
      <c r="N46" s="4">
        <f t="shared" si="7"/>
        <v>22200000</v>
      </c>
    </row>
    <row r="47" spans="2:14" x14ac:dyDescent="0.25">
      <c r="B47">
        <v>31</v>
      </c>
      <c r="C47" s="1">
        <v>5.33E-2</v>
      </c>
      <c r="D47" s="4">
        <f t="shared" si="0"/>
        <v>740000</v>
      </c>
      <c r="E47" s="4">
        <f t="shared" si="1"/>
        <v>98605</v>
      </c>
      <c r="F47" s="4">
        <f t="shared" si="2"/>
        <v>838605</v>
      </c>
      <c r="G47" s="4">
        <f t="shared" si="3"/>
        <v>21460000</v>
      </c>
      <c r="I47">
        <v>31</v>
      </c>
      <c r="J47" s="1">
        <v>5.33E-2</v>
      </c>
      <c r="K47" s="4">
        <f t="shared" si="4"/>
        <v>740000</v>
      </c>
      <c r="L47" s="4">
        <f t="shared" si="5"/>
        <v>98605</v>
      </c>
      <c r="M47" s="4">
        <f t="shared" si="6"/>
        <v>838605</v>
      </c>
      <c r="N47" s="4">
        <f t="shared" si="7"/>
        <v>21460000</v>
      </c>
    </row>
    <row r="48" spans="2:14" x14ac:dyDescent="0.25">
      <c r="B48">
        <v>32</v>
      </c>
      <c r="C48" s="1">
        <v>5.33E-2</v>
      </c>
      <c r="D48" s="4">
        <f t="shared" si="0"/>
        <v>740000</v>
      </c>
      <c r="E48" s="4">
        <f t="shared" si="1"/>
        <v>95318.166666666672</v>
      </c>
      <c r="F48" s="4">
        <f t="shared" si="2"/>
        <v>835318.16666666663</v>
      </c>
      <c r="G48" s="4">
        <f t="shared" si="3"/>
        <v>20720000</v>
      </c>
      <c r="I48">
        <v>32</v>
      </c>
      <c r="J48" s="1">
        <v>5.33E-2</v>
      </c>
      <c r="K48" s="4">
        <f t="shared" si="4"/>
        <v>740000</v>
      </c>
      <c r="L48" s="4">
        <f t="shared" si="5"/>
        <v>95318.166666666672</v>
      </c>
      <c r="M48" s="4">
        <f t="shared" si="6"/>
        <v>835318.16666666663</v>
      </c>
      <c r="N48" s="4">
        <f t="shared" si="7"/>
        <v>20720000</v>
      </c>
    </row>
    <row r="49" spans="2:14" x14ac:dyDescent="0.25">
      <c r="B49">
        <v>33</v>
      </c>
      <c r="C49" s="1">
        <v>5.33E-2</v>
      </c>
      <c r="D49" s="4">
        <f t="shared" si="0"/>
        <v>740000</v>
      </c>
      <c r="E49" s="4">
        <f t="shared" si="1"/>
        <v>92031.333333333328</v>
      </c>
      <c r="F49" s="4">
        <f t="shared" si="2"/>
        <v>832031.33333333337</v>
      </c>
      <c r="G49" s="4">
        <f t="shared" si="3"/>
        <v>19980000</v>
      </c>
      <c r="I49">
        <v>33</v>
      </c>
      <c r="J49" s="1">
        <v>5.33E-2</v>
      </c>
      <c r="K49" s="4">
        <f t="shared" si="4"/>
        <v>740000</v>
      </c>
      <c r="L49" s="4">
        <f t="shared" si="5"/>
        <v>92031.333333333328</v>
      </c>
      <c r="M49" s="4">
        <f t="shared" si="6"/>
        <v>832031.33333333337</v>
      </c>
      <c r="N49" s="4">
        <f t="shared" si="7"/>
        <v>19980000</v>
      </c>
    </row>
    <row r="50" spans="2:14" x14ac:dyDescent="0.25">
      <c r="B50">
        <v>34</v>
      </c>
      <c r="C50" s="1">
        <v>5.33E-2</v>
      </c>
      <c r="D50" s="4">
        <f t="shared" si="0"/>
        <v>740000</v>
      </c>
      <c r="E50" s="4">
        <f t="shared" si="1"/>
        <v>88744.5</v>
      </c>
      <c r="F50" s="4">
        <f t="shared" si="2"/>
        <v>828744.5</v>
      </c>
      <c r="G50" s="4">
        <f t="shared" si="3"/>
        <v>19240000</v>
      </c>
      <c r="I50">
        <v>34</v>
      </c>
      <c r="J50" s="1">
        <v>5.33E-2</v>
      </c>
      <c r="K50" s="4">
        <f t="shared" si="4"/>
        <v>740000</v>
      </c>
      <c r="L50" s="4">
        <f t="shared" si="5"/>
        <v>88744.5</v>
      </c>
      <c r="M50" s="4">
        <f t="shared" si="6"/>
        <v>828744.5</v>
      </c>
      <c r="N50" s="4">
        <f t="shared" si="7"/>
        <v>19240000</v>
      </c>
    </row>
    <row r="51" spans="2:14" x14ac:dyDescent="0.25">
      <c r="B51">
        <v>35</v>
      </c>
      <c r="C51" s="1">
        <v>5.33E-2</v>
      </c>
      <c r="D51" s="4">
        <f t="shared" si="0"/>
        <v>740000</v>
      </c>
      <c r="E51" s="4">
        <f t="shared" si="1"/>
        <v>85457.666666666672</v>
      </c>
      <c r="F51" s="4">
        <f t="shared" si="2"/>
        <v>825457.66666666663</v>
      </c>
      <c r="G51" s="4">
        <f t="shared" si="3"/>
        <v>18500000</v>
      </c>
      <c r="I51">
        <v>35</v>
      </c>
      <c r="J51" s="1">
        <v>5.33E-2</v>
      </c>
      <c r="K51" s="4">
        <f t="shared" si="4"/>
        <v>740000</v>
      </c>
      <c r="L51" s="4">
        <f t="shared" si="5"/>
        <v>85457.666666666672</v>
      </c>
      <c r="M51" s="4">
        <f t="shared" si="6"/>
        <v>825457.66666666663</v>
      </c>
      <c r="N51" s="4">
        <f t="shared" si="7"/>
        <v>18500000</v>
      </c>
    </row>
    <row r="52" spans="2:14" x14ac:dyDescent="0.25">
      <c r="B52">
        <v>36</v>
      </c>
      <c r="C52" s="1">
        <v>5.33E-2</v>
      </c>
      <c r="D52" s="4">
        <f t="shared" si="0"/>
        <v>740000</v>
      </c>
      <c r="E52" s="4">
        <f t="shared" si="1"/>
        <v>82170.833333333328</v>
      </c>
      <c r="F52" s="4">
        <f t="shared" si="2"/>
        <v>822170.83333333337</v>
      </c>
      <c r="G52" s="4">
        <f t="shared" si="3"/>
        <v>17760000</v>
      </c>
      <c r="I52">
        <v>36</v>
      </c>
      <c r="J52" s="1">
        <v>5.33E-2</v>
      </c>
      <c r="K52" s="4">
        <f t="shared" si="4"/>
        <v>740000</v>
      </c>
      <c r="L52" s="4">
        <f t="shared" si="5"/>
        <v>82170.833333333328</v>
      </c>
      <c r="M52" s="4">
        <f t="shared" si="6"/>
        <v>822170.83333333337</v>
      </c>
      <c r="N52" s="4">
        <f t="shared" si="7"/>
        <v>17760000</v>
      </c>
    </row>
    <row r="53" spans="2:14" x14ac:dyDescent="0.25">
      <c r="B53">
        <v>37</v>
      </c>
      <c r="C53" s="1">
        <v>5.5399999999999998E-2</v>
      </c>
      <c r="D53" s="4">
        <f t="shared" ref="D53:D76" si="8">G52/($C$12+1-B53)</f>
        <v>740000</v>
      </c>
      <c r="E53" s="4">
        <f t="shared" ref="E53:E76" si="9">(C53/12)*G52</f>
        <v>81992</v>
      </c>
      <c r="F53" s="4">
        <f t="shared" ref="F53:F76" si="10">E53+D53</f>
        <v>821992</v>
      </c>
      <c r="G53" s="4">
        <f t="shared" ref="G53:G76" si="11">G52-D53</f>
        <v>17020000</v>
      </c>
      <c r="I53">
        <v>37</v>
      </c>
      <c r="J53" s="1">
        <v>6.7699999999999996E-2</v>
      </c>
      <c r="K53" s="4">
        <f t="shared" si="4"/>
        <v>740000</v>
      </c>
      <c r="L53" s="4">
        <f t="shared" si="5"/>
        <v>100196</v>
      </c>
      <c r="M53" s="4">
        <f t="shared" si="6"/>
        <v>840196</v>
      </c>
      <c r="N53" s="4">
        <f t="shared" si="7"/>
        <v>17020000</v>
      </c>
    </row>
    <row r="54" spans="2:14" x14ac:dyDescent="0.25">
      <c r="B54">
        <v>38</v>
      </c>
      <c r="C54" s="1">
        <v>5.5399999999999998E-2</v>
      </c>
      <c r="D54" s="4">
        <f t="shared" si="8"/>
        <v>740000</v>
      </c>
      <c r="E54" s="4">
        <f t="shared" si="9"/>
        <v>78575.666666666657</v>
      </c>
      <c r="F54" s="4">
        <f t="shared" si="10"/>
        <v>818575.66666666663</v>
      </c>
      <c r="G54" s="4">
        <f t="shared" si="11"/>
        <v>16280000</v>
      </c>
      <c r="I54">
        <v>38</v>
      </c>
      <c r="J54" s="1">
        <v>6.7699999999999996E-2</v>
      </c>
      <c r="K54" s="4">
        <f t="shared" si="4"/>
        <v>740000</v>
      </c>
      <c r="L54" s="4">
        <f t="shared" si="5"/>
        <v>96021.166666666657</v>
      </c>
      <c r="M54" s="4">
        <f t="shared" si="6"/>
        <v>836021.16666666663</v>
      </c>
      <c r="N54" s="4">
        <f t="shared" si="7"/>
        <v>16280000</v>
      </c>
    </row>
    <row r="55" spans="2:14" x14ac:dyDescent="0.25">
      <c r="B55">
        <v>39</v>
      </c>
      <c r="C55" s="1">
        <v>5.5399999999999998E-2</v>
      </c>
      <c r="D55" s="4">
        <f t="shared" si="8"/>
        <v>740000</v>
      </c>
      <c r="E55" s="4">
        <f t="shared" si="9"/>
        <v>75159.333333333328</v>
      </c>
      <c r="F55" s="4">
        <f t="shared" si="10"/>
        <v>815159.33333333337</v>
      </c>
      <c r="G55" s="4">
        <f t="shared" si="11"/>
        <v>15540000</v>
      </c>
      <c r="I55">
        <v>39</v>
      </c>
      <c r="J55" s="1">
        <v>6.7699999999999996E-2</v>
      </c>
      <c r="K55" s="4">
        <f t="shared" si="4"/>
        <v>740000</v>
      </c>
      <c r="L55" s="4">
        <f t="shared" si="5"/>
        <v>91846.333333333328</v>
      </c>
      <c r="M55" s="4">
        <f t="shared" si="6"/>
        <v>831846.33333333337</v>
      </c>
      <c r="N55" s="4">
        <f t="shared" si="7"/>
        <v>15540000</v>
      </c>
    </row>
    <row r="56" spans="2:14" x14ac:dyDescent="0.25">
      <c r="B56">
        <v>40</v>
      </c>
      <c r="C56" s="1">
        <v>5.5399999999999998E-2</v>
      </c>
      <c r="D56" s="4">
        <f t="shared" si="8"/>
        <v>740000</v>
      </c>
      <c r="E56" s="4">
        <f t="shared" si="9"/>
        <v>71743</v>
      </c>
      <c r="F56" s="4">
        <f t="shared" si="10"/>
        <v>811743</v>
      </c>
      <c r="G56" s="4">
        <f t="shared" si="11"/>
        <v>14800000</v>
      </c>
      <c r="I56">
        <v>40</v>
      </c>
      <c r="J56" s="1">
        <v>6.7699999999999996E-2</v>
      </c>
      <c r="K56" s="4">
        <f t="shared" si="4"/>
        <v>740000</v>
      </c>
      <c r="L56" s="4">
        <f t="shared" si="5"/>
        <v>87671.5</v>
      </c>
      <c r="M56" s="4">
        <f t="shared" si="6"/>
        <v>827671.5</v>
      </c>
      <c r="N56" s="4">
        <f t="shared" si="7"/>
        <v>14800000</v>
      </c>
    </row>
    <row r="57" spans="2:14" x14ac:dyDescent="0.25">
      <c r="B57">
        <v>41</v>
      </c>
      <c r="C57" s="1">
        <v>5.5399999999999998E-2</v>
      </c>
      <c r="D57" s="4">
        <f t="shared" si="8"/>
        <v>740000</v>
      </c>
      <c r="E57" s="4">
        <f t="shared" si="9"/>
        <v>68326.666666666657</v>
      </c>
      <c r="F57" s="4">
        <f t="shared" si="10"/>
        <v>808326.66666666663</v>
      </c>
      <c r="G57" s="4">
        <f t="shared" si="11"/>
        <v>14060000</v>
      </c>
      <c r="I57">
        <v>41</v>
      </c>
      <c r="J57" s="1">
        <v>6.7699999999999996E-2</v>
      </c>
      <c r="K57" s="4">
        <f t="shared" si="4"/>
        <v>740000</v>
      </c>
      <c r="L57" s="4">
        <f t="shared" si="5"/>
        <v>83496.666666666657</v>
      </c>
      <c r="M57" s="4">
        <f t="shared" si="6"/>
        <v>823496.66666666663</v>
      </c>
      <c r="N57" s="4">
        <f t="shared" si="7"/>
        <v>14060000</v>
      </c>
    </row>
    <row r="58" spans="2:14" x14ac:dyDescent="0.25">
      <c r="B58">
        <v>42</v>
      </c>
      <c r="C58" s="1">
        <v>5.5399999999999998E-2</v>
      </c>
      <c r="D58" s="4">
        <f t="shared" si="8"/>
        <v>740000</v>
      </c>
      <c r="E58" s="4">
        <f t="shared" si="9"/>
        <v>64910.333333333328</v>
      </c>
      <c r="F58" s="4">
        <f t="shared" si="10"/>
        <v>804910.33333333337</v>
      </c>
      <c r="G58" s="4">
        <f t="shared" si="11"/>
        <v>13320000</v>
      </c>
      <c r="I58">
        <v>42</v>
      </c>
      <c r="J58" s="1">
        <v>6.7699999999999996E-2</v>
      </c>
      <c r="K58" s="4">
        <f t="shared" si="4"/>
        <v>740000</v>
      </c>
      <c r="L58" s="4">
        <f t="shared" si="5"/>
        <v>79321.833333333328</v>
      </c>
      <c r="M58" s="4">
        <f t="shared" si="6"/>
        <v>819321.83333333337</v>
      </c>
      <c r="N58" s="4">
        <f t="shared" si="7"/>
        <v>13320000</v>
      </c>
    </row>
    <row r="59" spans="2:14" x14ac:dyDescent="0.25">
      <c r="B59">
        <v>43</v>
      </c>
      <c r="C59" s="1">
        <v>6.13E-2</v>
      </c>
      <c r="D59" s="4">
        <f t="shared" si="8"/>
        <v>740000</v>
      </c>
      <c r="E59" s="4">
        <f t="shared" si="9"/>
        <v>68043</v>
      </c>
      <c r="F59" s="4">
        <f t="shared" si="10"/>
        <v>808043</v>
      </c>
      <c r="G59" s="4">
        <f t="shared" si="11"/>
        <v>12580000</v>
      </c>
      <c r="I59">
        <v>43</v>
      </c>
      <c r="J59" s="1">
        <v>6.7699999999999996E-2</v>
      </c>
      <c r="K59" s="4">
        <f t="shared" si="4"/>
        <v>740000</v>
      </c>
      <c r="L59" s="4">
        <f t="shared" si="5"/>
        <v>75147</v>
      </c>
      <c r="M59" s="4">
        <f t="shared" si="6"/>
        <v>815147</v>
      </c>
      <c r="N59" s="4">
        <f t="shared" si="7"/>
        <v>12580000</v>
      </c>
    </row>
    <row r="60" spans="2:14" x14ac:dyDescent="0.25">
      <c r="B60">
        <v>44</v>
      </c>
      <c r="C60" s="1">
        <v>6.13E-2</v>
      </c>
      <c r="D60" s="4">
        <f t="shared" si="8"/>
        <v>740000</v>
      </c>
      <c r="E60" s="4">
        <f t="shared" si="9"/>
        <v>64262.833333333336</v>
      </c>
      <c r="F60" s="4">
        <f t="shared" si="10"/>
        <v>804262.83333333337</v>
      </c>
      <c r="G60" s="4">
        <f t="shared" si="11"/>
        <v>11840000</v>
      </c>
      <c r="I60">
        <v>44</v>
      </c>
      <c r="J60" s="1">
        <v>6.7699999999999996E-2</v>
      </c>
      <c r="K60" s="4">
        <f t="shared" si="4"/>
        <v>740000</v>
      </c>
      <c r="L60" s="4">
        <f t="shared" si="5"/>
        <v>70972.166666666657</v>
      </c>
      <c r="M60" s="4">
        <f t="shared" si="6"/>
        <v>810972.16666666663</v>
      </c>
      <c r="N60" s="4">
        <f t="shared" si="7"/>
        <v>11840000</v>
      </c>
    </row>
    <row r="61" spans="2:14" x14ac:dyDescent="0.25">
      <c r="B61">
        <v>45</v>
      </c>
      <c r="C61" s="1">
        <v>6.13E-2</v>
      </c>
      <c r="D61" s="4">
        <f t="shared" si="8"/>
        <v>740000</v>
      </c>
      <c r="E61" s="4">
        <f t="shared" si="9"/>
        <v>60482.666666666672</v>
      </c>
      <c r="F61" s="4">
        <f t="shared" si="10"/>
        <v>800482.66666666663</v>
      </c>
      <c r="G61" s="4">
        <f t="shared" si="11"/>
        <v>11100000</v>
      </c>
      <c r="I61">
        <v>45</v>
      </c>
      <c r="J61" s="1">
        <v>6.7699999999999996E-2</v>
      </c>
      <c r="K61" s="4">
        <f t="shared" si="4"/>
        <v>740000</v>
      </c>
      <c r="L61" s="4">
        <f t="shared" si="5"/>
        <v>66797.333333333328</v>
      </c>
      <c r="M61" s="4">
        <f t="shared" si="6"/>
        <v>806797.33333333337</v>
      </c>
      <c r="N61" s="4">
        <f t="shared" si="7"/>
        <v>11100000</v>
      </c>
    </row>
    <row r="62" spans="2:14" x14ac:dyDescent="0.25">
      <c r="B62">
        <v>46</v>
      </c>
      <c r="C62" s="1">
        <v>6.13E-2</v>
      </c>
      <c r="D62" s="4">
        <f t="shared" si="8"/>
        <v>740000</v>
      </c>
      <c r="E62" s="4">
        <f t="shared" si="9"/>
        <v>56702.5</v>
      </c>
      <c r="F62" s="4">
        <f t="shared" si="10"/>
        <v>796702.5</v>
      </c>
      <c r="G62" s="4">
        <f t="shared" si="11"/>
        <v>10360000</v>
      </c>
      <c r="I62">
        <v>46</v>
      </c>
      <c r="J62" s="1">
        <v>6.7699999999999996E-2</v>
      </c>
      <c r="K62" s="4">
        <f t="shared" si="4"/>
        <v>740000</v>
      </c>
      <c r="L62" s="4">
        <f t="shared" si="5"/>
        <v>62622.5</v>
      </c>
      <c r="M62" s="4">
        <f t="shared" si="6"/>
        <v>802622.5</v>
      </c>
      <c r="N62" s="4">
        <f t="shared" si="7"/>
        <v>10360000</v>
      </c>
    </row>
    <row r="63" spans="2:14" x14ac:dyDescent="0.25">
      <c r="B63">
        <v>47</v>
      </c>
      <c r="C63" s="1">
        <v>6.13E-2</v>
      </c>
      <c r="D63" s="4">
        <f t="shared" si="8"/>
        <v>740000</v>
      </c>
      <c r="E63" s="4">
        <f t="shared" si="9"/>
        <v>52922.333333333336</v>
      </c>
      <c r="F63" s="4">
        <f t="shared" si="10"/>
        <v>792922.33333333337</v>
      </c>
      <c r="G63" s="4">
        <f t="shared" si="11"/>
        <v>9620000</v>
      </c>
      <c r="I63">
        <v>47</v>
      </c>
      <c r="J63" s="1">
        <v>6.7699999999999996E-2</v>
      </c>
      <c r="K63" s="4">
        <f t="shared" si="4"/>
        <v>740000</v>
      </c>
      <c r="L63" s="4">
        <f t="shared" si="5"/>
        <v>58447.666666666664</v>
      </c>
      <c r="M63" s="4">
        <f t="shared" si="6"/>
        <v>798447.66666666663</v>
      </c>
      <c r="N63" s="4">
        <f t="shared" si="7"/>
        <v>9620000</v>
      </c>
    </row>
    <row r="64" spans="2:14" x14ac:dyDescent="0.25">
      <c r="B64">
        <v>48</v>
      </c>
      <c r="C64" s="1">
        <v>6.13E-2</v>
      </c>
      <c r="D64" s="4">
        <f t="shared" si="8"/>
        <v>740000</v>
      </c>
      <c r="E64" s="4">
        <f t="shared" si="9"/>
        <v>49142.166666666672</v>
      </c>
      <c r="F64" s="4">
        <f t="shared" si="10"/>
        <v>789142.16666666663</v>
      </c>
      <c r="G64" s="4">
        <f t="shared" si="11"/>
        <v>8880000</v>
      </c>
      <c r="I64">
        <v>48</v>
      </c>
      <c r="J64" s="1">
        <v>6.7699999999999996E-2</v>
      </c>
      <c r="K64" s="4">
        <f t="shared" si="4"/>
        <v>740000</v>
      </c>
      <c r="L64" s="4">
        <f t="shared" si="5"/>
        <v>54272.833333333328</v>
      </c>
      <c r="M64" s="4">
        <f t="shared" si="6"/>
        <v>794272.83333333337</v>
      </c>
      <c r="N64" s="4">
        <f t="shared" si="7"/>
        <v>8880000</v>
      </c>
    </row>
    <row r="65" spans="2:14" x14ac:dyDescent="0.25">
      <c r="B65">
        <v>49</v>
      </c>
      <c r="C65" s="1">
        <v>6.3E-2</v>
      </c>
      <c r="D65" s="4">
        <f t="shared" si="8"/>
        <v>740000</v>
      </c>
      <c r="E65" s="4">
        <f t="shared" si="9"/>
        <v>46620</v>
      </c>
      <c r="F65" s="4">
        <f t="shared" si="10"/>
        <v>786620</v>
      </c>
      <c r="G65" s="4">
        <f t="shared" si="11"/>
        <v>8140000</v>
      </c>
      <c r="I65">
        <v>49</v>
      </c>
      <c r="J65" s="1">
        <v>6.7699999999999996E-2</v>
      </c>
      <c r="K65" s="4">
        <f t="shared" si="4"/>
        <v>740000</v>
      </c>
      <c r="L65" s="4">
        <f t="shared" si="5"/>
        <v>50098</v>
      </c>
      <c r="M65" s="4">
        <f t="shared" si="6"/>
        <v>790098</v>
      </c>
      <c r="N65" s="4">
        <f t="shared" si="7"/>
        <v>8140000</v>
      </c>
    </row>
    <row r="66" spans="2:14" x14ac:dyDescent="0.25">
      <c r="B66">
        <v>50</v>
      </c>
      <c r="C66" s="1">
        <v>6.3E-2</v>
      </c>
      <c r="D66" s="4">
        <f t="shared" si="8"/>
        <v>740000</v>
      </c>
      <c r="E66" s="4">
        <f t="shared" si="9"/>
        <v>42735</v>
      </c>
      <c r="F66" s="4">
        <f t="shared" si="10"/>
        <v>782735</v>
      </c>
      <c r="G66" s="4">
        <f t="shared" si="11"/>
        <v>7400000</v>
      </c>
      <c r="I66">
        <v>50</v>
      </c>
      <c r="J66" s="1">
        <v>6.7699999999999996E-2</v>
      </c>
      <c r="K66" s="4">
        <f t="shared" si="4"/>
        <v>740000</v>
      </c>
      <c r="L66" s="4">
        <f t="shared" si="5"/>
        <v>45923.166666666664</v>
      </c>
      <c r="M66" s="4">
        <f t="shared" si="6"/>
        <v>785923.16666666663</v>
      </c>
      <c r="N66" s="4">
        <f t="shared" si="7"/>
        <v>7400000</v>
      </c>
    </row>
    <row r="67" spans="2:14" x14ac:dyDescent="0.25">
      <c r="B67">
        <v>51</v>
      </c>
      <c r="C67" s="1">
        <v>6.3E-2</v>
      </c>
      <c r="D67" s="4">
        <f t="shared" si="8"/>
        <v>740000</v>
      </c>
      <c r="E67" s="4">
        <f t="shared" si="9"/>
        <v>38850</v>
      </c>
      <c r="F67" s="4">
        <f t="shared" si="10"/>
        <v>778850</v>
      </c>
      <c r="G67" s="4">
        <f t="shared" si="11"/>
        <v>6660000</v>
      </c>
      <c r="I67">
        <v>51</v>
      </c>
      <c r="J67" s="1">
        <v>6.7699999999999996E-2</v>
      </c>
      <c r="K67" s="4">
        <f t="shared" si="4"/>
        <v>740000</v>
      </c>
      <c r="L67" s="4">
        <f t="shared" si="5"/>
        <v>41748.333333333328</v>
      </c>
      <c r="M67" s="4">
        <f t="shared" si="6"/>
        <v>781748.33333333337</v>
      </c>
      <c r="N67" s="4">
        <f t="shared" si="7"/>
        <v>6660000</v>
      </c>
    </row>
    <row r="68" spans="2:14" x14ac:dyDescent="0.25">
      <c r="B68">
        <v>52</v>
      </c>
      <c r="C68" s="1">
        <v>6.3E-2</v>
      </c>
      <c r="D68" s="4">
        <f t="shared" si="8"/>
        <v>740000</v>
      </c>
      <c r="E68" s="4">
        <f t="shared" si="9"/>
        <v>34965</v>
      </c>
      <c r="F68" s="4">
        <f t="shared" si="10"/>
        <v>774965</v>
      </c>
      <c r="G68" s="4">
        <f t="shared" si="11"/>
        <v>5920000</v>
      </c>
      <c r="I68">
        <v>52</v>
      </c>
      <c r="J68" s="1">
        <v>6.7699999999999996E-2</v>
      </c>
      <c r="K68" s="4">
        <f t="shared" si="4"/>
        <v>740000</v>
      </c>
      <c r="L68" s="4">
        <f t="shared" si="5"/>
        <v>37573.5</v>
      </c>
      <c r="M68" s="4">
        <f t="shared" si="6"/>
        <v>777573.5</v>
      </c>
      <c r="N68" s="4">
        <f t="shared" si="7"/>
        <v>5920000</v>
      </c>
    </row>
    <row r="69" spans="2:14" x14ac:dyDescent="0.25">
      <c r="B69">
        <v>53</v>
      </c>
      <c r="C69" s="1">
        <v>6.3E-2</v>
      </c>
      <c r="D69" s="4">
        <f t="shared" si="8"/>
        <v>740000</v>
      </c>
      <c r="E69" s="4">
        <f t="shared" si="9"/>
        <v>31080.000000000004</v>
      </c>
      <c r="F69" s="4">
        <f t="shared" si="10"/>
        <v>771080</v>
      </c>
      <c r="G69" s="4">
        <f t="shared" si="11"/>
        <v>5180000</v>
      </c>
      <c r="I69">
        <v>53</v>
      </c>
      <c r="J69" s="1">
        <v>6.7699999999999996E-2</v>
      </c>
      <c r="K69" s="4">
        <f t="shared" si="4"/>
        <v>740000</v>
      </c>
      <c r="L69" s="4">
        <f t="shared" si="5"/>
        <v>33398.666666666664</v>
      </c>
      <c r="M69" s="4">
        <f t="shared" si="6"/>
        <v>773398.66666666663</v>
      </c>
      <c r="N69" s="4">
        <f t="shared" si="7"/>
        <v>5180000</v>
      </c>
    </row>
    <row r="70" spans="2:14" x14ac:dyDescent="0.25">
      <c r="B70">
        <v>54</v>
      </c>
      <c r="C70" s="1">
        <v>6.3E-2</v>
      </c>
      <c r="D70" s="4">
        <f t="shared" si="8"/>
        <v>740000</v>
      </c>
      <c r="E70" s="4">
        <f t="shared" si="9"/>
        <v>27195</v>
      </c>
      <c r="F70" s="4">
        <f t="shared" si="10"/>
        <v>767195</v>
      </c>
      <c r="G70" s="4">
        <f t="shared" si="11"/>
        <v>4440000</v>
      </c>
      <c r="I70">
        <v>54</v>
      </c>
      <c r="J70" s="1">
        <v>6.7699999999999996E-2</v>
      </c>
      <c r="K70" s="4">
        <f t="shared" si="4"/>
        <v>740000</v>
      </c>
      <c r="L70" s="4">
        <f t="shared" si="5"/>
        <v>29223.833333333332</v>
      </c>
      <c r="M70" s="4">
        <f t="shared" si="6"/>
        <v>769223.83333333337</v>
      </c>
      <c r="N70" s="4">
        <f t="shared" si="7"/>
        <v>4440000</v>
      </c>
    </row>
    <row r="71" spans="2:14" x14ac:dyDescent="0.25">
      <c r="B71">
        <v>55</v>
      </c>
      <c r="C71" s="1">
        <v>6.13E-2</v>
      </c>
      <c r="D71" s="4">
        <f t="shared" si="8"/>
        <v>740000</v>
      </c>
      <c r="E71" s="4">
        <f t="shared" si="9"/>
        <v>22681</v>
      </c>
      <c r="F71" s="4">
        <f t="shared" si="10"/>
        <v>762681</v>
      </c>
      <c r="G71" s="4">
        <f t="shared" si="11"/>
        <v>3700000</v>
      </c>
      <c r="I71">
        <v>55</v>
      </c>
      <c r="J71" s="1">
        <v>6.7699999999999996E-2</v>
      </c>
      <c r="K71" s="4">
        <f t="shared" si="4"/>
        <v>740000</v>
      </c>
      <c r="L71" s="4">
        <f t="shared" si="5"/>
        <v>25049</v>
      </c>
      <c r="M71" s="4">
        <f t="shared" si="6"/>
        <v>765049</v>
      </c>
      <c r="N71" s="4">
        <f t="shared" si="7"/>
        <v>3700000</v>
      </c>
    </row>
    <row r="72" spans="2:14" x14ac:dyDescent="0.25">
      <c r="B72">
        <v>56</v>
      </c>
      <c r="C72" s="1">
        <v>6.13E-2</v>
      </c>
      <c r="D72" s="4">
        <f t="shared" si="8"/>
        <v>740000</v>
      </c>
      <c r="E72" s="4">
        <f t="shared" si="9"/>
        <v>18900.833333333336</v>
      </c>
      <c r="F72" s="4">
        <f t="shared" si="10"/>
        <v>758900.83333333337</v>
      </c>
      <c r="G72" s="4">
        <f t="shared" si="11"/>
        <v>2960000</v>
      </c>
      <c r="I72">
        <v>56</v>
      </c>
      <c r="J72" s="1">
        <v>6.7699999999999996E-2</v>
      </c>
      <c r="K72" s="4">
        <f t="shared" si="4"/>
        <v>740000</v>
      </c>
      <c r="L72" s="4">
        <f t="shared" si="5"/>
        <v>20874.166666666664</v>
      </c>
      <c r="M72" s="4">
        <f t="shared" si="6"/>
        <v>760874.16666666663</v>
      </c>
      <c r="N72" s="4">
        <f t="shared" si="7"/>
        <v>2960000</v>
      </c>
    </row>
    <row r="73" spans="2:14" x14ac:dyDescent="0.25">
      <c r="B73">
        <v>57</v>
      </c>
      <c r="C73" s="1">
        <v>6.13E-2</v>
      </c>
      <c r="D73" s="4">
        <f t="shared" si="8"/>
        <v>740000</v>
      </c>
      <c r="E73" s="4">
        <f t="shared" si="9"/>
        <v>15120.666666666668</v>
      </c>
      <c r="F73" s="4">
        <f t="shared" si="10"/>
        <v>755120.66666666663</v>
      </c>
      <c r="G73" s="4">
        <f t="shared" si="11"/>
        <v>2220000</v>
      </c>
      <c r="I73">
        <v>57</v>
      </c>
      <c r="J73" s="1">
        <v>6.7699999999999996E-2</v>
      </c>
      <c r="K73" s="4">
        <f t="shared" si="4"/>
        <v>740000</v>
      </c>
      <c r="L73" s="4">
        <f t="shared" si="5"/>
        <v>16699.333333333332</v>
      </c>
      <c r="M73" s="4">
        <f t="shared" si="6"/>
        <v>756699.33333333337</v>
      </c>
      <c r="N73" s="4">
        <f t="shared" si="7"/>
        <v>2220000</v>
      </c>
    </row>
    <row r="74" spans="2:14" x14ac:dyDescent="0.25">
      <c r="B74">
        <v>58</v>
      </c>
      <c r="C74" s="1">
        <v>6.13E-2</v>
      </c>
      <c r="D74" s="4">
        <f t="shared" si="8"/>
        <v>740000</v>
      </c>
      <c r="E74" s="4">
        <f t="shared" si="9"/>
        <v>11340.5</v>
      </c>
      <c r="F74" s="4">
        <f t="shared" si="10"/>
        <v>751340.5</v>
      </c>
      <c r="G74" s="4">
        <f t="shared" si="11"/>
        <v>1480000</v>
      </c>
      <c r="I74">
        <v>58</v>
      </c>
      <c r="J74" s="1">
        <v>6.7699999999999996E-2</v>
      </c>
      <c r="K74" s="4">
        <f t="shared" si="4"/>
        <v>740000</v>
      </c>
      <c r="L74" s="4">
        <f t="shared" si="5"/>
        <v>12524.5</v>
      </c>
      <c r="M74" s="4">
        <f t="shared" si="6"/>
        <v>752524.5</v>
      </c>
      <c r="N74" s="4">
        <f t="shared" si="7"/>
        <v>1480000</v>
      </c>
    </row>
    <row r="75" spans="2:14" x14ac:dyDescent="0.25">
      <c r="B75">
        <v>59</v>
      </c>
      <c r="C75" s="1">
        <v>6.13E-2</v>
      </c>
      <c r="D75" s="4">
        <f t="shared" si="8"/>
        <v>740000</v>
      </c>
      <c r="E75" s="4">
        <f t="shared" si="9"/>
        <v>7560.3333333333339</v>
      </c>
      <c r="F75" s="4">
        <f t="shared" si="10"/>
        <v>747560.33333333337</v>
      </c>
      <c r="G75" s="4">
        <f t="shared" si="11"/>
        <v>740000</v>
      </c>
      <c r="I75">
        <v>59</v>
      </c>
      <c r="J75" s="1">
        <v>6.7699999999999996E-2</v>
      </c>
      <c r="K75" s="4">
        <f t="shared" si="4"/>
        <v>740000</v>
      </c>
      <c r="L75" s="4">
        <f t="shared" si="5"/>
        <v>8349.6666666666661</v>
      </c>
      <c r="M75" s="4">
        <f t="shared" si="6"/>
        <v>748349.66666666663</v>
      </c>
      <c r="N75" s="4">
        <f t="shared" si="7"/>
        <v>740000</v>
      </c>
    </row>
    <row r="76" spans="2:14" x14ac:dyDescent="0.25">
      <c r="B76">
        <v>60</v>
      </c>
      <c r="C76" s="1">
        <v>6.13E-2</v>
      </c>
      <c r="D76" s="4">
        <f t="shared" si="8"/>
        <v>740000</v>
      </c>
      <c r="E76" s="4">
        <f t="shared" si="9"/>
        <v>3780.166666666667</v>
      </c>
      <c r="F76" s="4">
        <f t="shared" si="10"/>
        <v>743780.16666666663</v>
      </c>
      <c r="G76" s="4">
        <f t="shared" si="11"/>
        <v>0</v>
      </c>
      <c r="I76">
        <v>60</v>
      </c>
      <c r="J76" s="1">
        <v>6.7699999999999996E-2</v>
      </c>
      <c r="K76" s="4">
        <f t="shared" si="4"/>
        <v>740000</v>
      </c>
      <c r="L76" s="4">
        <f t="shared" si="5"/>
        <v>4174.833333333333</v>
      </c>
      <c r="M76" s="4">
        <f t="shared" si="6"/>
        <v>744174.83333333337</v>
      </c>
      <c r="N76" s="4">
        <f t="shared" si="7"/>
        <v>0</v>
      </c>
    </row>
  </sheetData>
  <mergeCells count="2">
    <mergeCell ref="B14:E14"/>
    <mergeCell ref="I14:L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A9A75-F457-4F55-9D09-7EEF3F26152A}">
  <dimension ref="B2:N76"/>
  <sheetViews>
    <sheetView workbookViewId="0">
      <selection activeCell="F3" sqref="F3"/>
    </sheetView>
  </sheetViews>
  <sheetFormatPr defaultRowHeight="15" x14ac:dyDescent="0.25"/>
  <cols>
    <col min="1" max="26" width="18.28515625" customWidth="1"/>
  </cols>
  <sheetData>
    <row r="2" spans="2:14" x14ac:dyDescent="0.25">
      <c r="B2" t="s">
        <v>30</v>
      </c>
      <c r="C2" s="2">
        <v>111000000</v>
      </c>
      <c r="E2" t="s">
        <v>13</v>
      </c>
      <c r="F2" s="4">
        <f>SUM(E17:E76)</f>
        <v>5825201.3758979691</v>
      </c>
      <c r="H2" s="2"/>
      <c r="I2" s="2"/>
      <c r="J2" s="2"/>
      <c r="K2" s="2"/>
      <c r="L2" s="2"/>
      <c r="M2" s="2"/>
      <c r="N2" s="2"/>
    </row>
    <row r="3" spans="2:14" x14ac:dyDescent="0.25">
      <c r="B3" t="s">
        <v>32</v>
      </c>
      <c r="C3" s="1">
        <f>C4/C2</f>
        <v>0.62904515059224331</v>
      </c>
      <c r="E3" t="s">
        <v>21</v>
      </c>
      <c r="F3" s="4">
        <f>SUM(F17:F76)</f>
        <v>47001189.66015894</v>
      </c>
      <c r="H3" s="2"/>
      <c r="I3" s="2"/>
      <c r="J3" s="2"/>
      <c r="K3" s="2"/>
      <c r="L3" s="2"/>
      <c r="M3" s="2"/>
      <c r="N3" s="2"/>
    </row>
    <row r="4" spans="2:14" x14ac:dyDescent="0.25">
      <c r="B4" t="s">
        <v>31</v>
      </c>
      <c r="C4" s="2">
        <f>-FV(C6,C8,C9,0,1)</f>
        <v>69824011.715739012</v>
      </c>
      <c r="E4" t="s">
        <v>36</v>
      </c>
      <c r="F4" s="6">
        <f>F2/$C$10</f>
        <v>0.14147083333333327</v>
      </c>
      <c r="H4" s="2"/>
      <c r="I4" s="2"/>
      <c r="J4" s="2"/>
      <c r="K4" s="2"/>
      <c r="L4" s="2"/>
      <c r="M4" s="2"/>
      <c r="N4" s="2"/>
    </row>
    <row r="5" spans="2:14" x14ac:dyDescent="0.25">
      <c r="B5" t="s">
        <v>33</v>
      </c>
      <c r="C5" s="7">
        <v>0.06</v>
      </c>
      <c r="E5" t="s">
        <v>20</v>
      </c>
      <c r="F5" s="6">
        <f>(1+(F2/$C$10))^(1/($C$12/12))-1</f>
        <v>2.6816795589505782E-2</v>
      </c>
      <c r="H5" s="2"/>
      <c r="I5" s="2"/>
      <c r="J5" s="2"/>
      <c r="K5" s="2"/>
      <c r="L5" s="2"/>
      <c r="M5" s="2"/>
      <c r="N5" s="2"/>
    </row>
    <row r="6" spans="2:14" x14ac:dyDescent="0.25">
      <c r="B6" t="s">
        <v>33</v>
      </c>
      <c r="C6" s="6">
        <f>(1+C5)^(1/12)-1</f>
        <v>4.8675505653430484E-3</v>
      </c>
      <c r="E6" t="s">
        <v>37</v>
      </c>
      <c r="F6" s="4">
        <f>MAX(F17:F76)</f>
        <v>869156.48603360902</v>
      </c>
      <c r="H6" s="2"/>
      <c r="I6" s="2"/>
      <c r="J6" s="2"/>
      <c r="K6" s="2"/>
      <c r="L6" s="2"/>
      <c r="M6" s="2"/>
      <c r="N6" s="2"/>
    </row>
    <row r="7" spans="2:14" x14ac:dyDescent="0.25">
      <c r="B7" t="s">
        <v>17</v>
      </c>
      <c r="C7">
        <f>C8/12</f>
        <v>5</v>
      </c>
      <c r="E7" t="s">
        <v>38</v>
      </c>
      <c r="F7" s="4">
        <f>MIN(F17:F76)</f>
        <v>690138.15808052255</v>
      </c>
      <c r="H7" s="2"/>
      <c r="I7" s="2"/>
      <c r="J7" s="2"/>
      <c r="K7" s="2"/>
      <c r="L7" s="2"/>
      <c r="M7" s="2"/>
      <c r="N7" s="2"/>
    </row>
    <row r="8" spans="2:14" x14ac:dyDescent="0.25">
      <c r="B8" t="s">
        <v>17</v>
      </c>
      <c r="C8" s="12">
        <v>60</v>
      </c>
      <c r="E8" t="s">
        <v>39</v>
      </c>
      <c r="F8" s="3">
        <f>SUM(H17:H256)</f>
        <v>14837588.391901821</v>
      </c>
    </row>
    <row r="9" spans="2:14" x14ac:dyDescent="0.25">
      <c r="B9" t="s">
        <v>34</v>
      </c>
      <c r="C9" s="2">
        <v>1000000</v>
      </c>
      <c r="F9" s="2"/>
    </row>
    <row r="10" spans="2:14" x14ac:dyDescent="0.25">
      <c r="B10" t="s">
        <v>0</v>
      </c>
      <c r="C10" s="4">
        <f>C2-C4</f>
        <v>41175988.284260988</v>
      </c>
      <c r="F10" s="2"/>
    </row>
    <row r="11" spans="2:14" x14ac:dyDescent="0.25">
      <c r="B11" t="s">
        <v>35</v>
      </c>
      <c r="C11">
        <f>C12/12</f>
        <v>5</v>
      </c>
      <c r="F11" s="2"/>
    </row>
    <row r="12" spans="2:14" x14ac:dyDescent="0.25">
      <c r="B12" t="s">
        <v>35</v>
      </c>
      <c r="C12">
        <v>60</v>
      </c>
      <c r="F12" s="2"/>
    </row>
    <row r="14" spans="2:14" x14ac:dyDescent="0.25">
      <c r="B14" s="18" t="s">
        <v>6</v>
      </c>
      <c r="C14" s="18"/>
      <c r="D14" s="18"/>
      <c r="E14" s="18"/>
      <c r="F14" t="s">
        <v>9</v>
      </c>
      <c r="G14" t="s">
        <v>7</v>
      </c>
    </row>
    <row r="15" spans="2:14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14" x14ac:dyDescent="0.25">
      <c r="G16" s="4">
        <f>C10</f>
        <v>41175988.284260988</v>
      </c>
    </row>
    <row r="17" spans="2:8" x14ac:dyDescent="0.25">
      <c r="B17">
        <v>1</v>
      </c>
      <c r="C17" s="1">
        <v>5.33E-2</v>
      </c>
      <c r="D17" s="4">
        <f>G16/($C$12+1-B17)</f>
        <v>686266.47140434978</v>
      </c>
      <c r="E17" s="4">
        <f>(C17/12)*G16</f>
        <v>182890.01462925921</v>
      </c>
      <c r="F17" s="4">
        <f>E17+D17</f>
        <v>869156.48603360902</v>
      </c>
      <c r="G17" s="4">
        <f>G16-D17</f>
        <v>40489721.812856637</v>
      </c>
      <c r="H17" s="2">
        <f>-FV($C$6,$C$12-B17+1,0,$C$9-F17,1)</f>
        <v>175098.13705288785</v>
      </c>
    </row>
    <row r="18" spans="2:8" x14ac:dyDescent="0.25">
      <c r="B18">
        <v>2</v>
      </c>
      <c r="C18" s="1">
        <v>5.33E-2</v>
      </c>
      <c r="D18" s="4">
        <f t="shared" ref="D18:D76" si="0">G17/($C$12+1-B18)</f>
        <v>686266.47140434978</v>
      </c>
      <c r="E18" s="4">
        <f t="shared" ref="E18:E76" si="1">(C18/12)*G17</f>
        <v>179841.84771877158</v>
      </c>
      <c r="F18" s="4">
        <f t="shared" ref="F18:F76" si="2">E18+D18</f>
        <v>866108.31912312133</v>
      </c>
      <c r="G18" s="4">
        <f t="shared" ref="G18:G76" si="3">G17-D18</f>
        <v>39803455.341452286</v>
      </c>
      <c r="H18" s="2">
        <f t="shared" ref="H18:H76" si="4">-FV($C$6,$C$12-B18+1,0,$C$9-F18,1)</f>
        <v>178309.34223768141</v>
      </c>
    </row>
    <row r="19" spans="2:8" x14ac:dyDescent="0.25">
      <c r="B19">
        <v>3</v>
      </c>
      <c r="C19" s="1">
        <v>5.33E-2</v>
      </c>
      <c r="D19" s="4">
        <f t="shared" si="0"/>
        <v>686266.47140434978</v>
      </c>
      <c r="E19" s="4">
        <f t="shared" si="1"/>
        <v>176793.68080828391</v>
      </c>
      <c r="F19" s="4">
        <f t="shared" si="2"/>
        <v>863060.15221263375</v>
      </c>
      <c r="G19" s="4">
        <f t="shared" si="3"/>
        <v>39117188.870047934</v>
      </c>
      <c r="H19" s="2">
        <f t="shared" si="4"/>
        <v>181485.32893013273</v>
      </c>
    </row>
    <row r="20" spans="2:8" x14ac:dyDescent="0.25">
      <c r="B20">
        <v>4</v>
      </c>
      <c r="C20" s="1">
        <v>5.33E-2</v>
      </c>
      <c r="D20" s="4">
        <f t="shared" si="0"/>
        <v>686266.47140434978</v>
      </c>
      <c r="E20" s="4">
        <f t="shared" si="1"/>
        <v>173745.51389779625</v>
      </c>
      <c r="F20" s="4">
        <f t="shared" si="2"/>
        <v>860011.98530214606</v>
      </c>
      <c r="G20" s="4">
        <f t="shared" si="3"/>
        <v>38430922.398643583</v>
      </c>
      <c r="H20" s="2">
        <f t="shared" si="4"/>
        <v>184626.36297710834</v>
      </c>
    </row>
    <row r="21" spans="2:8" x14ac:dyDescent="0.25">
      <c r="B21">
        <v>5</v>
      </c>
      <c r="C21" s="1">
        <v>5.33E-2</v>
      </c>
      <c r="D21" s="4">
        <f t="shared" si="0"/>
        <v>686266.47140434966</v>
      </c>
      <c r="E21" s="4">
        <f t="shared" si="1"/>
        <v>170697.34698730859</v>
      </c>
      <c r="F21" s="4">
        <f t="shared" si="2"/>
        <v>856963.81839165825</v>
      </c>
      <c r="G21" s="4">
        <f t="shared" si="3"/>
        <v>37744655.927239232</v>
      </c>
      <c r="H21" s="2">
        <f t="shared" si="4"/>
        <v>187732.7084763342</v>
      </c>
    </row>
    <row r="22" spans="2:8" x14ac:dyDescent="0.25">
      <c r="B22">
        <v>6</v>
      </c>
      <c r="C22" s="1">
        <v>5.33E-2</v>
      </c>
      <c r="D22" s="4">
        <f t="shared" si="0"/>
        <v>686266.47140434966</v>
      </c>
      <c r="E22" s="4">
        <f t="shared" si="1"/>
        <v>167649.18007682092</v>
      </c>
      <c r="F22" s="4">
        <f t="shared" si="2"/>
        <v>853915.65148117056</v>
      </c>
      <c r="G22" s="4">
        <f t="shared" si="3"/>
        <v>37058389.45583488</v>
      </c>
      <c r="H22" s="2">
        <f t="shared" si="4"/>
        <v>190804.62778710289</v>
      </c>
    </row>
    <row r="23" spans="2:8" x14ac:dyDescent="0.25">
      <c r="B23">
        <v>7</v>
      </c>
      <c r="C23" s="1">
        <v>5.33E-2</v>
      </c>
      <c r="D23" s="4">
        <f t="shared" si="0"/>
        <v>686266.47140434966</v>
      </c>
      <c r="E23" s="4">
        <f t="shared" si="1"/>
        <v>164601.01316633326</v>
      </c>
      <c r="F23" s="4">
        <f t="shared" si="2"/>
        <v>850867.48457068298</v>
      </c>
      <c r="G23" s="4">
        <f t="shared" si="3"/>
        <v>36372122.984430529</v>
      </c>
      <c r="H23" s="2">
        <f t="shared" si="4"/>
        <v>193842.38154091948</v>
      </c>
    </row>
    <row r="24" spans="2:8" x14ac:dyDescent="0.25">
      <c r="B24">
        <v>8</v>
      </c>
      <c r="C24" s="1">
        <v>5.33E-2</v>
      </c>
      <c r="D24" s="4">
        <f t="shared" si="0"/>
        <v>686266.47140434966</v>
      </c>
      <c r="E24" s="4">
        <f t="shared" si="1"/>
        <v>161552.84625584559</v>
      </c>
      <c r="F24" s="4">
        <f t="shared" si="2"/>
        <v>847819.31766019529</v>
      </c>
      <c r="G24" s="4">
        <f t="shared" si="3"/>
        <v>35685856.513026178</v>
      </c>
      <c r="H24" s="2">
        <f t="shared" si="4"/>
        <v>196846.22865208422</v>
      </c>
    </row>
    <row r="25" spans="2:8" x14ac:dyDescent="0.25">
      <c r="B25">
        <v>9</v>
      </c>
      <c r="C25" s="1">
        <v>5.33E-2</v>
      </c>
      <c r="D25" s="4">
        <f t="shared" si="0"/>
        <v>686266.47140434955</v>
      </c>
      <c r="E25" s="4">
        <f t="shared" si="1"/>
        <v>158504.67934535793</v>
      </c>
      <c r="F25" s="4">
        <f t="shared" si="2"/>
        <v>844771.15074970748</v>
      </c>
      <c r="G25" s="4">
        <f t="shared" si="3"/>
        <v>34999590.041621827</v>
      </c>
      <c r="H25" s="2">
        <f t="shared" si="4"/>
        <v>199816.42632821255</v>
      </c>
    </row>
    <row r="26" spans="2:8" x14ac:dyDescent="0.25">
      <c r="B26">
        <v>10</v>
      </c>
      <c r="C26" s="1">
        <v>5.33E-2</v>
      </c>
      <c r="D26" s="4">
        <f t="shared" si="0"/>
        <v>686266.47140434955</v>
      </c>
      <c r="E26" s="4">
        <f t="shared" si="1"/>
        <v>155456.51243487027</v>
      </c>
      <c r="F26" s="4">
        <f t="shared" si="2"/>
        <v>841722.98383921979</v>
      </c>
      <c r="G26" s="4">
        <f t="shared" si="3"/>
        <v>34313323.570217475</v>
      </c>
      <c r="H26" s="2">
        <f t="shared" si="4"/>
        <v>202753.23008069428</v>
      </c>
    </row>
    <row r="27" spans="2:8" x14ac:dyDescent="0.25">
      <c r="B27">
        <v>11</v>
      </c>
      <c r="C27" s="1">
        <v>5.33E-2</v>
      </c>
      <c r="D27" s="4">
        <f t="shared" si="0"/>
        <v>686266.47140434955</v>
      </c>
      <c r="E27" s="4">
        <f t="shared" si="1"/>
        <v>152408.34552438263</v>
      </c>
      <c r="F27" s="4">
        <f t="shared" si="2"/>
        <v>838674.81692873221</v>
      </c>
      <c r="G27" s="4">
        <f t="shared" si="3"/>
        <v>33627057.098813124</v>
      </c>
      <c r="H27" s="2">
        <f t="shared" si="4"/>
        <v>205656.89373509187</v>
      </c>
    </row>
    <row r="28" spans="2:8" x14ac:dyDescent="0.25">
      <c r="B28">
        <v>12</v>
      </c>
      <c r="C28" s="1">
        <v>5.33E-2</v>
      </c>
      <c r="D28" s="4">
        <f t="shared" si="0"/>
        <v>686266.47140434943</v>
      </c>
      <c r="E28" s="4">
        <f t="shared" si="1"/>
        <v>149360.17861389497</v>
      </c>
      <c r="F28" s="4">
        <f t="shared" si="2"/>
        <v>835626.6500182444</v>
      </c>
      <c r="G28" s="4">
        <f t="shared" si="3"/>
        <v>32940790.627408773</v>
      </c>
      <c r="H28" s="2">
        <f t="shared" si="4"/>
        <v>208527.66944147763</v>
      </c>
    </row>
    <row r="29" spans="2:8" x14ac:dyDescent="0.25">
      <c r="B29">
        <v>13</v>
      </c>
      <c r="C29" s="1">
        <v>5.33E-2</v>
      </c>
      <c r="D29" s="4">
        <f t="shared" si="0"/>
        <v>686266.47140434943</v>
      </c>
      <c r="E29" s="4">
        <f t="shared" si="1"/>
        <v>146312.0117034073</v>
      </c>
      <c r="F29" s="4">
        <f t="shared" si="2"/>
        <v>832578.48310775671</v>
      </c>
      <c r="G29" s="4">
        <f t="shared" si="3"/>
        <v>32254524.156004421</v>
      </c>
      <c r="H29" s="2">
        <f t="shared" si="4"/>
        <v>211365.80768470853</v>
      </c>
    </row>
    <row r="30" spans="2:8" x14ac:dyDescent="0.25">
      <c r="B30">
        <v>14</v>
      </c>
      <c r="C30" s="1">
        <v>5.33E-2</v>
      </c>
      <c r="D30" s="4">
        <f t="shared" si="0"/>
        <v>686266.47140434943</v>
      </c>
      <c r="E30" s="4">
        <f t="shared" si="1"/>
        <v>143263.84479291964</v>
      </c>
      <c r="F30" s="4">
        <f t="shared" si="2"/>
        <v>829530.31619726913</v>
      </c>
      <c r="G30" s="4">
        <f t="shared" si="3"/>
        <v>31568257.68460007</v>
      </c>
      <c r="H30" s="2">
        <f t="shared" si="4"/>
        <v>214171.55729464348</v>
      </c>
    </row>
    <row r="31" spans="2:8" x14ac:dyDescent="0.25">
      <c r="B31">
        <v>15</v>
      </c>
      <c r="C31" s="1">
        <v>5.33E-2</v>
      </c>
      <c r="D31" s="4">
        <f t="shared" si="0"/>
        <v>686266.47140434931</v>
      </c>
      <c r="E31" s="4">
        <f t="shared" si="1"/>
        <v>140215.67788243198</v>
      </c>
      <c r="F31" s="4">
        <f t="shared" si="2"/>
        <v>826482.14928678132</v>
      </c>
      <c r="G31" s="4">
        <f t="shared" si="3"/>
        <v>30881991.213195723</v>
      </c>
      <c r="H31" s="2">
        <f t="shared" si="4"/>
        <v>216945.16545629984</v>
      </c>
    </row>
    <row r="32" spans="2:8" x14ac:dyDescent="0.25">
      <c r="B32">
        <v>16</v>
      </c>
      <c r="C32" s="1">
        <v>5.33E-2</v>
      </c>
      <c r="D32" s="4">
        <f t="shared" si="0"/>
        <v>686266.47140434943</v>
      </c>
      <c r="E32" s="4">
        <f t="shared" si="1"/>
        <v>137167.51097194434</v>
      </c>
      <c r="F32" s="4">
        <f t="shared" si="2"/>
        <v>823433.98237629374</v>
      </c>
      <c r="G32" s="4">
        <f t="shared" si="3"/>
        <v>30195724.741791375</v>
      </c>
      <c r="H32" s="2">
        <f t="shared" si="4"/>
        <v>219686.87771994801</v>
      </c>
    </row>
    <row r="33" spans="2:8" x14ac:dyDescent="0.25">
      <c r="B33">
        <v>17</v>
      </c>
      <c r="C33" s="1">
        <v>5.33E-2</v>
      </c>
      <c r="D33" s="4">
        <f t="shared" si="0"/>
        <v>686266.47140434943</v>
      </c>
      <c r="E33" s="4">
        <f t="shared" si="1"/>
        <v>134119.34406145668</v>
      </c>
      <c r="F33" s="4">
        <f t="shared" si="2"/>
        <v>820385.81546580605</v>
      </c>
      <c r="G33" s="4">
        <f t="shared" si="3"/>
        <v>29509458.270387024</v>
      </c>
      <c r="H33" s="2">
        <f t="shared" si="4"/>
        <v>222396.93801115142</v>
      </c>
    </row>
    <row r="34" spans="2:8" x14ac:dyDescent="0.25">
      <c r="B34">
        <v>18</v>
      </c>
      <c r="C34" s="1">
        <v>5.33E-2</v>
      </c>
      <c r="D34" s="4">
        <f t="shared" si="0"/>
        <v>686266.47140434943</v>
      </c>
      <c r="E34" s="4">
        <f t="shared" si="1"/>
        <v>131071.17715096903</v>
      </c>
      <c r="F34" s="4">
        <f t="shared" si="2"/>
        <v>817337.64855531848</v>
      </c>
      <c r="G34" s="4">
        <f t="shared" si="3"/>
        <v>28823191.798982672</v>
      </c>
      <c r="H34" s="2">
        <f t="shared" si="4"/>
        <v>225075.58864074244</v>
      </c>
    </row>
    <row r="35" spans="2:8" x14ac:dyDescent="0.25">
      <c r="B35">
        <v>19</v>
      </c>
      <c r="C35" s="1">
        <v>5.33E-2</v>
      </c>
      <c r="D35" s="4">
        <f t="shared" si="0"/>
        <v>686266.47140434931</v>
      </c>
      <c r="E35" s="4">
        <f t="shared" si="1"/>
        <v>128023.01024048137</v>
      </c>
      <c r="F35" s="4">
        <f t="shared" si="2"/>
        <v>814289.48164483067</v>
      </c>
      <c r="G35" s="4">
        <f t="shared" si="3"/>
        <v>28136925.327578325</v>
      </c>
      <c r="H35" s="2">
        <f t="shared" si="4"/>
        <v>227723.07031474489</v>
      </c>
    </row>
    <row r="36" spans="2:8" x14ac:dyDescent="0.25">
      <c r="B36">
        <v>20</v>
      </c>
      <c r="C36" s="1">
        <v>5.33E-2</v>
      </c>
      <c r="D36" s="4">
        <f t="shared" si="0"/>
        <v>686266.47140434943</v>
      </c>
      <c r="E36" s="4">
        <f t="shared" si="1"/>
        <v>124974.84332999373</v>
      </c>
      <c r="F36" s="4">
        <f t="shared" si="2"/>
        <v>811241.31473434321</v>
      </c>
      <c r="G36" s="4">
        <f t="shared" si="3"/>
        <v>27450658.856173977</v>
      </c>
      <c r="H36" s="2">
        <f t="shared" si="4"/>
        <v>230339.62214423277</v>
      </c>
    </row>
    <row r="37" spans="2:8" x14ac:dyDescent="0.25">
      <c r="B37">
        <v>21</v>
      </c>
      <c r="C37" s="1">
        <v>5.33E-2</v>
      </c>
      <c r="D37" s="4">
        <f t="shared" si="0"/>
        <v>686266.47140434943</v>
      </c>
      <c r="E37" s="4">
        <f t="shared" si="1"/>
        <v>121926.67641950608</v>
      </c>
      <c r="F37" s="4">
        <f t="shared" si="2"/>
        <v>808193.14782385551</v>
      </c>
      <c r="G37" s="4">
        <f t="shared" si="3"/>
        <v>26764392.384769626</v>
      </c>
      <c r="H37" s="2">
        <f t="shared" si="4"/>
        <v>232925.48165513729</v>
      </c>
    </row>
    <row r="38" spans="2:8" x14ac:dyDescent="0.25">
      <c r="B38">
        <v>22</v>
      </c>
      <c r="C38" s="1">
        <v>5.33E-2</v>
      </c>
      <c r="D38" s="4">
        <f t="shared" si="0"/>
        <v>686266.47140434943</v>
      </c>
      <c r="E38" s="4">
        <f t="shared" si="1"/>
        <v>118878.50950901842</v>
      </c>
      <c r="F38" s="4">
        <f t="shared" si="2"/>
        <v>805144.98091336782</v>
      </c>
      <c r="G38" s="4">
        <f t="shared" si="3"/>
        <v>26078125.913365275</v>
      </c>
      <c r="H38" s="2">
        <f t="shared" si="4"/>
        <v>235480.88479799067</v>
      </c>
    </row>
    <row r="39" spans="2:8" x14ac:dyDescent="0.25">
      <c r="B39">
        <v>23</v>
      </c>
      <c r="C39" s="1">
        <v>5.33E-2</v>
      </c>
      <c r="D39" s="4">
        <f t="shared" si="0"/>
        <v>686266.47140434931</v>
      </c>
      <c r="E39" s="4">
        <f t="shared" si="1"/>
        <v>115830.34259853075</v>
      </c>
      <c r="F39" s="4">
        <f t="shared" si="2"/>
        <v>802096.81400288013</v>
      </c>
      <c r="G39" s="4">
        <f t="shared" si="3"/>
        <v>25391859.441960927</v>
      </c>
      <c r="H39" s="2">
        <f t="shared" si="4"/>
        <v>238006.06595761635</v>
      </c>
    </row>
    <row r="40" spans="2:8" x14ac:dyDescent="0.25">
      <c r="B40">
        <v>24</v>
      </c>
      <c r="C40" s="1">
        <v>5.33E-2</v>
      </c>
      <c r="D40" s="4">
        <f t="shared" si="0"/>
        <v>686266.47140434943</v>
      </c>
      <c r="E40" s="4">
        <f t="shared" si="1"/>
        <v>112782.17568804312</v>
      </c>
      <c r="F40" s="4">
        <f t="shared" si="2"/>
        <v>799048.64709239255</v>
      </c>
      <c r="G40" s="4">
        <f t="shared" si="3"/>
        <v>24705592.97055658</v>
      </c>
      <c r="H40" s="2">
        <f t="shared" si="4"/>
        <v>240501.25796276057</v>
      </c>
    </row>
    <row r="41" spans="2:8" x14ac:dyDescent="0.25">
      <c r="B41">
        <v>25</v>
      </c>
      <c r="C41" s="1">
        <v>5.33E-2</v>
      </c>
      <c r="D41" s="4">
        <f t="shared" si="0"/>
        <v>686266.47140434943</v>
      </c>
      <c r="E41" s="4">
        <f t="shared" si="1"/>
        <v>109734.00877755547</v>
      </c>
      <c r="F41" s="4">
        <f t="shared" si="2"/>
        <v>796000.48018190486</v>
      </c>
      <c r="G41" s="4">
        <f t="shared" si="3"/>
        <v>24019326.499152228</v>
      </c>
      <c r="H41" s="2">
        <f t="shared" si="4"/>
        <v>242966.69209566887</v>
      </c>
    </row>
    <row r="42" spans="2:8" x14ac:dyDescent="0.25">
      <c r="B42">
        <v>26</v>
      </c>
      <c r="C42" s="1">
        <v>5.33E-2</v>
      </c>
      <c r="D42" s="4">
        <f t="shared" si="0"/>
        <v>686266.47140434943</v>
      </c>
      <c r="E42" s="4">
        <f t="shared" si="1"/>
        <v>106685.84186706781</v>
      </c>
      <c r="F42" s="4">
        <f t="shared" si="2"/>
        <v>792952.31327141728</v>
      </c>
      <c r="G42" s="4">
        <f t="shared" si="3"/>
        <v>23333060.027747877</v>
      </c>
      <c r="H42" s="2">
        <f t="shared" si="4"/>
        <v>245402.598101604</v>
      </c>
    </row>
    <row r="43" spans="2:8" x14ac:dyDescent="0.25">
      <c r="B43">
        <v>27</v>
      </c>
      <c r="C43" s="1">
        <v>5.33E-2</v>
      </c>
      <c r="D43" s="4">
        <f t="shared" si="0"/>
        <v>686266.47140434931</v>
      </c>
      <c r="E43" s="4">
        <f t="shared" si="1"/>
        <v>103637.67495658016</v>
      </c>
      <c r="F43" s="4">
        <f t="shared" si="2"/>
        <v>789904.14636092947</v>
      </c>
      <c r="G43" s="4">
        <f t="shared" si="3"/>
        <v>22646793.556343529</v>
      </c>
      <c r="H43" s="2">
        <f t="shared" si="4"/>
        <v>247809.20419831094</v>
      </c>
    </row>
    <row r="44" spans="2:8" x14ac:dyDescent="0.25">
      <c r="B44">
        <v>28</v>
      </c>
      <c r="C44" s="1">
        <v>5.33E-2</v>
      </c>
      <c r="D44" s="4">
        <f t="shared" si="0"/>
        <v>686266.47140434943</v>
      </c>
      <c r="E44" s="4">
        <f t="shared" si="1"/>
        <v>100589.50804609251</v>
      </c>
      <c r="F44" s="4">
        <f t="shared" si="2"/>
        <v>786855.9794504419</v>
      </c>
      <c r="G44" s="4">
        <f t="shared" si="3"/>
        <v>21960527.084939182</v>
      </c>
      <c r="H44" s="2">
        <f t="shared" si="4"/>
        <v>250186.73708542268</v>
      </c>
    </row>
    <row r="45" spans="2:8" x14ac:dyDescent="0.25">
      <c r="B45">
        <v>29</v>
      </c>
      <c r="C45" s="1">
        <v>5.33E-2</v>
      </c>
      <c r="D45" s="4">
        <f t="shared" si="0"/>
        <v>686266.47140434943</v>
      </c>
      <c r="E45" s="4">
        <f t="shared" si="1"/>
        <v>97541.34113560486</v>
      </c>
      <c r="F45" s="4">
        <f t="shared" si="2"/>
        <v>783807.81253995432</v>
      </c>
      <c r="G45" s="4">
        <f t="shared" si="3"/>
        <v>21274260.613534831</v>
      </c>
      <c r="H45" s="2">
        <f t="shared" si="4"/>
        <v>252535.4219538146</v>
      </c>
    </row>
    <row r="46" spans="2:8" x14ac:dyDescent="0.25">
      <c r="B46">
        <v>30</v>
      </c>
      <c r="C46" s="1">
        <v>5.33E-2</v>
      </c>
      <c r="D46" s="4">
        <f t="shared" si="0"/>
        <v>686266.47140434931</v>
      </c>
      <c r="E46" s="4">
        <f t="shared" si="1"/>
        <v>94493.174225117211</v>
      </c>
      <c r="F46" s="4">
        <f t="shared" si="2"/>
        <v>780759.64562946651</v>
      </c>
      <c r="G46" s="4">
        <f t="shared" si="3"/>
        <v>20587994.142130483</v>
      </c>
      <c r="H46" s="2">
        <f t="shared" si="4"/>
        <v>254855.48249490114</v>
      </c>
    </row>
    <row r="47" spans="2:8" x14ac:dyDescent="0.25">
      <c r="B47">
        <v>31</v>
      </c>
      <c r="C47" s="1">
        <v>5.33E-2</v>
      </c>
      <c r="D47" s="4">
        <f t="shared" si="0"/>
        <v>686266.47140434943</v>
      </c>
      <c r="E47" s="4">
        <f t="shared" si="1"/>
        <v>91445.007314629562</v>
      </c>
      <c r="F47" s="4">
        <f t="shared" si="2"/>
        <v>777711.47871897905</v>
      </c>
      <c r="G47" s="4">
        <f t="shared" si="3"/>
        <v>19901727.670726135</v>
      </c>
      <c r="H47" s="2">
        <f t="shared" si="4"/>
        <v>257147.14090987775</v>
      </c>
    </row>
    <row r="48" spans="2:8" x14ac:dyDescent="0.25">
      <c r="B48">
        <v>32</v>
      </c>
      <c r="C48" s="1">
        <v>5.33E-2</v>
      </c>
      <c r="D48" s="4">
        <f t="shared" si="0"/>
        <v>686266.47140434955</v>
      </c>
      <c r="E48" s="4">
        <f t="shared" si="1"/>
        <v>88396.840404141913</v>
      </c>
      <c r="F48" s="4">
        <f t="shared" si="2"/>
        <v>774663.31180849147</v>
      </c>
      <c r="G48" s="4">
        <f t="shared" si="3"/>
        <v>19215461.199321784</v>
      </c>
      <c r="H48" s="2">
        <f t="shared" si="4"/>
        <v>259410.61791891113</v>
      </c>
    </row>
    <row r="49" spans="2:8" x14ac:dyDescent="0.25">
      <c r="B49">
        <v>33</v>
      </c>
      <c r="C49" s="1">
        <v>5.33E-2</v>
      </c>
      <c r="D49" s="4">
        <f t="shared" si="0"/>
        <v>686266.47140434943</v>
      </c>
      <c r="E49" s="4">
        <f t="shared" si="1"/>
        <v>85348.673493654263</v>
      </c>
      <c r="F49" s="4">
        <f t="shared" si="2"/>
        <v>771615.14489800367</v>
      </c>
      <c r="G49" s="4">
        <f t="shared" si="3"/>
        <v>18529194.727917433</v>
      </c>
      <c r="H49" s="2">
        <f t="shared" si="4"/>
        <v>261646.13277027261</v>
      </c>
    </row>
    <row r="50" spans="2:8" x14ac:dyDescent="0.25">
      <c r="B50">
        <v>34</v>
      </c>
      <c r="C50" s="1">
        <v>5.33E-2</v>
      </c>
      <c r="D50" s="4">
        <f t="shared" si="0"/>
        <v>686266.47140434931</v>
      </c>
      <c r="E50" s="4">
        <f t="shared" si="1"/>
        <v>82300.5065831666</v>
      </c>
      <c r="F50" s="4">
        <f t="shared" si="2"/>
        <v>768566.97798751597</v>
      </c>
      <c r="G50" s="4">
        <f t="shared" si="3"/>
        <v>17842928.256513085</v>
      </c>
      <c r="H50" s="2">
        <f t="shared" si="4"/>
        <v>263853.90324941772</v>
      </c>
    </row>
    <row r="51" spans="2:8" x14ac:dyDescent="0.25">
      <c r="B51">
        <v>35</v>
      </c>
      <c r="C51" s="1">
        <v>5.33E-2</v>
      </c>
      <c r="D51" s="4">
        <f t="shared" si="0"/>
        <v>686266.47140434943</v>
      </c>
      <c r="E51" s="4">
        <f t="shared" si="1"/>
        <v>79252.339672678951</v>
      </c>
      <c r="F51" s="4">
        <f t="shared" si="2"/>
        <v>765518.8110770284</v>
      </c>
      <c r="G51" s="4">
        <f t="shared" si="3"/>
        <v>17156661.785108738</v>
      </c>
      <c r="H51" s="2">
        <f t="shared" si="4"/>
        <v>266034.14568801562</v>
      </c>
    </row>
    <row r="52" spans="2:8" x14ac:dyDescent="0.25">
      <c r="B52">
        <v>36</v>
      </c>
      <c r="C52" s="1">
        <v>5.33E-2</v>
      </c>
      <c r="D52" s="4">
        <f t="shared" si="0"/>
        <v>686266.47140434955</v>
      </c>
      <c r="E52" s="4">
        <f t="shared" si="1"/>
        <v>76204.172762191316</v>
      </c>
      <c r="F52" s="4">
        <f t="shared" si="2"/>
        <v>762470.64416654082</v>
      </c>
      <c r="G52" s="4">
        <f t="shared" si="3"/>
        <v>16470395.313704388</v>
      </c>
      <c r="H52" s="2">
        <f t="shared" si="4"/>
        <v>268187.07497292152</v>
      </c>
    </row>
    <row r="53" spans="2:8" x14ac:dyDescent="0.25">
      <c r="B53">
        <v>37</v>
      </c>
      <c r="C53" s="1">
        <v>6.7699999999999996E-2</v>
      </c>
      <c r="D53" s="4">
        <f t="shared" si="0"/>
        <v>686266.47140434955</v>
      </c>
      <c r="E53" s="4">
        <f t="shared" si="1"/>
        <v>92920.480228148925</v>
      </c>
      <c r="F53" s="4">
        <f t="shared" si="2"/>
        <v>779186.95163249853</v>
      </c>
      <c r="G53" s="4">
        <f t="shared" si="3"/>
        <v>15784128.842300039</v>
      </c>
      <c r="H53" s="2">
        <f t="shared" si="4"/>
        <v>248105.54114572497</v>
      </c>
    </row>
    <row r="54" spans="2:8" x14ac:dyDescent="0.25">
      <c r="B54">
        <v>38</v>
      </c>
      <c r="C54" s="1">
        <v>6.7699999999999996E-2</v>
      </c>
      <c r="D54" s="4">
        <f t="shared" si="0"/>
        <v>686266.47140434955</v>
      </c>
      <c r="E54" s="4">
        <f t="shared" si="1"/>
        <v>89048.79355197605</v>
      </c>
      <c r="F54" s="4">
        <f t="shared" si="2"/>
        <v>775315.26495632564</v>
      </c>
      <c r="G54" s="4">
        <f t="shared" si="3"/>
        <v>15097862.370895689</v>
      </c>
      <c r="H54" s="2">
        <f t="shared" si="4"/>
        <v>251232.87955018555</v>
      </c>
    </row>
    <row r="55" spans="2:8" x14ac:dyDescent="0.25">
      <c r="B55">
        <v>39</v>
      </c>
      <c r="C55" s="1">
        <v>6.7699999999999996E-2</v>
      </c>
      <c r="D55" s="4">
        <f t="shared" si="0"/>
        <v>686266.47140434955</v>
      </c>
      <c r="E55" s="4">
        <f t="shared" si="1"/>
        <v>85177.106875803176</v>
      </c>
      <c r="F55" s="4">
        <f t="shared" si="2"/>
        <v>771443.57828015275</v>
      </c>
      <c r="G55" s="4">
        <f t="shared" si="3"/>
        <v>14411595.89949134</v>
      </c>
      <c r="H55" s="2">
        <f t="shared" si="4"/>
        <v>254324.09890836538</v>
      </c>
    </row>
    <row r="56" spans="2:8" x14ac:dyDescent="0.25">
      <c r="B56">
        <v>40</v>
      </c>
      <c r="C56" s="1">
        <v>6.7699999999999996E-2</v>
      </c>
      <c r="D56" s="4">
        <f t="shared" si="0"/>
        <v>686266.47140434955</v>
      </c>
      <c r="E56" s="4">
        <f t="shared" si="1"/>
        <v>81305.420199630302</v>
      </c>
      <c r="F56" s="4">
        <f t="shared" si="2"/>
        <v>767571.89160397986</v>
      </c>
      <c r="G56" s="4">
        <f t="shared" si="3"/>
        <v>13725329.42808699</v>
      </c>
      <c r="H56" s="2">
        <f t="shared" si="4"/>
        <v>257379.47575950337</v>
      </c>
    </row>
    <row r="57" spans="2:8" x14ac:dyDescent="0.25">
      <c r="B57">
        <v>41</v>
      </c>
      <c r="C57" s="1">
        <v>6.7699999999999996E-2</v>
      </c>
      <c r="D57" s="4">
        <f t="shared" si="0"/>
        <v>686266.47140434955</v>
      </c>
      <c r="E57" s="4">
        <f t="shared" si="1"/>
        <v>77433.733523457428</v>
      </c>
      <c r="F57" s="4">
        <f t="shared" si="2"/>
        <v>763700.20492780698</v>
      </c>
      <c r="G57" s="4">
        <f t="shared" si="3"/>
        <v>13039062.956682641</v>
      </c>
      <c r="H57" s="2">
        <f t="shared" si="4"/>
        <v>260399.28481124135</v>
      </c>
    </row>
    <row r="58" spans="2:8" x14ac:dyDescent="0.25">
      <c r="B58">
        <v>42</v>
      </c>
      <c r="C58" s="1">
        <v>6.7699999999999996E-2</v>
      </c>
      <c r="D58" s="4">
        <f t="shared" si="0"/>
        <v>686266.47140434955</v>
      </c>
      <c r="E58" s="4">
        <f t="shared" si="1"/>
        <v>73562.046847284568</v>
      </c>
      <c r="F58" s="4">
        <f t="shared" si="2"/>
        <v>759828.51825163409</v>
      </c>
      <c r="G58" s="4">
        <f t="shared" si="3"/>
        <v>12352796.485278292</v>
      </c>
      <c r="H58" s="2">
        <f t="shared" si="4"/>
        <v>263383.79895087966</v>
      </c>
    </row>
    <row r="59" spans="2:8" x14ac:dyDescent="0.25">
      <c r="B59">
        <v>43</v>
      </c>
      <c r="C59" s="1">
        <v>6.7699999999999996E-2</v>
      </c>
      <c r="D59" s="4">
        <f t="shared" si="0"/>
        <v>686266.47140434955</v>
      </c>
      <c r="E59" s="4">
        <f t="shared" si="1"/>
        <v>69690.360171111693</v>
      </c>
      <c r="F59" s="4">
        <f t="shared" si="2"/>
        <v>755956.8315754612</v>
      </c>
      <c r="G59" s="4">
        <f t="shared" si="3"/>
        <v>11666530.013873942</v>
      </c>
      <c r="H59" s="2">
        <f t="shared" si="4"/>
        <v>266333.28925656702</v>
      </c>
    </row>
    <row r="60" spans="2:8" x14ac:dyDescent="0.25">
      <c r="B60">
        <v>44</v>
      </c>
      <c r="C60" s="1">
        <v>6.7699999999999996E-2</v>
      </c>
      <c r="D60" s="4">
        <f t="shared" si="0"/>
        <v>686266.47140434955</v>
      </c>
      <c r="E60" s="4">
        <f t="shared" si="1"/>
        <v>65818.673494938819</v>
      </c>
      <c r="F60" s="4">
        <f t="shared" si="2"/>
        <v>752085.14489928843</v>
      </c>
      <c r="G60" s="4">
        <f t="shared" si="3"/>
        <v>10980263.542469593</v>
      </c>
      <c r="H60" s="2">
        <f t="shared" si="4"/>
        <v>269248.02500842395</v>
      </c>
    </row>
    <row r="61" spans="2:8" x14ac:dyDescent="0.25">
      <c r="B61">
        <v>45</v>
      </c>
      <c r="C61" s="1">
        <v>6.7699999999999996E-2</v>
      </c>
      <c r="D61" s="4">
        <f t="shared" si="0"/>
        <v>686266.47140434955</v>
      </c>
      <c r="E61" s="4">
        <f t="shared" si="1"/>
        <v>61946.986818765952</v>
      </c>
      <c r="F61" s="4">
        <f t="shared" si="2"/>
        <v>748213.45822311554</v>
      </c>
      <c r="G61" s="4">
        <f t="shared" si="3"/>
        <v>10293997.071065243</v>
      </c>
      <c r="H61" s="2">
        <f t="shared" si="4"/>
        <v>272128.27369960223</v>
      </c>
    </row>
    <row r="62" spans="2:8" x14ac:dyDescent="0.25">
      <c r="B62">
        <v>46</v>
      </c>
      <c r="C62" s="1">
        <v>6.7699999999999996E-2</v>
      </c>
      <c r="D62" s="4">
        <f t="shared" si="0"/>
        <v>686266.47140434955</v>
      </c>
      <c r="E62" s="4">
        <f t="shared" si="1"/>
        <v>58075.300142593078</v>
      </c>
      <c r="F62" s="4">
        <f t="shared" si="2"/>
        <v>744341.77154694265</v>
      </c>
      <c r="G62" s="4">
        <f t="shared" si="3"/>
        <v>9607730.5996608939</v>
      </c>
      <c r="H62" s="2">
        <f t="shared" si="4"/>
        <v>274974.3010472774</v>
      </c>
    </row>
    <row r="63" spans="2:8" x14ac:dyDescent="0.25">
      <c r="B63">
        <v>47</v>
      </c>
      <c r="C63" s="1">
        <v>6.7699999999999996E-2</v>
      </c>
      <c r="D63" s="4">
        <f t="shared" si="0"/>
        <v>686266.47140434955</v>
      </c>
      <c r="E63" s="4">
        <f t="shared" si="1"/>
        <v>54203.613466420204</v>
      </c>
      <c r="F63" s="4">
        <f t="shared" si="2"/>
        <v>740470.08487076976</v>
      </c>
      <c r="G63" s="4">
        <f t="shared" si="3"/>
        <v>8921464.1282565445</v>
      </c>
      <c r="H63" s="2">
        <f t="shared" si="4"/>
        <v>277786.371003579</v>
      </c>
    </row>
    <row r="64" spans="2:8" x14ac:dyDescent="0.25">
      <c r="B64">
        <v>48</v>
      </c>
      <c r="C64" s="1">
        <v>6.7699999999999996E-2</v>
      </c>
      <c r="D64" s="4">
        <f t="shared" si="0"/>
        <v>686266.47140434955</v>
      </c>
      <c r="E64" s="4">
        <f t="shared" si="1"/>
        <v>50331.926790247337</v>
      </c>
      <c r="F64" s="4">
        <f t="shared" si="2"/>
        <v>736598.39819459687</v>
      </c>
      <c r="G64" s="4">
        <f t="shared" si="3"/>
        <v>8235197.656852195</v>
      </c>
      <c r="H64" s="2">
        <f t="shared" si="4"/>
        <v>280564.74576645438</v>
      </c>
    </row>
    <row r="65" spans="2:8" x14ac:dyDescent="0.25">
      <c r="B65">
        <v>49</v>
      </c>
      <c r="C65" s="1">
        <v>6.7699999999999996E-2</v>
      </c>
      <c r="D65" s="4">
        <f t="shared" si="0"/>
        <v>686266.47140434955</v>
      </c>
      <c r="E65" s="4">
        <f t="shared" si="1"/>
        <v>46460.240114074462</v>
      </c>
      <c r="F65" s="4">
        <f t="shared" si="2"/>
        <v>732726.71151842398</v>
      </c>
      <c r="G65" s="4">
        <f t="shared" si="3"/>
        <v>7548931.1854478456</v>
      </c>
      <c r="H65" s="2">
        <f t="shared" si="4"/>
        <v>283309.6857904708</v>
      </c>
    </row>
    <row r="66" spans="2:8" x14ac:dyDescent="0.25">
      <c r="B66">
        <v>50</v>
      </c>
      <c r="C66" s="1">
        <v>6.7699999999999996E-2</v>
      </c>
      <c r="D66" s="4">
        <f t="shared" si="0"/>
        <v>686266.47140434955</v>
      </c>
      <c r="E66" s="4">
        <f t="shared" si="1"/>
        <v>42588.553437901595</v>
      </c>
      <c r="F66" s="4">
        <f t="shared" si="2"/>
        <v>728855.02484225109</v>
      </c>
      <c r="G66" s="4">
        <f t="shared" si="3"/>
        <v>6862664.7140434962</v>
      </c>
      <c r="H66" s="2">
        <f t="shared" si="4"/>
        <v>286021.44979755167</v>
      </c>
    </row>
    <row r="67" spans="2:8" x14ac:dyDescent="0.25">
      <c r="B67">
        <v>51</v>
      </c>
      <c r="C67" s="1">
        <v>6.7699999999999996E-2</v>
      </c>
      <c r="D67" s="4">
        <f t="shared" si="0"/>
        <v>686266.47140434966</v>
      </c>
      <c r="E67" s="4">
        <f t="shared" si="1"/>
        <v>38716.866761728721</v>
      </c>
      <c r="F67" s="4">
        <f t="shared" si="2"/>
        <v>724983.33816607844</v>
      </c>
      <c r="G67" s="4">
        <f t="shared" si="3"/>
        <v>6176398.2426391467</v>
      </c>
      <c r="H67" s="2">
        <f t="shared" si="4"/>
        <v>288700.29478765221</v>
      </c>
    </row>
    <row r="68" spans="2:8" x14ac:dyDescent="0.25">
      <c r="B68">
        <v>52</v>
      </c>
      <c r="C68" s="1">
        <v>6.7699999999999996E-2</v>
      </c>
      <c r="D68" s="4">
        <f t="shared" si="0"/>
        <v>686266.47140434966</v>
      </c>
      <c r="E68" s="4">
        <f t="shared" si="1"/>
        <v>34845.180085555854</v>
      </c>
      <c r="F68" s="4">
        <f t="shared" si="2"/>
        <v>721111.65148990555</v>
      </c>
      <c r="G68" s="4">
        <f t="shared" si="3"/>
        <v>5490131.7712347973</v>
      </c>
      <c r="H68" s="2">
        <f t="shared" si="4"/>
        <v>291346.47604937083</v>
      </c>
    </row>
    <row r="69" spans="2:8" x14ac:dyDescent="0.25">
      <c r="B69">
        <v>53</v>
      </c>
      <c r="C69" s="1">
        <v>6.7699999999999996E-2</v>
      </c>
      <c r="D69" s="4">
        <f t="shared" si="0"/>
        <v>686266.47140434966</v>
      </c>
      <c r="E69" s="4">
        <f t="shared" si="1"/>
        <v>30973.49340938298</v>
      </c>
      <c r="F69" s="4">
        <f t="shared" si="2"/>
        <v>717239.96481373266</v>
      </c>
      <c r="G69" s="4">
        <f t="shared" si="3"/>
        <v>4803865.2998304479</v>
      </c>
      <c r="H69" s="2">
        <f t="shared" si="4"/>
        <v>293960.24717049772</v>
      </c>
    </row>
    <row r="70" spans="2:8" x14ac:dyDescent="0.25">
      <c r="B70">
        <v>54</v>
      </c>
      <c r="C70" s="1">
        <v>6.7699999999999996E-2</v>
      </c>
      <c r="D70" s="4">
        <f t="shared" si="0"/>
        <v>686266.47140434966</v>
      </c>
      <c r="E70" s="4">
        <f t="shared" si="1"/>
        <v>27101.806733210109</v>
      </c>
      <c r="F70" s="4">
        <f t="shared" si="2"/>
        <v>713368.27813755977</v>
      </c>
      <c r="G70" s="4">
        <f t="shared" si="3"/>
        <v>4117598.8284260985</v>
      </c>
      <c r="H70" s="2">
        <f t="shared" si="4"/>
        <v>296541.86004850268</v>
      </c>
    </row>
    <row r="71" spans="2:8" x14ac:dyDescent="0.25">
      <c r="B71">
        <v>55</v>
      </c>
      <c r="C71" s="1">
        <v>6.7699999999999996E-2</v>
      </c>
      <c r="D71" s="4">
        <f t="shared" si="0"/>
        <v>686266.47140434978</v>
      </c>
      <c r="E71" s="4">
        <f t="shared" si="1"/>
        <v>23230.120057037238</v>
      </c>
      <c r="F71" s="4">
        <f t="shared" si="2"/>
        <v>709496.591461387</v>
      </c>
      <c r="G71" s="4">
        <f t="shared" si="3"/>
        <v>3431332.3570217486</v>
      </c>
      <c r="H71" s="2">
        <f t="shared" si="4"/>
        <v>299091.56490096048</v>
      </c>
    </row>
    <row r="72" spans="2:8" x14ac:dyDescent="0.25">
      <c r="B72">
        <v>56</v>
      </c>
      <c r="C72" s="1">
        <v>6.7699999999999996E-2</v>
      </c>
      <c r="D72" s="4">
        <f t="shared" si="0"/>
        <v>686266.47140434966</v>
      </c>
      <c r="E72" s="4">
        <f t="shared" si="1"/>
        <v>19358.433380864364</v>
      </c>
      <c r="F72" s="4">
        <f t="shared" si="2"/>
        <v>705624.90478521399</v>
      </c>
      <c r="G72" s="4">
        <f t="shared" si="3"/>
        <v>2745065.8856173987</v>
      </c>
      <c r="H72" s="2">
        <f t="shared" si="4"/>
        <v>301609.61027591547</v>
      </c>
    </row>
    <row r="73" spans="2:8" x14ac:dyDescent="0.25">
      <c r="B73">
        <v>57</v>
      </c>
      <c r="C73" s="1">
        <v>6.7699999999999996E-2</v>
      </c>
      <c r="D73" s="4">
        <f t="shared" si="0"/>
        <v>686266.47140434966</v>
      </c>
      <c r="E73" s="4">
        <f t="shared" si="1"/>
        <v>15486.74670469149</v>
      </c>
      <c r="F73" s="4">
        <f t="shared" si="2"/>
        <v>701753.2181090411</v>
      </c>
      <c r="G73" s="4">
        <f t="shared" si="3"/>
        <v>2058799.414213049</v>
      </c>
      <c r="H73" s="2">
        <f t="shared" si="4"/>
        <v>304096.24306218378</v>
      </c>
    </row>
    <row r="74" spans="2:8" x14ac:dyDescent="0.25">
      <c r="B74">
        <v>58</v>
      </c>
      <c r="C74" s="1">
        <v>6.7699999999999996E-2</v>
      </c>
      <c r="D74" s="4">
        <f t="shared" si="0"/>
        <v>686266.47140434966</v>
      </c>
      <c r="E74" s="4">
        <f t="shared" si="1"/>
        <v>11615.060028518617</v>
      </c>
      <c r="F74" s="4">
        <f t="shared" si="2"/>
        <v>697881.53143286833</v>
      </c>
      <c r="G74" s="4">
        <f t="shared" si="3"/>
        <v>1372532.9428086993</v>
      </c>
      <c r="H74" s="2">
        <f t="shared" si="4"/>
        <v>306551.70849959669</v>
      </c>
    </row>
    <row r="75" spans="2:8" x14ac:dyDescent="0.25">
      <c r="B75">
        <v>59</v>
      </c>
      <c r="C75" s="1">
        <v>6.7699999999999996E-2</v>
      </c>
      <c r="D75" s="4">
        <f t="shared" si="0"/>
        <v>686266.47140434966</v>
      </c>
      <c r="E75" s="4">
        <f t="shared" si="1"/>
        <v>7743.3733523457449</v>
      </c>
      <c r="F75" s="4">
        <f t="shared" si="2"/>
        <v>694009.84475669544</v>
      </c>
      <c r="G75" s="4">
        <f t="shared" si="3"/>
        <v>686266.47140434966</v>
      </c>
      <c r="H75" s="2">
        <f t="shared" si="4"/>
        <v>308976.25018918311</v>
      </c>
    </row>
    <row r="76" spans="2:8" x14ac:dyDescent="0.25">
      <c r="B76">
        <v>60</v>
      </c>
      <c r="C76" s="1">
        <v>6.7699999999999996E-2</v>
      </c>
      <c r="D76" s="4">
        <f t="shared" si="0"/>
        <v>686266.47140434966</v>
      </c>
      <c r="E76" s="4">
        <f t="shared" si="1"/>
        <v>3871.6866761728725</v>
      </c>
      <c r="F76" s="4">
        <f t="shared" si="2"/>
        <v>690138.15808052255</v>
      </c>
      <c r="G76" s="4">
        <f t="shared" si="3"/>
        <v>0</v>
      </c>
      <c r="H76" s="2">
        <f t="shared" si="4"/>
        <v>311370.11010329082</v>
      </c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03CB8-02C7-449D-B099-5C0BB7A7281B}">
  <dimension ref="A2:N76"/>
  <sheetViews>
    <sheetView workbookViewId="0">
      <selection activeCell="F6" sqref="F6"/>
    </sheetView>
  </sheetViews>
  <sheetFormatPr defaultRowHeight="15" x14ac:dyDescent="0.25"/>
  <cols>
    <col min="1" max="26" width="18.28515625" customWidth="1"/>
  </cols>
  <sheetData>
    <row r="2" spans="2:14" x14ac:dyDescent="0.25">
      <c r="B2" t="s">
        <v>30</v>
      </c>
      <c r="C2" s="2">
        <f>C4+C10</f>
        <v>187517866.04087922</v>
      </c>
      <c r="E2" t="s">
        <v>13</v>
      </c>
      <c r="F2" s="4">
        <f>SUM(E17:E256)</f>
        <v>10723410.975128304</v>
      </c>
      <c r="H2" s="2"/>
      <c r="I2" s="2"/>
      <c r="J2" s="2"/>
      <c r="K2" s="2"/>
      <c r="L2" s="2"/>
      <c r="M2" s="2"/>
      <c r="N2" s="2"/>
    </row>
    <row r="3" spans="2:14" x14ac:dyDescent="0.25">
      <c r="B3" t="s">
        <v>32</v>
      </c>
      <c r="C3" s="1">
        <f>C4/C2</f>
        <v>0.59577479791087007</v>
      </c>
      <c r="E3" t="s">
        <v>21</v>
      </c>
      <c r="F3" s="4">
        <f>SUM(F17:F256)</f>
        <v>86522858.270825088</v>
      </c>
      <c r="H3" s="2"/>
      <c r="I3" s="2"/>
      <c r="J3" s="2"/>
      <c r="K3" s="2"/>
      <c r="L3" s="2"/>
      <c r="M3" s="2"/>
      <c r="N3" s="2"/>
    </row>
    <row r="4" spans="2:14" x14ac:dyDescent="0.25">
      <c r="B4" t="s">
        <v>31</v>
      </c>
      <c r="C4" s="2">
        <f>-FV(C6,C8,C9,0,1)</f>
        <v>111718418.74518242</v>
      </c>
      <c r="E4" t="s">
        <v>36</v>
      </c>
      <c r="F4" s="6">
        <f>F2/$C$10</f>
        <v>0.14147083333333332</v>
      </c>
      <c r="H4" s="2"/>
      <c r="I4" s="2"/>
      <c r="J4" s="2"/>
      <c r="K4" s="2"/>
      <c r="L4" s="2"/>
      <c r="M4" s="2"/>
      <c r="N4" s="2"/>
    </row>
    <row r="5" spans="2:14" x14ac:dyDescent="0.25">
      <c r="B5" t="s">
        <v>33</v>
      </c>
      <c r="C5" s="7">
        <v>0.06</v>
      </c>
      <c r="E5" t="s">
        <v>20</v>
      </c>
      <c r="F5" s="6">
        <f>(1+(F2/$C$10))^(1/($C$12/12))-1</f>
        <v>2.6816795589505782E-2</v>
      </c>
      <c r="H5" s="2"/>
      <c r="I5" s="2"/>
      <c r="J5" s="2"/>
      <c r="K5" s="2"/>
      <c r="L5" s="2"/>
      <c r="M5" s="2"/>
      <c r="N5" s="2"/>
    </row>
    <row r="6" spans="2:14" x14ac:dyDescent="0.25">
      <c r="B6" t="s">
        <v>33</v>
      </c>
      <c r="C6" s="6">
        <f>(1+C5)^(1/12)-1</f>
        <v>4.8675505653430484E-3</v>
      </c>
      <c r="E6" t="s">
        <v>37</v>
      </c>
      <c r="F6" s="4">
        <f>MAX(F17:F76)</f>
        <v>1600000</v>
      </c>
      <c r="H6" s="2"/>
      <c r="I6" s="2"/>
      <c r="J6" s="2"/>
      <c r="K6" s="2"/>
      <c r="L6" s="2"/>
      <c r="M6" s="2"/>
      <c r="N6" s="2"/>
    </row>
    <row r="7" spans="2:14" x14ac:dyDescent="0.25">
      <c r="B7" t="s">
        <v>17</v>
      </c>
      <c r="C7">
        <f>C8/12</f>
        <v>5</v>
      </c>
      <c r="E7" t="s">
        <v>38</v>
      </c>
      <c r="F7" s="4">
        <f>MIN(F17:F76)</f>
        <v>1270451.3751809446</v>
      </c>
      <c r="H7" s="2"/>
      <c r="I7" s="2"/>
      <c r="J7" s="2"/>
      <c r="K7" s="2"/>
      <c r="L7" s="2"/>
      <c r="M7" s="2"/>
      <c r="N7" s="2"/>
    </row>
    <row r="8" spans="2:14" x14ac:dyDescent="0.25">
      <c r="B8" t="s">
        <v>17</v>
      </c>
      <c r="C8" s="12">
        <v>60</v>
      </c>
      <c r="E8" t="s">
        <v>39</v>
      </c>
      <c r="F8" s="3">
        <f>SUM(H17:H256)</f>
        <v>10495821.052069897</v>
      </c>
    </row>
    <row r="9" spans="2:14" x14ac:dyDescent="0.25">
      <c r="B9" t="s">
        <v>34</v>
      </c>
      <c r="C9" s="2">
        <v>1600000</v>
      </c>
      <c r="F9" s="2"/>
    </row>
    <row r="10" spans="2:14" x14ac:dyDescent="0.25">
      <c r="B10" t="s">
        <v>0</v>
      </c>
      <c r="C10" s="4">
        <f>C9*C12*12/(C17*C12+12)</f>
        <v>75799447.295696795</v>
      </c>
      <c r="F10" s="2"/>
    </row>
    <row r="11" spans="2:14" x14ac:dyDescent="0.25">
      <c r="B11" t="s">
        <v>35</v>
      </c>
      <c r="C11">
        <f>C12/12</f>
        <v>5</v>
      </c>
      <c r="F11" s="2"/>
    </row>
    <row r="12" spans="2:14" x14ac:dyDescent="0.25">
      <c r="B12" t="s">
        <v>35</v>
      </c>
      <c r="C12">
        <v>60</v>
      </c>
      <c r="F12" s="2"/>
      <c r="I12" s="4"/>
    </row>
    <row r="14" spans="2:14" x14ac:dyDescent="0.25">
      <c r="B14" s="18" t="s">
        <v>6</v>
      </c>
      <c r="C14" s="18"/>
      <c r="D14" s="18"/>
      <c r="E14" s="18"/>
      <c r="F14" t="s">
        <v>9</v>
      </c>
      <c r="G14" t="s">
        <v>7</v>
      </c>
    </row>
    <row r="15" spans="2:14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14" x14ac:dyDescent="0.25">
      <c r="G16" s="4">
        <f>C10</f>
        <v>75799447.295696795</v>
      </c>
    </row>
    <row r="17" spans="1:8" x14ac:dyDescent="0.25">
      <c r="A17" t="s">
        <v>44</v>
      </c>
      <c r="B17">
        <v>1</v>
      </c>
      <c r="C17" s="1">
        <v>5.33E-2</v>
      </c>
      <c r="D17" s="4">
        <f>G16/($C$12+1-B17)</f>
        <v>1263324.1215949466</v>
      </c>
      <c r="E17" s="4">
        <f>(C17/12)*G16</f>
        <v>336675.87840505328</v>
      </c>
      <c r="F17" s="4">
        <f>E17+D17</f>
        <v>1600000</v>
      </c>
      <c r="G17" s="4">
        <f>G16-D17</f>
        <v>74536123.174101844</v>
      </c>
      <c r="H17" s="2">
        <f>-FV($C$6,$C$12-B17+1,0,$C$9-F17,1)</f>
        <v>0</v>
      </c>
    </row>
    <row r="18" spans="1:8" x14ac:dyDescent="0.25">
      <c r="B18">
        <v>2</v>
      </c>
      <c r="C18" s="1">
        <v>5.33E-2</v>
      </c>
      <c r="D18" s="4">
        <f t="shared" ref="D18:D76" si="0">G17/($C$12+1-B18)</f>
        <v>1263324.1215949466</v>
      </c>
      <c r="E18" s="4">
        <f>(C18/12)*G17</f>
        <v>331064.61376496905</v>
      </c>
      <c r="F18" s="4">
        <f t="shared" ref="F18:F76" si="1">E18+D18</f>
        <v>1594388.7353599155</v>
      </c>
      <c r="G18" s="4">
        <f t="shared" ref="G18:G76" si="2">G17-D18</f>
        <v>73272799.052506894</v>
      </c>
      <c r="H18" s="2">
        <f>-FV($C$6,$C$12-B18+1,0,$C$9-F18,1)</f>
        <v>7472.7638083435386</v>
      </c>
    </row>
    <row r="19" spans="1:8" x14ac:dyDescent="0.25">
      <c r="B19">
        <v>3</v>
      </c>
      <c r="C19" s="1">
        <v>5.33E-2</v>
      </c>
      <c r="D19" s="4">
        <f t="shared" si="0"/>
        <v>1263324.1215949464</v>
      </c>
      <c r="E19" s="4">
        <f t="shared" ref="E19:E76" si="3">(C19/12)*G18</f>
        <v>325453.34912488481</v>
      </c>
      <c r="F19" s="4">
        <f t="shared" si="1"/>
        <v>1588777.4707198311</v>
      </c>
      <c r="G19" s="4">
        <f t="shared" si="2"/>
        <v>72009474.930911943</v>
      </c>
      <c r="H19" s="2">
        <f t="shared" ref="H19:H76" si="4">-FV($C$6,$C$12-B19+1,0,$C$9-F19,1)</f>
        <v>14873.131895122557</v>
      </c>
    </row>
    <row r="20" spans="1:8" x14ac:dyDescent="0.25">
      <c r="B20">
        <v>4</v>
      </c>
      <c r="C20" s="1">
        <v>5.33E-2</v>
      </c>
      <c r="D20" s="4">
        <f t="shared" si="0"/>
        <v>1263324.1215949464</v>
      </c>
      <c r="E20" s="4">
        <f t="shared" si="3"/>
        <v>319842.08448480052</v>
      </c>
      <c r="F20" s="4">
        <f t="shared" si="1"/>
        <v>1583166.2060797468</v>
      </c>
      <c r="G20" s="4">
        <f t="shared" si="2"/>
        <v>70746150.809316993</v>
      </c>
      <c r="H20" s="2">
        <f t="shared" si="4"/>
        <v>22201.630284639985</v>
      </c>
    </row>
    <row r="21" spans="1:8" x14ac:dyDescent="0.25">
      <c r="B21">
        <v>5</v>
      </c>
      <c r="C21" s="1">
        <v>5.33E-2</v>
      </c>
      <c r="D21" s="4">
        <f t="shared" si="0"/>
        <v>1263324.1215949464</v>
      </c>
      <c r="E21" s="4">
        <f t="shared" si="3"/>
        <v>314230.81984471629</v>
      </c>
      <c r="F21" s="4">
        <f t="shared" si="1"/>
        <v>1577554.9414396626</v>
      </c>
      <c r="G21" s="4">
        <f t="shared" si="2"/>
        <v>69482826.687722042</v>
      </c>
      <c r="H21" s="2">
        <f t="shared" si="4"/>
        <v>29458.7816038032</v>
      </c>
    </row>
    <row r="22" spans="1:8" x14ac:dyDescent="0.25">
      <c r="B22">
        <v>6</v>
      </c>
      <c r="C22" s="1">
        <v>5.33E-2</v>
      </c>
      <c r="D22" s="4">
        <f t="shared" si="0"/>
        <v>1263324.1215949461</v>
      </c>
      <c r="E22" s="4">
        <f t="shared" si="3"/>
        <v>308619.55520463205</v>
      </c>
      <c r="F22" s="4">
        <f t="shared" si="1"/>
        <v>1571943.6767995781</v>
      </c>
      <c r="G22" s="4">
        <f t="shared" si="2"/>
        <v>68219502.566127092</v>
      </c>
      <c r="H22" s="2">
        <f t="shared" si="4"/>
        <v>36645.105102694477</v>
      </c>
    </row>
    <row r="23" spans="1:8" x14ac:dyDescent="0.25">
      <c r="B23">
        <v>7</v>
      </c>
      <c r="C23" s="1">
        <v>5.33E-2</v>
      </c>
      <c r="D23" s="4">
        <f t="shared" si="0"/>
        <v>1263324.1215949461</v>
      </c>
      <c r="E23" s="4">
        <f t="shared" si="3"/>
        <v>303008.29056454782</v>
      </c>
      <c r="F23" s="4">
        <f t="shared" si="1"/>
        <v>1566332.4121594939</v>
      </c>
      <c r="G23" s="4">
        <f t="shared" si="2"/>
        <v>66956178.444532149</v>
      </c>
      <c r="H23" s="2">
        <f t="shared" si="4"/>
        <v>43761.116675021636</v>
      </c>
    </row>
    <row r="24" spans="1:8" x14ac:dyDescent="0.25">
      <c r="B24">
        <v>8</v>
      </c>
      <c r="C24" s="1">
        <v>5.33E-2</v>
      </c>
      <c r="D24" s="4">
        <f t="shared" si="0"/>
        <v>1263324.1215949461</v>
      </c>
      <c r="E24" s="4">
        <f t="shared" si="3"/>
        <v>297397.02592446364</v>
      </c>
      <c r="F24" s="4">
        <f t="shared" si="1"/>
        <v>1560721.1475194097</v>
      </c>
      <c r="G24" s="4">
        <f t="shared" si="2"/>
        <v>65692854.322937205</v>
      </c>
      <c r="H24" s="2">
        <f t="shared" si="4"/>
        <v>50807.328878452543</v>
      </c>
    </row>
    <row r="25" spans="1:8" x14ac:dyDescent="0.25">
      <c r="B25">
        <v>9</v>
      </c>
      <c r="C25" s="1">
        <v>5.33E-2</v>
      </c>
      <c r="D25" s="4">
        <f t="shared" si="0"/>
        <v>1263324.1215949464</v>
      </c>
      <c r="E25" s="4">
        <f t="shared" si="3"/>
        <v>291785.7612843794</v>
      </c>
      <c r="F25" s="4">
        <f t="shared" si="1"/>
        <v>1555109.8828793257</v>
      </c>
      <c r="G25" s="4">
        <f t="shared" si="2"/>
        <v>64429530.201342262</v>
      </c>
      <c r="H25" s="2">
        <f t="shared" si="4"/>
        <v>57784.250954827941</v>
      </c>
    </row>
    <row r="26" spans="1:8" x14ac:dyDescent="0.25">
      <c r="B26">
        <v>10</v>
      </c>
      <c r="C26" s="1">
        <v>5.33E-2</v>
      </c>
      <c r="D26" s="4">
        <f t="shared" si="0"/>
        <v>1263324.1215949464</v>
      </c>
      <c r="E26" s="4">
        <f t="shared" si="3"/>
        <v>286174.49664429523</v>
      </c>
      <c r="F26" s="4">
        <f t="shared" si="1"/>
        <v>1549498.6182392417</v>
      </c>
      <c r="G26" s="4">
        <f t="shared" si="2"/>
        <v>63166206.079747319</v>
      </c>
      <c r="H26" s="2">
        <f t="shared" si="4"/>
        <v>64692.388850259587</v>
      </c>
    </row>
    <row r="27" spans="1:8" x14ac:dyDescent="0.25">
      <c r="B27">
        <v>11</v>
      </c>
      <c r="C27" s="1">
        <v>5.33E-2</v>
      </c>
      <c r="D27" s="4">
        <f t="shared" si="0"/>
        <v>1263324.1215949464</v>
      </c>
      <c r="E27" s="4">
        <f t="shared" si="3"/>
        <v>280563.23200421099</v>
      </c>
      <c r="F27" s="4">
        <f t="shared" si="1"/>
        <v>1543887.3535991574</v>
      </c>
      <c r="G27" s="4">
        <f t="shared" si="2"/>
        <v>61902881.958152376</v>
      </c>
      <c r="H27" s="2">
        <f t="shared" si="4"/>
        <v>71532.245235109527</v>
      </c>
    </row>
    <row r="28" spans="1:8" x14ac:dyDescent="0.25">
      <c r="B28">
        <v>12</v>
      </c>
      <c r="C28" s="1">
        <v>5.33E-2</v>
      </c>
      <c r="D28" s="4">
        <f t="shared" si="0"/>
        <v>1263324.1215949464</v>
      </c>
      <c r="E28" s="4">
        <f t="shared" si="3"/>
        <v>274951.96736412682</v>
      </c>
      <c r="F28" s="4">
        <f t="shared" si="1"/>
        <v>1538276.0889590732</v>
      </c>
      <c r="G28" s="4">
        <f t="shared" si="2"/>
        <v>60639557.836557433</v>
      </c>
      <c r="H28" s="2">
        <f t="shared" si="4"/>
        <v>78304.319523853323</v>
      </c>
    </row>
    <row r="29" spans="1:8" x14ac:dyDescent="0.25">
      <c r="B29">
        <v>13</v>
      </c>
      <c r="C29" s="1">
        <v>5.33E-2</v>
      </c>
      <c r="D29" s="4">
        <f t="shared" si="0"/>
        <v>1263324.1215949466</v>
      </c>
      <c r="E29" s="4">
        <f t="shared" si="3"/>
        <v>269340.70272404258</v>
      </c>
      <c r="F29" s="4">
        <f t="shared" si="1"/>
        <v>1532664.8243189892</v>
      </c>
      <c r="G29" s="4">
        <f t="shared" si="2"/>
        <v>59376233.71496249</v>
      </c>
      <c r="H29" s="2">
        <f t="shared" si="4"/>
        <v>85009.107894828703</v>
      </c>
    </row>
    <row r="30" spans="1:8" x14ac:dyDescent="0.25">
      <c r="B30">
        <v>14</v>
      </c>
      <c r="C30" s="1">
        <v>5.33E-2</v>
      </c>
      <c r="D30" s="4">
        <f t="shared" si="0"/>
        <v>1263324.1215949466</v>
      </c>
      <c r="E30" s="4">
        <f t="shared" si="3"/>
        <v>263729.4380839584</v>
      </c>
      <c r="F30" s="4">
        <f t="shared" si="1"/>
        <v>1527053.5596789049</v>
      </c>
      <c r="G30" s="4">
        <f t="shared" si="2"/>
        <v>58112909.593367547</v>
      </c>
      <c r="H30" s="2">
        <f t="shared" si="4"/>
        <v>91647.103309869723</v>
      </c>
    </row>
    <row r="31" spans="1:8" x14ac:dyDescent="0.25">
      <c r="B31">
        <v>15</v>
      </c>
      <c r="C31" s="1">
        <v>5.33E-2</v>
      </c>
      <c r="D31" s="4">
        <f t="shared" si="0"/>
        <v>1263324.1215949466</v>
      </c>
      <c r="E31" s="4">
        <f t="shared" si="3"/>
        <v>258118.1734438742</v>
      </c>
      <c r="F31" s="4">
        <f t="shared" si="1"/>
        <v>1521442.2950388207</v>
      </c>
      <c r="G31" s="4">
        <f t="shared" si="2"/>
        <v>56849585.471772604</v>
      </c>
      <c r="H31" s="2">
        <f t="shared" si="4"/>
        <v>98218.795533824028</v>
      </c>
    </row>
    <row r="32" spans="1:8" x14ac:dyDescent="0.25">
      <c r="B32">
        <v>16</v>
      </c>
      <c r="C32" s="1">
        <v>5.33E-2</v>
      </c>
      <c r="D32" s="4">
        <f t="shared" si="0"/>
        <v>1263324.1215949468</v>
      </c>
      <c r="E32" s="4">
        <f t="shared" si="3"/>
        <v>252506.90880378999</v>
      </c>
      <c r="F32" s="4">
        <f t="shared" si="1"/>
        <v>1515831.0303987367</v>
      </c>
      <c r="G32" s="4">
        <f t="shared" si="2"/>
        <v>55586261.350177661</v>
      </c>
      <c r="H32" s="2">
        <f t="shared" si="4"/>
        <v>104724.6711539589</v>
      </c>
    </row>
    <row r="33" spans="2:8" x14ac:dyDescent="0.25">
      <c r="B33">
        <v>17</v>
      </c>
      <c r="C33" s="1">
        <v>5.33E-2</v>
      </c>
      <c r="D33" s="4">
        <f t="shared" si="0"/>
        <v>1263324.1215949468</v>
      </c>
      <c r="E33" s="4">
        <f t="shared" si="3"/>
        <v>246895.64416370579</v>
      </c>
      <c r="F33" s="4">
        <f t="shared" si="1"/>
        <v>1510219.7657586527</v>
      </c>
      <c r="G33" s="4">
        <f t="shared" si="2"/>
        <v>54322937.22858271</v>
      </c>
      <c r="H33" s="2">
        <f t="shared" si="4"/>
        <v>111165.21359925441</v>
      </c>
    </row>
    <row r="34" spans="2:8" x14ac:dyDescent="0.25">
      <c r="B34">
        <v>18</v>
      </c>
      <c r="C34" s="1">
        <v>5.33E-2</v>
      </c>
      <c r="D34" s="4">
        <f t="shared" si="0"/>
        <v>1263324.1215949468</v>
      </c>
      <c r="E34" s="4">
        <f t="shared" si="3"/>
        <v>241284.37952362155</v>
      </c>
      <c r="F34" s="4">
        <f t="shared" si="1"/>
        <v>1504608.5011185685</v>
      </c>
      <c r="G34" s="4">
        <f t="shared" si="2"/>
        <v>53059613.106987759</v>
      </c>
      <c r="H34" s="2">
        <f t="shared" si="4"/>
        <v>117540.90315958245</v>
      </c>
    </row>
    <row r="35" spans="2:8" x14ac:dyDescent="0.25">
      <c r="B35">
        <v>19</v>
      </c>
      <c r="C35" s="1">
        <v>5.33E-2</v>
      </c>
      <c r="D35" s="4">
        <f t="shared" si="0"/>
        <v>1263324.1215949466</v>
      </c>
      <c r="E35" s="4">
        <f t="shared" si="3"/>
        <v>235673.11488353729</v>
      </c>
      <c r="F35" s="4">
        <f t="shared" si="1"/>
        <v>1498997.2364784838</v>
      </c>
      <c r="G35" s="4">
        <f t="shared" si="2"/>
        <v>51796288.985392816</v>
      </c>
      <c r="H35" s="2">
        <f t="shared" si="4"/>
        <v>123852.21700477558</v>
      </c>
    </row>
    <row r="36" spans="2:8" x14ac:dyDescent="0.25">
      <c r="B36">
        <v>20</v>
      </c>
      <c r="C36" s="1">
        <v>5.33E-2</v>
      </c>
      <c r="D36" s="4">
        <f t="shared" si="0"/>
        <v>1263324.1215949468</v>
      </c>
      <c r="E36" s="4">
        <f t="shared" si="3"/>
        <v>230061.85024345308</v>
      </c>
      <c r="F36" s="4">
        <f t="shared" si="1"/>
        <v>1493385.9718384</v>
      </c>
      <c r="G36" s="4">
        <f t="shared" si="2"/>
        <v>50532964.863797873</v>
      </c>
      <c r="H36" s="2">
        <f t="shared" si="4"/>
        <v>130099.62920358173</v>
      </c>
    </row>
    <row r="37" spans="2:8" x14ac:dyDescent="0.25">
      <c r="B37">
        <v>21</v>
      </c>
      <c r="C37" s="1">
        <v>5.33E-2</v>
      </c>
      <c r="D37" s="4">
        <f t="shared" si="0"/>
        <v>1263324.1215949468</v>
      </c>
      <c r="E37" s="4">
        <f t="shared" si="3"/>
        <v>224450.58560336888</v>
      </c>
      <c r="F37" s="4">
        <f t="shared" si="1"/>
        <v>1487774.7071983158</v>
      </c>
      <c r="G37" s="4">
        <f t="shared" si="2"/>
        <v>49269640.742202923</v>
      </c>
      <c r="H37" s="2">
        <f t="shared" si="4"/>
        <v>136283.61074251667</v>
      </c>
    </row>
    <row r="38" spans="2:8" x14ac:dyDescent="0.25">
      <c r="B38">
        <v>22</v>
      </c>
      <c r="C38" s="1">
        <v>5.33E-2</v>
      </c>
      <c r="D38" s="4">
        <f t="shared" si="0"/>
        <v>1263324.1215949468</v>
      </c>
      <c r="E38" s="4">
        <f t="shared" si="3"/>
        <v>218839.32096328464</v>
      </c>
      <c r="F38" s="4">
        <f t="shared" si="1"/>
        <v>1482163.4425582315</v>
      </c>
      <c r="G38" s="4">
        <f t="shared" si="2"/>
        <v>48006316.620607972</v>
      </c>
      <c r="H38" s="2">
        <f t="shared" si="4"/>
        <v>142404.62954459526</v>
      </c>
    </row>
    <row r="39" spans="2:8" x14ac:dyDescent="0.25">
      <c r="B39">
        <v>23</v>
      </c>
      <c r="C39" s="1">
        <v>5.33E-2</v>
      </c>
      <c r="D39" s="4">
        <f t="shared" si="0"/>
        <v>1263324.1215949466</v>
      </c>
      <c r="E39" s="4">
        <f t="shared" si="3"/>
        <v>213228.05632320041</v>
      </c>
      <c r="F39" s="4">
        <f t="shared" si="1"/>
        <v>1476552.1779181471</v>
      </c>
      <c r="G39" s="4">
        <f t="shared" si="2"/>
        <v>46742992.499013029</v>
      </c>
      <c r="H39" s="2">
        <f t="shared" si="4"/>
        <v>148463.15048796218</v>
      </c>
    </row>
    <row r="40" spans="2:8" x14ac:dyDescent="0.25">
      <c r="B40">
        <v>24</v>
      </c>
      <c r="C40" s="1">
        <v>5.33E-2</v>
      </c>
      <c r="D40" s="4">
        <f t="shared" si="0"/>
        <v>1263324.1215949468</v>
      </c>
      <c r="E40" s="4">
        <f t="shared" si="3"/>
        <v>207616.7916831162</v>
      </c>
      <c r="F40" s="4">
        <f t="shared" si="1"/>
        <v>1470940.9132780631</v>
      </c>
      <c r="G40" s="4">
        <f t="shared" si="2"/>
        <v>45479668.377418086</v>
      </c>
      <c r="H40" s="2">
        <f t="shared" si="4"/>
        <v>154459.63542440924</v>
      </c>
    </row>
    <row r="41" spans="2:8" x14ac:dyDescent="0.25">
      <c r="B41">
        <v>25</v>
      </c>
      <c r="C41" s="1">
        <v>5.33E-2</v>
      </c>
      <c r="D41" s="4">
        <f t="shared" si="0"/>
        <v>1263324.1215949468</v>
      </c>
      <c r="E41" s="4">
        <f t="shared" si="3"/>
        <v>202005.52704303199</v>
      </c>
      <c r="F41" s="4">
        <f t="shared" si="1"/>
        <v>1465329.6486379788</v>
      </c>
      <c r="G41" s="4">
        <f t="shared" si="2"/>
        <v>44216344.255823135</v>
      </c>
      <c r="H41" s="2">
        <f t="shared" si="4"/>
        <v>160394.54319778932</v>
      </c>
    </row>
    <row r="42" spans="2:8" x14ac:dyDescent="0.25">
      <c r="B42">
        <v>26</v>
      </c>
      <c r="C42" s="1">
        <v>5.33E-2</v>
      </c>
      <c r="D42" s="4">
        <f t="shared" si="0"/>
        <v>1263324.1215949468</v>
      </c>
      <c r="E42" s="4">
        <f t="shared" si="3"/>
        <v>196394.26240294776</v>
      </c>
      <c r="F42" s="4">
        <f t="shared" si="1"/>
        <v>1459718.3839978946</v>
      </c>
      <c r="G42" s="4">
        <f t="shared" si="2"/>
        <v>42953020.134228185</v>
      </c>
      <c r="H42" s="2">
        <f t="shared" si="4"/>
        <v>166268.32966231744</v>
      </c>
    </row>
    <row r="43" spans="2:8" x14ac:dyDescent="0.25">
      <c r="B43">
        <v>27</v>
      </c>
      <c r="C43" s="1">
        <v>5.33E-2</v>
      </c>
      <c r="D43" s="4">
        <f t="shared" si="0"/>
        <v>1263324.1215949466</v>
      </c>
      <c r="E43" s="4">
        <f t="shared" si="3"/>
        <v>190782.99776286352</v>
      </c>
      <c r="F43" s="4">
        <f t="shared" si="1"/>
        <v>1454107.1193578101</v>
      </c>
      <c r="G43" s="4">
        <f t="shared" si="2"/>
        <v>41689696.012633242</v>
      </c>
      <c r="H43" s="2">
        <f t="shared" si="4"/>
        <v>172081.44770076949</v>
      </c>
    </row>
    <row r="44" spans="2:8" x14ac:dyDescent="0.25">
      <c r="B44">
        <v>28</v>
      </c>
      <c r="C44" s="1">
        <v>5.33E-2</v>
      </c>
      <c r="D44" s="4">
        <f t="shared" si="0"/>
        <v>1263324.1215949468</v>
      </c>
      <c r="E44" s="4">
        <f t="shared" si="3"/>
        <v>185171.73312277932</v>
      </c>
      <c r="F44" s="4">
        <f t="shared" si="1"/>
        <v>1448495.8547177261</v>
      </c>
      <c r="G44" s="4">
        <f t="shared" si="2"/>
        <v>40426371.891038299</v>
      </c>
      <c r="H44" s="2">
        <f t="shared" si="4"/>
        <v>177834.34724257162</v>
      </c>
    </row>
    <row r="45" spans="2:8" x14ac:dyDescent="0.25">
      <c r="B45">
        <v>29</v>
      </c>
      <c r="C45" s="1">
        <v>5.33E-2</v>
      </c>
      <c r="D45" s="4">
        <f t="shared" si="0"/>
        <v>1263324.1215949468</v>
      </c>
      <c r="E45" s="4">
        <f t="shared" si="3"/>
        <v>179560.46848269511</v>
      </c>
      <c r="F45" s="4">
        <f t="shared" si="1"/>
        <v>1442884.5900776419</v>
      </c>
      <c r="G45" s="4">
        <f t="shared" si="2"/>
        <v>39163047.769443348</v>
      </c>
      <c r="H45" s="2">
        <f t="shared" si="4"/>
        <v>183527.47528178821</v>
      </c>
    </row>
    <row r="46" spans="2:8" x14ac:dyDescent="0.25">
      <c r="B46">
        <v>30</v>
      </c>
      <c r="C46" s="1">
        <v>5.33E-2</v>
      </c>
      <c r="D46" s="4">
        <f t="shared" si="0"/>
        <v>1263324.1215949466</v>
      </c>
      <c r="E46" s="4">
        <f t="shared" si="3"/>
        <v>173949.20384261088</v>
      </c>
      <c r="F46" s="4">
        <f t="shared" si="1"/>
        <v>1437273.3254375574</v>
      </c>
      <c r="G46" s="4">
        <f t="shared" si="2"/>
        <v>37899723.647848405</v>
      </c>
      <c r="H46" s="2">
        <f t="shared" si="4"/>
        <v>189161.27589500003</v>
      </c>
    </row>
    <row r="47" spans="2:8" x14ac:dyDescent="0.25">
      <c r="B47">
        <v>31</v>
      </c>
      <c r="C47" s="1">
        <v>5.33E-2</v>
      </c>
      <c r="D47" s="4">
        <f t="shared" si="0"/>
        <v>1263324.1215949468</v>
      </c>
      <c r="E47" s="4">
        <f t="shared" si="3"/>
        <v>168337.93920252667</v>
      </c>
      <c r="F47" s="4">
        <f t="shared" si="1"/>
        <v>1431662.0607974734</v>
      </c>
      <c r="G47" s="4">
        <f t="shared" si="2"/>
        <v>36636399.526253462</v>
      </c>
      <c r="H47" s="2">
        <f t="shared" si="4"/>
        <v>194736.19025908038</v>
      </c>
    </row>
    <row r="48" spans="2:8" x14ac:dyDescent="0.25">
      <c r="B48">
        <v>32</v>
      </c>
      <c r="C48" s="1">
        <v>5.33E-2</v>
      </c>
      <c r="D48" s="4">
        <f t="shared" si="0"/>
        <v>1263324.1215949471</v>
      </c>
      <c r="E48" s="4">
        <f t="shared" si="3"/>
        <v>162726.67456244247</v>
      </c>
      <c r="F48" s="4">
        <f t="shared" si="1"/>
        <v>1426050.7961573894</v>
      </c>
      <c r="G48" s="4">
        <f t="shared" si="2"/>
        <v>35373075.404658511</v>
      </c>
      <c r="H48" s="2">
        <f t="shared" si="4"/>
        <v>200252.65666886943</v>
      </c>
    </row>
    <row r="49" spans="2:8" x14ac:dyDescent="0.25">
      <c r="B49">
        <v>33</v>
      </c>
      <c r="C49" s="1">
        <v>5.33E-2</v>
      </c>
      <c r="D49" s="4">
        <f t="shared" si="0"/>
        <v>1263324.1215949468</v>
      </c>
      <c r="E49" s="4">
        <f t="shared" si="3"/>
        <v>157115.40992235823</v>
      </c>
      <c r="F49" s="4">
        <f t="shared" si="1"/>
        <v>1420439.5315173049</v>
      </c>
      <c r="G49" s="4">
        <f t="shared" si="2"/>
        <v>34109751.283063561</v>
      </c>
      <c r="H49" s="2">
        <f t="shared" si="4"/>
        <v>205711.11055474236</v>
      </c>
    </row>
    <row r="50" spans="2:8" x14ac:dyDescent="0.25">
      <c r="B50">
        <v>34</v>
      </c>
      <c r="C50" s="1">
        <v>5.33E-2</v>
      </c>
      <c r="D50" s="4">
        <f t="shared" si="0"/>
        <v>1263324.1215949466</v>
      </c>
      <c r="E50" s="4">
        <f t="shared" si="3"/>
        <v>151504.145282274</v>
      </c>
      <c r="F50" s="4">
        <f t="shared" si="1"/>
        <v>1414828.2668772205</v>
      </c>
      <c r="G50" s="4">
        <f t="shared" si="2"/>
        <v>32846427.161468614</v>
      </c>
      <c r="H50" s="2">
        <f t="shared" si="4"/>
        <v>211111.98450007424</v>
      </c>
    </row>
    <row r="51" spans="2:8" x14ac:dyDescent="0.25">
      <c r="B51">
        <v>35</v>
      </c>
      <c r="C51" s="1">
        <v>5.33E-2</v>
      </c>
      <c r="D51" s="4">
        <f t="shared" si="0"/>
        <v>1263324.1215949466</v>
      </c>
      <c r="E51" s="4">
        <f t="shared" si="3"/>
        <v>145892.88064218976</v>
      </c>
      <c r="F51" s="4">
        <f t="shared" si="1"/>
        <v>1409217.0022371365</v>
      </c>
      <c r="G51" s="4">
        <f t="shared" si="2"/>
        <v>31583103.039873667</v>
      </c>
      <c r="H51" s="2">
        <f t="shared" si="4"/>
        <v>216455.70825860676</v>
      </c>
    </row>
    <row r="52" spans="2:8" x14ac:dyDescent="0.25">
      <c r="B52">
        <v>36</v>
      </c>
      <c r="C52" s="1">
        <v>5.33E-2</v>
      </c>
      <c r="D52" s="4">
        <f t="shared" si="0"/>
        <v>1263324.1215949466</v>
      </c>
      <c r="E52" s="4">
        <f t="shared" si="3"/>
        <v>140281.61600210553</v>
      </c>
      <c r="F52" s="4">
        <f t="shared" si="1"/>
        <v>1403605.737597052</v>
      </c>
      <c r="G52" s="4">
        <f t="shared" si="2"/>
        <v>30319778.91827872</v>
      </c>
      <c r="H52" s="2">
        <f t="shared" si="4"/>
        <v>221742.7087717118</v>
      </c>
    </row>
    <row r="53" spans="2:8" x14ac:dyDescent="0.25">
      <c r="B53">
        <v>37</v>
      </c>
      <c r="C53" s="1">
        <v>6.7699999999999996E-2</v>
      </c>
      <c r="D53" s="4">
        <f t="shared" si="0"/>
        <v>1263324.1215949466</v>
      </c>
      <c r="E53" s="4">
        <f t="shared" si="3"/>
        <v>171054.08606395576</v>
      </c>
      <c r="F53" s="4">
        <f t="shared" si="1"/>
        <v>1434378.2076589023</v>
      </c>
      <c r="G53" s="4">
        <f t="shared" si="2"/>
        <v>29056454.796683773</v>
      </c>
      <c r="H53" s="2">
        <f t="shared" si="4"/>
        <v>186092.64587445764</v>
      </c>
    </row>
    <row r="54" spans="2:8" x14ac:dyDescent="0.25">
      <c r="B54">
        <v>38</v>
      </c>
      <c r="C54" s="1">
        <v>6.7699999999999996E-2</v>
      </c>
      <c r="D54" s="4">
        <f t="shared" si="0"/>
        <v>1263324.1215949466</v>
      </c>
      <c r="E54" s="4">
        <f t="shared" si="3"/>
        <v>163926.83247795762</v>
      </c>
      <c r="F54" s="4">
        <f t="shared" si="1"/>
        <v>1427250.9540729043</v>
      </c>
      <c r="G54" s="4">
        <f t="shared" si="2"/>
        <v>27793130.675088827</v>
      </c>
      <c r="H54" s="2">
        <f t="shared" si="4"/>
        <v>193160.60897227994</v>
      </c>
    </row>
    <row r="55" spans="2:8" x14ac:dyDescent="0.25">
      <c r="B55">
        <v>39</v>
      </c>
      <c r="C55" s="1">
        <v>6.7699999999999996E-2</v>
      </c>
      <c r="D55" s="4">
        <f t="shared" si="0"/>
        <v>1263324.1215949466</v>
      </c>
      <c r="E55" s="4">
        <f t="shared" si="3"/>
        <v>156799.57889195945</v>
      </c>
      <c r="F55" s="4">
        <f t="shared" si="1"/>
        <v>1420123.7004869061</v>
      </c>
      <c r="G55" s="4">
        <f t="shared" si="2"/>
        <v>26529806.55349388</v>
      </c>
      <c r="H55" s="2">
        <f t="shared" si="4"/>
        <v>200155.73154497941</v>
      </c>
    </row>
    <row r="56" spans="2:8" x14ac:dyDescent="0.25">
      <c r="B56">
        <v>40</v>
      </c>
      <c r="C56" s="1">
        <v>6.7699999999999996E-2</v>
      </c>
      <c r="D56" s="4">
        <f t="shared" si="0"/>
        <v>1263324.1215949466</v>
      </c>
      <c r="E56" s="4">
        <f t="shared" si="3"/>
        <v>149672.32530596131</v>
      </c>
      <c r="F56" s="4">
        <f t="shared" si="1"/>
        <v>1412996.4469009079</v>
      </c>
      <c r="G56" s="4">
        <f t="shared" si="2"/>
        <v>25266482.431898933</v>
      </c>
      <c r="H56" s="2">
        <f t="shared" si="4"/>
        <v>207078.55342436253</v>
      </c>
    </row>
    <row r="57" spans="2:8" x14ac:dyDescent="0.25">
      <c r="B57">
        <v>41</v>
      </c>
      <c r="C57" s="1">
        <v>6.7699999999999996E-2</v>
      </c>
      <c r="D57" s="4">
        <f t="shared" si="0"/>
        <v>1263324.1215949466</v>
      </c>
      <c r="E57" s="4">
        <f t="shared" si="3"/>
        <v>142545.07171996313</v>
      </c>
      <c r="F57" s="4">
        <f t="shared" si="1"/>
        <v>1405869.1933149097</v>
      </c>
      <c r="G57" s="4">
        <f t="shared" si="2"/>
        <v>24003158.310303986</v>
      </c>
      <c r="H57" s="2">
        <f t="shared" si="4"/>
        <v>213929.61092151026</v>
      </c>
    </row>
    <row r="58" spans="2:8" x14ac:dyDescent="0.25">
      <c r="B58">
        <v>42</v>
      </c>
      <c r="C58" s="1">
        <v>6.7699999999999996E-2</v>
      </c>
      <c r="D58" s="4">
        <f t="shared" si="0"/>
        <v>1263324.1215949466</v>
      </c>
      <c r="E58" s="4">
        <f t="shared" si="3"/>
        <v>135417.81813396499</v>
      </c>
      <c r="F58" s="4">
        <f t="shared" si="1"/>
        <v>1398741.9397289115</v>
      </c>
      <c r="G58" s="4">
        <f t="shared" si="2"/>
        <v>22739834.188709039</v>
      </c>
      <c r="H58" s="2">
        <f t="shared" si="4"/>
        <v>220709.43684822004</v>
      </c>
    </row>
    <row r="59" spans="2:8" x14ac:dyDescent="0.25">
      <c r="B59">
        <v>43</v>
      </c>
      <c r="C59" s="1">
        <v>6.7699999999999996E-2</v>
      </c>
      <c r="D59" s="4">
        <f t="shared" si="0"/>
        <v>1263324.1215949466</v>
      </c>
      <c r="E59" s="4">
        <f t="shared" si="3"/>
        <v>128290.56454796682</v>
      </c>
      <c r="F59" s="4">
        <f t="shared" si="1"/>
        <v>1391614.6861429135</v>
      </c>
      <c r="G59" s="4">
        <f t="shared" si="2"/>
        <v>21476510.067114092</v>
      </c>
      <c r="H59" s="2">
        <f t="shared" si="4"/>
        <v>227418.56053832211</v>
      </c>
    </row>
    <row r="60" spans="2:8" x14ac:dyDescent="0.25">
      <c r="B60">
        <v>44</v>
      </c>
      <c r="C60" s="1">
        <v>6.7699999999999996E-2</v>
      </c>
      <c r="D60" s="4">
        <f t="shared" si="0"/>
        <v>1263324.1215949466</v>
      </c>
      <c r="E60" s="4">
        <f t="shared" si="3"/>
        <v>121163.31096196866</v>
      </c>
      <c r="F60" s="4">
        <f t="shared" si="1"/>
        <v>1384487.4325569153</v>
      </c>
      <c r="G60" s="4">
        <f t="shared" si="2"/>
        <v>20213185.945519146</v>
      </c>
      <c r="H60" s="2">
        <f t="shared" si="4"/>
        <v>234057.50786887301</v>
      </c>
    </row>
    <row r="61" spans="2:8" x14ac:dyDescent="0.25">
      <c r="B61">
        <v>45</v>
      </c>
      <c r="C61" s="1">
        <v>6.7699999999999996E-2</v>
      </c>
      <c r="D61" s="4">
        <f t="shared" si="0"/>
        <v>1263324.1215949466</v>
      </c>
      <c r="E61" s="4">
        <f t="shared" si="3"/>
        <v>114036.0573759705</v>
      </c>
      <c r="F61" s="4">
        <f t="shared" si="1"/>
        <v>1377360.1789709171</v>
      </c>
      <c r="G61" s="4">
        <f t="shared" si="2"/>
        <v>18949861.823924199</v>
      </c>
      <c r="H61" s="2">
        <f t="shared" si="4"/>
        <v>240626.80128122293</v>
      </c>
    </row>
    <row r="62" spans="2:8" x14ac:dyDescent="0.25">
      <c r="B62">
        <v>46</v>
      </c>
      <c r="C62" s="1">
        <v>6.7699999999999996E-2</v>
      </c>
      <c r="D62" s="4">
        <f t="shared" si="0"/>
        <v>1263324.1215949466</v>
      </c>
      <c r="E62" s="4">
        <f t="shared" si="3"/>
        <v>106908.80378997234</v>
      </c>
      <c r="F62" s="4">
        <f t="shared" si="1"/>
        <v>1370232.9253849189</v>
      </c>
      <c r="G62" s="4">
        <f t="shared" si="2"/>
        <v>17686537.702329252</v>
      </c>
      <c r="H62" s="2">
        <f t="shared" si="4"/>
        <v>247126.95980196213</v>
      </c>
    </row>
    <row r="63" spans="2:8" x14ac:dyDescent="0.25">
      <c r="B63">
        <v>47</v>
      </c>
      <c r="C63" s="1">
        <v>6.7699999999999996E-2</v>
      </c>
      <c r="D63" s="4">
        <f t="shared" si="0"/>
        <v>1263324.1215949466</v>
      </c>
      <c r="E63" s="4">
        <f t="shared" si="3"/>
        <v>99781.550203974184</v>
      </c>
      <c r="F63" s="4">
        <f t="shared" si="1"/>
        <v>1363105.6717989207</v>
      </c>
      <c r="G63" s="4">
        <f t="shared" si="2"/>
        <v>16423213.580734305</v>
      </c>
      <c r="H63" s="2">
        <f t="shared" si="4"/>
        <v>253558.49906374447</v>
      </c>
    </row>
    <row r="64" spans="2:8" x14ac:dyDescent="0.25">
      <c r="B64">
        <v>48</v>
      </c>
      <c r="C64" s="1">
        <v>6.7699999999999996E-2</v>
      </c>
      <c r="D64" s="4">
        <f t="shared" si="0"/>
        <v>1263324.1215949466</v>
      </c>
      <c r="E64" s="4">
        <f t="shared" si="3"/>
        <v>92654.296617976026</v>
      </c>
      <c r="F64" s="4">
        <f t="shared" si="1"/>
        <v>1355978.4182129225</v>
      </c>
      <c r="G64" s="4">
        <f t="shared" si="2"/>
        <v>15159889.459139358</v>
      </c>
      <c r="H64" s="2">
        <f t="shared" si="4"/>
        <v>259921.93132598884</v>
      </c>
    </row>
    <row r="65" spans="2:8" x14ac:dyDescent="0.25">
      <c r="B65">
        <v>49</v>
      </c>
      <c r="C65" s="1">
        <v>6.7699999999999996E-2</v>
      </c>
      <c r="D65" s="4">
        <f t="shared" si="0"/>
        <v>1263324.1215949466</v>
      </c>
      <c r="E65" s="4">
        <f t="shared" si="3"/>
        <v>85527.043031977868</v>
      </c>
      <c r="F65" s="4">
        <f t="shared" si="1"/>
        <v>1348851.1646269246</v>
      </c>
      <c r="G65" s="4">
        <f t="shared" si="2"/>
        <v>13896565.337544411</v>
      </c>
      <c r="H65" s="2">
        <f t="shared" si="4"/>
        <v>266217.76549546013</v>
      </c>
    </row>
    <row r="66" spans="2:8" x14ac:dyDescent="0.25">
      <c r="B66">
        <v>50</v>
      </c>
      <c r="C66" s="1">
        <v>6.7699999999999996E-2</v>
      </c>
      <c r="D66" s="4">
        <f t="shared" si="0"/>
        <v>1263324.1215949466</v>
      </c>
      <c r="E66" s="4">
        <f t="shared" si="3"/>
        <v>78399.78944597971</v>
      </c>
      <c r="F66" s="4">
        <f t="shared" si="1"/>
        <v>1341723.9110409264</v>
      </c>
      <c r="G66" s="4">
        <f t="shared" si="2"/>
        <v>12633241.215949465</v>
      </c>
      <c r="H66" s="2">
        <f t="shared" si="4"/>
        <v>272446.50714673038</v>
      </c>
    </row>
    <row r="67" spans="2:8" x14ac:dyDescent="0.25">
      <c r="B67">
        <v>51</v>
      </c>
      <c r="C67" s="1">
        <v>6.7699999999999996E-2</v>
      </c>
      <c r="D67" s="4">
        <f t="shared" si="0"/>
        <v>1263324.1215949464</v>
      </c>
      <c r="E67" s="4">
        <f t="shared" si="3"/>
        <v>71272.535859981552</v>
      </c>
      <c r="F67" s="4">
        <f t="shared" si="1"/>
        <v>1334596.6574549279</v>
      </c>
      <c r="G67" s="4">
        <f t="shared" si="2"/>
        <v>11369917.094354518</v>
      </c>
      <c r="H67" s="2">
        <f t="shared" si="4"/>
        <v>278608.65854251926</v>
      </c>
    </row>
    <row r="68" spans="2:8" x14ac:dyDescent="0.25">
      <c r="B68">
        <v>52</v>
      </c>
      <c r="C68" s="1">
        <v>6.7699999999999996E-2</v>
      </c>
      <c r="D68" s="4">
        <f t="shared" si="0"/>
        <v>1263324.1215949464</v>
      </c>
      <c r="E68" s="4">
        <f t="shared" si="3"/>
        <v>64145.282273983401</v>
      </c>
      <c r="F68" s="4">
        <f t="shared" si="1"/>
        <v>1327469.4038689297</v>
      </c>
      <c r="G68" s="4">
        <f t="shared" si="2"/>
        <v>10106592.972759571</v>
      </c>
      <c r="H68" s="2">
        <f t="shared" si="4"/>
        <v>284704.71865391568</v>
      </c>
    </row>
    <row r="69" spans="2:8" x14ac:dyDescent="0.25">
      <c r="B69">
        <v>53</v>
      </c>
      <c r="C69" s="1">
        <v>6.7699999999999996E-2</v>
      </c>
      <c r="D69" s="4">
        <f t="shared" si="0"/>
        <v>1263324.1215949464</v>
      </c>
      <c r="E69" s="4">
        <f t="shared" si="3"/>
        <v>57018.028687985243</v>
      </c>
      <c r="F69" s="4">
        <f t="shared" si="1"/>
        <v>1320342.1502829315</v>
      </c>
      <c r="G69" s="4">
        <f t="shared" si="2"/>
        <v>8843268.8511646241</v>
      </c>
      <c r="H69" s="2">
        <f t="shared" si="4"/>
        <v>290735.18318048335</v>
      </c>
    </row>
    <row r="70" spans="2:8" x14ac:dyDescent="0.25">
      <c r="B70">
        <v>54</v>
      </c>
      <c r="C70" s="1">
        <v>6.7699999999999996E-2</v>
      </c>
      <c r="D70" s="4">
        <f t="shared" si="0"/>
        <v>1263324.1215949464</v>
      </c>
      <c r="E70" s="4">
        <f t="shared" si="3"/>
        <v>49890.775101987085</v>
      </c>
      <c r="F70" s="4">
        <f t="shared" si="1"/>
        <v>1313214.8966969335</v>
      </c>
      <c r="G70" s="4">
        <f t="shared" si="2"/>
        <v>7579944.7295696773</v>
      </c>
      <c r="H70" s="2">
        <f t="shared" si="4"/>
        <v>296700.54457024607</v>
      </c>
    </row>
    <row r="71" spans="2:8" x14ac:dyDescent="0.25">
      <c r="B71">
        <v>55</v>
      </c>
      <c r="C71" s="1">
        <v>6.7699999999999996E-2</v>
      </c>
      <c r="D71" s="4">
        <f t="shared" si="0"/>
        <v>1263324.1215949461</v>
      </c>
      <c r="E71" s="4">
        <f t="shared" si="3"/>
        <v>42763.521515988927</v>
      </c>
      <c r="F71" s="4">
        <f t="shared" si="1"/>
        <v>1306087.6431109351</v>
      </c>
      <c r="G71" s="4">
        <f t="shared" si="2"/>
        <v>6316620.6079747314</v>
      </c>
      <c r="H71" s="2">
        <f t="shared" si="4"/>
        <v>302601.29203955852</v>
      </c>
    </row>
    <row r="72" spans="2:8" x14ac:dyDescent="0.25">
      <c r="B72">
        <v>56</v>
      </c>
      <c r="C72" s="1">
        <v>6.7699999999999996E-2</v>
      </c>
      <c r="D72" s="4">
        <f t="shared" si="0"/>
        <v>1263324.1215949464</v>
      </c>
      <c r="E72" s="4">
        <f t="shared" si="3"/>
        <v>35636.267929990776</v>
      </c>
      <c r="F72" s="4">
        <f t="shared" si="1"/>
        <v>1298960.3895249371</v>
      </c>
      <c r="G72" s="4">
        <f t="shared" si="2"/>
        <v>5053296.4863797855</v>
      </c>
      <c r="H72" s="2">
        <f t="shared" si="4"/>
        <v>308437.91159285727</v>
      </c>
    </row>
    <row r="73" spans="2:8" x14ac:dyDescent="0.25">
      <c r="B73">
        <v>57</v>
      </c>
      <c r="C73" s="1">
        <v>6.7699999999999996E-2</v>
      </c>
      <c r="D73" s="4">
        <f t="shared" si="0"/>
        <v>1263324.1215949464</v>
      </c>
      <c r="E73" s="4">
        <f t="shared" si="3"/>
        <v>28509.014343992621</v>
      </c>
      <c r="F73" s="4">
        <f t="shared" si="1"/>
        <v>1291833.1359389389</v>
      </c>
      <c r="G73" s="4">
        <f t="shared" si="2"/>
        <v>3789972.3647848391</v>
      </c>
      <c r="H73" s="2">
        <f t="shared" si="4"/>
        <v>314210.88604230201</v>
      </c>
    </row>
    <row r="74" spans="2:8" x14ac:dyDescent="0.25">
      <c r="B74">
        <v>58</v>
      </c>
      <c r="C74" s="1">
        <v>6.7699999999999996E-2</v>
      </c>
      <c r="D74" s="4">
        <f t="shared" si="0"/>
        <v>1263324.1215949464</v>
      </c>
      <c r="E74" s="4">
        <f t="shared" si="3"/>
        <v>21381.760757994467</v>
      </c>
      <c r="F74" s="4">
        <f t="shared" si="1"/>
        <v>1284705.8823529407</v>
      </c>
      <c r="G74" s="4">
        <f t="shared" si="2"/>
        <v>2526648.2431898927</v>
      </c>
      <c r="H74" s="2">
        <f t="shared" si="4"/>
        <v>319920.69502729538</v>
      </c>
    </row>
    <row r="75" spans="2:8" x14ac:dyDescent="0.25">
      <c r="B75">
        <v>59</v>
      </c>
      <c r="C75" s="1">
        <v>6.7699999999999996E-2</v>
      </c>
      <c r="D75" s="4">
        <f t="shared" si="0"/>
        <v>1263324.1215949464</v>
      </c>
      <c r="E75" s="4">
        <f t="shared" si="3"/>
        <v>14254.507171996311</v>
      </c>
      <c r="F75" s="4">
        <f t="shared" si="1"/>
        <v>1277578.6287669428</v>
      </c>
      <c r="G75" s="4">
        <f t="shared" si="2"/>
        <v>1263324.1215949464</v>
      </c>
      <c r="H75" s="2">
        <f t="shared" si="4"/>
        <v>325567.81503389362</v>
      </c>
    </row>
    <row r="76" spans="2:8" x14ac:dyDescent="0.25">
      <c r="B76">
        <v>60</v>
      </c>
      <c r="C76" s="1">
        <v>6.7699999999999996E-2</v>
      </c>
      <c r="D76" s="4">
        <f t="shared" si="0"/>
        <v>1263324.1215949464</v>
      </c>
      <c r="E76" s="4">
        <f t="shared" si="3"/>
        <v>7127.2535859981554</v>
      </c>
      <c r="F76" s="4">
        <f t="shared" si="1"/>
        <v>1270451.3751809446</v>
      </c>
      <c r="G76" s="4">
        <f t="shared" si="2"/>
        <v>0</v>
      </c>
      <c r="H76" s="2">
        <f t="shared" si="4"/>
        <v>331152.71941410145</v>
      </c>
    </row>
  </sheetData>
  <mergeCells count="1">
    <mergeCell ref="B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93F8C-A1B9-4933-A5D5-F355F38AF6AF}">
  <dimension ref="B2:G256"/>
  <sheetViews>
    <sheetView workbookViewId="0">
      <selection activeCell="D9" sqref="D9"/>
    </sheetView>
  </sheetViews>
  <sheetFormatPr defaultRowHeight="15" x14ac:dyDescent="0.25"/>
  <cols>
    <col min="1" max="26" width="18.28515625" customWidth="1"/>
  </cols>
  <sheetData>
    <row r="2" spans="2:7" x14ac:dyDescent="0.25">
      <c r="B2" t="s">
        <v>30</v>
      </c>
      <c r="C2" s="2">
        <v>900000000</v>
      </c>
      <c r="E2" t="s">
        <v>13</v>
      </c>
      <c r="F2" s="4">
        <f>SUM(E17:E76)</f>
        <v>79692796.875</v>
      </c>
    </row>
    <row r="3" spans="2:7" x14ac:dyDescent="0.25">
      <c r="B3" t="s">
        <v>32</v>
      </c>
      <c r="C3" s="7">
        <v>0.63</v>
      </c>
      <c r="E3" t="s">
        <v>21</v>
      </c>
      <c r="F3" s="4">
        <f>SUM(F17:F76)</f>
        <v>162942796.875</v>
      </c>
    </row>
    <row r="4" spans="2:7" x14ac:dyDescent="0.25">
      <c r="B4" t="s">
        <v>31</v>
      </c>
      <c r="C4" s="2">
        <f>C2*C3</f>
        <v>567000000</v>
      </c>
      <c r="E4" t="s">
        <v>36</v>
      </c>
      <c r="F4" s="6">
        <f>F2/$C$10</f>
        <v>0.23931770833333332</v>
      </c>
    </row>
    <row r="5" spans="2:7" x14ac:dyDescent="0.25">
      <c r="B5" t="s">
        <v>33</v>
      </c>
      <c r="C5" s="7">
        <v>0.06</v>
      </c>
      <c r="E5" t="s">
        <v>20</v>
      </c>
      <c r="F5" s="6">
        <f>(1+(F2/$C$10))^(1/($C$12/12))-1</f>
        <v>1.0785801509825221E-2</v>
      </c>
    </row>
    <row r="6" spans="2:7" x14ac:dyDescent="0.25">
      <c r="B6" t="s">
        <v>33</v>
      </c>
      <c r="C6" s="6">
        <f>(1+C5)^(1/12)-1</f>
        <v>4.8675505653430484E-3</v>
      </c>
      <c r="E6" t="s">
        <v>37</v>
      </c>
      <c r="F6" s="4">
        <f>MAX(F17:F256)</f>
        <v>3242587.5</v>
      </c>
    </row>
    <row r="7" spans="2:7" x14ac:dyDescent="0.25">
      <c r="B7" t="s">
        <v>17</v>
      </c>
      <c r="C7">
        <f>C8/12</f>
        <v>10</v>
      </c>
      <c r="E7" t="s">
        <v>38</v>
      </c>
      <c r="F7" s="4">
        <f>MIN(F17:F256)</f>
        <v>1398542.1875</v>
      </c>
    </row>
    <row r="8" spans="2:7" x14ac:dyDescent="0.25">
      <c r="B8" t="s">
        <v>17</v>
      </c>
      <c r="C8" s="12">
        <v>120</v>
      </c>
    </row>
    <row r="9" spans="2:7" x14ac:dyDescent="0.25">
      <c r="B9" t="s">
        <v>34</v>
      </c>
      <c r="C9" s="2">
        <f>-PMT(C6,C8,0,C4,1)</f>
        <v>3472896.611794515</v>
      </c>
    </row>
    <row r="10" spans="2:7" x14ac:dyDescent="0.25">
      <c r="B10" t="s">
        <v>0</v>
      </c>
      <c r="C10" s="4">
        <f>C2-C4</f>
        <v>333000000</v>
      </c>
    </row>
    <row r="11" spans="2:7" x14ac:dyDescent="0.25">
      <c r="B11" t="s">
        <v>35</v>
      </c>
      <c r="C11">
        <f>C12/12</f>
        <v>20</v>
      </c>
    </row>
    <row r="12" spans="2:7" x14ac:dyDescent="0.25">
      <c r="B12" t="s">
        <v>35</v>
      </c>
      <c r="C12">
        <v>240</v>
      </c>
    </row>
    <row r="14" spans="2:7" x14ac:dyDescent="0.25">
      <c r="B14" s="18" t="s">
        <v>6</v>
      </c>
      <c r="C14" s="18"/>
      <c r="D14" s="18"/>
      <c r="E14" s="18"/>
      <c r="F14" t="s">
        <v>9</v>
      </c>
      <c r="G14" t="s">
        <v>7</v>
      </c>
    </row>
    <row r="15" spans="2:7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7" x14ac:dyDescent="0.25">
      <c r="G16" s="4">
        <f>C10</f>
        <v>333000000</v>
      </c>
    </row>
    <row r="17" spans="2:7" x14ac:dyDescent="0.25">
      <c r="B17">
        <v>1</v>
      </c>
      <c r="C17" s="1">
        <v>4.2500000000000003E-2</v>
      </c>
      <c r="D17" s="4">
        <f>IF(G16=0,0,G16/($C$12+1-B17))</f>
        <v>1387500</v>
      </c>
      <c r="E17" s="4">
        <f>(C17/12)*G16</f>
        <v>1179375</v>
      </c>
      <c r="F17" s="4">
        <f>E17+D17</f>
        <v>2566875</v>
      </c>
      <c r="G17" s="4">
        <f>G16-D17</f>
        <v>331612500</v>
      </c>
    </row>
    <row r="18" spans="2:7" x14ac:dyDescent="0.25">
      <c r="B18">
        <v>2</v>
      </c>
      <c r="C18" s="1">
        <v>4.2500000000000003E-2</v>
      </c>
      <c r="D18" s="4">
        <f t="shared" ref="D18:D81" si="0">IF(G17=0,0,G17/($C$12+1-B18))</f>
        <v>1387500</v>
      </c>
      <c r="E18" s="4">
        <f t="shared" ref="E18:E76" si="1">(C18/12)*G17</f>
        <v>1174460.9375</v>
      </c>
      <c r="F18" s="4">
        <f t="shared" ref="F18:F76" si="2">E18+D18</f>
        <v>2561960.9375</v>
      </c>
      <c r="G18" s="4">
        <f t="shared" ref="G18:G76" si="3">G17-D18</f>
        <v>330225000</v>
      </c>
    </row>
    <row r="19" spans="2:7" x14ac:dyDescent="0.25">
      <c r="B19">
        <v>3</v>
      </c>
      <c r="C19" s="1">
        <v>4.2500000000000003E-2</v>
      </c>
      <c r="D19" s="4">
        <f t="shared" si="0"/>
        <v>1387500</v>
      </c>
      <c r="E19" s="4">
        <f t="shared" si="1"/>
        <v>1169546.875</v>
      </c>
      <c r="F19" s="4">
        <f t="shared" si="2"/>
        <v>2557046.875</v>
      </c>
      <c r="G19" s="4">
        <f t="shared" si="3"/>
        <v>328837500</v>
      </c>
    </row>
    <row r="20" spans="2:7" x14ac:dyDescent="0.25">
      <c r="B20">
        <v>4</v>
      </c>
      <c r="C20" s="1">
        <v>4.2500000000000003E-2</v>
      </c>
      <c r="D20" s="4">
        <f t="shared" si="0"/>
        <v>1387500</v>
      </c>
      <c r="E20" s="4">
        <f t="shared" si="1"/>
        <v>1164632.8125</v>
      </c>
      <c r="F20" s="4">
        <f t="shared" si="2"/>
        <v>2552132.8125</v>
      </c>
      <c r="G20" s="4">
        <f t="shared" si="3"/>
        <v>327450000</v>
      </c>
    </row>
    <row r="21" spans="2:7" x14ac:dyDescent="0.25">
      <c r="B21">
        <v>5</v>
      </c>
      <c r="C21" s="1">
        <v>4.2500000000000003E-2</v>
      </c>
      <c r="D21" s="4">
        <f t="shared" si="0"/>
        <v>1387500</v>
      </c>
      <c r="E21" s="4">
        <f t="shared" si="1"/>
        <v>1159718.75</v>
      </c>
      <c r="F21" s="4">
        <f t="shared" si="2"/>
        <v>2547218.75</v>
      </c>
      <c r="G21" s="4">
        <f t="shared" si="3"/>
        <v>326062500</v>
      </c>
    </row>
    <row r="22" spans="2:7" x14ac:dyDescent="0.25">
      <c r="B22">
        <v>6</v>
      </c>
      <c r="C22" s="1">
        <v>4.2500000000000003E-2</v>
      </c>
      <c r="D22" s="4">
        <f t="shared" si="0"/>
        <v>1387500</v>
      </c>
      <c r="E22" s="4">
        <f t="shared" si="1"/>
        <v>1154804.6875</v>
      </c>
      <c r="F22" s="4">
        <f t="shared" si="2"/>
        <v>2542304.6875</v>
      </c>
      <c r="G22" s="4">
        <f t="shared" si="3"/>
        <v>324675000</v>
      </c>
    </row>
    <row r="23" spans="2:7" x14ac:dyDescent="0.25">
      <c r="B23">
        <v>7</v>
      </c>
      <c r="C23" s="1">
        <v>4.2500000000000003E-2</v>
      </c>
      <c r="D23" s="4">
        <f t="shared" si="0"/>
        <v>1387500</v>
      </c>
      <c r="E23" s="4">
        <f t="shared" si="1"/>
        <v>1149890.625</v>
      </c>
      <c r="F23" s="4">
        <f t="shared" si="2"/>
        <v>2537390.625</v>
      </c>
      <c r="G23" s="4">
        <f t="shared" si="3"/>
        <v>323287500</v>
      </c>
    </row>
    <row r="24" spans="2:7" x14ac:dyDescent="0.25">
      <c r="B24">
        <v>8</v>
      </c>
      <c r="C24" s="1">
        <v>4.2500000000000003E-2</v>
      </c>
      <c r="D24" s="4">
        <f t="shared" si="0"/>
        <v>1387500</v>
      </c>
      <c r="E24" s="4">
        <f t="shared" si="1"/>
        <v>1144976.5625</v>
      </c>
      <c r="F24" s="4">
        <f t="shared" si="2"/>
        <v>2532476.5625</v>
      </c>
      <c r="G24" s="4">
        <f t="shared" si="3"/>
        <v>321900000</v>
      </c>
    </row>
    <row r="25" spans="2:7" x14ac:dyDescent="0.25">
      <c r="B25">
        <v>9</v>
      </c>
      <c r="C25" s="1">
        <v>4.2500000000000003E-2</v>
      </c>
      <c r="D25" s="4">
        <f t="shared" si="0"/>
        <v>1387500</v>
      </c>
      <c r="E25" s="4">
        <f t="shared" si="1"/>
        <v>1140062.5</v>
      </c>
      <c r="F25" s="4">
        <f t="shared" si="2"/>
        <v>2527562.5</v>
      </c>
      <c r="G25" s="4">
        <f t="shared" si="3"/>
        <v>320512500</v>
      </c>
    </row>
    <row r="26" spans="2:7" x14ac:dyDescent="0.25">
      <c r="B26">
        <v>10</v>
      </c>
      <c r="C26" s="1">
        <v>4.2500000000000003E-2</v>
      </c>
      <c r="D26" s="4">
        <f t="shared" si="0"/>
        <v>1387500</v>
      </c>
      <c r="E26" s="4">
        <f t="shared" si="1"/>
        <v>1135148.4375</v>
      </c>
      <c r="F26" s="4">
        <f t="shared" si="2"/>
        <v>2522648.4375</v>
      </c>
      <c r="G26" s="4">
        <f t="shared" si="3"/>
        <v>319125000</v>
      </c>
    </row>
    <row r="27" spans="2:7" x14ac:dyDescent="0.25">
      <c r="B27">
        <v>11</v>
      </c>
      <c r="C27" s="1">
        <v>4.2500000000000003E-2</v>
      </c>
      <c r="D27" s="4">
        <f t="shared" si="0"/>
        <v>1387500</v>
      </c>
      <c r="E27" s="4">
        <f t="shared" si="1"/>
        <v>1130234.375</v>
      </c>
      <c r="F27" s="4">
        <f t="shared" si="2"/>
        <v>2517734.375</v>
      </c>
      <c r="G27" s="4">
        <f t="shared" si="3"/>
        <v>317737500</v>
      </c>
    </row>
    <row r="28" spans="2:7" x14ac:dyDescent="0.25">
      <c r="B28">
        <v>12</v>
      </c>
      <c r="C28" s="1">
        <v>4.2500000000000003E-2</v>
      </c>
      <c r="D28" s="4">
        <f t="shared" si="0"/>
        <v>1387500</v>
      </c>
      <c r="E28" s="4">
        <f t="shared" si="1"/>
        <v>1125320.3125</v>
      </c>
      <c r="F28" s="4">
        <f t="shared" si="2"/>
        <v>2512820.3125</v>
      </c>
      <c r="G28" s="4">
        <f t="shared" si="3"/>
        <v>316350000</v>
      </c>
    </row>
    <row r="29" spans="2:7" x14ac:dyDescent="0.25">
      <c r="B29">
        <v>13</v>
      </c>
      <c r="C29" s="1">
        <v>4.2500000000000003E-2</v>
      </c>
      <c r="D29" s="4">
        <f t="shared" si="0"/>
        <v>1387500</v>
      </c>
      <c r="E29" s="4">
        <f t="shared" si="1"/>
        <v>1120406.25</v>
      </c>
      <c r="F29" s="4">
        <f t="shared" si="2"/>
        <v>2507906.25</v>
      </c>
      <c r="G29" s="4">
        <f t="shared" si="3"/>
        <v>314962500</v>
      </c>
    </row>
    <row r="30" spans="2:7" x14ac:dyDescent="0.25">
      <c r="B30">
        <v>14</v>
      </c>
      <c r="C30" s="1">
        <v>4.2500000000000003E-2</v>
      </c>
      <c r="D30" s="4">
        <f t="shared" si="0"/>
        <v>1387500</v>
      </c>
      <c r="E30" s="4">
        <f t="shared" si="1"/>
        <v>1115492.1875</v>
      </c>
      <c r="F30" s="4">
        <f t="shared" si="2"/>
        <v>2502992.1875</v>
      </c>
      <c r="G30" s="4">
        <f t="shared" si="3"/>
        <v>313575000</v>
      </c>
    </row>
    <row r="31" spans="2:7" x14ac:dyDescent="0.25">
      <c r="B31">
        <v>15</v>
      </c>
      <c r="C31" s="1">
        <v>4.2500000000000003E-2</v>
      </c>
      <c r="D31" s="4">
        <f t="shared" si="0"/>
        <v>1387500</v>
      </c>
      <c r="E31" s="4">
        <f t="shared" si="1"/>
        <v>1110578.125</v>
      </c>
      <c r="F31" s="4">
        <f t="shared" si="2"/>
        <v>2498078.125</v>
      </c>
      <c r="G31" s="4">
        <f t="shared" si="3"/>
        <v>312187500</v>
      </c>
    </row>
    <row r="32" spans="2:7" x14ac:dyDescent="0.25">
      <c r="B32">
        <v>16</v>
      </c>
      <c r="C32" s="1">
        <v>4.2500000000000003E-2</v>
      </c>
      <c r="D32" s="4">
        <f t="shared" si="0"/>
        <v>1387500</v>
      </c>
      <c r="E32" s="4">
        <f t="shared" si="1"/>
        <v>1105664.0625</v>
      </c>
      <c r="F32" s="4">
        <f t="shared" si="2"/>
        <v>2493164.0625</v>
      </c>
      <c r="G32" s="4">
        <f t="shared" si="3"/>
        <v>310800000</v>
      </c>
    </row>
    <row r="33" spans="2:7" x14ac:dyDescent="0.25">
      <c r="B33">
        <v>17</v>
      </c>
      <c r="C33" s="1">
        <v>4.2500000000000003E-2</v>
      </c>
      <c r="D33" s="4">
        <f t="shared" si="0"/>
        <v>1387500</v>
      </c>
      <c r="E33" s="4">
        <f t="shared" si="1"/>
        <v>1100750</v>
      </c>
      <c r="F33" s="4">
        <f t="shared" si="2"/>
        <v>2488250</v>
      </c>
      <c r="G33" s="4">
        <f t="shared" si="3"/>
        <v>309412500</v>
      </c>
    </row>
    <row r="34" spans="2:7" x14ac:dyDescent="0.25">
      <c r="B34">
        <v>18</v>
      </c>
      <c r="C34" s="1">
        <v>4.2500000000000003E-2</v>
      </c>
      <c r="D34" s="4">
        <f t="shared" si="0"/>
        <v>1387500</v>
      </c>
      <c r="E34" s="4">
        <f t="shared" si="1"/>
        <v>1095835.9375</v>
      </c>
      <c r="F34" s="4">
        <f t="shared" si="2"/>
        <v>2483335.9375</v>
      </c>
      <c r="G34" s="4">
        <f t="shared" si="3"/>
        <v>308025000</v>
      </c>
    </row>
    <row r="35" spans="2:7" x14ac:dyDescent="0.25">
      <c r="B35">
        <v>19</v>
      </c>
      <c r="C35" s="1">
        <v>4.2500000000000003E-2</v>
      </c>
      <c r="D35" s="4">
        <f t="shared" si="0"/>
        <v>1387500</v>
      </c>
      <c r="E35" s="4">
        <f t="shared" si="1"/>
        <v>1090921.875</v>
      </c>
      <c r="F35" s="4">
        <f t="shared" si="2"/>
        <v>2478421.875</v>
      </c>
      <c r="G35" s="4">
        <f t="shared" si="3"/>
        <v>306637500</v>
      </c>
    </row>
    <row r="36" spans="2:7" x14ac:dyDescent="0.25">
      <c r="B36">
        <v>20</v>
      </c>
      <c r="C36" s="1">
        <v>4.2500000000000003E-2</v>
      </c>
      <c r="D36" s="4">
        <f t="shared" si="0"/>
        <v>1387500</v>
      </c>
      <c r="E36" s="4">
        <f t="shared" si="1"/>
        <v>1086007.8125</v>
      </c>
      <c r="F36" s="4">
        <f t="shared" si="2"/>
        <v>2473507.8125</v>
      </c>
      <c r="G36" s="4">
        <f t="shared" si="3"/>
        <v>305250000</v>
      </c>
    </row>
    <row r="37" spans="2:7" x14ac:dyDescent="0.25">
      <c r="B37">
        <v>21</v>
      </c>
      <c r="C37" s="1">
        <v>4.2500000000000003E-2</v>
      </c>
      <c r="D37" s="4">
        <f t="shared" si="0"/>
        <v>1387500</v>
      </c>
      <c r="E37" s="4">
        <f t="shared" si="1"/>
        <v>1081093.75</v>
      </c>
      <c r="F37" s="4">
        <f t="shared" si="2"/>
        <v>2468593.75</v>
      </c>
      <c r="G37" s="4">
        <f t="shared" si="3"/>
        <v>303862500</v>
      </c>
    </row>
    <row r="38" spans="2:7" x14ac:dyDescent="0.25">
      <c r="B38">
        <v>22</v>
      </c>
      <c r="C38" s="1">
        <v>4.2500000000000003E-2</v>
      </c>
      <c r="D38" s="4">
        <f t="shared" si="0"/>
        <v>1387500</v>
      </c>
      <c r="E38" s="4">
        <f t="shared" si="1"/>
        <v>1076179.6875</v>
      </c>
      <c r="F38" s="4">
        <f t="shared" si="2"/>
        <v>2463679.6875</v>
      </c>
      <c r="G38" s="4">
        <f t="shared" si="3"/>
        <v>302475000</v>
      </c>
    </row>
    <row r="39" spans="2:7" x14ac:dyDescent="0.25">
      <c r="B39">
        <v>23</v>
      </c>
      <c r="C39" s="1">
        <v>4.2500000000000003E-2</v>
      </c>
      <c r="D39" s="4">
        <f t="shared" si="0"/>
        <v>1387500</v>
      </c>
      <c r="E39" s="4">
        <f t="shared" si="1"/>
        <v>1071265.625</v>
      </c>
      <c r="F39" s="4">
        <f t="shared" si="2"/>
        <v>2458765.625</v>
      </c>
      <c r="G39" s="4">
        <f t="shared" si="3"/>
        <v>301087500</v>
      </c>
    </row>
    <row r="40" spans="2:7" x14ac:dyDescent="0.25">
      <c r="B40">
        <v>24</v>
      </c>
      <c r="C40" s="1">
        <v>4.2500000000000003E-2</v>
      </c>
      <c r="D40" s="4">
        <f t="shared" si="0"/>
        <v>1387500</v>
      </c>
      <c r="E40" s="4">
        <f t="shared" si="1"/>
        <v>1066351.5625</v>
      </c>
      <c r="F40" s="4">
        <f t="shared" si="2"/>
        <v>2453851.5625</v>
      </c>
      <c r="G40" s="4">
        <f t="shared" si="3"/>
        <v>299700000</v>
      </c>
    </row>
    <row r="41" spans="2:7" x14ac:dyDescent="0.25">
      <c r="B41">
        <v>25</v>
      </c>
      <c r="C41" s="1">
        <v>4.2500000000000003E-2</v>
      </c>
      <c r="D41" s="4">
        <f t="shared" si="0"/>
        <v>1387500</v>
      </c>
      <c r="E41" s="4">
        <f t="shared" si="1"/>
        <v>1061437.5</v>
      </c>
      <c r="F41" s="4">
        <f t="shared" si="2"/>
        <v>2448937.5</v>
      </c>
      <c r="G41" s="4">
        <f t="shared" si="3"/>
        <v>298312500</v>
      </c>
    </row>
    <row r="42" spans="2:7" x14ac:dyDescent="0.25">
      <c r="B42">
        <v>26</v>
      </c>
      <c r="C42" s="1">
        <v>4.2500000000000003E-2</v>
      </c>
      <c r="D42" s="4">
        <f t="shared" si="0"/>
        <v>1387500</v>
      </c>
      <c r="E42" s="4">
        <f t="shared" si="1"/>
        <v>1056523.4375</v>
      </c>
      <c r="F42" s="4">
        <f t="shared" si="2"/>
        <v>2444023.4375</v>
      </c>
      <c r="G42" s="4">
        <f t="shared" si="3"/>
        <v>296925000</v>
      </c>
    </row>
    <row r="43" spans="2:7" x14ac:dyDescent="0.25">
      <c r="B43">
        <v>27</v>
      </c>
      <c r="C43" s="1">
        <v>4.2500000000000003E-2</v>
      </c>
      <c r="D43" s="4">
        <f t="shared" si="0"/>
        <v>1387500</v>
      </c>
      <c r="E43" s="4">
        <f t="shared" si="1"/>
        <v>1051609.375</v>
      </c>
      <c r="F43" s="4">
        <f t="shared" si="2"/>
        <v>2439109.375</v>
      </c>
      <c r="G43" s="4">
        <f t="shared" si="3"/>
        <v>295537500</v>
      </c>
    </row>
    <row r="44" spans="2:7" x14ac:dyDescent="0.25">
      <c r="B44">
        <v>28</v>
      </c>
      <c r="C44" s="1">
        <v>4.2500000000000003E-2</v>
      </c>
      <c r="D44" s="4">
        <f t="shared" si="0"/>
        <v>1387500</v>
      </c>
      <c r="E44" s="4">
        <f t="shared" si="1"/>
        <v>1046695.3125000001</v>
      </c>
      <c r="F44" s="4">
        <f t="shared" si="2"/>
        <v>2434195.3125</v>
      </c>
      <c r="G44" s="4">
        <f t="shared" si="3"/>
        <v>294150000</v>
      </c>
    </row>
    <row r="45" spans="2:7" x14ac:dyDescent="0.25">
      <c r="B45">
        <v>29</v>
      </c>
      <c r="C45" s="1">
        <v>4.2500000000000003E-2</v>
      </c>
      <c r="D45" s="4">
        <f t="shared" si="0"/>
        <v>1387500</v>
      </c>
      <c r="E45" s="4">
        <f t="shared" si="1"/>
        <v>1041781.2500000001</v>
      </c>
      <c r="F45" s="4">
        <f t="shared" si="2"/>
        <v>2429281.25</v>
      </c>
      <c r="G45" s="4">
        <f t="shared" si="3"/>
        <v>292762500</v>
      </c>
    </row>
    <row r="46" spans="2:7" x14ac:dyDescent="0.25">
      <c r="B46">
        <v>30</v>
      </c>
      <c r="C46" s="1">
        <v>4.2500000000000003E-2</v>
      </c>
      <c r="D46" s="4">
        <f t="shared" si="0"/>
        <v>1387500</v>
      </c>
      <c r="E46" s="4">
        <f t="shared" si="1"/>
        <v>1036867.1875000001</v>
      </c>
      <c r="F46" s="4">
        <f t="shared" si="2"/>
        <v>2424367.1875</v>
      </c>
      <c r="G46" s="4">
        <f t="shared" si="3"/>
        <v>291375000</v>
      </c>
    </row>
    <row r="47" spans="2:7" x14ac:dyDescent="0.25">
      <c r="B47">
        <v>31</v>
      </c>
      <c r="C47" s="1">
        <v>4.2500000000000003E-2</v>
      </c>
      <c r="D47" s="4">
        <f t="shared" si="0"/>
        <v>1387500</v>
      </c>
      <c r="E47" s="4">
        <f t="shared" si="1"/>
        <v>1031953.1250000001</v>
      </c>
      <c r="F47" s="4">
        <f t="shared" si="2"/>
        <v>2419453.125</v>
      </c>
      <c r="G47" s="4">
        <f t="shared" si="3"/>
        <v>289987500</v>
      </c>
    </row>
    <row r="48" spans="2:7" x14ac:dyDescent="0.25">
      <c r="B48">
        <v>32</v>
      </c>
      <c r="C48" s="1">
        <v>4.2500000000000003E-2</v>
      </c>
      <c r="D48" s="4">
        <f t="shared" si="0"/>
        <v>1387500</v>
      </c>
      <c r="E48" s="4">
        <f t="shared" si="1"/>
        <v>1027039.0625000001</v>
      </c>
      <c r="F48" s="4">
        <f t="shared" si="2"/>
        <v>2414539.0625</v>
      </c>
      <c r="G48" s="4">
        <f t="shared" si="3"/>
        <v>288600000</v>
      </c>
    </row>
    <row r="49" spans="2:7" x14ac:dyDescent="0.25">
      <c r="B49">
        <v>33</v>
      </c>
      <c r="C49" s="1">
        <v>4.2500000000000003E-2</v>
      </c>
      <c r="D49" s="4">
        <f t="shared" si="0"/>
        <v>1387500</v>
      </c>
      <c r="E49" s="4">
        <f t="shared" si="1"/>
        <v>1022125.0000000001</v>
      </c>
      <c r="F49" s="4">
        <f t="shared" si="2"/>
        <v>2409625</v>
      </c>
      <c r="G49" s="4">
        <f t="shared" si="3"/>
        <v>287212500</v>
      </c>
    </row>
    <row r="50" spans="2:7" x14ac:dyDescent="0.25">
      <c r="B50">
        <v>34</v>
      </c>
      <c r="C50" s="1">
        <v>4.2500000000000003E-2</v>
      </c>
      <c r="D50" s="4">
        <f t="shared" si="0"/>
        <v>1387500</v>
      </c>
      <c r="E50" s="4">
        <f t="shared" si="1"/>
        <v>1017210.9375000001</v>
      </c>
      <c r="F50" s="4">
        <f t="shared" si="2"/>
        <v>2404710.9375</v>
      </c>
      <c r="G50" s="4">
        <f t="shared" si="3"/>
        <v>285825000</v>
      </c>
    </row>
    <row r="51" spans="2:7" x14ac:dyDescent="0.25">
      <c r="B51">
        <v>35</v>
      </c>
      <c r="C51" s="1">
        <v>4.2500000000000003E-2</v>
      </c>
      <c r="D51" s="4">
        <f t="shared" si="0"/>
        <v>1387500</v>
      </c>
      <c r="E51" s="4">
        <f t="shared" si="1"/>
        <v>1012296.8750000001</v>
      </c>
      <c r="F51" s="4">
        <f t="shared" si="2"/>
        <v>2399796.875</v>
      </c>
      <c r="G51" s="4">
        <f t="shared" si="3"/>
        <v>284437500</v>
      </c>
    </row>
    <row r="52" spans="2:7" x14ac:dyDescent="0.25">
      <c r="B52">
        <v>36</v>
      </c>
      <c r="C52" s="1">
        <v>4.2500000000000003E-2</v>
      </c>
      <c r="D52" s="4">
        <f t="shared" si="0"/>
        <v>1387500</v>
      </c>
      <c r="E52" s="4">
        <f t="shared" si="1"/>
        <v>1007382.8125000001</v>
      </c>
      <c r="F52" s="4">
        <f t="shared" si="2"/>
        <v>2394882.8125</v>
      </c>
      <c r="G52" s="4">
        <f t="shared" si="3"/>
        <v>283050000</v>
      </c>
    </row>
    <row r="53" spans="2:7" x14ac:dyDescent="0.25">
      <c r="B53">
        <v>37</v>
      </c>
      <c r="C53" s="1">
        <v>7.5499999999999998E-2</v>
      </c>
      <c r="D53" s="4">
        <f t="shared" si="0"/>
        <v>1387500</v>
      </c>
      <c r="E53" s="4">
        <f t="shared" si="1"/>
        <v>1780856.25</v>
      </c>
      <c r="F53" s="4">
        <f t="shared" si="2"/>
        <v>3168356.25</v>
      </c>
      <c r="G53" s="4">
        <f t="shared" si="3"/>
        <v>281662500</v>
      </c>
    </row>
    <row r="54" spans="2:7" x14ac:dyDescent="0.25">
      <c r="B54">
        <v>38</v>
      </c>
      <c r="C54" s="1">
        <v>7.5499999999999998E-2</v>
      </c>
      <c r="D54" s="4">
        <f t="shared" si="0"/>
        <v>1387500</v>
      </c>
      <c r="E54" s="4">
        <f t="shared" si="1"/>
        <v>1772126.5625</v>
      </c>
      <c r="F54" s="4">
        <f t="shared" si="2"/>
        <v>3159626.5625</v>
      </c>
      <c r="G54" s="4">
        <f t="shared" si="3"/>
        <v>280275000</v>
      </c>
    </row>
    <row r="55" spans="2:7" x14ac:dyDescent="0.25">
      <c r="B55">
        <v>39</v>
      </c>
      <c r="C55" s="1">
        <v>7.5499999999999998E-2</v>
      </c>
      <c r="D55" s="4">
        <f t="shared" si="0"/>
        <v>1387500</v>
      </c>
      <c r="E55" s="4">
        <f t="shared" si="1"/>
        <v>1763396.875</v>
      </c>
      <c r="F55" s="4">
        <f t="shared" si="2"/>
        <v>3150896.875</v>
      </c>
      <c r="G55" s="4">
        <f t="shared" si="3"/>
        <v>278887500</v>
      </c>
    </row>
    <row r="56" spans="2:7" x14ac:dyDescent="0.25">
      <c r="B56">
        <v>40</v>
      </c>
      <c r="C56" s="1">
        <v>7.5499999999999998E-2</v>
      </c>
      <c r="D56" s="4">
        <f t="shared" si="0"/>
        <v>1387500</v>
      </c>
      <c r="E56" s="4">
        <f t="shared" si="1"/>
        <v>1754667.1875</v>
      </c>
      <c r="F56" s="4">
        <f t="shared" si="2"/>
        <v>3142167.1875</v>
      </c>
      <c r="G56" s="4">
        <f t="shared" si="3"/>
        <v>277500000</v>
      </c>
    </row>
    <row r="57" spans="2:7" x14ac:dyDescent="0.25">
      <c r="B57">
        <v>41</v>
      </c>
      <c r="C57" s="1">
        <v>7.5499999999999998E-2</v>
      </c>
      <c r="D57" s="4">
        <f t="shared" si="0"/>
        <v>1387500</v>
      </c>
      <c r="E57" s="4">
        <f t="shared" si="1"/>
        <v>1745937.5</v>
      </c>
      <c r="F57" s="4">
        <f t="shared" si="2"/>
        <v>3133437.5</v>
      </c>
      <c r="G57" s="4">
        <f t="shared" si="3"/>
        <v>276112500</v>
      </c>
    </row>
    <row r="58" spans="2:7" x14ac:dyDescent="0.25">
      <c r="B58">
        <v>42</v>
      </c>
      <c r="C58" s="1">
        <v>7.5499999999999998E-2</v>
      </c>
      <c r="D58" s="4">
        <f t="shared" si="0"/>
        <v>1387500</v>
      </c>
      <c r="E58" s="4">
        <f t="shared" si="1"/>
        <v>1737207.8125</v>
      </c>
      <c r="F58" s="4">
        <f t="shared" si="2"/>
        <v>3124707.8125</v>
      </c>
      <c r="G58" s="4">
        <f t="shared" si="3"/>
        <v>274725000</v>
      </c>
    </row>
    <row r="59" spans="2:7" x14ac:dyDescent="0.25">
      <c r="B59">
        <v>43</v>
      </c>
      <c r="C59" s="1">
        <v>7.5499999999999998E-2</v>
      </c>
      <c r="D59" s="4">
        <f t="shared" si="0"/>
        <v>1387500</v>
      </c>
      <c r="E59" s="4">
        <f t="shared" si="1"/>
        <v>1728478.125</v>
      </c>
      <c r="F59" s="4">
        <f t="shared" si="2"/>
        <v>3115978.125</v>
      </c>
      <c r="G59" s="4">
        <f t="shared" si="3"/>
        <v>273337500</v>
      </c>
    </row>
    <row r="60" spans="2:7" x14ac:dyDescent="0.25">
      <c r="B60">
        <v>44</v>
      </c>
      <c r="C60" s="1">
        <v>7.5499999999999998E-2</v>
      </c>
      <c r="D60" s="4">
        <f t="shared" si="0"/>
        <v>1387500</v>
      </c>
      <c r="E60" s="4">
        <f t="shared" si="1"/>
        <v>1719748.4375</v>
      </c>
      <c r="F60" s="4">
        <f t="shared" si="2"/>
        <v>3107248.4375</v>
      </c>
      <c r="G60" s="4">
        <f t="shared" si="3"/>
        <v>271950000</v>
      </c>
    </row>
    <row r="61" spans="2:7" x14ac:dyDescent="0.25">
      <c r="B61">
        <v>45</v>
      </c>
      <c r="C61" s="1">
        <v>7.5499999999999998E-2</v>
      </c>
      <c r="D61" s="4">
        <f t="shared" si="0"/>
        <v>1387500</v>
      </c>
      <c r="E61" s="4">
        <f t="shared" si="1"/>
        <v>1711018.75</v>
      </c>
      <c r="F61" s="4">
        <f t="shared" si="2"/>
        <v>3098518.75</v>
      </c>
      <c r="G61" s="4">
        <f t="shared" si="3"/>
        <v>270562500</v>
      </c>
    </row>
    <row r="62" spans="2:7" x14ac:dyDescent="0.25">
      <c r="B62">
        <v>46</v>
      </c>
      <c r="C62" s="1">
        <v>7.5499999999999998E-2</v>
      </c>
      <c r="D62" s="4">
        <f t="shared" si="0"/>
        <v>1387500</v>
      </c>
      <c r="E62" s="4">
        <f t="shared" si="1"/>
        <v>1702289.0625</v>
      </c>
      <c r="F62" s="4">
        <f t="shared" si="2"/>
        <v>3089789.0625</v>
      </c>
      <c r="G62" s="4">
        <f t="shared" si="3"/>
        <v>269175000</v>
      </c>
    </row>
    <row r="63" spans="2:7" x14ac:dyDescent="0.25">
      <c r="B63">
        <v>47</v>
      </c>
      <c r="C63" s="1">
        <v>7.5499999999999998E-2</v>
      </c>
      <c r="D63" s="4">
        <f t="shared" si="0"/>
        <v>1387500</v>
      </c>
      <c r="E63" s="4">
        <f t="shared" si="1"/>
        <v>1693559.375</v>
      </c>
      <c r="F63" s="4">
        <f t="shared" si="2"/>
        <v>3081059.375</v>
      </c>
      <c r="G63" s="4">
        <f t="shared" si="3"/>
        <v>267787500</v>
      </c>
    </row>
    <row r="64" spans="2:7" x14ac:dyDescent="0.25">
      <c r="B64">
        <v>48</v>
      </c>
      <c r="C64" s="1">
        <v>7.5499999999999998E-2</v>
      </c>
      <c r="D64" s="4">
        <f t="shared" si="0"/>
        <v>1387500</v>
      </c>
      <c r="E64" s="4">
        <f t="shared" si="1"/>
        <v>1684829.6875</v>
      </c>
      <c r="F64" s="4">
        <f t="shared" si="2"/>
        <v>3072329.6875</v>
      </c>
      <c r="G64" s="4">
        <f t="shared" si="3"/>
        <v>266400000</v>
      </c>
    </row>
    <row r="65" spans="2:7" x14ac:dyDescent="0.25">
      <c r="B65">
        <v>49</v>
      </c>
      <c r="C65" s="1">
        <v>7.5499999999999998E-2</v>
      </c>
      <c r="D65" s="4">
        <f t="shared" si="0"/>
        <v>1387500</v>
      </c>
      <c r="E65" s="4">
        <f t="shared" si="1"/>
        <v>1676100</v>
      </c>
      <c r="F65" s="4">
        <f t="shared" si="2"/>
        <v>3063600</v>
      </c>
      <c r="G65" s="4">
        <f t="shared" si="3"/>
        <v>265012500</v>
      </c>
    </row>
    <row r="66" spans="2:7" x14ac:dyDescent="0.25">
      <c r="B66">
        <v>50</v>
      </c>
      <c r="C66" s="1">
        <v>7.5499999999999998E-2</v>
      </c>
      <c r="D66" s="4">
        <f t="shared" si="0"/>
        <v>1387500</v>
      </c>
      <c r="E66" s="4">
        <f t="shared" si="1"/>
        <v>1667370.3125</v>
      </c>
      <c r="F66" s="4">
        <f t="shared" si="2"/>
        <v>3054870.3125</v>
      </c>
      <c r="G66" s="4">
        <f t="shared" si="3"/>
        <v>263625000</v>
      </c>
    </row>
    <row r="67" spans="2:7" x14ac:dyDescent="0.25">
      <c r="B67">
        <v>51</v>
      </c>
      <c r="C67" s="1">
        <v>7.5499999999999998E-2</v>
      </c>
      <c r="D67" s="4">
        <f t="shared" si="0"/>
        <v>1387500</v>
      </c>
      <c r="E67" s="4">
        <f t="shared" si="1"/>
        <v>1658640.625</v>
      </c>
      <c r="F67" s="4">
        <f t="shared" si="2"/>
        <v>3046140.625</v>
      </c>
      <c r="G67" s="4">
        <f t="shared" si="3"/>
        <v>262237500</v>
      </c>
    </row>
    <row r="68" spans="2:7" x14ac:dyDescent="0.25">
      <c r="B68">
        <v>52</v>
      </c>
      <c r="C68" s="1">
        <v>7.5499999999999998E-2</v>
      </c>
      <c r="D68" s="4">
        <f t="shared" si="0"/>
        <v>1387500</v>
      </c>
      <c r="E68" s="4">
        <f t="shared" si="1"/>
        <v>1649910.9375</v>
      </c>
      <c r="F68" s="4">
        <f t="shared" si="2"/>
        <v>3037410.9375</v>
      </c>
      <c r="G68" s="4">
        <f t="shared" si="3"/>
        <v>260850000</v>
      </c>
    </row>
    <row r="69" spans="2:7" x14ac:dyDescent="0.25">
      <c r="B69">
        <v>53</v>
      </c>
      <c r="C69" s="1">
        <v>7.5499999999999998E-2</v>
      </c>
      <c r="D69" s="4">
        <f t="shared" si="0"/>
        <v>1387500</v>
      </c>
      <c r="E69" s="4">
        <f t="shared" si="1"/>
        <v>1641181.25</v>
      </c>
      <c r="F69" s="4">
        <f t="shared" si="2"/>
        <v>3028681.25</v>
      </c>
      <c r="G69" s="4">
        <f t="shared" si="3"/>
        <v>259462500</v>
      </c>
    </row>
    <row r="70" spans="2:7" x14ac:dyDescent="0.25">
      <c r="B70">
        <v>54</v>
      </c>
      <c r="C70" s="1">
        <v>7.5499999999999998E-2</v>
      </c>
      <c r="D70" s="4">
        <f t="shared" si="0"/>
        <v>1387500</v>
      </c>
      <c r="E70" s="4">
        <f t="shared" si="1"/>
        <v>1632451.5625</v>
      </c>
      <c r="F70" s="4">
        <f t="shared" si="2"/>
        <v>3019951.5625</v>
      </c>
      <c r="G70" s="4">
        <f t="shared" si="3"/>
        <v>258075000</v>
      </c>
    </row>
    <row r="71" spans="2:7" x14ac:dyDescent="0.25">
      <c r="B71">
        <v>55</v>
      </c>
      <c r="C71" s="1">
        <v>7.5499999999999998E-2</v>
      </c>
      <c r="D71" s="4">
        <f t="shared" si="0"/>
        <v>1387500</v>
      </c>
      <c r="E71" s="4">
        <f t="shared" si="1"/>
        <v>1623721.875</v>
      </c>
      <c r="F71" s="4">
        <f t="shared" si="2"/>
        <v>3011221.875</v>
      </c>
      <c r="G71" s="4">
        <f t="shared" si="3"/>
        <v>256687500</v>
      </c>
    </row>
    <row r="72" spans="2:7" x14ac:dyDescent="0.25">
      <c r="B72">
        <v>56</v>
      </c>
      <c r="C72" s="1">
        <v>7.5499999999999998E-2</v>
      </c>
      <c r="D72" s="4">
        <f t="shared" si="0"/>
        <v>1387500</v>
      </c>
      <c r="E72" s="4">
        <f t="shared" si="1"/>
        <v>1614992.1875</v>
      </c>
      <c r="F72" s="4">
        <f t="shared" si="2"/>
        <v>3002492.1875</v>
      </c>
      <c r="G72" s="4">
        <f t="shared" si="3"/>
        <v>255300000</v>
      </c>
    </row>
    <row r="73" spans="2:7" x14ac:dyDescent="0.25">
      <c r="B73">
        <v>57</v>
      </c>
      <c r="C73" s="1">
        <v>7.5499999999999998E-2</v>
      </c>
      <c r="D73" s="4">
        <f t="shared" si="0"/>
        <v>1387500</v>
      </c>
      <c r="E73" s="4">
        <f t="shared" si="1"/>
        <v>1606262.5</v>
      </c>
      <c r="F73" s="4">
        <f t="shared" si="2"/>
        <v>2993762.5</v>
      </c>
      <c r="G73" s="4">
        <f t="shared" si="3"/>
        <v>253912500</v>
      </c>
    </row>
    <row r="74" spans="2:7" x14ac:dyDescent="0.25">
      <c r="B74">
        <v>58</v>
      </c>
      <c r="C74" s="1">
        <v>7.5499999999999998E-2</v>
      </c>
      <c r="D74" s="4">
        <f t="shared" si="0"/>
        <v>1387500</v>
      </c>
      <c r="E74" s="4">
        <f t="shared" si="1"/>
        <v>1597532.8125</v>
      </c>
      <c r="F74" s="4">
        <f t="shared" si="2"/>
        <v>2985032.8125</v>
      </c>
      <c r="G74" s="4">
        <f t="shared" si="3"/>
        <v>252525000</v>
      </c>
    </row>
    <row r="75" spans="2:7" x14ac:dyDescent="0.25">
      <c r="B75">
        <v>59</v>
      </c>
      <c r="C75" s="1">
        <v>7.5499999999999998E-2</v>
      </c>
      <c r="D75" s="4">
        <f t="shared" si="0"/>
        <v>1387500</v>
      </c>
      <c r="E75" s="4">
        <f t="shared" si="1"/>
        <v>1588803.125</v>
      </c>
      <c r="F75" s="4">
        <f t="shared" si="2"/>
        <v>2976303.125</v>
      </c>
      <c r="G75" s="4">
        <f t="shared" si="3"/>
        <v>251137500</v>
      </c>
    </row>
    <row r="76" spans="2:7" x14ac:dyDescent="0.25">
      <c r="B76">
        <v>60</v>
      </c>
      <c r="C76" s="1">
        <v>7.5499999999999998E-2</v>
      </c>
      <c r="D76" s="4">
        <f t="shared" si="0"/>
        <v>1387500</v>
      </c>
      <c r="E76" s="4">
        <f t="shared" si="1"/>
        <v>1580073.4375</v>
      </c>
      <c r="F76" s="4">
        <f t="shared" si="2"/>
        <v>2967573.4375</v>
      </c>
      <c r="G76" s="4">
        <f t="shared" si="3"/>
        <v>249750000</v>
      </c>
    </row>
    <row r="77" spans="2:7" x14ac:dyDescent="0.25">
      <c r="B77">
        <v>61</v>
      </c>
      <c r="C77" s="1">
        <v>7.5499999999999998E-2</v>
      </c>
      <c r="D77" s="4">
        <f t="shared" si="0"/>
        <v>1387500</v>
      </c>
      <c r="E77" s="4">
        <f t="shared" ref="E77:E140" si="4">(C77/12)*G76</f>
        <v>1571343.75</v>
      </c>
      <c r="F77" s="4">
        <f t="shared" ref="F77:F140" si="5">E77+D77</f>
        <v>2958843.75</v>
      </c>
      <c r="G77" s="4">
        <f t="shared" ref="G77:G140" si="6">G76-D77</f>
        <v>248362500</v>
      </c>
    </row>
    <row r="78" spans="2:7" x14ac:dyDescent="0.25">
      <c r="B78">
        <v>62</v>
      </c>
      <c r="C78" s="1">
        <v>7.5499999999999998E-2</v>
      </c>
      <c r="D78" s="4">
        <f t="shared" si="0"/>
        <v>1387500</v>
      </c>
      <c r="E78" s="4">
        <f t="shared" si="4"/>
        <v>1562614.0625</v>
      </c>
      <c r="F78" s="4">
        <f t="shared" si="5"/>
        <v>2950114.0625</v>
      </c>
      <c r="G78" s="4">
        <f t="shared" si="6"/>
        <v>246975000</v>
      </c>
    </row>
    <row r="79" spans="2:7" x14ac:dyDescent="0.25">
      <c r="B79">
        <v>63</v>
      </c>
      <c r="C79" s="1">
        <v>7.5499999999999998E-2</v>
      </c>
      <c r="D79" s="4">
        <f t="shared" si="0"/>
        <v>1387500</v>
      </c>
      <c r="E79" s="4">
        <f t="shared" si="4"/>
        <v>1553884.375</v>
      </c>
      <c r="F79" s="4">
        <f t="shared" si="5"/>
        <v>2941384.375</v>
      </c>
      <c r="G79" s="4">
        <f t="shared" si="6"/>
        <v>245587500</v>
      </c>
    </row>
    <row r="80" spans="2:7" x14ac:dyDescent="0.25">
      <c r="B80">
        <v>64</v>
      </c>
      <c r="C80" s="1">
        <v>7.5499999999999998E-2</v>
      </c>
      <c r="D80" s="4">
        <f t="shared" si="0"/>
        <v>1387500</v>
      </c>
      <c r="E80" s="4">
        <f t="shared" si="4"/>
        <v>1545154.6875</v>
      </c>
      <c r="F80" s="4">
        <f t="shared" si="5"/>
        <v>2932654.6875</v>
      </c>
      <c r="G80" s="4">
        <f t="shared" si="6"/>
        <v>244200000</v>
      </c>
    </row>
    <row r="81" spans="2:7" x14ac:dyDescent="0.25">
      <c r="B81">
        <v>65</v>
      </c>
      <c r="C81" s="1">
        <v>7.5499999999999998E-2</v>
      </c>
      <c r="D81" s="4">
        <f t="shared" si="0"/>
        <v>1387500</v>
      </c>
      <c r="E81" s="4">
        <f t="shared" si="4"/>
        <v>1536425</v>
      </c>
      <c r="F81" s="4">
        <f t="shared" si="5"/>
        <v>2923925</v>
      </c>
      <c r="G81" s="4">
        <f t="shared" si="6"/>
        <v>242812500</v>
      </c>
    </row>
    <row r="82" spans="2:7" x14ac:dyDescent="0.25">
      <c r="B82">
        <v>66</v>
      </c>
      <c r="C82" s="1">
        <v>7.5499999999999998E-2</v>
      </c>
      <c r="D82" s="4">
        <f t="shared" ref="D82:D145" si="7">IF(G81=0,0,G81/($C$12+1-B82))</f>
        <v>1387500</v>
      </c>
      <c r="E82" s="4">
        <f t="shared" si="4"/>
        <v>1527695.3125</v>
      </c>
      <c r="F82" s="4">
        <f t="shared" si="5"/>
        <v>2915195.3125</v>
      </c>
      <c r="G82" s="4">
        <f t="shared" si="6"/>
        <v>241425000</v>
      </c>
    </row>
    <row r="83" spans="2:7" x14ac:dyDescent="0.25">
      <c r="B83">
        <v>67</v>
      </c>
      <c r="C83" s="1">
        <v>7.5499999999999998E-2</v>
      </c>
      <c r="D83" s="4">
        <f t="shared" si="7"/>
        <v>1387500</v>
      </c>
      <c r="E83" s="4">
        <f t="shared" si="4"/>
        <v>1518965.625</v>
      </c>
      <c r="F83" s="4">
        <f t="shared" si="5"/>
        <v>2906465.625</v>
      </c>
      <c r="G83" s="4">
        <f t="shared" si="6"/>
        <v>240037500</v>
      </c>
    </row>
    <row r="84" spans="2:7" x14ac:dyDescent="0.25">
      <c r="B84">
        <v>68</v>
      </c>
      <c r="C84" s="1">
        <v>7.5499999999999998E-2</v>
      </c>
      <c r="D84" s="4">
        <f t="shared" si="7"/>
        <v>1387500</v>
      </c>
      <c r="E84" s="4">
        <f t="shared" si="4"/>
        <v>1510235.9375</v>
      </c>
      <c r="F84" s="4">
        <f t="shared" si="5"/>
        <v>2897735.9375</v>
      </c>
      <c r="G84" s="4">
        <f t="shared" si="6"/>
        <v>238650000</v>
      </c>
    </row>
    <row r="85" spans="2:7" x14ac:dyDescent="0.25">
      <c r="B85">
        <v>69</v>
      </c>
      <c r="C85" s="1">
        <v>7.5499999999999998E-2</v>
      </c>
      <c r="D85" s="4">
        <f t="shared" si="7"/>
        <v>1387500</v>
      </c>
      <c r="E85" s="4">
        <f t="shared" si="4"/>
        <v>1501506.25</v>
      </c>
      <c r="F85" s="4">
        <f t="shared" si="5"/>
        <v>2889006.25</v>
      </c>
      <c r="G85" s="4">
        <f t="shared" si="6"/>
        <v>237262500</v>
      </c>
    </row>
    <row r="86" spans="2:7" x14ac:dyDescent="0.25">
      <c r="B86">
        <v>70</v>
      </c>
      <c r="C86" s="1">
        <v>7.5499999999999998E-2</v>
      </c>
      <c r="D86" s="4">
        <f t="shared" si="7"/>
        <v>1387500</v>
      </c>
      <c r="E86" s="4">
        <f t="shared" si="4"/>
        <v>1492776.5625</v>
      </c>
      <c r="F86" s="4">
        <f t="shared" si="5"/>
        <v>2880276.5625</v>
      </c>
      <c r="G86" s="4">
        <f t="shared" si="6"/>
        <v>235875000</v>
      </c>
    </row>
    <row r="87" spans="2:7" x14ac:dyDescent="0.25">
      <c r="B87">
        <v>71</v>
      </c>
      <c r="C87" s="1">
        <v>7.5499999999999998E-2</v>
      </c>
      <c r="D87" s="4">
        <f t="shared" si="7"/>
        <v>1387500</v>
      </c>
      <c r="E87" s="4">
        <f t="shared" si="4"/>
        <v>1484046.875</v>
      </c>
      <c r="F87" s="4">
        <f t="shared" si="5"/>
        <v>2871546.875</v>
      </c>
      <c r="G87" s="4">
        <f t="shared" si="6"/>
        <v>234487500</v>
      </c>
    </row>
    <row r="88" spans="2:7" x14ac:dyDescent="0.25">
      <c r="B88">
        <v>72</v>
      </c>
      <c r="C88" s="1">
        <v>7.5499999999999998E-2</v>
      </c>
      <c r="D88" s="4">
        <f t="shared" si="7"/>
        <v>1387500</v>
      </c>
      <c r="E88" s="4">
        <f t="shared" si="4"/>
        <v>1475317.1875</v>
      </c>
      <c r="F88" s="4">
        <f t="shared" si="5"/>
        <v>2862817.1875</v>
      </c>
      <c r="G88" s="4">
        <f t="shared" si="6"/>
        <v>233100000</v>
      </c>
    </row>
    <row r="89" spans="2:7" x14ac:dyDescent="0.25">
      <c r="B89">
        <v>73</v>
      </c>
      <c r="C89" s="1">
        <v>9.5500000000000002E-2</v>
      </c>
      <c r="D89" s="4">
        <f t="shared" si="7"/>
        <v>1387500</v>
      </c>
      <c r="E89" s="4">
        <f t="shared" si="4"/>
        <v>1855087.5</v>
      </c>
      <c r="F89" s="4">
        <f t="shared" si="5"/>
        <v>3242587.5</v>
      </c>
      <c r="G89" s="4">
        <f t="shared" si="6"/>
        <v>231712500</v>
      </c>
    </row>
    <row r="90" spans="2:7" x14ac:dyDescent="0.25">
      <c r="B90">
        <v>74</v>
      </c>
      <c r="C90" s="1">
        <v>9.5500000000000002E-2</v>
      </c>
      <c r="D90" s="4">
        <f t="shared" si="7"/>
        <v>1387500</v>
      </c>
      <c r="E90" s="4">
        <f t="shared" si="4"/>
        <v>1844045.3125</v>
      </c>
      <c r="F90" s="4">
        <f t="shared" si="5"/>
        <v>3231545.3125</v>
      </c>
      <c r="G90" s="4">
        <f t="shared" si="6"/>
        <v>230325000</v>
      </c>
    </row>
    <row r="91" spans="2:7" x14ac:dyDescent="0.25">
      <c r="B91">
        <v>75</v>
      </c>
      <c r="C91" s="1">
        <v>9.5500000000000002E-2</v>
      </c>
      <c r="D91" s="4">
        <f t="shared" si="7"/>
        <v>1387500</v>
      </c>
      <c r="E91" s="4">
        <f t="shared" si="4"/>
        <v>1833003.125</v>
      </c>
      <c r="F91" s="4">
        <f t="shared" si="5"/>
        <v>3220503.125</v>
      </c>
      <c r="G91" s="4">
        <f t="shared" si="6"/>
        <v>228937500</v>
      </c>
    </row>
    <row r="92" spans="2:7" x14ac:dyDescent="0.25">
      <c r="B92">
        <v>76</v>
      </c>
      <c r="C92" s="1">
        <v>9.5500000000000002E-2</v>
      </c>
      <c r="D92" s="4">
        <f t="shared" si="7"/>
        <v>1387500</v>
      </c>
      <c r="E92" s="4">
        <f t="shared" si="4"/>
        <v>1821960.9375</v>
      </c>
      <c r="F92" s="4">
        <f t="shared" si="5"/>
        <v>3209460.9375</v>
      </c>
      <c r="G92" s="4">
        <f t="shared" si="6"/>
        <v>227550000</v>
      </c>
    </row>
    <row r="93" spans="2:7" x14ac:dyDescent="0.25">
      <c r="B93">
        <v>77</v>
      </c>
      <c r="C93" s="1">
        <v>9.5500000000000002E-2</v>
      </c>
      <c r="D93" s="4">
        <f t="shared" si="7"/>
        <v>1387500</v>
      </c>
      <c r="E93" s="4">
        <f t="shared" si="4"/>
        <v>1810918.75</v>
      </c>
      <c r="F93" s="4">
        <f t="shared" si="5"/>
        <v>3198418.75</v>
      </c>
      <c r="G93" s="4">
        <f t="shared" si="6"/>
        <v>226162500</v>
      </c>
    </row>
    <row r="94" spans="2:7" x14ac:dyDescent="0.25">
      <c r="B94">
        <v>78</v>
      </c>
      <c r="C94" s="1">
        <v>9.5500000000000002E-2</v>
      </c>
      <c r="D94" s="4">
        <f t="shared" si="7"/>
        <v>1387500</v>
      </c>
      <c r="E94" s="4">
        <f t="shared" si="4"/>
        <v>1799876.5625</v>
      </c>
      <c r="F94" s="4">
        <f t="shared" si="5"/>
        <v>3187376.5625</v>
      </c>
      <c r="G94" s="4">
        <f t="shared" si="6"/>
        <v>224775000</v>
      </c>
    </row>
    <row r="95" spans="2:7" x14ac:dyDescent="0.25">
      <c r="B95">
        <v>79</v>
      </c>
      <c r="C95" s="1">
        <v>9.5500000000000002E-2</v>
      </c>
      <c r="D95" s="4">
        <f t="shared" si="7"/>
        <v>1387500</v>
      </c>
      <c r="E95" s="4">
        <f t="shared" si="4"/>
        <v>1788834.375</v>
      </c>
      <c r="F95" s="4">
        <f t="shared" si="5"/>
        <v>3176334.375</v>
      </c>
      <c r="G95" s="4">
        <f t="shared" si="6"/>
        <v>223387500</v>
      </c>
    </row>
    <row r="96" spans="2:7" x14ac:dyDescent="0.25">
      <c r="B96">
        <v>80</v>
      </c>
      <c r="C96" s="1">
        <v>9.5500000000000002E-2</v>
      </c>
      <c r="D96" s="4">
        <f t="shared" si="7"/>
        <v>1387500</v>
      </c>
      <c r="E96" s="4">
        <f t="shared" si="4"/>
        <v>1777792.1875</v>
      </c>
      <c r="F96" s="4">
        <f t="shared" si="5"/>
        <v>3165292.1875</v>
      </c>
      <c r="G96" s="4">
        <f t="shared" si="6"/>
        <v>222000000</v>
      </c>
    </row>
    <row r="97" spans="2:7" x14ac:dyDescent="0.25">
      <c r="B97">
        <v>81</v>
      </c>
      <c r="C97" s="1">
        <v>9.5500000000000002E-2</v>
      </c>
      <c r="D97" s="4">
        <f t="shared" si="7"/>
        <v>1387500</v>
      </c>
      <c r="E97" s="4">
        <f t="shared" si="4"/>
        <v>1766750</v>
      </c>
      <c r="F97" s="4">
        <f t="shared" si="5"/>
        <v>3154250</v>
      </c>
      <c r="G97" s="4">
        <f t="shared" si="6"/>
        <v>220612500</v>
      </c>
    </row>
    <row r="98" spans="2:7" x14ac:dyDescent="0.25">
      <c r="B98">
        <v>82</v>
      </c>
      <c r="C98" s="1">
        <v>9.5500000000000002E-2</v>
      </c>
      <c r="D98" s="4">
        <f t="shared" si="7"/>
        <v>1387500</v>
      </c>
      <c r="E98" s="4">
        <f t="shared" si="4"/>
        <v>1755707.8125</v>
      </c>
      <c r="F98" s="4">
        <f t="shared" si="5"/>
        <v>3143207.8125</v>
      </c>
      <c r="G98" s="4">
        <f t="shared" si="6"/>
        <v>219225000</v>
      </c>
    </row>
    <row r="99" spans="2:7" x14ac:dyDescent="0.25">
      <c r="B99">
        <v>83</v>
      </c>
      <c r="C99" s="1">
        <v>9.5500000000000002E-2</v>
      </c>
      <c r="D99" s="4">
        <f t="shared" si="7"/>
        <v>1387500</v>
      </c>
      <c r="E99" s="4">
        <f t="shared" si="4"/>
        <v>1744665.625</v>
      </c>
      <c r="F99" s="4">
        <f t="shared" si="5"/>
        <v>3132165.625</v>
      </c>
      <c r="G99" s="4">
        <f t="shared" si="6"/>
        <v>217837500</v>
      </c>
    </row>
    <row r="100" spans="2:7" x14ac:dyDescent="0.25">
      <c r="B100">
        <v>84</v>
      </c>
      <c r="C100" s="1">
        <v>9.5500000000000002E-2</v>
      </c>
      <c r="D100" s="4">
        <f t="shared" si="7"/>
        <v>1387500</v>
      </c>
      <c r="E100" s="4">
        <f t="shared" si="4"/>
        <v>1733623.4375</v>
      </c>
      <c r="F100" s="4">
        <f t="shared" si="5"/>
        <v>3121123.4375</v>
      </c>
      <c r="G100" s="4">
        <f t="shared" si="6"/>
        <v>216450000</v>
      </c>
    </row>
    <row r="101" spans="2:7" x14ac:dyDescent="0.25">
      <c r="B101">
        <v>85</v>
      </c>
      <c r="C101" s="1">
        <v>9.5500000000000002E-2</v>
      </c>
      <c r="D101" s="4">
        <f t="shared" si="7"/>
        <v>1387500</v>
      </c>
      <c r="E101" s="4">
        <f t="shared" si="4"/>
        <v>1722581.25</v>
      </c>
      <c r="F101" s="4">
        <f t="shared" si="5"/>
        <v>3110081.25</v>
      </c>
      <c r="G101" s="4">
        <f t="shared" si="6"/>
        <v>215062500</v>
      </c>
    </row>
    <row r="102" spans="2:7" x14ac:dyDescent="0.25">
      <c r="B102">
        <v>86</v>
      </c>
      <c r="C102" s="1">
        <v>9.5500000000000002E-2</v>
      </c>
      <c r="D102" s="4">
        <f t="shared" si="7"/>
        <v>1387500</v>
      </c>
      <c r="E102" s="4">
        <f t="shared" si="4"/>
        <v>1711539.0625</v>
      </c>
      <c r="F102" s="4">
        <f t="shared" si="5"/>
        <v>3099039.0625</v>
      </c>
      <c r="G102" s="4">
        <f t="shared" si="6"/>
        <v>213675000</v>
      </c>
    </row>
    <row r="103" spans="2:7" x14ac:dyDescent="0.25">
      <c r="B103">
        <v>87</v>
      </c>
      <c r="C103" s="1">
        <v>9.5500000000000002E-2</v>
      </c>
      <c r="D103" s="4">
        <f t="shared" si="7"/>
        <v>1387500</v>
      </c>
      <c r="E103" s="4">
        <f t="shared" si="4"/>
        <v>1700496.875</v>
      </c>
      <c r="F103" s="4">
        <f t="shared" si="5"/>
        <v>3087996.875</v>
      </c>
      <c r="G103" s="4">
        <f t="shared" si="6"/>
        <v>212287500</v>
      </c>
    </row>
    <row r="104" spans="2:7" x14ac:dyDescent="0.25">
      <c r="B104">
        <v>88</v>
      </c>
      <c r="C104" s="1">
        <v>9.5500000000000002E-2</v>
      </c>
      <c r="D104" s="4">
        <f t="shared" si="7"/>
        <v>1387500</v>
      </c>
      <c r="E104" s="4">
        <f t="shared" si="4"/>
        <v>1689454.6875</v>
      </c>
      <c r="F104" s="4">
        <f t="shared" si="5"/>
        <v>3076954.6875</v>
      </c>
      <c r="G104" s="4">
        <f t="shared" si="6"/>
        <v>210900000</v>
      </c>
    </row>
    <row r="105" spans="2:7" x14ac:dyDescent="0.25">
      <c r="B105">
        <v>89</v>
      </c>
      <c r="C105" s="1">
        <v>9.5500000000000002E-2</v>
      </c>
      <c r="D105" s="4">
        <f t="shared" si="7"/>
        <v>1387500</v>
      </c>
      <c r="E105" s="4">
        <f t="shared" si="4"/>
        <v>1678412.5</v>
      </c>
      <c r="F105" s="4">
        <f t="shared" si="5"/>
        <v>3065912.5</v>
      </c>
      <c r="G105" s="4">
        <f t="shared" si="6"/>
        <v>209512500</v>
      </c>
    </row>
    <row r="106" spans="2:7" x14ac:dyDescent="0.25">
      <c r="B106">
        <v>90</v>
      </c>
      <c r="C106" s="1">
        <v>9.5500000000000002E-2</v>
      </c>
      <c r="D106" s="4">
        <f t="shared" si="7"/>
        <v>1387500</v>
      </c>
      <c r="E106" s="4">
        <f t="shared" si="4"/>
        <v>1667370.3125</v>
      </c>
      <c r="F106" s="4">
        <f t="shared" si="5"/>
        <v>3054870.3125</v>
      </c>
      <c r="G106" s="4">
        <f t="shared" si="6"/>
        <v>208125000</v>
      </c>
    </row>
    <row r="107" spans="2:7" x14ac:dyDescent="0.25">
      <c r="B107">
        <v>91</v>
      </c>
      <c r="C107" s="1">
        <v>9.5500000000000002E-2</v>
      </c>
      <c r="D107" s="4">
        <f t="shared" si="7"/>
        <v>1387500</v>
      </c>
      <c r="E107" s="4">
        <f t="shared" si="4"/>
        <v>1656328.125</v>
      </c>
      <c r="F107" s="4">
        <f t="shared" si="5"/>
        <v>3043828.125</v>
      </c>
      <c r="G107" s="4">
        <f t="shared" si="6"/>
        <v>206737500</v>
      </c>
    </row>
    <row r="108" spans="2:7" x14ac:dyDescent="0.25">
      <c r="B108">
        <v>92</v>
      </c>
      <c r="C108" s="1">
        <v>9.5500000000000002E-2</v>
      </c>
      <c r="D108" s="4">
        <f t="shared" si="7"/>
        <v>1387500</v>
      </c>
      <c r="E108" s="4">
        <f t="shared" si="4"/>
        <v>1645285.9375</v>
      </c>
      <c r="F108" s="4">
        <f t="shared" si="5"/>
        <v>3032785.9375</v>
      </c>
      <c r="G108" s="4">
        <f t="shared" si="6"/>
        <v>205350000</v>
      </c>
    </row>
    <row r="109" spans="2:7" x14ac:dyDescent="0.25">
      <c r="B109">
        <v>93</v>
      </c>
      <c r="C109" s="1">
        <v>9.5500000000000002E-2</v>
      </c>
      <c r="D109" s="4">
        <f t="shared" si="7"/>
        <v>1387500</v>
      </c>
      <c r="E109" s="4">
        <f t="shared" si="4"/>
        <v>1634243.75</v>
      </c>
      <c r="F109" s="4">
        <f t="shared" si="5"/>
        <v>3021743.75</v>
      </c>
      <c r="G109" s="4">
        <f t="shared" si="6"/>
        <v>203962500</v>
      </c>
    </row>
    <row r="110" spans="2:7" x14ac:dyDescent="0.25">
      <c r="B110">
        <v>94</v>
      </c>
      <c r="C110" s="1">
        <v>9.5500000000000002E-2</v>
      </c>
      <c r="D110" s="4">
        <f t="shared" si="7"/>
        <v>1387500</v>
      </c>
      <c r="E110" s="4">
        <f t="shared" si="4"/>
        <v>1623201.5625</v>
      </c>
      <c r="F110" s="4">
        <f t="shared" si="5"/>
        <v>3010701.5625</v>
      </c>
      <c r="G110" s="4">
        <f t="shared" si="6"/>
        <v>202575000</v>
      </c>
    </row>
    <row r="111" spans="2:7" x14ac:dyDescent="0.25">
      <c r="B111">
        <v>95</v>
      </c>
      <c r="C111" s="1">
        <v>9.5500000000000002E-2</v>
      </c>
      <c r="D111" s="4">
        <f t="shared" si="7"/>
        <v>1387500</v>
      </c>
      <c r="E111" s="4">
        <f t="shared" si="4"/>
        <v>1612159.375</v>
      </c>
      <c r="F111" s="4">
        <f t="shared" si="5"/>
        <v>2999659.375</v>
      </c>
      <c r="G111" s="4">
        <f t="shared" si="6"/>
        <v>201187500</v>
      </c>
    </row>
    <row r="112" spans="2:7" x14ac:dyDescent="0.25">
      <c r="B112">
        <v>96</v>
      </c>
      <c r="C112" s="1">
        <v>9.5500000000000002E-2</v>
      </c>
      <c r="D112" s="4">
        <f t="shared" si="7"/>
        <v>1387500</v>
      </c>
      <c r="E112" s="4">
        <f t="shared" si="4"/>
        <v>1601117.1875</v>
      </c>
      <c r="F112" s="4">
        <f t="shared" si="5"/>
        <v>2988617.1875</v>
      </c>
      <c r="G112" s="4">
        <f t="shared" si="6"/>
        <v>199800000</v>
      </c>
    </row>
    <row r="113" spans="2:7" x14ac:dyDescent="0.25">
      <c r="B113">
        <v>97</v>
      </c>
      <c r="C113" s="1">
        <v>9.5500000000000002E-2</v>
      </c>
      <c r="D113" s="4">
        <f t="shared" si="7"/>
        <v>1387500</v>
      </c>
      <c r="E113" s="4">
        <f t="shared" si="4"/>
        <v>1590075</v>
      </c>
      <c r="F113" s="4">
        <f t="shared" si="5"/>
        <v>2977575</v>
      </c>
      <c r="G113" s="4">
        <f t="shared" si="6"/>
        <v>198412500</v>
      </c>
    </row>
    <row r="114" spans="2:7" x14ac:dyDescent="0.25">
      <c r="B114">
        <v>98</v>
      </c>
      <c r="C114" s="1">
        <v>9.5500000000000002E-2</v>
      </c>
      <c r="D114" s="4">
        <f t="shared" si="7"/>
        <v>1387500</v>
      </c>
      <c r="E114" s="4">
        <f t="shared" si="4"/>
        <v>1579032.8125</v>
      </c>
      <c r="F114" s="4">
        <f t="shared" si="5"/>
        <v>2966532.8125</v>
      </c>
      <c r="G114" s="4">
        <f t="shared" si="6"/>
        <v>197025000</v>
      </c>
    </row>
    <row r="115" spans="2:7" x14ac:dyDescent="0.25">
      <c r="B115">
        <v>99</v>
      </c>
      <c r="C115" s="1">
        <v>9.5500000000000002E-2</v>
      </c>
      <c r="D115" s="4">
        <f t="shared" si="7"/>
        <v>1387500</v>
      </c>
      <c r="E115" s="4">
        <f t="shared" si="4"/>
        <v>1567990.625</v>
      </c>
      <c r="F115" s="4">
        <f t="shared" si="5"/>
        <v>2955490.625</v>
      </c>
      <c r="G115" s="4">
        <f t="shared" si="6"/>
        <v>195637500</v>
      </c>
    </row>
    <row r="116" spans="2:7" x14ac:dyDescent="0.25">
      <c r="B116">
        <v>100</v>
      </c>
      <c r="C116" s="1">
        <v>9.5500000000000002E-2</v>
      </c>
      <c r="D116" s="4">
        <f t="shared" si="7"/>
        <v>1387500</v>
      </c>
      <c r="E116" s="4">
        <f t="shared" si="4"/>
        <v>1556948.4375</v>
      </c>
      <c r="F116" s="4">
        <f t="shared" si="5"/>
        <v>2944448.4375</v>
      </c>
      <c r="G116" s="4">
        <f t="shared" si="6"/>
        <v>194250000</v>
      </c>
    </row>
    <row r="117" spans="2:7" x14ac:dyDescent="0.25">
      <c r="B117">
        <v>101</v>
      </c>
      <c r="C117" s="1">
        <v>9.5500000000000002E-2</v>
      </c>
      <c r="D117" s="4">
        <f t="shared" si="7"/>
        <v>1387500</v>
      </c>
      <c r="E117" s="4">
        <f t="shared" si="4"/>
        <v>1545906.25</v>
      </c>
      <c r="F117" s="4">
        <f t="shared" si="5"/>
        <v>2933406.25</v>
      </c>
      <c r="G117" s="4">
        <f t="shared" si="6"/>
        <v>192862500</v>
      </c>
    </row>
    <row r="118" spans="2:7" x14ac:dyDescent="0.25">
      <c r="B118">
        <v>102</v>
      </c>
      <c r="C118" s="1">
        <v>9.5500000000000002E-2</v>
      </c>
      <c r="D118" s="4">
        <f t="shared" si="7"/>
        <v>1387500</v>
      </c>
      <c r="E118" s="4">
        <f t="shared" si="4"/>
        <v>1534864.0625</v>
      </c>
      <c r="F118" s="4">
        <f t="shared" si="5"/>
        <v>2922364.0625</v>
      </c>
      <c r="G118" s="4">
        <f t="shared" si="6"/>
        <v>191475000</v>
      </c>
    </row>
    <row r="119" spans="2:7" x14ac:dyDescent="0.25">
      <c r="B119">
        <v>103</v>
      </c>
      <c r="C119" s="1">
        <v>9.5500000000000002E-2</v>
      </c>
      <c r="D119" s="4">
        <f t="shared" si="7"/>
        <v>1387500</v>
      </c>
      <c r="E119" s="4">
        <f t="shared" si="4"/>
        <v>1523821.875</v>
      </c>
      <c r="F119" s="4">
        <f t="shared" si="5"/>
        <v>2911321.875</v>
      </c>
      <c r="G119" s="4">
        <f t="shared" si="6"/>
        <v>190087500</v>
      </c>
    </row>
    <row r="120" spans="2:7" x14ac:dyDescent="0.25">
      <c r="B120">
        <v>104</v>
      </c>
      <c r="C120" s="1">
        <v>9.5500000000000002E-2</v>
      </c>
      <c r="D120" s="4">
        <f t="shared" si="7"/>
        <v>1387500</v>
      </c>
      <c r="E120" s="4">
        <f t="shared" si="4"/>
        <v>1512779.6875</v>
      </c>
      <c r="F120" s="4">
        <f t="shared" si="5"/>
        <v>2900279.6875</v>
      </c>
      <c r="G120" s="4">
        <f t="shared" si="6"/>
        <v>188700000</v>
      </c>
    </row>
    <row r="121" spans="2:7" x14ac:dyDescent="0.25">
      <c r="B121">
        <v>105</v>
      </c>
      <c r="C121" s="1">
        <v>9.5500000000000002E-2</v>
      </c>
      <c r="D121" s="4">
        <f t="shared" si="7"/>
        <v>1387500</v>
      </c>
      <c r="E121" s="4">
        <f t="shared" si="4"/>
        <v>1501737.5</v>
      </c>
      <c r="F121" s="4">
        <f t="shared" si="5"/>
        <v>2889237.5</v>
      </c>
      <c r="G121" s="4">
        <f t="shared" si="6"/>
        <v>187312500</v>
      </c>
    </row>
    <row r="122" spans="2:7" x14ac:dyDescent="0.25">
      <c r="B122">
        <v>106</v>
      </c>
      <c r="C122" s="1">
        <v>9.5500000000000002E-2</v>
      </c>
      <c r="D122" s="4">
        <f t="shared" si="7"/>
        <v>1387500</v>
      </c>
      <c r="E122" s="4">
        <f t="shared" si="4"/>
        <v>1490695.3125</v>
      </c>
      <c r="F122" s="4">
        <f t="shared" si="5"/>
        <v>2878195.3125</v>
      </c>
      <c r="G122" s="4">
        <f t="shared" si="6"/>
        <v>185925000</v>
      </c>
    </row>
    <row r="123" spans="2:7" x14ac:dyDescent="0.25">
      <c r="B123">
        <v>107</v>
      </c>
      <c r="C123" s="1">
        <v>9.5500000000000002E-2</v>
      </c>
      <c r="D123" s="4">
        <f t="shared" si="7"/>
        <v>1387500</v>
      </c>
      <c r="E123" s="4">
        <f t="shared" si="4"/>
        <v>1479653.125</v>
      </c>
      <c r="F123" s="4">
        <f t="shared" si="5"/>
        <v>2867153.125</v>
      </c>
      <c r="G123" s="4">
        <f t="shared" si="6"/>
        <v>184537500</v>
      </c>
    </row>
    <row r="124" spans="2:7" x14ac:dyDescent="0.25">
      <c r="B124">
        <v>108</v>
      </c>
      <c r="C124" s="1">
        <v>9.5500000000000002E-2</v>
      </c>
      <c r="D124" s="4">
        <f t="shared" si="7"/>
        <v>1387500</v>
      </c>
      <c r="E124" s="4">
        <f t="shared" si="4"/>
        <v>1468610.9375</v>
      </c>
      <c r="F124" s="4">
        <f t="shared" si="5"/>
        <v>2856110.9375</v>
      </c>
      <c r="G124" s="4">
        <f t="shared" si="6"/>
        <v>183150000</v>
      </c>
    </row>
    <row r="125" spans="2:7" x14ac:dyDescent="0.25">
      <c r="B125">
        <v>109</v>
      </c>
      <c r="C125" s="1">
        <v>9.5500000000000002E-2</v>
      </c>
      <c r="D125" s="4">
        <f t="shared" si="7"/>
        <v>1387500</v>
      </c>
      <c r="E125" s="4">
        <f t="shared" si="4"/>
        <v>1457568.75</v>
      </c>
      <c r="F125" s="4">
        <f t="shared" si="5"/>
        <v>2845068.75</v>
      </c>
      <c r="G125" s="4">
        <f t="shared" si="6"/>
        <v>181762500</v>
      </c>
    </row>
    <row r="126" spans="2:7" x14ac:dyDescent="0.25">
      <c r="B126">
        <v>110</v>
      </c>
      <c r="C126" s="1">
        <v>9.5500000000000002E-2</v>
      </c>
      <c r="D126" s="4">
        <f t="shared" si="7"/>
        <v>1387500</v>
      </c>
      <c r="E126" s="4">
        <f t="shared" si="4"/>
        <v>1446526.5625</v>
      </c>
      <c r="F126" s="4">
        <f t="shared" si="5"/>
        <v>2834026.5625</v>
      </c>
      <c r="G126" s="4">
        <f t="shared" si="6"/>
        <v>180375000</v>
      </c>
    </row>
    <row r="127" spans="2:7" x14ac:dyDescent="0.25">
      <c r="B127">
        <v>111</v>
      </c>
      <c r="C127" s="1">
        <v>9.5500000000000002E-2</v>
      </c>
      <c r="D127" s="4">
        <f t="shared" si="7"/>
        <v>1387500</v>
      </c>
      <c r="E127" s="4">
        <f t="shared" si="4"/>
        <v>1435484.375</v>
      </c>
      <c r="F127" s="4">
        <f t="shared" si="5"/>
        <v>2822984.375</v>
      </c>
      <c r="G127" s="4">
        <f t="shared" si="6"/>
        <v>178987500</v>
      </c>
    </row>
    <row r="128" spans="2:7" x14ac:dyDescent="0.25">
      <c r="B128">
        <v>112</v>
      </c>
      <c r="C128" s="1">
        <v>9.5500000000000002E-2</v>
      </c>
      <c r="D128" s="4">
        <f t="shared" si="7"/>
        <v>1387500</v>
      </c>
      <c r="E128" s="4">
        <f t="shared" si="4"/>
        <v>1424442.1875</v>
      </c>
      <c r="F128" s="4">
        <f t="shared" si="5"/>
        <v>2811942.1875</v>
      </c>
      <c r="G128" s="4">
        <f t="shared" si="6"/>
        <v>177600000</v>
      </c>
    </row>
    <row r="129" spans="2:7" x14ac:dyDescent="0.25">
      <c r="B129">
        <v>113</v>
      </c>
      <c r="C129" s="1">
        <v>9.5500000000000002E-2</v>
      </c>
      <c r="D129" s="4">
        <f t="shared" si="7"/>
        <v>1387500</v>
      </c>
      <c r="E129" s="4">
        <f t="shared" si="4"/>
        <v>1413400</v>
      </c>
      <c r="F129" s="4">
        <f t="shared" si="5"/>
        <v>2800900</v>
      </c>
      <c r="G129" s="4">
        <f t="shared" si="6"/>
        <v>176212500</v>
      </c>
    </row>
    <row r="130" spans="2:7" x14ac:dyDescent="0.25">
      <c r="B130">
        <v>114</v>
      </c>
      <c r="C130" s="1">
        <v>9.5500000000000002E-2</v>
      </c>
      <c r="D130" s="4">
        <f t="shared" si="7"/>
        <v>1387500</v>
      </c>
      <c r="E130" s="4">
        <f t="shared" si="4"/>
        <v>1402357.8125</v>
      </c>
      <c r="F130" s="4">
        <f t="shared" si="5"/>
        <v>2789857.8125</v>
      </c>
      <c r="G130" s="4">
        <f t="shared" si="6"/>
        <v>174825000</v>
      </c>
    </row>
    <row r="131" spans="2:7" x14ac:dyDescent="0.25">
      <c r="B131">
        <v>115</v>
      </c>
      <c r="C131" s="1">
        <v>9.5500000000000002E-2</v>
      </c>
      <c r="D131" s="4">
        <f t="shared" si="7"/>
        <v>1387500</v>
      </c>
      <c r="E131" s="4">
        <f t="shared" si="4"/>
        <v>1391315.625</v>
      </c>
      <c r="F131" s="4">
        <f t="shared" si="5"/>
        <v>2778815.625</v>
      </c>
      <c r="G131" s="4">
        <f t="shared" si="6"/>
        <v>173437500</v>
      </c>
    </row>
    <row r="132" spans="2:7" x14ac:dyDescent="0.25">
      <c r="B132">
        <v>116</v>
      </c>
      <c r="C132" s="1">
        <v>9.5500000000000002E-2</v>
      </c>
      <c r="D132" s="4">
        <f t="shared" si="7"/>
        <v>1387500</v>
      </c>
      <c r="E132" s="4">
        <f t="shared" si="4"/>
        <v>1380273.4375</v>
      </c>
      <c r="F132" s="4">
        <f t="shared" si="5"/>
        <v>2767773.4375</v>
      </c>
      <c r="G132" s="4">
        <f t="shared" si="6"/>
        <v>172050000</v>
      </c>
    </row>
    <row r="133" spans="2:7" x14ac:dyDescent="0.25">
      <c r="B133">
        <v>117</v>
      </c>
      <c r="C133" s="1">
        <v>9.5500000000000002E-2</v>
      </c>
      <c r="D133" s="4">
        <f t="shared" si="7"/>
        <v>1387500</v>
      </c>
      <c r="E133" s="4">
        <f t="shared" si="4"/>
        <v>1369231.25</v>
      </c>
      <c r="F133" s="4">
        <f t="shared" si="5"/>
        <v>2756731.25</v>
      </c>
      <c r="G133" s="4">
        <f t="shared" si="6"/>
        <v>170662500</v>
      </c>
    </row>
    <row r="134" spans="2:7" x14ac:dyDescent="0.25">
      <c r="B134">
        <v>118</v>
      </c>
      <c r="C134" s="1">
        <v>9.5500000000000002E-2</v>
      </c>
      <c r="D134" s="4">
        <f t="shared" si="7"/>
        <v>1387500</v>
      </c>
      <c r="E134" s="4">
        <f t="shared" si="4"/>
        <v>1358189.0625</v>
      </c>
      <c r="F134" s="4">
        <f t="shared" si="5"/>
        <v>2745689.0625</v>
      </c>
      <c r="G134" s="4">
        <f t="shared" si="6"/>
        <v>169275000</v>
      </c>
    </row>
    <row r="135" spans="2:7" x14ac:dyDescent="0.25">
      <c r="B135">
        <v>119</v>
      </c>
      <c r="C135" s="1">
        <v>9.5500000000000002E-2</v>
      </c>
      <c r="D135" s="4">
        <f t="shared" si="7"/>
        <v>1387500</v>
      </c>
      <c r="E135" s="4">
        <f t="shared" si="4"/>
        <v>1347146.875</v>
      </c>
      <c r="F135" s="4">
        <f t="shared" si="5"/>
        <v>2734646.875</v>
      </c>
      <c r="G135" s="4">
        <f t="shared" si="6"/>
        <v>167887500</v>
      </c>
    </row>
    <row r="136" spans="2:7" x14ac:dyDescent="0.25">
      <c r="B136">
        <v>120</v>
      </c>
      <c r="C136" s="1">
        <v>9.5500000000000002E-2</v>
      </c>
      <c r="D136" s="4">
        <f t="shared" si="7"/>
        <v>1387500</v>
      </c>
      <c r="E136" s="4">
        <f t="shared" si="4"/>
        <v>1336104.6875</v>
      </c>
      <c r="F136" s="4">
        <f t="shared" si="5"/>
        <v>2723604.6875</v>
      </c>
      <c r="G136" s="4">
        <f t="shared" si="6"/>
        <v>166500000</v>
      </c>
    </row>
    <row r="137" spans="2:7" x14ac:dyDescent="0.25">
      <c r="B137">
        <v>121</v>
      </c>
      <c r="C137" s="1">
        <v>9.5500000000000002E-2</v>
      </c>
      <c r="D137" s="4">
        <f t="shared" si="7"/>
        <v>1387500</v>
      </c>
      <c r="E137" s="4">
        <f t="shared" si="4"/>
        <v>1325062.5</v>
      </c>
      <c r="F137" s="4">
        <f t="shared" si="5"/>
        <v>2712562.5</v>
      </c>
      <c r="G137" s="4">
        <f t="shared" si="6"/>
        <v>165112500</v>
      </c>
    </row>
    <row r="138" spans="2:7" x14ac:dyDescent="0.25">
      <c r="B138">
        <v>122</v>
      </c>
      <c r="C138" s="1">
        <v>9.5500000000000002E-2</v>
      </c>
      <c r="D138" s="4">
        <f t="shared" si="7"/>
        <v>1387500</v>
      </c>
      <c r="E138" s="4">
        <f t="shared" si="4"/>
        <v>1314020.3125</v>
      </c>
      <c r="F138" s="4">
        <f t="shared" si="5"/>
        <v>2701520.3125</v>
      </c>
      <c r="G138" s="4">
        <f t="shared" si="6"/>
        <v>163725000</v>
      </c>
    </row>
    <row r="139" spans="2:7" x14ac:dyDescent="0.25">
      <c r="B139">
        <v>123</v>
      </c>
      <c r="C139" s="1">
        <v>9.5500000000000002E-2</v>
      </c>
      <c r="D139" s="4">
        <f t="shared" si="7"/>
        <v>1387500</v>
      </c>
      <c r="E139" s="4">
        <f t="shared" si="4"/>
        <v>1302978.125</v>
      </c>
      <c r="F139" s="4">
        <f t="shared" si="5"/>
        <v>2690478.125</v>
      </c>
      <c r="G139" s="4">
        <f t="shared" si="6"/>
        <v>162337500</v>
      </c>
    </row>
    <row r="140" spans="2:7" x14ac:dyDescent="0.25">
      <c r="B140">
        <v>124</v>
      </c>
      <c r="C140" s="1">
        <v>9.5500000000000002E-2</v>
      </c>
      <c r="D140" s="4">
        <f t="shared" si="7"/>
        <v>1387500</v>
      </c>
      <c r="E140" s="4">
        <f t="shared" si="4"/>
        <v>1291935.9375</v>
      </c>
      <c r="F140" s="4">
        <f t="shared" si="5"/>
        <v>2679435.9375</v>
      </c>
      <c r="G140" s="4">
        <f t="shared" si="6"/>
        <v>160950000</v>
      </c>
    </row>
    <row r="141" spans="2:7" x14ac:dyDescent="0.25">
      <c r="B141">
        <v>125</v>
      </c>
      <c r="C141" s="1">
        <v>9.5500000000000002E-2</v>
      </c>
      <c r="D141" s="4">
        <f t="shared" si="7"/>
        <v>1387500</v>
      </c>
      <c r="E141" s="4">
        <f t="shared" ref="E141:E204" si="8">(C141/12)*G140</f>
        <v>1280893.75</v>
      </c>
      <c r="F141" s="4">
        <f t="shared" ref="F141:F204" si="9">E141+D141</f>
        <v>2668393.75</v>
      </c>
      <c r="G141" s="4">
        <f t="shared" ref="G141:G204" si="10">G140-D141</f>
        <v>159562500</v>
      </c>
    </row>
    <row r="142" spans="2:7" x14ac:dyDescent="0.25">
      <c r="B142">
        <v>126</v>
      </c>
      <c r="C142" s="1">
        <v>9.5500000000000002E-2</v>
      </c>
      <c r="D142" s="4">
        <f t="shared" si="7"/>
        <v>1387500</v>
      </c>
      <c r="E142" s="4">
        <f t="shared" si="8"/>
        <v>1269851.5625</v>
      </c>
      <c r="F142" s="4">
        <f t="shared" si="9"/>
        <v>2657351.5625</v>
      </c>
      <c r="G142" s="4">
        <f t="shared" si="10"/>
        <v>158175000</v>
      </c>
    </row>
    <row r="143" spans="2:7" x14ac:dyDescent="0.25">
      <c r="B143">
        <v>127</v>
      </c>
      <c r="C143" s="1">
        <v>9.5500000000000002E-2</v>
      </c>
      <c r="D143" s="4">
        <f t="shared" si="7"/>
        <v>1387500</v>
      </c>
      <c r="E143" s="4">
        <f t="shared" si="8"/>
        <v>1258809.375</v>
      </c>
      <c r="F143" s="4">
        <f t="shared" si="9"/>
        <v>2646309.375</v>
      </c>
      <c r="G143" s="4">
        <f t="shared" si="10"/>
        <v>156787500</v>
      </c>
    </row>
    <row r="144" spans="2:7" x14ac:dyDescent="0.25">
      <c r="B144">
        <v>128</v>
      </c>
      <c r="C144" s="1">
        <v>9.5500000000000002E-2</v>
      </c>
      <c r="D144" s="4">
        <f t="shared" si="7"/>
        <v>1387500</v>
      </c>
      <c r="E144" s="4">
        <f t="shared" si="8"/>
        <v>1247767.1875</v>
      </c>
      <c r="F144" s="4">
        <f t="shared" si="9"/>
        <v>2635267.1875</v>
      </c>
      <c r="G144" s="4">
        <f t="shared" si="10"/>
        <v>155400000</v>
      </c>
    </row>
    <row r="145" spans="2:7" x14ac:dyDescent="0.25">
      <c r="B145">
        <v>129</v>
      </c>
      <c r="C145" s="1">
        <v>9.5500000000000002E-2</v>
      </c>
      <c r="D145" s="4">
        <f t="shared" si="7"/>
        <v>1387500</v>
      </c>
      <c r="E145" s="4">
        <f t="shared" si="8"/>
        <v>1236725</v>
      </c>
      <c r="F145" s="4">
        <f t="shared" si="9"/>
        <v>2624225</v>
      </c>
      <c r="G145" s="4">
        <f t="shared" si="10"/>
        <v>154012500</v>
      </c>
    </row>
    <row r="146" spans="2:7" x14ac:dyDescent="0.25">
      <c r="B146">
        <v>130</v>
      </c>
      <c r="C146" s="1">
        <v>9.5500000000000002E-2</v>
      </c>
      <c r="D146" s="4">
        <f t="shared" ref="D146:D209" si="11">IF(G145=0,0,G145/($C$12+1-B146))</f>
        <v>1387500</v>
      </c>
      <c r="E146" s="4">
        <f t="shared" si="8"/>
        <v>1225682.8125</v>
      </c>
      <c r="F146" s="4">
        <f t="shared" si="9"/>
        <v>2613182.8125</v>
      </c>
      <c r="G146" s="4">
        <f t="shared" si="10"/>
        <v>152625000</v>
      </c>
    </row>
    <row r="147" spans="2:7" x14ac:dyDescent="0.25">
      <c r="B147">
        <v>131</v>
      </c>
      <c r="C147" s="1">
        <v>9.5500000000000002E-2</v>
      </c>
      <c r="D147" s="4">
        <f t="shared" si="11"/>
        <v>1387500</v>
      </c>
      <c r="E147" s="4">
        <f t="shared" si="8"/>
        <v>1214640.625</v>
      </c>
      <c r="F147" s="4">
        <f t="shared" si="9"/>
        <v>2602140.625</v>
      </c>
      <c r="G147" s="4">
        <f t="shared" si="10"/>
        <v>151237500</v>
      </c>
    </row>
    <row r="148" spans="2:7" x14ac:dyDescent="0.25">
      <c r="B148">
        <v>132</v>
      </c>
      <c r="C148" s="1">
        <v>9.5500000000000002E-2</v>
      </c>
      <c r="D148" s="4">
        <f t="shared" si="11"/>
        <v>1387500</v>
      </c>
      <c r="E148" s="4">
        <f t="shared" si="8"/>
        <v>1203598.4375</v>
      </c>
      <c r="F148" s="4">
        <f t="shared" si="9"/>
        <v>2591098.4375</v>
      </c>
      <c r="G148" s="4">
        <f t="shared" si="10"/>
        <v>149850000</v>
      </c>
    </row>
    <row r="149" spans="2:7" x14ac:dyDescent="0.25">
      <c r="B149">
        <v>133</v>
      </c>
      <c r="C149" s="1">
        <v>9.5500000000000002E-2</v>
      </c>
      <c r="D149" s="4">
        <f t="shared" si="11"/>
        <v>1387500</v>
      </c>
      <c r="E149" s="4">
        <f t="shared" si="8"/>
        <v>1192556.25</v>
      </c>
      <c r="F149" s="4">
        <f t="shared" si="9"/>
        <v>2580056.25</v>
      </c>
      <c r="G149" s="4">
        <f t="shared" si="10"/>
        <v>148462500</v>
      </c>
    </row>
    <row r="150" spans="2:7" x14ac:dyDescent="0.25">
      <c r="B150">
        <v>134</v>
      </c>
      <c r="C150" s="1">
        <v>9.5500000000000002E-2</v>
      </c>
      <c r="D150" s="4">
        <f t="shared" si="11"/>
        <v>1387500</v>
      </c>
      <c r="E150" s="4">
        <f t="shared" si="8"/>
        <v>1181514.0625</v>
      </c>
      <c r="F150" s="4">
        <f t="shared" si="9"/>
        <v>2569014.0625</v>
      </c>
      <c r="G150" s="4">
        <f t="shared" si="10"/>
        <v>147075000</v>
      </c>
    </row>
    <row r="151" spans="2:7" x14ac:dyDescent="0.25">
      <c r="B151">
        <v>135</v>
      </c>
      <c r="C151" s="1">
        <v>9.5500000000000002E-2</v>
      </c>
      <c r="D151" s="4">
        <f t="shared" si="11"/>
        <v>1387500</v>
      </c>
      <c r="E151" s="4">
        <f t="shared" si="8"/>
        <v>1170471.875</v>
      </c>
      <c r="F151" s="4">
        <f t="shared" si="9"/>
        <v>2557971.875</v>
      </c>
      <c r="G151" s="4">
        <f t="shared" si="10"/>
        <v>145687500</v>
      </c>
    </row>
    <row r="152" spans="2:7" x14ac:dyDescent="0.25">
      <c r="B152">
        <v>136</v>
      </c>
      <c r="C152" s="1">
        <v>9.5500000000000002E-2</v>
      </c>
      <c r="D152" s="4">
        <f t="shared" si="11"/>
        <v>1387500</v>
      </c>
      <c r="E152" s="4">
        <f t="shared" si="8"/>
        <v>1159429.6875</v>
      </c>
      <c r="F152" s="4">
        <f t="shared" si="9"/>
        <v>2546929.6875</v>
      </c>
      <c r="G152" s="4">
        <f t="shared" si="10"/>
        <v>144300000</v>
      </c>
    </row>
    <row r="153" spans="2:7" x14ac:dyDescent="0.25">
      <c r="B153">
        <v>137</v>
      </c>
      <c r="C153" s="1">
        <v>9.5500000000000002E-2</v>
      </c>
      <c r="D153" s="4">
        <f t="shared" si="11"/>
        <v>1387500</v>
      </c>
      <c r="E153" s="4">
        <f t="shared" si="8"/>
        <v>1148387.5</v>
      </c>
      <c r="F153" s="4">
        <f t="shared" si="9"/>
        <v>2535887.5</v>
      </c>
      <c r="G153" s="4">
        <f t="shared" si="10"/>
        <v>142912500</v>
      </c>
    </row>
    <row r="154" spans="2:7" x14ac:dyDescent="0.25">
      <c r="B154">
        <v>138</v>
      </c>
      <c r="C154" s="1">
        <v>9.5500000000000002E-2</v>
      </c>
      <c r="D154" s="4">
        <f t="shared" si="11"/>
        <v>1387500</v>
      </c>
      <c r="E154" s="4">
        <f t="shared" si="8"/>
        <v>1137345.3125</v>
      </c>
      <c r="F154" s="4">
        <f t="shared" si="9"/>
        <v>2524845.3125</v>
      </c>
      <c r="G154" s="4">
        <f t="shared" si="10"/>
        <v>141525000</v>
      </c>
    </row>
    <row r="155" spans="2:7" x14ac:dyDescent="0.25">
      <c r="B155">
        <v>139</v>
      </c>
      <c r="C155" s="1">
        <v>9.5500000000000002E-2</v>
      </c>
      <c r="D155" s="4">
        <f t="shared" si="11"/>
        <v>1387500</v>
      </c>
      <c r="E155" s="4">
        <f t="shared" si="8"/>
        <v>1126303.125</v>
      </c>
      <c r="F155" s="4">
        <f t="shared" si="9"/>
        <v>2513803.125</v>
      </c>
      <c r="G155" s="4">
        <f t="shared" si="10"/>
        <v>140137500</v>
      </c>
    </row>
    <row r="156" spans="2:7" x14ac:dyDescent="0.25">
      <c r="B156">
        <v>140</v>
      </c>
      <c r="C156" s="1">
        <v>9.5500000000000002E-2</v>
      </c>
      <c r="D156" s="4">
        <f t="shared" si="11"/>
        <v>1387500</v>
      </c>
      <c r="E156" s="4">
        <f t="shared" si="8"/>
        <v>1115260.9375</v>
      </c>
      <c r="F156" s="4">
        <f t="shared" si="9"/>
        <v>2502760.9375</v>
      </c>
      <c r="G156" s="4">
        <f t="shared" si="10"/>
        <v>138750000</v>
      </c>
    </row>
    <row r="157" spans="2:7" x14ac:dyDescent="0.25">
      <c r="B157">
        <v>141</v>
      </c>
      <c r="C157" s="1">
        <v>9.5500000000000002E-2</v>
      </c>
      <c r="D157" s="4">
        <f t="shared" si="11"/>
        <v>1387500</v>
      </c>
      <c r="E157" s="4">
        <f t="shared" si="8"/>
        <v>1104218.75</v>
      </c>
      <c r="F157" s="4">
        <f t="shared" si="9"/>
        <v>2491718.75</v>
      </c>
      <c r="G157" s="4">
        <f t="shared" si="10"/>
        <v>137362500</v>
      </c>
    </row>
    <row r="158" spans="2:7" x14ac:dyDescent="0.25">
      <c r="B158">
        <v>142</v>
      </c>
      <c r="C158" s="1">
        <v>9.5500000000000002E-2</v>
      </c>
      <c r="D158" s="4">
        <f t="shared" si="11"/>
        <v>1387500</v>
      </c>
      <c r="E158" s="4">
        <f t="shared" si="8"/>
        <v>1093176.5625</v>
      </c>
      <c r="F158" s="4">
        <f t="shared" si="9"/>
        <v>2480676.5625</v>
      </c>
      <c r="G158" s="4">
        <f t="shared" si="10"/>
        <v>135975000</v>
      </c>
    </row>
    <row r="159" spans="2:7" x14ac:dyDescent="0.25">
      <c r="B159">
        <v>143</v>
      </c>
      <c r="C159" s="1">
        <v>9.5500000000000002E-2</v>
      </c>
      <c r="D159" s="4">
        <f t="shared" si="11"/>
        <v>1387500</v>
      </c>
      <c r="E159" s="4">
        <f t="shared" si="8"/>
        <v>1082134.375</v>
      </c>
      <c r="F159" s="4">
        <f t="shared" si="9"/>
        <v>2469634.375</v>
      </c>
      <c r="G159" s="4">
        <f t="shared" si="10"/>
        <v>134587500</v>
      </c>
    </row>
    <row r="160" spans="2:7" x14ac:dyDescent="0.25">
      <c r="B160">
        <v>144</v>
      </c>
      <c r="C160" s="1">
        <v>9.5500000000000002E-2</v>
      </c>
      <c r="D160" s="4">
        <f t="shared" si="11"/>
        <v>1387500</v>
      </c>
      <c r="E160" s="4">
        <f t="shared" si="8"/>
        <v>1071092.1875</v>
      </c>
      <c r="F160" s="4">
        <f t="shared" si="9"/>
        <v>2458592.1875</v>
      </c>
      <c r="G160" s="4">
        <f t="shared" si="10"/>
        <v>133200000</v>
      </c>
    </row>
    <row r="161" spans="2:7" x14ac:dyDescent="0.25">
      <c r="B161">
        <v>145</v>
      </c>
      <c r="C161" s="1">
        <v>9.5500000000000002E-2</v>
      </c>
      <c r="D161" s="4">
        <f t="shared" si="11"/>
        <v>1387500</v>
      </c>
      <c r="E161" s="4">
        <f t="shared" si="8"/>
        <v>1060050</v>
      </c>
      <c r="F161" s="4">
        <f t="shared" si="9"/>
        <v>2447550</v>
      </c>
      <c r="G161" s="4">
        <f t="shared" si="10"/>
        <v>131812500</v>
      </c>
    </row>
    <row r="162" spans="2:7" x14ac:dyDescent="0.25">
      <c r="B162">
        <v>146</v>
      </c>
      <c r="C162" s="1">
        <v>9.5500000000000002E-2</v>
      </c>
      <c r="D162" s="4">
        <f t="shared" si="11"/>
        <v>1387500</v>
      </c>
      <c r="E162" s="4">
        <f t="shared" si="8"/>
        <v>1049007.8125</v>
      </c>
      <c r="F162" s="4">
        <f t="shared" si="9"/>
        <v>2436507.8125</v>
      </c>
      <c r="G162" s="4">
        <f t="shared" si="10"/>
        <v>130425000</v>
      </c>
    </row>
    <row r="163" spans="2:7" x14ac:dyDescent="0.25">
      <c r="B163">
        <v>147</v>
      </c>
      <c r="C163" s="1">
        <v>9.5500000000000002E-2</v>
      </c>
      <c r="D163" s="4">
        <f t="shared" si="11"/>
        <v>1387500</v>
      </c>
      <c r="E163" s="4">
        <f t="shared" si="8"/>
        <v>1037965.6249999999</v>
      </c>
      <c r="F163" s="4">
        <f t="shared" si="9"/>
        <v>2425465.625</v>
      </c>
      <c r="G163" s="4">
        <f t="shared" si="10"/>
        <v>129037500</v>
      </c>
    </row>
    <row r="164" spans="2:7" x14ac:dyDescent="0.25">
      <c r="B164">
        <v>148</v>
      </c>
      <c r="C164" s="1">
        <v>9.5500000000000002E-2</v>
      </c>
      <c r="D164" s="4">
        <f t="shared" si="11"/>
        <v>1387500</v>
      </c>
      <c r="E164" s="4">
        <f t="shared" si="8"/>
        <v>1026923.4375</v>
      </c>
      <c r="F164" s="4">
        <f t="shared" si="9"/>
        <v>2414423.4375</v>
      </c>
      <c r="G164" s="4">
        <f t="shared" si="10"/>
        <v>127650000</v>
      </c>
    </row>
    <row r="165" spans="2:7" x14ac:dyDescent="0.25">
      <c r="B165">
        <v>149</v>
      </c>
      <c r="C165" s="1">
        <v>9.5500000000000002E-2</v>
      </c>
      <c r="D165" s="4">
        <f t="shared" si="11"/>
        <v>1387500</v>
      </c>
      <c r="E165" s="4">
        <f t="shared" si="8"/>
        <v>1015881.25</v>
      </c>
      <c r="F165" s="4">
        <f t="shared" si="9"/>
        <v>2403381.25</v>
      </c>
      <c r="G165" s="4">
        <f t="shared" si="10"/>
        <v>126262500</v>
      </c>
    </row>
    <row r="166" spans="2:7" x14ac:dyDescent="0.25">
      <c r="B166">
        <v>150</v>
      </c>
      <c r="C166" s="1">
        <v>9.5500000000000002E-2</v>
      </c>
      <c r="D166" s="4">
        <f t="shared" si="11"/>
        <v>1387500</v>
      </c>
      <c r="E166" s="4">
        <f t="shared" si="8"/>
        <v>1004839.0625</v>
      </c>
      <c r="F166" s="4">
        <f t="shared" si="9"/>
        <v>2392339.0625</v>
      </c>
      <c r="G166" s="4">
        <f t="shared" si="10"/>
        <v>124875000</v>
      </c>
    </row>
    <row r="167" spans="2:7" x14ac:dyDescent="0.25">
      <c r="B167">
        <v>151</v>
      </c>
      <c r="C167" s="1">
        <v>9.5500000000000002E-2</v>
      </c>
      <c r="D167" s="4">
        <f t="shared" si="11"/>
        <v>1387500</v>
      </c>
      <c r="E167" s="4">
        <f t="shared" si="8"/>
        <v>993796.875</v>
      </c>
      <c r="F167" s="4">
        <f t="shared" si="9"/>
        <v>2381296.875</v>
      </c>
      <c r="G167" s="4">
        <f t="shared" si="10"/>
        <v>123487500</v>
      </c>
    </row>
    <row r="168" spans="2:7" x14ac:dyDescent="0.25">
      <c r="B168">
        <v>152</v>
      </c>
      <c r="C168" s="1">
        <v>9.5500000000000002E-2</v>
      </c>
      <c r="D168" s="4">
        <f t="shared" si="11"/>
        <v>1387500</v>
      </c>
      <c r="E168" s="4">
        <f t="shared" si="8"/>
        <v>982754.6875</v>
      </c>
      <c r="F168" s="4">
        <f t="shared" si="9"/>
        <v>2370254.6875</v>
      </c>
      <c r="G168" s="4">
        <f t="shared" si="10"/>
        <v>122100000</v>
      </c>
    </row>
    <row r="169" spans="2:7" x14ac:dyDescent="0.25">
      <c r="B169">
        <v>153</v>
      </c>
      <c r="C169" s="1">
        <v>9.5500000000000002E-2</v>
      </c>
      <c r="D169" s="4">
        <f t="shared" si="11"/>
        <v>1387500</v>
      </c>
      <c r="E169" s="4">
        <f t="shared" si="8"/>
        <v>971712.5</v>
      </c>
      <c r="F169" s="4">
        <f t="shared" si="9"/>
        <v>2359212.5</v>
      </c>
      <c r="G169" s="4">
        <f t="shared" si="10"/>
        <v>120712500</v>
      </c>
    </row>
    <row r="170" spans="2:7" x14ac:dyDescent="0.25">
      <c r="B170">
        <v>154</v>
      </c>
      <c r="C170" s="1">
        <v>9.5500000000000002E-2</v>
      </c>
      <c r="D170" s="4">
        <f t="shared" si="11"/>
        <v>1387500</v>
      </c>
      <c r="E170" s="4">
        <f t="shared" si="8"/>
        <v>960670.3125</v>
      </c>
      <c r="F170" s="4">
        <f t="shared" si="9"/>
        <v>2348170.3125</v>
      </c>
      <c r="G170" s="4">
        <f t="shared" si="10"/>
        <v>119325000</v>
      </c>
    </row>
    <row r="171" spans="2:7" x14ac:dyDescent="0.25">
      <c r="B171">
        <v>155</v>
      </c>
      <c r="C171" s="1">
        <v>9.5500000000000002E-2</v>
      </c>
      <c r="D171" s="4">
        <f t="shared" si="11"/>
        <v>1387500</v>
      </c>
      <c r="E171" s="4">
        <f t="shared" si="8"/>
        <v>949628.125</v>
      </c>
      <c r="F171" s="4">
        <f t="shared" si="9"/>
        <v>2337128.125</v>
      </c>
      <c r="G171" s="4">
        <f t="shared" si="10"/>
        <v>117937500</v>
      </c>
    </row>
    <row r="172" spans="2:7" x14ac:dyDescent="0.25">
      <c r="B172">
        <v>156</v>
      </c>
      <c r="C172" s="1">
        <v>9.5500000000000002E-2</v>
      </c>
      <c r="D172" s="4">
        <f t="shared" si="11"/>
        <v>1387500</v>
      </c>
      <c r="E172" s="4">
        <f t="shared" si="8"/>
        <v>938585.9375</v>
      </c>
      <c r="F172" s="4">
        <f t="shared" si="9"/>
        <v>2326085.9375</v>
      </c>
      <c r="G172" s="4">
        <f t="shared" si="10"/>
        <v>116550000</v>
      </c>
    </row>
    <row r="173" spans="2:7" x14ac:dyDescent="0.25">
      <c r="B173">
        <v>157</v>
      </c>
      <c r="C173" s="1">
        <v>9.5500000000000002E-2</v>
      </c>
      <c r="D173" s="4">
        <f t="shared" si="11"/>
        <v>1387500</v>
      </c>
      <c r="E173" s="4">
        <f t="shared" si="8"/>
        <v>927543.75</v>
      </c>
      <c r="F173" s="4">
        <f t="shared" si="9"/>
        <v>2315043.75</v>
      </c>
      <c r="G173" s="4">
        <f t="shared" si="10"/>
        <v>115162500</v>
      </c>
    </row>
    <row r="174" spans="2:7" x14ac:dyDescent="0.25">
      <c r="B174">
        <v>158</v>
      </c>
      <c r="C174" s="1">
        <v>9.5500000000000002E-2</v>
      </c>
      <c r="D174" s="4">
        <f t="shared" si="11"/>
        <v>1387500</v>
      </c>
      <c r="E174" s="4">
        <f t="shared" si="8"/>
        <v>916501.5625</v>
      </c>
      <c r="F174" s="4">
        <f t="shared" si="9"/>
        <v>2304001.5625</v>
      </c>
      <c r="G174" s="4">
        <f t="shared" si="10"/>
        <v>113775000</v>
      </c>
    </row>
    <row r="175" spans="2:7" x14ac:dyDescent="0.25">
      <c r="B175">
        <v>159</v>
      </c>
      <c r="C175" s="1">
        <v>9.5500000000000002E-2</v>
      </c>
      <c r="D175" s="4">
        <f t="shared" si="11"/>
        <v>1387500</v>
      </c>
      <c r="E175" s="4">
        <f t="shared" si="8"/>
        <v>905459.375</v>
      </c>
      <c r="F175" s="4">
        <f t="shared" si="9"/>
        <v>2292959.375</v>
      </c>
      <c r="G175" s="4">
        <f t="shared" si="10"/>
        <v>112387500</v>
      </c>
    </row>
    <row r="176" spans="2:7" x14ac:dyDescent="0.25">
      <c r="B176">
        <v>160</v>
      </c>
      <c r="C176" s="1">
        <v>9.5500000000000002E-2</v>
      </c>
      <c r="D176" s="4">
        <f t="shared" si="11"/>
        <v>1387500</v>
      </c>
      <c r="E176" s="4">
        <f t="shared" si="8"/>
        <v>894417.1875</v>
      </c>
      <c r="F176" s="4">
        <f t="shared" si="9"/>
        <v>2281917.1875</v>
      </c>
      <c r="G176" s="4">
        <f t="shared" si="10"/>
        <v>111000000</v>
      </c>
    </row>
    <row r="177" spans="2:7" x14ac:dyDescent="0.25">
      <c r="B177">
        <v>161</v>
      </c>
      <c r="C177" s="1">
        <v>9.5500000000000002E-2</v>
      </c>
      <c r="D177" s="4">
        <f t="shared" si="11"/>
        <v>1387500</v>
      </c>
      <c r="E177" s="4">
        <f t="shared" si="8"/>
        <v>883375</v>
      </c>
      <c r="F177" s="4">
        <f t="shared" si="9"/>
        <v>2270875</v>
      </c>
      <c r="G177" s="4">
        <f t="shared" si="10"/>
        <v>109612500</v>
      </c>
    </row>
    <row r="178" spans="2:7" x14ac:dyDescent="0.25">
      <c r="B178">
        <v>162</v>
      </c>
      <c r="C178" s="1">
        <v>9.5500000000000002E-2</v>
      </c>
      <c r="D178" s="4">
        <f t="shared" si="11"/>
        <v>1387500</v>
      </c>
      <c r="E178" s="4">
        <f t="shared" si="8"/>
        <v>872332.8125</v>
      </c>
      <c r="F178" s="4">
        <f t="shared" si="9"/>
        <v>2259832.8125</v>
      </c>
      <c r="G178" s="4">
        <f t="shared" si="10"/>
        <v>108225000</v>
      </c>
    </row>
    <row r="179" spans="2:7" x14ac:dyDescent="0.25">
      <c r="B179">
        <v>163</v>
      </c>
      <c r="C179" s="1">
        <v>9.5500000000000002E-2</v>
      </c>
      <c r="D179" s="4">
        <f t="shared" si="11"/>
        <v>1387500</v>
      </c>
      <c r="E179" s="4">
        <f t="shared" si="8"/>
        <v>861290.625</v>
      </c>
      <c r="F179" s="4">
        <f t="shared" si="9"/>
        <v>2248790.625</v>
      </c>
      <c r="G179" s="4">
        <f t="shared" si="10"/>
        <v>106837500</v>
      </c>
    </row>
    <row r="180" spans="2:7" x14ac:dyDescent="0.25">
      <c r="B180">
        <v>164</v>
      </c>
      <c r="C180" s="1">
        <v>9.5500000000000002E-2</v>
      </c>
      <c r="D180" s="4">
        <f t="shared" si="11"/>
        <v>1387500</v>
      </c>
      <c r="E180" s="4">
        <f t="shared" si="8"/>
        <v>850248.4375</v>
      </c>
      <c r="F180" s="4">
        <f t="shared" si="9"/>
        <v>2237748.4375</v>
      </c>
      <c r="G180" s="4">
        <f t="shared" si="10"/>
        <v>105450000</v>
      </c>
    </row>
    <row r="181" spans="2:7" x14ac:dyDescent="0.25">
      <c r="B181">
        <v>165</v>
      </c>
      <c r="C181" s="1">
        <v>9.5500000000000002E-2</v>
      </c>
      <c r="D181" s="4">
        <f t="shared" si="11"/>
        <v>1387500</v>
      </c>
      <c r="E181" s="4">
        <f t="shared" si="8"/>
        <v>839206.25</v>
      </c>
      <c r="F181" s="4">
        <f t="shared" si="9"/>
        <v>2226706.25</v>
      </c>
      <c r="G181" s="4">
        <f t="shared" si="10"/>
        <v>104062500</v>
      </c>
    </row>
    <row r="182" spans="2:7" x14ac:dyDescent="0.25">
      <c r="B182">
        <v>166</v>
      </c>
      <c r="C182" s="1">
        <v>9.5500000000000002E-2</v>
      </c>
      <c r="D182" s="4">
        <f t="shared" si="11"/>
        <v>1387500</v>
      </c>
      <c r="E182" s="4">
        <f t="shared" si="8"/>
        <v>828164.0625</v>
      </c>
      <c r="F182" s="4">
        <f t="shared" si="9"/>
        <v>2215664.0625</v>
      </c>
      <c r="G182" s="4">
        <f t="shared" si="10"/>
        <v>102675000</v>
      </c>
    </row>
    <row r="183" spans="2:7" x14ac:dyDescent="0.25">
      <c r="B183">
        <v>167</v>
      </c>
      <c r="C183" s="1">
        <v>9.5500000000000002E-2</v>
      </c>
      <c r="D183" s="4">
        <f t="shared" si="11"/>
        <v>1387500</v>
      </c>
      <c r="E183" s="4">
        <f t="shared" si="8"/>
        <v>817121.875</v>
      </c>
      <c r="F183" s="4">
        <f t="shared" si="9"/>
        <v>2204621.875</v>
      </c>
      <c r="G183" s="4">
        <f t="shared" si="10"/>
        <v>101287500</v>
      </c>
    </row>
    <row r="184" spans="2:7" x14ac:dyDescent="0.25">
      <c r="B184">
        <v>168</v>
      </c>
      <c r="C184" s="1">
        <v>9.5500000000000002E-2</v>
      </c>
      <c r="D184" s="4">
        <f t="shared" si="11"/>
        <v>1387500</v>
      </c>
      <c r="E184" s="4">
        <f t="shared" si="8"/>
        <v>806079.6875</v>
      </c>
      <c r="F184" s="4">
        <f t="shared" si="9"/>
        <v>2193579.6875</v>
      </c>
      <c r="G184" s="4">
        <f t="shared" si="10"/>
        <v>99900000</v>
      </c>
    </row>
    <row r="185" spans="2:7" x14ac:dyDescent="0.25">
      <c r="B185">
        <v>169</v>
      </c>
      <c r="C185" s="1">
        <v>9.5500000000000002E-2</v>
      </c>
      <c r="D185" s="4">
        <f t="shared" si="11"/>
        <v>1387500</v>
      </c>
      <c r="E185" s="4">
        <f t="shared" si="8"/>
        <v>795037.5</v>
      </c>
      <c r="F185" s="4">
        <f t="shared" si="9"/>
        <v>2182537.5</v>
      </c>
      <c r="G185" s="4">
        <f t="shared" si="10"/>
        <v>98512500</v>
      </c>
    </row>
    <row r="186" spans="2:7" x14ac:dyDescent="0.25">
      <c r="B186">
        <v>170</v>
      </c>
      <c r="C186" s="1">
        <v>9.5500000000000002E-2</v>
      </c>
      <c r="D186" s="4">
        <f t="shared" si="11"/>
        <v>1387500</v>
      </c>
      <c r="E186" s="4">
        <f t="shared" si="8"/>
        <v>783995.3125</v>
      </c>
      <c r="F186" s="4">
        <f t="shared" si="9"/>
        <v>2171495.3125</v>
      </c>
      <c r="G186" s="4">
        <f t="shared" si="10"/>
        <v>97125000</v>
      </c>
    </row>
    <row r="187" spans="2:7" x14ac:dyDescent="0.25">
      <c r="B187">
        <v>171</v>
      </c>
      <c r="C187" s="1">
        <v>9.5500000000000002E-2</v>
      </c>
      <c r="D187" s="4">
        <f t="shared" si="11"/>
        <v>1387500</v>
      </c>
      <c r="E187" s="4">
        <f t="shared" si="8"/>
        <v>772953.125</v>
      </c>
      <c r="F187" s="4">
        <f t="shared" si="9"/>
        <v>2160453.125</v>
      </c>
      <c r="G187" s="4">
        <f t="shared" si="10"/>
        <v>95737500</v>
      </c>
    </row>
    <row r="188" spans="2:7" x14ac:dyDescent="0.25">
      <c r="B188">
        <v>172</v>
      </c>
      <c r="C188" s="1">
        <v>9.5500000000000002E-2</v>
      </c>
      <c r="D188" s="4">
        <f t="shared" si="11"/>
        <v>1387500</v>
      </c>
      <c r="E188" s="4">
        <f t="shared" si="8"/>
        <v>761910.9375</v>
      </c>
      <c r="F188" s="4">
        <f t="shared" si="9"/>
        <v>2149410.9375</v>
      </c>
      <c r="G188" s="4">
        <f t="shared" si="10"/>
        <v>94350000</v>
      </c>
    </row>
    <row r="189" spans="2:7" x14ac:dyDescent="0.25">
      <c r="B189">
        <v>173</v>
      </c>
      <c r="C189" s="1">
        <v>9.5500000000000002E-2</v>
      </c>
      <c r="D189" s="4">
        <f t="shared" si="11"/>
        <v>1387500</v>
      </c>
      <c r="E189" s="4">
        <f t="shared" si="8"/>
        <v>750868.75</v>
      </c>
      <c r="F189" s="4">
        <f t="shared" si="9"/>
        <v>2138368.75</v>
      </c>
      <c r="G189" s="4">
        <f t="shared" si="10"/>
        <v>92962500</v>
      </c>
    </row>
    <row r="190" spans="2:7" x14ac:dyDescent="0.25">
      <c r="B190">
        <v>174</v>
      </c>
      <c r="C190" s="1">
        <v>9.5500000000000002E-2</v>
      </c>
      <c r="D190" s="4">
        <f t="shared" si="11"/>
        <v>1387500</v>
      </c>
      <c r="E190" s="4">
        <f t="shared" si="8"/>
        <v>739826.5625</v>
      </c>
      <c r="F190" s="4">
        <f t="shared" si="9"/>
        <v>2127326.5625</v>
      </c>
      <c r="G190" s="4">
        <f t="shared" si="10"/>
        <v>91575000</v>
      </c>
    </row>
    <row r="191" spans="2:7" x14ac:dyDescent="0.25">
      <c r="B191">
        <v>175</v>
      </c>
      <c r="C191" s="1">
        <v>9.5500000000000002E-2</v>
      </c>
      <c r="D191" s="4">
        <f t="shared" si="11"/>
        <v>1387500</v>
      </c>
      <c r="E191" s="4">
        <f t="shared" si="8"/>
        <v>728784.375</v>
      </c>
      <c r="F191" s="4">
        <f t="shared" si="9"/>
        <v>2116284.375</v>
      </c>
      <c r="G191" s="4">
        <f t="shared" si="10"/>
        <v>90187500</v>
      </c>
    </row>
    <row r="192" spans="2:7" x14ac:dyDescent="0.25">
      <c r="B192">
        <v>176</v>
      </c>
      <c r="C192" s="1">
        <v>9.5500000000000002E-2</v>
      </c>
      <c r="D192" s="4">
        <f t="shared" si="11"/>
        <v>1387500</v>
      </c>
      <c r="E192" s="4">
        <f t="shared" si="8"/>
        <v>717742.1875</v>
      </c>
      <c r="F192" s="4">
        <f t="shared" si="9"/>
        <v>2105242.1875</v>
      </c>
      <c r="G192" s="4">
        <f t="shared" si="10"/>
        <v>88800000</v>
      </c>
    </row>
    <row r="193" spans="2:7" x14ac:dyDescent="0.25">
      <c r="B193">
        <v>177</v>
      </c>
      <c r="C193" s="1">
        <v>9.5500000000000002E-2</v>
      </c>
      <c r="D193" s="4">
        <f t="shared" si="11"/>
        <v>1387500</v>
      </c>
      <c r="E193" s="4">
        <f t="shared" si="8"/>
        <v>706700</v>
      </c>
      <c r="F193" s="4">
        <f t="shared" si="9"/>
        <v>2094200</v>
      </c>
      <c r="G193" s="4">
        <f t="shared" si="10"/>
        <v>87412500</v>
      </c>
    </row>
    <row r="194" spans="2:7" x14ac:dyDescent="0.25">
      <c r="B194">
        <v>178</v>
      </c>
      <c r="C194" s="1">
        <v>9.5500000000000002E-2</v>
      </c>
      <c r="D194" s="4">
        <f t="shared" si="11"/>
        <v>1387500</v>
      </c>
      <c r="E194" s="4">
        <f t="shared" si="8"/>
        <v>695657.8125</v>
      </c>
      <c r="F194" s="4">
        <f t="shared" si="9"/>
        <v>2083157.8125</v>
      </c>
      <c r="G194" s="4">
        <f t="shared" si="10"/>
        <v>86025000</v>
      </c>
    </row>
    <row r="195" spans="2:7" x14ac:dyDescent="0.25">
      <c r="B195">
        <v>179</v>
      </c>
      <c r="C195" s="1">
        <v>9.5500000000000002E-2</v>
      </c>
      <c r="D195" s="4">
        <f t="shared" si="11"/>
        <v>1387500</v>
      </c>
      <c r="E195" s="4">
        <f t="shared" si="8"/>
        <v>684615.625</v>
      </c>
      <c r="F195" s="4">
        <f t="shared" si="9"/>
        <v>2072115.625</v>
      </c>
      <c r="G195" s="4">
        <f t="shared" si="10"/>
        <v>84637500</v>
      </c>
    </row>
    <row r="196" spans="2:7" x14ac:dyDescent="0.25">
      <c r="B196">
        <v>180</v>
      </c>
      <c r="C196" s="1">
        <v>9.5500000000000002E-2</v>
      </c>
      <c r="D196" s="4">
        <f t="shared" si="11"/>
        <v>1387500</v>
      </c>
      <c r="E196" s="4">
        <f t="shared" si="8"/>
        <v>673573.4375</v>
      </c>
      <c r="F196" s="4">
        <f t="shared" si="9"/>
        <v>2061073.4375</v>
      </c>
      <c r="G196" s="4">
        <f t="shared" si="10"/>
        <v>83250000</v>
      </c>
    </row>
    <row r="197" spans="2:7" x14ac:dyDescent="0.25">
      <c r="B197">
        <v>181</v>
      </c>
      <c r="C197" s="1">
        <v>9.5500000000000002E-2</v>
      </c>
      <c r="D197" s="4">
        <f t="shared" si="11"/>
        <v>1387500</v>
      </c>
      <c r="E197" s="4">
        <f t="shared" si="8"/>
        <v>662531.25</v>
      </c>
      <c r="F197" s="4">
        <f t="shared" si="9"/>
        <v>2050031.25</v>
      </c>
      <c r="G197" s="4">
        <f t="shared" si="10"/>
        <v>81862500</v>
      </c>
    </row>
    <row r="198" spans="2:7" x14ac:dyDescent="0.25">
      <c r="B198">
        <v>182</v>
      </c>
      <c r="C198" s="1">
        <v>9.5500000000000002E-2</v>
      </c>
      <c r="D198" s="4">
        <f t="shared" si="11"/>
        <v>1387500</v>
      </c>
      <c r="E198" s="4">
        <f t="shared" si="8"/>
        <v>651489.0625</v>
      </c>
      <c r="F198" s="4">
        <f t="shared" si="9"/>
        <v>2038989.0625</v>
      </c>
      <c r="G198" s="4">
        <f t="shared" si="10"/>
        <v>80475000</v>
      </c>
    </row>
    <row r="199" spans="2:7" x14ac:dyDescent="0.25">
      <c r="B199">
        <v>183</v>
      </c>
      <c r="C199" s="1">
        <v>9.5500000000000002E-2</v>
      </c>
      <c r="D199" s="4">
        <f t="shared" si="11"/>
        <v>1387500</v>
      </c>
      <c r="E199" s="4">
        <f t="shared" si="8"/>
        <v>640446.875</v>
      </c>
      <c r="F199" s="4">
        <f t="shared" si="9"/>
        <v>2027946.875</v>
      </c>
      <c r="G199" s="4">
        <f t="shared" si="10"/>
        <v>79087500</v>
      </c>
    </row>
    <row r="200" spans="2:7" x14ac:dyDescent="0.25">
      <c r="B200">
        <v>184</v>
      </c>
      <c r="C200" s="1">
        <v>9.5500000000000002E-2</v>
      </c>
      <c r="D200" s="4">
        <f t="shared" si="11"/>
        <v>1387500</v>
      </c>
      <c r="E200" s="4">
        <f t="shared" si="8"/>
        <v>629404.6875</v>
      </c>
      <c r="F200" s="4">
        <f t="shared" si="9"/>
        <v>2016904.6875</v>
      </c>
      <c r="G200" s="4">
        <f t="shared" si="10"/>
        <v>77700000</v>
      </c>
    </row>
    <row r="201" spans="2:7" x14ac:dyDescent="0.25">
      <c r="B201">
        <v>185</v>
      </c>
      <c r="C201" s="1">
        <v>9.5500000000000002E-2</v>
      </c>
      <c r="D201" s="4">
        <f t="shared" si="11"/>
        <v>1387500</v>
      </c>
      <c r="E201" s="4">
        <f t="shared" si="8"/>
        <v>618362.5</v>
      </c>
      <c r="F201" s="4">
        <f t="shared" si="9"/>
        <v>2005862.5</v>
      </c>
      <c r="G201" s="4">
        <f t="shared" si="10"/>
        <v>76312500</v>
      </c>
    </row>
    <row r="202" spans="2:7" x14ac:dyDescent="0.25">
      <c r="B202">
        <v>186</v>
      </c>
      <c r="C202" s="1">
        <v>9.5500000000000002E-2</v>
      </c>
      <c r="D202" s="4">
        <f t="shared" si="11"/>
        <v>1387500</v>
      </c>
      <c r="E202" s="4">
        <f t="shared" si="8"/>
        <v>607320.3125</v>
      </c>
      <c r="F202" s="4">
        <f t="shared" si="9"/>
        <v>1994820.3125</v>
      </c>
      <c r="G202" s="4">
        <f t="shared" si="10"/>
        <v>74925000</v>
      </c>
    </row>
    <row r="203" spans="2:7" x14ac:dyDescent="0.25">
      <c r="B203">
        <v>187</v>
      </c>
      <c r="C203" s="1">
        <v>9.5500000000000002E-2</v>
      </c>
      <c r="D203" s="4">
        <f t="shared" si="11"/>
        <v>1387500</v>
      </c>
      <c r="E203" s="4">
        <f t="shared" si="8"/>
        <v>596278.125</v>
      </c>
      <c r="F203" s="4">
        <f t="shared" si="9"/>
        <v>1983778.125</v>
      </c>
      <c r="G203" s="4">
        <f t="shared" si="10"/>
        <v>73537500</v>
      </c>
    </row>
    <row r="204" spans="2:7" x14ac:dyDescent="0.25">
      <c r="B204">
        <v>188</v>
      </c>
      <c r="C204" s="1">
        <v>9.5500000000000002E-2</v>
      </c>
      <c r="D204" s="4">
        <f t="shared" si="11"/>
        <v>1387500</v>
      </c>
      <c r="E204" s="4">
        <f t="shared" si="8"/>
        <v>585235.9375</v>
      </c>
      <c r="F204" s="4">
        <f t="shared" si="9"/>
        <v>1972735.9375</v>
      </c>
      <c r="G204" s="4">
        <f t="shared" si="10"/>
        <v>72150000</v>
      </c>
    </row>
    <row r="205" spans="2:7" x14ac:dyDescent="0.25">
      <c r="B205">
        <v>189</v>
      </c>
      <c r="C205" s="1">
        <v>9.5500000000000002E-2</v>
      </c>
      <c r="D205" s="4">
        <f t="shared" si="11"/>
        <v>1387500</v>
      </c>
      <c r="E205" s="4">
        <f t="shared" ref="E205:E256" si="12">(C205/12)*G204</f>
        <v>574193.75</v>
      </c>
      <c r="F205" s="4">
        <f t="shared" ref="F205:F256" si="13">E205+D205</f>
        <v>1961693.75</v>
      </c>
      <c r="G205" s="4">
        <f t="shared" ref="G205:G256" si="14">G204-D205</f>
        <v>70762500</v>
      </c>
    </row>
    <row r="206" spans="2:7" x14ac:dyDescent="0.25">
      <c r="B206">
        <v>190</v>
      </c>
      <c r="C206" s="1">
        <v>9.5500000000000002E-2</v>
      </c>
      <c r="D206" s="4">
        <f t="shared" si="11"/>
        <v>1387500</v>
      </c>
      <c r="E206" s="4">
        <f t="shared" si="12"/>
        <v>563151.5625</v>
      </c>
      <c r="F206" s="4">
        <f t="shared" si="13"/>
        <v>1950651.5625</v>
      </c>
      <c r="G206" s="4">
        <f t="shared" si="14"/>
        <v>69375000</v>
      </c>
    </row>
    <row r="207" spans="2:7" x14ac:dyDescent="0.25">
      <c r="B207">
        <v>191</v>
      </c>
      <c r="C207" s="1">
        <v>9.5500000000000002E-2</v>
      </c>
      <c r="D207" s="4">
        <f t="shared" si="11"/>
        <v>1387500</v>
      </c>
      <c r="E207" s="4">
        <f t="shared" si="12"/>
        <v>552109.375</v>
      </c>
      <c r="F207" s="4">
        <f t="shared" si="13"/>
        <v>1939609.375</v>
      </c>
      <c r="G207" s="4">
        <f t="shared" si="14"/>
        <v>67987500</v>
      </c>
    </row>
    <row r="208" spans="2:7" x14ac:dyDescent="0.25">
      <c r="B208">
        <v>192</v>
      </c>
      <c r="C208" s="1">
        <v>9.5500000000000002E-2</v>
      </c>
      <c r="D208" s="4">
        <f t="shared" si="11"/>
        <v>1387500</v>
      </c>
      <c r="E208" s="4">
        <f t="shared" si="12"/>
        <v>541067.1875</v>
      </c>
      <c r="F208" s="4">
        <f t="shared" si="13"/>
        <v>1928567.1875</v>
      </c>
      <c r="G208" s="4">
        <f t="shared" si="14"/>
        <v>66600000</v>
      </c>
    </row>
    <row r="209" spans="2:7" x14ac:dyDescent="0.25">
      <c r="B209">
        <v>193</v>
      </c>
      <c r="C209" s="1">
        <v>9.5500000000000002E-2</v>
      </c>
      <c r="D209" s="4">
        <f t="shared" si="11"/>
        <v>1387500</v>
      </c>
      <c r="E209" s="4">
        <f t="shared" si="12"/>
        <v>530025</v>
      </c>
      <c r="F209" s="4">
        <f t="shared" si="13"/>
        <v>1917525</v>
      </c>
      <c r="G209" s="4">
        <f t="shared" si="14"/>
        <v>65212500</v>
      </c>
    </row>
    <row r="210" spans="2:7" x14ac:dyDescent="0.25">
      <c r="B210">
        <v>194</v>
      </c>
      <c r="C210" s="1">
        <v>9.5500000000000002E-2</v>
      </c>
      <c r="D210" s="4">
        <f t="shared" ref="D210:D256" si="15">IF(G209=0,0,G209/($C$12+1-B210))</f>
        <v>1387500</v>
      </c>
      <c r="E210" s="4">
        <f t="shared" si="12"/>
        <v>518982.81249999994</v>
      </c>
      <c r="F210" s="4">
        <f t="shared" si="13"/>
        <v>1906482.8125</v>
      </c>
      <c r="G210" s="4">
        <f t="shared" si="14"/>
        <v>63825000</v>
      </c>
    </row>
    <row r="211" spans="2:7" x14ac:dyDescent="0.25">
      <c r="B211">
        <v>195</v>
      </c>
      <c r="C211" s="1">
        <v>9.5500000000000002E-2</v>
      </c>
      <c r="D211" s="4">
        <f t="shared" si="15"/>
        <v>1387500</v>
      </c>
      <c r="E211" s="4">
        <f t="shared" si="12"/>
        <v>507940.625</v>
      </c>
      <c r="F211" s="4">
        <f t="shared" si="13"/>
        <v>1895440.625</v>
      </c>
      <c r="G211" s="4">
        <f t="shared" si="14"/>
        <v>62437500</v>
      </c>
    </row>
    <row r="212" spans="2:7" x14ac:dyDescent="0.25">
      <c r="B212">
        <v>196</v>
      </c>
      <c r="C212" s="1">
        <v>9.5500000000000002E-2</v>
      </c>
      <c r="D212" s="4">
        <f t="shared" si="15"/>
        <v>1387500</v>
      </c>
      <c r="E212" s="4">
        <f t="shared" si="12"/>
        <v>496898.4375</v>
      </c>
      <c r="F212" s="4">
        <f t="shared" si="13"/>
        <v>1884398.4375</v>
      </c>
      <c r="G212" s="4">
        <f t="shared" si="14"/>
        <v>61050000</v>
      </c>
    </row>
    <row r="213" spans="2:7" x14ac:dyDescent="0.25">
      <c r="B213">
        <v>197</v>
      </c>
      <c r="C213" s="1">
        <v>9.5500000000000002E-2</v>
      </c>
      <c r="D213" s="4">
        <f t="shared" si="15"/>
        <v>1387500</v>
      </c>
      <c r="E213" s="4">
        <f t="shared" si="12"/>
        <v>485856.25</v>
      </c>
      <c r="F213" s="4">
        <f t="shared" si="13"/>
        <v>1873356.25</v>
      </c>
      <c r="G213" s="4">
        <f t="shared" si="14"/>
        <v>59662500</v>
      </c>
    </row>
    <row r="214" spans="2:7" x14ac:dyDescent="0.25">
      <c r="B214">
        <v>198</v>
      </c>
      <c r="C214" s="1">
        <v>9.5500000000000002E-2</v>
      </c>
      <c r="D214" s="4">
        <f t="shared" si="15"/>
        <v>1387500</v>
      </c>
      <c r="E214" s="4">
        <f t="shared" si="12"/>
        <v>474814.0625</v>
      </c>
      <c r="F214" s="4">
        <f t="shared" si="13"/>
        <v>1862314.0625</v>
      </c>
      <c r="G214" s="4">
        <f t="shared" si="14"/>
        <v>58275000</v>
      </c>
    </row>
    <row r="215" spans="2:7" x14ac:dyDescent="0.25">
      <c r="B215">
        <v>199</v>
      </c>
      <c r="C215" s="1">
        <v>9.5500000000000002E-2</v>
      </c>
      <c r="D215" s="4">
        <f t="shared" si="15"/>
        <v>1387500</v>
      </c>
      <c r="E215" s="4">
        <f t="shared" si="12"/>
        <v>463771.875</v>
      </c>
      <c r="F215" s="4">
        <f t="shared" si="13"/>
        <v>1851271.875</v>
      </c>
      <c r="G215" s="4">
        <f t="shared" si="14"/>
        <v>56887500</v>
      </c>
    </row>
    <row r="216" spans="2:7" x14ac:dyDescent="0.25">
      <c r="B216">
        <v>200</v>
      </c>
      <c r="C216" s="1">
        <v>9.5500000000000002E-2</v>
      </c>
      <c r="D216" s="4">
        <f t="shared" si="15"/>
        <v>1387500</v>
      </c>
      <c r="E216" s="4">
        <f t="shared" si="12"/>
        <v>452729.6875</v>
      </c>
      <c r="F216" s="4">
        <f t="shared" si="13"/>
        <v>1840229.6875</v>
      </c>
      <c r="G216" s="4">
        <f t="shared" si="14"/>
        <v>55500000</v>
      </c>
    </row>
    <row r="217" spans="2:7" x14ac:dyDescent="0.25">
      <c r="B217">
        <v>201</v>
      </c>
      <c r="C217" s="1">
        <v>9.5500000000000002E-2</v>
      </c>
      <c r="D217" s="4">
        <f t="shared" si="15"/>
        <v>1387500</v>
      </c>
      <c r="E217" s="4">
        <f t="shared" si="12"/>
        <v>441687.5</v>
      </c>
      <c r="F217" s="4">
        <f t="shared" si="13"/>
        <v>1829187.5</v>
      </c>
      <c r="G217" s="4">
        <f t="shared" si="14"/>
        <v>54112500</v>
      </c>
    </row>
    <row r="218" spans="2:7" x14ac:dyDescent="0.25">
      <c r="B218">
        <v>202</v>
      </c>
      <c r="C218" s="1">
        <v>9.5500000000000002E-2</v>
      </c>
      <c r="D218" s="4">
        <f t="shared" si="15"/>
        <v>1387500</v>
      </c>
      <c r="E218" s="4">
        <f t="shared" si="12"/>
        <v>430645.3125</v>
      </c>
      <c r="F218" s="4">
        <f t="shared" si="13"/>
        <v>1818145.3125</v>
      </c>
      <c r="G218" s="4">
        <f t="shared" si="14"/>
        <v>52725000</v>
      </c>
    </row>
    <row r="219" spans="2:7" x14ac:dyDescent="0.25">
      <c r="B219">
        <v>203</v>
      </c>
      <c r="C219" s="1">
        <v>9.5500000000000002E-2</v>
      </c>
      <c r="D219" s="4">
        <f t="shared" si="15"/>
        <v>1387500</v>
      </c>
      <c r="E219" s="4">
        <f t="shared" si="12"/>
        <v>419603.125</v>
      </c>
      <c r="F219" s="4">
        <f t="shared" si="13"/>
        <v>1807103.125</v>
      </c>
      <c r="G219" s="4">
        <f t="shared" si="14"/>
        <v>51337500</v>
      </c>
    </row>
    <row r="220" spans="2:7" x14ac:dyDescent="0.25">
      <c r="B220">
        <v>204</v>
      </c>
      <c r="C220" s="1">
        <v>9.5500000000000002E-2</v>
      </c>
      <c r="D220" s="4">
        <f t="shared" si="15"/>
        <v>1387500</v>
      </c>
      <c r="E220" s="4">
        <f t="shared" si="12"/>
        <v>408560.9375</v>
      </c>
      <c r="F220" s="4">
        <f t="shared" si="13"/>
        <v>1796060.9375</v>
      </c>
      <c r="G220" s="4">
        <f t="shared" si="14"/>
        <v>49950000</v>
      </c>
    </row>
    <row r="221" spans="2:7" x14ac:dyDescent="0.25">
      <c r="B221">
        <v>205</v>
      </c>
      <c r="C221" s="1">
        <v>9.5500000000000002E-2</v>
      </c>
      <c r="D221" s="4">
        <f t="shared" si="15"/>
        <v>1387500</v>
      </c>
      <c r="E221" s="4">
        <f t="shared" si="12"/>
        <v>397518.75</v>
      </c>
      <c r="F221" s="4">
        <f t="shared" si="13"/>
        <v>1785018.75</v>
      </c>
      <c r="G221" s="4">
        <f t="shared" si="14"/>
        <v>48562500</v>
      </c>
    </row>
    <row r="222" spans="2:7" x14ac:dyDescent="0.25">
      <c r="B222">
        <v>206</v>
      </c>
      <c r="C222" s="1">
        <v>9.5500000000000002E-2</v>
      </c>
      <c r="D222" s="4">
        <f t="shared" si="15"/>
        <v>1387500</v>
      </c>
      <c r="E222" s="4">
        <f t="shared" si="12"/>
        <v>386476.5625</v>
      </c>
      <c r="F222" s="4">
        <f t="shared" si="13"/>
        <v>1773976.5625</v>
      </c>
      <c r="G222" s="4">
        <f t="shared" si="14"/>
        <v>47175000</v>
      </c>
    </row>
    <row r="223" spans="2:7" x14ac:dyDescent="0.25">
      <c r="B223">
        <v>207</v>
      </c>
      <c r="C223" s="1">
        <v>9.5500000000000002E-2</v>
      </c>
      <c r="D223" s="4">
        <f t="shared" si="15"/>
        <v>1387500</v>
      </c>
      <c r="E223" s="4">
        <f t="shared" si="12"/>
        <v>375434.375</v>
      </c>
      <c r="F223" s="4">
        <f t="shared" si="13"/>
        <v>1762934.375</v>
      </c>
      <c r="G223" s="4">
        <f t="shared" si="14"/>
        <v>45787500</v>
      </c>
    </row>
    <row r="224" spans="2:7" x14ac:dyDescent="0.25">
      <c r="B224">
        <v>208</v>
      </c>
      <c r="C224" s="1">
        <v>9.5500000000000002E-2</v>
      </c>
      <c r="D224" s="4">
        <f t="shared" si="15"/>
        <v>1387500</v>
      </c>
      <c r="E224" s="4">
        <f t="shared" si="12"/>
        <v>364392.1875</v>
      </c>
      <c r="F224" s="4">
        <f t="shared" si="13"/>
        <v>1751892.1875</v>
      </c>
      <c r="G224" s="4">
        <f t="shared" si="14"/>
        <v>44400000</v>
      </c>
    </row>
    <row r="225" spans="2:7" x14ac:dyDescent="0.25">
      <c r="B225">
        <v>209</v>
      </c>
      <c r="C225" s="1">
        <v>9.5500000000000002E-2</v>
      </c>
      <c r="D225" s="4">
        <f t="shared" si="15"/>
        <v>1387500</v>
      </c>
      <c r="E225" s="4">
        <f t="shared" si="12"/>
        <v>353350</v>
      </c>
      <c r="F225" s="4">
        <f t="shared" si="13"/>
        <v>1740850</v>
      </c>
      <c r="G225" s="4">
        <f t="shared" si="14"/>
        <v>43012500</v>
      </c>
    </row>
    <row r="226" spans="2:7" x14ac:dyDescent="0.25">
      <c r="B226">
        <v>210</v>
      </c>
      <c r="C226" s="1">
        <v>9.5500000000000002E-2</v>
      </c>
      <c r="D226" s="4">
        <f t="shared" si="15"/>
        <v>1387500</v>
      </c>
      <c r="E226" s="4">
        <f t="shared" si="12"/>
        <v>342307.8125</v>
      </c>
      <c r="F226" s="4">
        <f t="shared" si="13"/>
        <v>1729807.8125</v>
      </c>
      <c r="G226" s="4">
        <f t="shared" si="14"/>
        <v>41625000</v>
      </c>
    </row>
    <row r="227" spans="2:7" x14ac:dyDescent="0.25">
      <c r="B227">
        <v>211</v>
      </c>
      <c r="C227" s="1">
        <v>9.5500000000000002E-2</v>
      </c>
      <c r="D227" s="4">
        <f t="shared" si="15"/>
        <v>1387500</v>
      </c>
      <c r="E227" s="4">
        <f t="shared" si="12"/>
        <v>331265.625</v>
      </c>
      <c r="F227" s="4">
        <f t="shared" si="13"/>
        <v>1718765.625</v>
      </c>
      <c r="G227" s="4">
        <f t="shared" si="14"/>
        <v>40237500</v>
      </c>
    </row>
    <row r="228" spans="2:7" x14ac:dyDescent="0.25">
      <c r="B228">
        <v>212</v>
      </c>
      <c r="C228" s="1">
        <v>9.5500000000000002E-2</v>
      </c>
      <c r="D228" s="4">
        <f t="shared" si="15"/>
        <v>1387500</v>
      </c>
      <c r="E228" s="4">
        <f t="shared" si="12"/>
        <v>320223.4375</v>
      </c>
      <c r="F228" s="4">
        <f t="shared" si="13"/>
        <v>1707723.4375</v>
      </c>
      <c r="G228" s="4">
        <f t="shared" si="14"/>
        <v>38850000</v>
      </c>
    </row>
    <row r="229" spans="2:7" x14ac:dyDescent="0.25">
      <c r="B229">
        <v>213</v>
      </c>
      <c r="C229" s="1">
        <v>9.5500000000000002E-2</v>
      </c>
      <c r="D229" s="4">
        <f t="shared" si="15"/>
        <v>1387500</v>
      </c>
      <c r="E229" s="4">
        <f t="shared" si="12"/>
        <v>309181.25</v>
      </c>
      <c r="F229" s="4">
        <f t="shared" si="13"/>
        <v>1696681.25</v>
      </c>
      <c r="G229" s="4">
        <f t="shared" si="14"/>
        <v>37462500</v>
      </c>
    </row>
    <row r="230" spans="2:7" x14ac:dyDescent="0.25">
      <c r="B230">
        <v>214</v>
      </c>
      <c r="C230" s="1">
        <v>9.5500000000000002E-2</v>
      </c>
      <c r="D230" s="4">
        <f t="shared" si="15"/>
        <v>1387500</v>
      </c>
      <c r="E230" s="4">
        <f t="shared" si="12"/>
        <v>298139.0625</v>
      </c>
      <c r="F230" s="4">
        <f t="shared" si="13"/>
        <v>1685639.0625</v>
      </c>
      <c r="G230" s="4">
        <f t="shared" si="14"/>
        <v>36075000</v>
      </c>
    </row>
    <row r="231" spans="2:7" x14ac:dyDescent="0.25">
      <c r="B231">
        <v>215</v>
      </c>
      <c r="C231" s="1">
        <v>9.5500000000000002E-2</v>
      </c>
      <c r="D231" s="4">
        <f t="shared" si="15"/>
        <v>1387500</v>
      </c>
      <c r="E231" s="4">
        <f t="shared" si="12"/>
        <v>287096.875</v>
      </c>
      <c r="F231" s="4">
        <f t="shared" si="13"/>
        <v>1674596.875</v>
      </c>
      <c r="G231" s="4">
        <f t="shared" si="14"/>
        <v>34687500</v>
      </c>
    </row>
    <row r="232" spans="2:7" x14ac:dyDescent="0.25">
      <c r="B232">
        <v>216</v>
      </c>
      <c r="C232" s="1">
        <v>9.5500000000000002E-2</v>
      </c>
      <c r="D232" s="4">
        <f t="shared" si="15"/>
        <v>1387500</v>
      </c>
      <c r="E232" s="4">
        <f t="shared" si="12"/>
        <v>276054.6875</v>
      </c>
      <c r="F232" s="4">
        <f t="shared" si="13"/>
        <v>1663554.6875</v>
      </c>
      <c r="G232" s="4">
        <f t="shared" si="14"/>
        <v>33300000</v>
      </c>
    </row>
    <row r="233" spans="2:7" x14ac:dyDescent="0.25">
      <c r="B233">
        <v>217</v>
      </c>
      <c r="C233" s="1">
        <v>9.5500000000000002E-2</v>
      </c>
      <c r="D233" s="4">
        <f t="shared" si="15"/>
        <v>1387500</v>
      </c>
      <c r="E233" s="4">
        <f t="shared" si="12"/>
        <v>265012.5</v>
      </c>
      <c r="F233" s="4">
        <f t="shared" si="13"/>
        <v>1652512.5</v>
      </c>
      <c r="G233" s="4">
        <f t="shared" si="14"/>
        <v>31912500</v>
      </c>
    </row>
    <row r="234" spans="2:7" x14ac:dyDescent="0.25">
      <c r="B234">
        <v>218</v>
      </c>
      <c r="C234" s="1">
        <v>9.5500000000000002E-2</v>
      </c>
      <c r="D234" s="4">
        <f t="shared" si="15"/>
        <v>1387500</v>
      </c>
      <c r="E234" s="4">
        <f t="shared" si="12"/>
        <v>253970.3125</v>
      </c>
      <c r="F234" s="4">
        <f t="shared" si="13"/>
        <v>1641470.3125</v>
      </c>
      <c r="G234" s="4">
        <f t="shared" si="14"/>
        <v>30525000</v>
      </c>
    </row>
    <row r="235" spans="2:7" x14ac:dyDescent="0.25">
      <c r="B235">
        <v>219</v>
      </c>
      <c r="C235" s="1">
        <v>9.5500000000000002E-2</v>
      </c>
      <c r="D235" s="4">
        <f t="shared" si="15"/>
        <v>1387500</v>
      </c>
      <c r="E235" s="4">
        <f t="shared" si="12"/>
        <v>242928.125</v>
      </c>
      <c r="F235" s="4">
        <f t="shared" si="13"/>
        <v>1630428.125</v>
      </c>
      <c r="G235" s="4">
        <f t="shared" si="14"/>
        <v>29137500</v>
      </c>
    </row>
    <row r="236" spans="2:7" x14ac:dyDescent="0.25">
      <c r="B236">
        <v>220</v>
      </c>
      <c r="C236" s="1">
        <v>9.5500000000000002E-2</v>
      </c>
      <c r="D236" s="4">
        <f t="shared" si="15"/>
        <v>1387500</v>
      </c>
      <c r="E236" s="4">
        <f t="shared" si="12"/>
        <v>231885.9375</v>
      </c>
      <c r="F236" s="4">
        <f t="shared" si="13"/>
        <v>1619385.9375</v>
      </c>
      <c r="G236" s="4">
        <f t="shared" si="14"/>
        <v>27750000</v>
      </c>
    </row>
    <row r="237" spans="2:7" x14ac:dyDescent="0.25">
      <c r="B237">
        <v>221</v>
      </c>
      <c r="C237" s="1">
        <v>9.5500000000000002E-2</v>
      </c>
      <c r="D237" s="4">
        <f t="shared" si="15"/>
        <v>1387500</v>
      </c>
      <c r="E237" s="4">
        <f t="shared" si="12"/>
        <v>220843.75</v>
      </c>
      <c r="F237" s="4">
        <f t="shared" si="13"/>
        <v>1608343.75</v>
      </c>
      <c r="G237" s="4">
        <f t="shared" si="14"/>
        <v>26362500</v>
      </c>
    </row>
    <row r="238" spans="2:7" x14ac:dyDescent="0.25">
      <c r="B238">
        <v>222</v>
      </c>
      <c r="C238" s="1">
        <v>9.5500000000000002E-2</v>
      </c>
      <c r="D238" s="4">
        <f t="shared" si="15"/>
        <v>1387500</v>
      </c>
      <c r="E238" s="4">
        <f t="shared" si="12"/>
        <v>209801.5625</v>
      </c>
      <c r="F238" s="4">
        <f t="shared" si="13"/>
        <v>1597301.5625</v>
      </c>
      <c r="G238" s="4">
        <f t="shared" si="14"/>
        <v>24975000</v>
      </c>
    </row>
    <row r="239" spans="2:7" x14ac:dyDescent="0.25">
      <c r="B239">
        <v>223</v>
      </c>
      <c r="C239" s="1">
        <v>9.5500000000000002E-2</v>
      </c>
      <c r="D239" s="4">
        <f t="shared" si="15"/>
        <v>1387500</v>
      </c>
      <c r="E239" s="4">
        <f t="shared" si="12"/>
        <v>198759.375</v>
      </c>
      <c r="F239" s="4">
        <f t="shared" si="13"/>
        <v>1586259.375</v>
      </c>
      <c r="G239" s="4">
        <f t="shared" si="14"/>
        <v>23587500</v>
      </c>
    </row>
    <row r="240" spans="2:7" x14ac:dyDescent="0.25">
      <c r="B240">
        <v>224</v>
      </c>
      <c r="C240" s="1">
        <v>9.5500000000000002E-2</v>
      </c>
      <c r="D240" s="4">
        <f t="shared" si="15"/>
        <v>1387500</v>
      </c>
      <c r="E240" s="4">
        <f t="shared" si="12"/>
        <v>187717.1875</v>
      </c>
      <c r="F240" s="4">
        <f t="shared" si="13"/>
        <v>1575217.1875</v>
      </c>
      <c r="G240" s="4">
        <f t="shared" si="14"/>
        <v>22200000</v>
      </c>
    </row>
    <row r="241" spans="2:7" x14ac:dyDescent="0.25">
      <c r="B241">
        <v>225</v>
      </c>
      <c r="C241" s="1">
        <v>9.5500000000000002E-2</v>
      </c>
      <c r="D241" s="4">
        <f t="shared" si="15"/>
        <v>1387500</v>
      </c>
      <c r="E241" s="4">
        <f t="shared" si="12"/>
        <v>176675</v>
      </c>
      <c r="F241" s="4">
        <f t="shared" si="13"/>
        <v>1564175</v>
      </c>
      <c r="G241" s="4">
        <f t="shared" si="14"/>
        <v>20812500</v>
      </c>
    </row>
    <row r="242" spans="2:7" x14ac:dyDescent="0.25">
      <c r="B242">
        <v>226</v>
      </c>
      <c r="C242" s="1">
        <v>9.5500000000000002E-2</v>
      </c>
      <c r="D242" s="4">
        <f t="shared" si="15"/>
        <v>1387500</v>
      </c>
      <c r="E242" s="4">
        <f t="shared" si="12"/>
        <v>165632.8125</v>
      </c>
      <c r="F242" s="4">
        <f t="shared" si="13"/>
        <v>1553132.8125</v>
      </c>
      <c r="G242" s="4">
        <f t="shared" si="14"/>
        <v>19425000</v>
      </c>
    </row>
    <row r="243" spans="2:7" x14ac:dyDescent="0.25">
      <c r="B243">
        <v>227</v>
      </c>
      <c r="C243" s="1">
        <v>9.5500000000000002E-2</v>
      </c>
      <c r="D243" s="4">
        <f t="shared" si="15"/>
        <v>1387500</v>
      </c>
      <c r="E243" s="4">
        <f t="shared" si="12"/>
        <v>154590.625</v>
      </c>
      <c r="F243" s="4">
        <f t="shared" si="13"/>
        <v>1542090.625</v>
      </c>
      <c r="G243" s="4">
        <f t="shared" si="14"/>
        <v>18037500</v>
      </c>
    </row>
    <row r="244" spans="2:7" x14ac:dyDescent="0.25">
      <c r="B244">
        <v>228</v>
      </c>
      <c r="C244" s="1">
        <v>9.5500000000000002E-2</v>
      </c>
      <c r="D244" s="4">
        <f t="shared" si="15"/>
        <v>1387500</v>
      </c>
      <c r="E244" s="4">
        <f t="shared" si="12"/>
        <v>143548.4375</v>
      </c>
      <c r="F244" s="4">
        <f t="shared" si="13"/>
        <v>1531048.4375</v>
      </c>
      <c r="G244" s="4">
        <f t="shared" si="14"/>
        <v>16650000</v>
      </c>
    </row>
    <row r="245" spans="2:7" x14ac:dyDescent="0.25">
      <c r="B245">
        <v>229</v>
      </c>
      <c r="C245" s="1">
        <v>9.5500000000000002E-2</v>
      </c>
      <c r="D245" s="4">
        <f t="shared" si="15"/>
        <v>1387500</v>
      </c>
      <c r="E245" s="4">
        <f t="shared" si="12"/>
        <v>132506.25</v>
      </c>
      <c r="F245" s="4">
        <f t="shared" si="13"/>
        <v>1520006.25</v>
      </c>
      <c r="G245" s="4">
        <f t="shared" si="14"/>
        <v>15262500</v>
      </c>
    </row>
    <row r="246" spans="2:7" x14ac:dyDescent="0.25">
      <c r="B246">
        <v>230</v>
      </c>
      <c r="C246" s="1">
        <v>9.5500000000000002E-2</v>
      </c>
      <c r="D246" s="4">
        <f t="shared" si="15"/>
        <v>1387500</v>
      </c>
      <c r="E246" s="4">
        <f t="shared" si="12"/>
        <v>121464.0625</v>
      </c>
      <c r="F246" s="4">
        <f t="shared" si="13"/>
        <v>1508964.0625</v>
      </c>
      <c r="G246" s="4">
        <f t="shared" si="14"/>
        <v>13875000</v>
      </c>
    </row>
    <row r="247" spans="2:7" x14ac:dyDescent="0.25">
      <c r="B247">
        <v>231</v>
      </c>
      <c r="C247" s="1">
        <v>9.5500000000000002E-2</v>
      </c>
      <c r="D247" s="4">
        <f t="shared" si="15"/>
        <v>1387500</v>
      </c>
      <c r="E247" s="4">
        <f t="shared" si="12"/>
        <v>110421.875</v>
      </c>
      <c r="F247" s="4">
        <f t="shared" si="13"/>
        <v>1497921.875</v>
      </c>
      <c r="G247" s="4">
        <f t="shared" si="14"/>
        <v>12487500</v>
      </c>
    </row>
    <row r="248" spans="2:7" x14ac:dyDescent="0.25">
      <c r="B248">
        <v>232</v>
      </c>
      <c r="C248" s="1">
        <v>9.5500000000000002E-2</v>
      </c>
      <c r="D248" s="4">
        <f t="shared" si="15"/>
        <v>1387500</v>
      </c>
      <c r="E248" s="4">
        <f t="shared" si="12"/>
        <v>99379.6875</v>
      </c>
      <c r="F248" s="4">
        <f t="shared" si="13"/>
        <v>1486879.6875</v>
      </c>
      <c r="G248" s="4">
        <f t="shared" si="14"/>
        <v>11100000</v>
      </c>
    </row>
    <row r="249" spans="2:7" x14ac:dyDescent="0.25">
      <c r="B249">
        <v>233</v>
      </c>
      <c r="C249" s="1">
        <v>9.5500000000000002E-2</v>
      </c>
      <c r="D249" s="4">
        <f t="shared" si="15"/>
        <v>1387500</v>
      </c>
      <c r="E249" s="4">
        <f t="shared" si="12"/>
        <v>88337.5</v>
      </c>
      <c r="F249" s="4">
        <f t="shared" si="13"/>
        <v>1475837.5</v>
      </c>
      <c r="G249" s="4">
        <f t="shared" si="14"/>
        <v>9712500</v>
      </c>
    </row>
    <row r="250" spans="2:7" x14ac:dyDescent="0.25">
      <c r="B250">
        <v>234</v>
      </c>
      <c r="C250" s="1">
        <v>9.5500000000000002E-2</v>
      </c>
      <c r="D250" s="4">
        <f t="shared" si="15"/>
        <v>1387500</v>
      </c>
      <c r="E250" s="4">
        <f t="shared" si="12"/>
        <v>77295.3125</v>
      </c>
      <c r="F250" s="4">
        <f t="shared" si="13"/>
        <v>1464795.3125</v>
      </c>
      <c r="G250" s="4">
        <f t="shared" si="14"/>
        <v>8325000</v>
      </c>
    </row>
    <row r="251" spans="2:7" x14ac:dyDescent="0.25">
      <c r="B251">
        <v>235</v>
      </c>
      <c r="C251" s="1">
        <v>9.5500000000000002E-2</v>
      </c>
      <c r="D251" s="4">
        <f t="shared" si="15"/>
        <v>1387500</v>
      </c>
      <c r="E251" s="4">
        <f t="shared" si="12"/>
        <v>66253.125</v>
      </c>
      <c r="F251" s="4">
        <f t="shared" si="13"/>
        <v>1453753.125</v>
      </c>
      <c r="G251" s="4">
        <f t="shared" si="14"/>
        <v>6937500</v>
      </c>
    </row>
    <row r="252" spans="2:7" x14ac:dyDescent="0.25">
      <c r="B252">
        <v>236</v>
      </c>
      <c r="C252" s="1">
        <v>9.5500000000000002E-2</v>
      </c>
      <c r="D252" s="4">
        <f t="shared" si="15"/>
        <v>1387500</v>
      </c>
      <c r="E252" s="4">
        <f t="shared" si="12"/>
        <v>55210.9375</v>
      </c>
      <c r="F252" s="4">
        <f t="shared" si="13"/>
        <v>1442710.9375</v>
      </c>
      <c r="G252" s="4">
        <f t="shared" si="14"/>
        <v>5550000</v>
      </c>
    </row>
    <row r="253" spans="2:7" x14ac:dyDescent="0.25">
      <c r="B253">
        <v>237</v>
      </c>
      <c r="C253" s="1">
        <v>9.5500000000000002E-2</v>
      </c>
      <c r="D253" s="4">
        <f t="shared" si="15"/>
        <v>1387500</v>
      </c>
      <c r="E253" s="4">
        <f t="shared" si="12"/>
        <v>44168.75</v>
      </c>
      <c r="F253" s="4">
        <f t="shared" si="13"/>
        <v>1431668.75</v>
      </c>
      <c r="G253" s="4">
        <f t="shared" si="14"/>
        <v>4162500</v>
      </c>
    </row>
    <row r="254" spans="2:7" x14ac:dyDescent="0.25">
      <c r="B254">
        <v>238</v>
      </c>
      <c r="C254" s="1">
        <v>9.5500000000000002E-2</v>
      </c>
      <c r="D254" s="4">
        <f t="shared" si="15"/>
        <v>1387500</v>
      </c>
      <c r="E254" s="4">
        <f t="shared" si="12"/>
        <v>33126.5625</v>
      </c>
      <c r="F254" s="4">
        <f t="shared" si="13"/>
        <v>1420626.5625</v>
      </c>
      <c r="G254" s="4">
        <f t="shared" si="14"/>
        <v>2775000</v>
      </c>
    </row>
    <row r="255" spans="2:7" x14ac:dyDescent="0.25">
      <c r="B255">
        <v>239</v>
      </c>
      <c r="C255" s="1">
        <v>9.5500000000000002E-2</v>
      </c>
      <c r="D255" s="4">
        <f t="shared" si="15"/>
        <v>1387500</v>
      </c>
      <c r="E255" s="4">
        <f t="shared" si="12"/>
        <v>22084.375</v>
      </c>
      <c r="F255" s="4">
        <f t="shared" si="13"/>
        <v>1409584.375</v>
      </c>
      <c r="G255" s="4">
        <f t="shared" si="14"/>
        <v>1387500</v>
      </c>
    </row>
    <row r="256" spans="2:7" x14ac:dyDescent="0.25">
      <c r="B256">
        <v>240</v>
      </c>
      <c r="C256" s="1">
        <v>9.5500000000000002E-2</v>
      </c>
      <c r="D256" s="4">
        <f t="shared" si="15"/>
        <v>1387500</v>
      </c>
      <c r="E256" s="4">
        <f t="shared" si="12"/>
        <v>11042.1875</v>
      </c>
      <c r="F256" s="4">
        <f t="shared" si="13"/>
        <v>1398542.1875</v>
      </c>
      <c r="G256" s="4">
        <f t="shared" si="14"/>
        <v>0</v>
      </c>
    </row>
  </sheetData>
  <mergeCells count="1">
    <mergeCell ref="B14:E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0D1F-EF7A-42E4-9F5D-0B7EC3701631}">
  <dimension ref="B2:H256"/>
  <sheetViews>
    <sheetView workbookViewId="0">
      <selection activeCell="F2" sqref="F2"/>
    </sheetView>
  </sheetViews>
  <sheetFormatPr defaultRowHeight="15" x14ac:dyDescent="0.25"/>
  <cols>
    <col min="1" max="26" width="18.28515625" customWidth="1"/>
  </cols>
  <sheetData>
    <row r="2" spans="2:7" x14ac:dyDescent="0.25">
      <c r="B2" t="s">
        <v>30</v>
      </c>
      <c r="C2" s="2">
        <v>900000000</v>
      </c>
      <c r="E2" t="s">
        <v>13</v>
      </c>
      <c r="F2" s="4">
        <f>SUM(E17:E256)</f>
        <v>251342749.91151845</v>
      </c>
    </row>
    <row r="3" spans="2:7" x14ac:dyDescent="0.25">
      <c r="B3" t="s">
        <v>32</v>
      </c>
      <c r="C3" s="1">
        <f>C4/C2</f>
        <v>0.63491668381704625</v>
      </c>
      <c r="E3" t="s">
        <v>21</v>
      </c>
      <c r="F3" s="4">
        <f>SUM(F17:F256)</f>
        <v>579917734.47617805</v>
      </c>
    </row>
    <row r="4" spans="2:7" x14ac:dyDescent="0.25">
      <c r="B4" t="s">
        <v>31</v>
      </c>
      <c r="C4" s="2">
        <f>-FV(C6,C8,C9,0,1)</f>
        <v>571425015.4353416</v>
      </c>
      <c r="E4" t="s">
        <v>36</v>
      </c>
      <c r="F4" s="6">
        <f>F2/$C$10</f>
        <v>0.76494791666666928</v>
      </c>
    </row>
    <row r="5" spans="2:7" x14ac:dyDescent="0.25">
      <c r="B5" t="s">
        <v>33</v>
      </c>
      <c r="C5" s="7">
        <v>0.06</v>
      </c>
      <c r="E5" t="s">
        <v>20</v>
      </c>
      <c r="F5" s="6">
        <f>(1+(F2/$C$10))^(1/($C$12/12))-1</f>
        <v>2.8813358589441229E-2</v>
      </c>
    </row>
    <row r="6" spans="2:7" x14ac:dyDescent="0.25">
      <c r="B6" t="s">
        <v>33</v>
      </c>
      <c r="C6" s="6">
        <f>(1+C5)^(1/12)-1</f>
        <v>4.8675505653430484E-3</v>
      </c>
      <c r="E6" t="s">
        <v>37</v>
      </c>
      <c r="F6" s="4">
        <f>MAX(F17:F256)</f>
        <v>3199498.9121983731</v>
      </c>
    </row>
    <row r="7" spans="2:7" x14ac:dyDescent="0.25">
      <c r="B7" t="s">
        <v>17</v>
      </c>
      <c r="C7">
        <f>C8/12</f>
        <v>10</v>
      </c>
      <c r="E7" t="s">
        <v>38</v>
      </c>
      <c r="F7" s="4">
        <f>MIN(F17:F256)</f>
        <v>1379957.8909034182</v>
      </c>
    </row>
    <row r="8" spans="2:7" x14ac:dyDescent="0.25">
      <c r="B8" t="s">
        <v>17</v>
      </c>
      <c r="C8" s="12">
        <v>120</v>
      </c>
      <c r="E8" t="s">
        <v>39</v>
      </c>
      <c r="F8" s="3">
        <f>SUM(H17:H256)</f>
        <v>440808648.28184211</v>
      </c>
    </row>
    <row r="9" spans="2:7" x14ac:dyDescent="0.25">
      <c r="B9" t="s">
        <v>34</v>
      </c>
      <c r="C9" s="2">
        <v>3500000</v>
      </c>
      <c r="E9" t="s">
        <v>40</v>
      </c>
      <c r="F9" s="2">
        <f>-FV(4%,$C$11,0,$C$2,1)</f>
        <v>1972010828.7300792</v>
      </c>
    </row>
    <row r="10" spans="2:7" x14ac:dyDescent="0.25">
      <c r="B10" t="s">
        <v>0</v>
      </c>
      <c r="C10" s="4">
        <f>C2-C4</f>
        <v>328574984.5646584</v>
      </c>
      <c r="E10" t="s">
        <v>41</v>
      </c>
      <c r="F10" s="2">
        <f>-FV(3%,$C$11,0,$C$2,1)</f>
        <v>1625500111.202472</v>
      </c>
    </row>
    <row r="11" spans="2:7" x14ac:dyDescent="0.25">
      <c r="B11" t="s">
        <v>35</v>
      </c>
      <c r="C11">
        <f>C12/12</f>
        <v>20</v>
      </c>
      <c r="E11" t="s">
        <v>42</v>
      </c>
      <c r="F11" s="2">
        <f>F9+$F$8</f>
        <v>2412819477.0119214</v>
      </c>
    </row>
    <row r="12" spans="2:7" x14ac:dyDescent="0.25">
      <c r="B12" t="s">
        <v>35</v>
      </c>
      <c r="C12">
        <v>240</v>
      </c>
      <c r="E12" t="s">
        <v>43</v>
      </c>
      <c r="F12" s="2">
        <f>F10+$F$8</f>
        <v>2066308759.484314</v>
      </c>
    </row>
    <row r="14" spans="2:7" x14ac:dyDescent="0.25">
      <c r="B14" s="18" t="s">
        <v>6</v>
      </c>
      <c r="C14" s="18"/>
      <c r="D14" s="18"/>
      <c r="E14" s="18"/>
      <c r="F14" t="s">
        <v>9</v>
      </c>
      <c r="G14" t="s">
        <v>7</v>
      </c>
    </row>
    <row r="15" spans="2:7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7" x14ac:dyDescent="0.25">
      <c r="G16" s="4">
        <f>C10</f>
        <v>328574984.5646584</v>
      </c>
    </row>
    <row r="17" spans="2:8" x14ac:dyDescent="0.25">
      <c r="B17">
        <v>1</v>
      </c>
      <c r="C17" s="1">
        <v>4.2500000000000003E-2</v>
      </c>
      <c r="D17" s="4">
        <f>IF(G16=0,0,G16/($C$12+1-B17))</f>
        <v>1369062.4356860768</v>
      </c>
      <c r="E17" s="4">
        <f>(C17/12)*G16</f>
        <v>1163703.0703331653</v>
      </c>
      <c r="F17" s="4">
        <f>E17+D17</f>
        <v>2532765.5060192421</v>
      </c>
      <c r="G17" s="4">
        <f>G16-D17</f>
        <v>327205922.12897235</v>
      </c>
      <c r="H17" s="2">
        <f>-FV($C$6,$C$12-B17+1,0,$C$9-F17,1)</f>
        <v>3102052.0555935721</v>
      </c>
    </row>
    <row r="18" spans="2:8" x14ac:dyDescent="0.25">
      <c r="B18">
        <v>2</v>
      </c>
      <c r="C18" s="1">
        <v>4.2500000000000003E-2</v>
      </c>
      <c r="D18" s="4">
        <f t="shared" ref="D18:D81" si="0">IF(G17=0,0,G17/($C$12+1-B18))</f>
        <v>1369062.4356860768</v>
      </c>
      <c r="E18" s="4">
        <f t="shared" ref="E18:E81" si="1">(C18/12)*G17</f>
        <v>1158854.3075401105</v>
      </c>
      <c r="F18" s="4">
        <f t="shared" ref="F18:F81" si="2">E18+D18</f>
        <v>2527916.7432261873</v>
      </c>
      <c r="G18" s="4">
        <f t="shared" ref="G18:G81" si="3">G17-D18</f>
        <v>325836859.6932863</v>
      </c>
      <c r="H18" s="2">
        <f t="shared" ref="H18:H81" si="4">-FV($C$6,$C$12-B18+1,0,$C$9-F18,1)</f>
        <v>3102501.1136935866</v>
      </c>
    </row>
    <row r="19" spans="2:8" x14ac:dyDescent="0.25">
      <c r="B19">
        <v>3</v>
      </c>
      <c r="C19" s="1">
        <v>4.2500000000000003E-2</v>
      </c>
      <c r="D19" s="4">
        <f t="shared" si="0"/>
        <v>1369062.435686077</v>
      </c>
      <c r="E19" s="4">
        <f t="shared" si="1"/>
        <v>1154005.5447470557</v>
      </c>
      <c r="F19" s="4">
        <f t="shared" si="2"/>
        <v>2523067.9804331325</v>
      </c>
      <c r="G19" s="4">
        <f t="shared" si="3"/>
        <v>324467797.25760025</v>
      </c>
      <c r="H19" s="2">
        <f t="shared" si="4"/>
        <v>3102873.0345847965</v>
      </c>
    </row>
    <row r="20" spans="2:8" x14ac:dyDescent="0.25">
      <c r="B20">
        <v>4</v>
      </c>
      <c r="C20" s="1">
        <v>4.2500000000000003E-2</v>
      </c>
      <c r="D20" s="4">
        <f t="shared" si="0"/>
        <v>1369062.435686077</v>
      </c>
      <c r="E20" s="4">
        <f t="shared" si="1"/>
        <v>1149156.7819540009</v>
      </c>
      <c r="F20" s="4">
        <f t="shared" si="2"/>
        <v>2518219.2176400777</v>
      </c>
      <c r="G20" s="4">
        <f t="shared" si="3"/>
        <v>323098734.8219142</v>
      </c>
      <c r="H20" s="2">
        <f t="shared" si="4"/>
        <v>3103168.5550314742</v>
      </c>
    </row>
    <row r="21" spans="2:8" x14ac:dyDescent="0.25">
      <c r="B21">
        <v>5</v>
      </c>
      <c r="C21" s="1">
        <v>4.2500000000000003E-2</v>
      </c>
      <c r="D21" s="4">
        <f t="shared" si="0"/>
        <v>1369062.435686077</v>
      </c>
      <c r="E21" s="4">
        <f t="shared" si="1"/>
        <v>1144308.0191609461</v>
      </c>
      <c r="F21" s="4">
        <f t="shared" si="2"/>
        <v>2513370.4548470229</v>
      </c>
      <c r="G21" s="4">
        <f t="shared" si="3"/>
        <v>321729672.38622814</v>
      </c>
      <c r="H21" s="2">
        <f t="shared" si="4"/>
        <v>3103388.4064701167</v>
      </c>
    </row>
    <row r="22" spans="2:8" x14ac:dyDescent="0.25">
      <c r="B22">
        <v>6</v>
      </c>
      <c r="C22" s="1">
        <v>4.2500000000000003E-2</v>
      </c>
      <c r="D22" s="4">
        <f t="shared" si="0"/>
        <v>1369062.4356860772</v>
      </c>
      <c r="E22" s="4">
        <f t="shared" si="1"/>
        <v>1139459.2563678913</v>
      </c>
      <c r="F22" s="4">
        <f t="shared" si="2"/>
        <v>2508521.6920539686</v>
      </c>
      <c r="G22" s="4">
        <f t="shared" si="3"/>
        <v>320360609.95054209</v>
      </c>
      <c r="H22" s="2">
        <f t="shared" si="4"/>
        <v>3103533.3150437628</v>
      </c>
    </row>
    <row r="23" spans="2:8" x14ac:dyDescent="0.25">
      <c r="B23">
        <v>7</v>
      </c>
      <c r="C23" s="1">
        <v>4.2500000000000003E-2</v>
      </c>
      <c r="D23" s="4">
        <f t="shared" si="0"/>
        <v>1369062.4356860772</v>
      </c>
      <c r="E23" s="4">
        <f t="shared" si="1"/>
        <v>1134610.4935748368</v>
      </c>
      <c r="F23" s="4">
        <f t="shared" si="2"/>
        <v>2503672.9292609142</v>
      </c>
      <c r="G23" s="4">
        <f t="shared" si="3"/>
        <v>318991547.51485604</v>
      </c>
      <c r="H23" s="2">
        <f t="shared" si="4"/>
        <v>3103604.0016361303</v>
      </c>
    </row>
    <row r="24" spans="2:8" x14ac:dyDescent="0.25">
      <c r="B24">
        <v>8</v>
      </c>
      <c r="C24" s="1">
        <v>4.2500000000000003E-2</v>
      </c>
      <c r="D24" s="4">
        <f t="shared" si="0"/>
        <v>1369062.4356860775</v>
      </c>
      <c r="E24" s="4">
        <f t="shared" si="1"/>
        <v>1129761.730781782</v>
      </c>
      <c r="F24" s="4">
        <f t="shared" si="2"/>
        <v>2498824.1664678594</v>
      </c>
      <c r="G24" s="4">
        <f t="shared" si="3"/>
        <v>317622485.07916999</v>
      </c>
      <c r="H24" s="2">
        <f t="shared" si="4"/>
        <v>3103601.1819055146</v>
      </c>
    </row>
    <row r="25" spans="2:8" x14ac:dyDescent="0.25">
      <c r="B25">
        <v>9</v>
      </c>
      <c r="C25" s="1">
        <v>4.2500000000000003E-2</v>
      </c>
      <c r="D25" s="4">
        <f t="shared" si="0"/>
        <v>1369062.4356860775</v>
      </c>
      <c r="E25" s="4">
        <f t="shared" si="1"/>
        <v>1124912.9679887271</v>
      </c>
      <c r="F25" s="4">
        <f t="shared" si="2"/>
        <v>2493975.4036748046</v>
      </c>
      <c r="G25" s="4">
        <f t="shared" si="3"/>
        <v>316253422.64348394</v>
      </c>
      <c r="H25" s="2">
        <f t="shared" si="4"/>
        <v>3103525.5663185017</v>
      </c>
    </row>
    <row r="26" spans="2:8" x14ac:dyDescent="0.25">
      <c r="B26">
        <v>10</v>
      </c>
      <c r="C26" s="1">
        <v>4.2500000000000003E-2</v>
      </c>
      <c r="D26" s="4">
        <f t="shared" si="0"/>
        <v>1369062.4356860777</v>
      </c>
      <c r="E26" s="4">
        <f t="shared" si="1"/>
        <v>1120064.2051956723</v>
      </c>
      <c r="F26" s="4">
        <f t="shared" si="2"/>
        <v>2489126.6408817498</v>
      </c>
      <c r="G26" s="4">
        <f t="shared" si="3"/>
        <v>314884360.20779788</v>
      </c>
      <c r="H26" s="2">
        <f t="shared" si="4"/>
        <v>3103377.8601834774</v>
      </c>
    </row>
    <row r="27" spans="2:8" x14ac:dyDescent="0.25">
      <c r="B27">
        <v>11</v>
      </c>
      <c r="C27" s="1">
        <v>4.2500000000000003E-2</v>
      </c>
      <c r="D27" s="4">
        <f t="shared" si="0"/>
        <v>1369062.4356860777</v>
      </c>
      <c r="E27" s="4">
        <f t="shared" si="1"/>
        <v>1115215.4424026175</v>
      </c>
      <c r="F27" s="4">
        <f t="shared" si="2"/>
        <v>2484277.878088695</v>
      </c>
      <c r="G27" s="4">
        <f t="shared" si="3"/>
        <v>313515297.77211183</v>
      </c>
      <c r="H27" s="2">
        <f t="shared" si="4"/>
        <v>3103158.7636839235</v>
      </c>
    </row>
    <row r="28" spans="2:8" x14ac:dyDescent="0.25">
      <c r="B28">
        <v>12</v>
      </c>
      <c r="C28" s="1">
        <v>4.2500000000000003E-2</v>
      </c>
      <c r="D28" s="4">
        <f t="shared" si="0"/>
        <v>1369062.4356860779</v>
      </c>
      <c r="E28" s="4">
        <f t="shared" si="1"/>
        <v>1110366.6796095627</v>
      </c>
      <c r="F28" s="4">
        <f t="shared" si="2"/>
        <v>2479429.1152956407</v>
      </c>
      <c r="G28" s="4">
        <f t="shared" si="3"/>
        <v>312146235.33642578</v>
      </c>
      <c r="H28" s="2">
        <f t="shared" si="4"/>
        <v>3102868.9719115184</v>
      </c>
    </row>
    <row r="29" spans="2:8" x14ac:dyDescent="0.25">
      <c r="B29">
        <v>13</v>
      </c>
      <c r="C29" s="1">
        <v>4.2500000000000003E-2</v>
      </c>
      <c r="D29" s="4">
        <f t="shared" si="0"/>
        <v>1369062.4356860779</v>
      </c>
      <c r="E29" s="4">
        <f t="shared" si="1"/>
        <v>1105517.9168165082</v>
      </c>
      <c r="F29" s="4">
        <f t="shared" si="2"/>
        <v>2474580.3525025863</v>
      </c>
      <c r="G29" s="4">
        <f t="shared" si="3"/>
        <v>310777172.90073973</v>
      </c>
      <c r="H29" s="2">
        <f t="shared" si="4"/>
        <v>3102509.1748990458</v>
      </c>
    </row>
    <row r="30" spans="2:8" x14ac:dyDescent="0.25">
      <c r="B30">
        <v>14</v>
      </c>
      <c r="C30" s="1">
        <v>4.2500000000000003E-2</v>
      </c>
      <c r="D30" s="4">
        <f t="shared" si="0"/>
        <v>1369062.4356860782</v>
      </c>
      <c r="E30" s="4">
        <f t="shared" si="1"/>
        <v>1100669.1540234534</v>
      </c>
      <c r="F30" s="4">
        <f t="shared" si="2"/>
        <v>2469731.5897095315</v>
      </c>
      <c r="G30" s="4">
        <f t="shared" si="3"/>
        <v>309408110.46505368</v>
      </c>
      <c r="H30" s="2">
        <f t="shared" si="4"/>
        <v>3102080.0576530844</v>
      </c>
    </row>
    <row r="31" spans="2:8" x14ac:dyDescent="0.25">
      <c r="B31">
        <v>15</v>
      </c>
      <c r="C31" s="1">
        <v>4.2500000000000003E-2</v>
      </c>
      <c r="D31" s="4">
        <f t="shared" si="0"/>
        <v>1369062.4356860782</v>
      </c>
      <c r="E31" s="4">
        <f t="shared" si="1"/>
        <v>1095820.3912303986</v>
      </c>
      <c r="F31" s="4">
        <f t="shared" si="2"/>
        <v>2464882.8269164767</v>
      </c>
      <c r="G31" s="4">
        <f t="shared" si="3"/>
        <v>308039048.02936763</v>
      </c>
      <c r="H31" s="2">
        <f t="shared" si="4"/>
        <v>3101582.3001865153</v>
      </c>
    </row>
    <row r="32" spans="2:8" x14ac:dyDescent="0.25">
      <c r="B32">
        <v>16</v>
      </c>
      <c r="C32" s="1">
        <v>4.2500000000000003E-2</v>
      </c>
      <c r="D32" s="4">
        <f t="shared" si="0"/>
        <v>1369062.4356860784</v>
      </c>
      <c r="E32" s="4">
        <f t="shared" si="1"/>
        <v>1090971.6284373438</v>
      </c>
      <c r="F32" s="4">
        <f t="shared" si="2"/>
        <v>2460034.0641234219</v>
      </c>
      <c r="G32" s="4">
        <f t="shared" si="3"/>
        <v>306669985.59368157</v>
      </c>
      <c r="H32" s="2">
        <f t="shared" si="4"/>
        <v>3101016.5775508261</v>
      </c>
    </row>
    <row r="33" spans="2:8" x14ac:dyDescent="0.25">
      <c r="B33">
        <v>17</v>
      </c>
      <c r="C33" s="1">
        <v>4.2500000000000003E-2</v>
      </c>
      <c r="D33" s="4">
        <f t="shared" si="0"/>
        <v>1369062.4356860784</v>
      </c>
      <c r="E33" s="4">
        <f t="shared" si="1"/>
        <v>1086122.8656442889</v>
      </c>
      <c r="F33" s="4">
        <f t="shared" si="2"/>
        <v>2455185.3013303671</v>
      </c>
      <c r="G33" s="4">
        <f t="shared" si="3"/>
        <v>305300923.15799552</v>
      </c>
      <c r="H33" s="2">
        <f t="shared" si="4"/>
        <v>3100383.5598682216</v>
      </c>
    </row>
    <row r="34" spans="2:8" x14ac:dyDescent="0.25">
      <c r="B34">
        <v>18</v>
      </c>
      <c r="C34" s="1">
        <v>4.2500000000000003E-2</v>
      </c>
      <c r="D34" s="4">
        <f t="shared" si="0"/>
        <v>1369062.4356860786</v>
      </c>
      <c r="E34" s="4">
        <f t="shared" si="1"/>
        <v>1081274.1028512341</v>
      </c>
      <c r="F34" s="4">
        <f t="shared" si="2"/>
        <v>2450336.5385373128</v>
      </c>
      <c r="G34" s="4">
        <f t="shared" si="3"/>
        <v>303931860.72230947</v>
      </c>
      <c r="H34" s="2">
        <f t="shared" si="4"/>
        <v>3099683.9123635399</v>
      </c>
    </row>
    <row r="35" spans="2:8" x14ac:dyDescent="0.25">
      <c r="B35">
        <v>19</v>
      </c>
      <c r="C35" s="1">
        <v>4.2500000000000003E-2</v>
      </c>
      <c r="D35" s="4">
        <f t="shared" si="0"/>
        <v>1369062.4356860786</v>
      </c>
      <c r="E35" s="4">
        <f t="shared" si="1"/>
        <v>1076425.3400581793</v>
      </c>
      <c r="F35" s="4">
        <f t="shared" si="2"/>
        <v>2445487.775744258</v>
      </c>
      <c r="G35" s="4">
        <f t="shared" si="3"/>
        <v>302562798.28662342</v>
      </c>
      <c r="H35" s="2">
        <f t="shared" si="4"/>
        <v>3098918.2953959783</v>
      </c>
    </row>
    <row r="36" spans="2:8" x14ac:dyDescent="0.25">
      <c r="B36">
        <v>20</v>
      </c>
      <c r="C36" s="1">
        <v>4.2500000000000003E-2</v>
      </c>
      <c r="D36" s="4">
        <f t="shared" si="0"/>
        <v>1369062.4356860789</v>
      </c>
      <c r="E36" s="4">
        <f t="shared" si="1"/>
        <v>1071576.5772651248</v>
      </c>
      <c r="F36" s="4">
        <f t="shared" si="2"/>
        <v>2440639.0129512036</v>
      </c>
      <c r="G36" s="4">
        <f t="shared" si="3"/>
        <v>301193735.85093737</v>
      </c>
      <c r="H36" s="2">
        <f t="shared" si="4"/>
        <v>3098087.3644906073</v>
      </c>
    </row>
    <row r="37" spans="2:8" x14ac:dyDescent="0.25">
      <c r="B37">
        <v>21</v>
      </c>
      <c r="C37" s="1">
        <v>4.2500000000000003E-2</v>
      </c>
      <c r="D37" s="4">
        <f t="shared" si="0"/>
        <v>1369062.4356860789</v>
      </c>
      <c r="E37" s="4">
        <f t="shared" si="1"/>
        <v>1066727.81447207</v>
      </c>
      <c r="F37" s="4">
        <f t="shared" si="2"/>
        <v>2435790.2501581488</v>
      </c>
      <c r="G37" s="4">
        <f t="shared" si="3"/>
        <v>299824673.41525131</v>
      </c>
      <c r="H37" s="2">
        <f t="shared" si="4"/>
        <v>3097191.77036973</v>
      </c>
    </row>
    <row r="38" spans="2:8" x14ac:dyDescent="0.25">
      <c r="B38">
        <v>22</v>
      </c>
      <c r="C38" s="1">
        <v>4.2500000000000003E-2</v>
      </c>
      <c r="D38" s="4">
        <f t="shared" si="0"/>
        <v>1369062.4356860791</v>
      </c>
      <c r="E38" s="4">
        <f t="shared" si="1"/>
        <v>1061879.0516790152</v>
      </c>
      <c r="F38" s="4">
        <f t="shared" si="2"/>
        <v>2430941.487365094</v>
      </c>
      <c r="G38" s="4">
        <f t="shared" si="3"/>
        <v>298455610.97956526</v>
      </c>
      <c r="H38" s="2">
        <f t="shared" si="4"/>
        <v>3096232.1589840078</v>
      </c>
    </row>
    <row r="39" spans="2:8" x14ac:dyDescent="0.25">
      <c r="B39">
        <v>23</v>
      </c>
      <c r="C39" s="1">
        <v>4.2500000000000003E-2</v>
      </c>
      <c r="D39" s="4">
        <f t="shared" si="0"/>
        <v>1369062.4356860791</v>
      </c>
      <c r="E39" s="4">
        <f t="shared" si="1"/>
        <v>1057030.2888859604</v>
      </c>
      <c r="F39" s="4">
        <f t="shared" si="2"/>
        <v>2426092.7245720392</v>
      </c>
      <c r="G39" s="4">
        <f t="shared" si="3"/>
        <v>297086548.54387921</v>
      </c>
      <c r="H39" s="2">
        <f t="shared" si="4"/>
        <v>3095209.1715434389</v>
      </c>
    </row>
    <row r="40" spans="2:8" x14ac:dyDescent="0.25">
      <c r="B40">
        <v>24</v>
      </c>
      <c r="C40" s="1">
        <v>4.2500000000000003E-2</v>
      </c>
      <c r="D40" s="4">
        <f t="shared" si="0"/>
        <v>1369062.4356860793</v>
      </c>
      <c r="E40" s="4">
        <f t="shared" si="1"/>
        <v>1052181.5260929056</v>
      </c>
      <c r="F40" s="4">
        <f t="shared" si="2"/>
        <v>2421243.9617789849</v>
      </c>
      <c r="G40" s="4">
        <f t="shared" si="3"/>
        <v>295717486.10819316</v>
      </c>
      <c r="H40" s="2">
        <f t="shared" si="4"/>
        <v>3094123.44454811</v>
      </c>
    </row>
    <row r="41" spans="2:8" x14ac:dyDescent="0.25">
      <c r="B41">
        <v>25</v>
      </c>
      <c r="C41" s="1">
        <v>4.2500000000000003E-2</v>
      </c>
      <c r="D41" s="4">
        <f t="shared" si="0"/>
        <v>1369062.4356860796</v>
      </c>
      <c r="E41" s="4">
        <f t="shared" si="1"/>
        <v>1047332.7632998509</v>
      </c>
      <c r="F41" s="4">
        <f t="shared" si="2"/>
        <v>2416395.1989859305</v>
      </c>
      <c r="G41" s="4">
        <f t="shared" si="3"/>
        <v>294348423.67250711</v>
      </c>
      <c r="H41" s="2">
        <f t="shared" si="4"/>
        <v>3092975.6098188022</v>
      </c>
    </row>
    <row r="42" spans="2:8" x14ac:dyDescent="0.25">
      <c r="B42">
        <v>26</v>
      </c>
      <c r="C42" s="1">
        <v>4.2500000000000003E-2</v>
      </c>
      <c r="D42" s="4">
        <f t="shared" si="0"/>
        <v>1369062.4356860796</v>
      </c>
      <c r="E42" s="4">
        <f t="shared" si="1"/>
        <v>1042484.0005067961</v>
      </c>
      <c r="F42" s="4">
        <f t="shared" si="2"/>
        <v>2411546.4361928757</v>
      </c>
      <c r="G42" s="4">
        <f t="shared" si="3"/>
        <v>292979361.23682106</v>
      </c>
      <c r="H42" s="2">
        <f t="shared" si="4"/>
        <v>3091766.2945273696</v>
      </c>
    </row>
    <row r="43" spans="2:8" x14ac:dyDescent="0.25">
      <c r="B43">
        <v>27</v>
      </c>
      <c r="C43" s="1">
        <v>4.2500000000000003E-2</v>
      </c>
      <c r="D43" s="4">
        <f t="shared" si="0"/>
        <v>1369062.4356860798</v>
      </c>
      <c r="E43" s="4">
        <f t="shared" si="1"/>
        <v>1037635.2377137413</v>
      </c>
      <c r="F43" s="4">
        <f t="shared" si="2"/>
        <v>2406697.6733998209</v>
      </c>
      <c r="G43" s="4">
        <f t="shared" si="3"/>
        <v>291610298.801135</v>
      </c>
      <c r="H43" s="2">
        <f t="shared" si="4"/>
        <v>3090496.1212269622</v>
      </c>
    </row>
    <row r="44" spans="2:8" x14ac:dyDescent="0.25">
      <c r="B44">
        <v>28</v>
      </c>
      <c r="C44" s="1">
        <v>4.2500000000000003E-2</v>
      </c>
      <c r="D44" s="4">
        <f t="shared" si="0"/>
        <v>1369062.4356860798</v>
      </c>
      <c r="E44" s="4">
        <f t="shared" si="1"/>
        <v>1032786.4749206866</v>
      </c>
      <c r="F44" s="4">
        <f t="shared" si="2"/>
        <v>2401848.9106067661</v>
      </c>
      <c r="G44" s="4">
        <f t="shared" si="3"/>
        <v>290241236.36544895</v>
      </c>
      <c r="H44" s="2">
        <f t="shared" si="4"/>
        <v>3089165.7078820528</v>
      </c>
    </row>
    <row r="45" spans="2:8" x14ac:dyDescent="0.25">
      <c r="B45">
        <v>29</v>
      </c>
      <c r="C45" s="1">
        <v>4.2500000000000003E-2</v>
      </c>
      <c r="D45" s="4">
        <f t="shared" si="0"/>
        <v>1369062.43568608</v>
      </c>
      <c r="E45" s="4">
        <f t="shared" si="1"/>
        <v>1027937.7121276318</v>
      </c>
      <c r="F45" s="4">
        <f t="shared" si="2"/>
        <v>2397000.1478137118</v>
      </c>
      <c r="G45" s="4">
        <f t="shared" si="3"/>
        <v>288872173.9297629</v>
      </c>
      <c r="H45" s="2">
        <f t="shared" si="4"/>
        <v>3087775.6678982838</v>
      </c>
    </row>
    <row r="46" spans="2:8" x14ac:dyDescent="0.25">
      <c r="B46">
        <v>30</v>
      </c>
      <c r="C46" s="1">
        <v>4.2500000000000003E-2</v>
      </c>
      <c r="D46" s="4">
        <f t="shared" si="0"/>
        <v>1369062.43568608</v>
      </c>
      <c r="E46" s="4">
        <f t="shared" si="1"/>
        <v>1023088.949334577</v>
      </c>
      <c r="F46" s="4">
        <f t="shared" si="2"/>
        <v>2392151.385020657</v>
      </c>
      <c r="G46" s="4">
        <f t="shared" si="3"/>
        <v>287503111.49407685</v>
      </c>
      <c r="H46" s="2">
        <f t="shared" si="4"/>
        <v>3086326.6101521389</v>
      </c>
    </row>
    <row r="47" spans="2:8" x14ac:dyDescent="0.25">
      <c r="B47">
        <v>31</v>
      </c>
      <c r="C47" s="1">
        <v>4.2500000000000003E-2</v>
      </c>
      <c r="D47" s="4">
        <f t="shared" si="0"/>
        <v>1369062.4356860803</v>
      </c>
      <c r="E47" s="4">
        <f t="shared" si="1"/>
        <v>1018240.1865415223</v>
      </c>
      <c r="F47" s="4">
        <f t="shared" si="2"/>
        <v>2387302.6222276026</v>
      </c>
      <c r="G47" s="4">
        <f t="shared" si="3"/>
        <v>286134049.0583908</v>
      </c>
      <c r="H47" s="2">
        <f t="shared" si="4"/>
        <v>3084819.1390204183</v>
      </c>
    </row>
    <row r="48" spans="2:8" x14ac:dyDescent="0.25">
      <c r="B48">
        <v>32</v>
      </c>
      <c r="C48" s="1">
        <v>4.2500000000000003E-2</v>
      </c>
      <c r="D48" s="4">
        <f t="shared" si="0"/>
        <v>1369062.4356860803</v>
      </c>
      <c r="E48" s="4">
        <f t="shared" si="1"/>
        <v>1013391.4237484675</v>
      </c>
      <c r="F48" s="4">
        <f t="shared" si="2"/>
        <v>2382453.8594345478</v>
      </c>
      <c r="G48" s="4">
        <f t="shared" si="3"/>
        <v>284764986.62270474</v>
      </c>
      <c r="H48" s="2">
        <f t="shared" si="4"/>
        <v>3083253.854409554</v>
      </c>
    </row>
    <row r="49" spans="2:8" x14ac:dyDescent="0.25">
      <c r="B49">
        <v>33</v>
      </c>
      <c r="C49" s="1">
        <v>4.2500000000000003E-2</v>
      </c>
      <c r="D49" s="4">
        <f t="shared" si="0"/>
        <v>1369062.4356860805</v>
      </c>
      <c r="E49" s="4">
        <f t="shared" si="1"/>
        <v>1008542.6609554127</v>
      </c>
      <c r="F49" s="4">
        <f t="shared" si="2"/>
        <v>2377605.096641493</v>
      </c>
      <c r="G49" s="4">
        <f t="shared" si="3"/>
        <v>283395924.18701869</v>
      </c>
      <c r="H49" s="2">
        <f t="shared" si="4"/>
        <v>3081631.3517847327</v>
      </c>
    </row>
    <row r="50" spans="2:8" x14ac:dyDescent="0.25">
      <c r="B50">
        <v>34</v>
      </c>
      <c r="C50" s="1">
        <v>4.2500000000000003E-2</v>
      </c>
      <c r="D50" s="4">
        <f t="shared" si="0"/>
        <v>1369062.4356860807</v>
      </c>
      <c r="E50" s="4">
        <f t="shared" si="1"/>
        <v>1003693.898162358</v>
      </c>
      <c r="F50" s="4">
        <f t="shared" si="2"/>
        <v>2372756.3338484387</v>
      </c>
      <c r="G50" s="4">
        <f t="shared" si="3"/>
        <v>282026861.75133264</v>
      </c>
      <c r="H50" s="2">
        <f t="shared" si="4"/>
        <v>3079952.2221988412</v>
      </c>
    </row>
    <row r="51" spans="2:8" x14ac:dyDescent="0.25">
      <c r="B51">
        <v>35</v>
      </c>
      <c r="C51" s="1">
        <v>4.2500000000000003E-2</v>
      </c>
      <c r="D51" s="4">
        <f t="shared" si="0"/>
        <v>1369062.4356860807</v>
      </c>
      <c r="E51" s="4">
        <f t="shared" si="1"/>
        <v>998845.13536930317</v>
      </c>
      <c r="F51" s="4">
        <f t="shared" si="2"/>
        <v>2367907.5710553839</v>
      </c>
      <c r="G51" s="4">
        <f t="shared" si="3"/>
        <v>280657799.31564659</v>
      </c>
      <c r="H51" s="2">
        <f t="shared" si="4"/>
        <v>3078217.0523212552</v>
      </c>
    </row>
    <row r="52" spans="2:8" x14ac:dyDescent="0.25">
      <c r="B52">
        <v>36</v>
      </c>
      <c r="C52" s="1">
        <v>4.2500000000000003E-2</v>
      </c>
      <c r="D52" s="4">
        <f t="shared" si="0"/>
        <v>1369062.4356860809</v>
      </c>
      <c r="E52" s="4">
        <f t="shared" si="1"/>
        <v>993996.37257624837</v>
      </c>
      <c r="F52" s="4">
        <f t="shared" si="2"/>
        <v>2363058.8082623295</v>
      </c>
      <c r="G52" s="4">
        <f t="shared" si="3"/>
        <v>279288736.87996054</v>
      </c>
      <c r="H52" s="2">
        <f t="shared" si="4"/>
        <v>3076426.4244664223</v>
      </c>
    </row>
    <row r="53" spans="2:8" x14ac:dyDescent="0.25">
      <c r="B53">
        <v>37</v>
      </c>
      <c r="C53" s="1">
        <v>7.5499999999999998E-2</v>
      </c>
      <c r="D53" s="4">
        <f t="shared" si="0"/>
        <v>1369062.4356860809</v>
      </c>
      <c r="E53" s="4">
        <f t="shared" si="1"/>
        <v>1757191.6362030851</v>
      </c>
      <c r="F53" s="4">
        <f t="shared" si="2"/>
        <v>3126254.0718891658</v>
      </c>
      <c r="G53" s="4">
        <f t="shared" si="3"/>
        <v>277919674.44427449</v>
      </c>
      <c r="H53" s="2">
        <f t="shared" si="4"/>
        <v>1006412.864008025</v>
      </c>
    </row>
    <row r="54" spans="2:8" x14ac:dyDescent="0.25">
      <c r="B54">
        <v>38</v>
      </c>
      <c r="C54" s="1">
        <v>7.5499999999999998E-2</v>
      </c>
      <c r="D54" s="4">
        <f t="shared" si="0"/>
        <v>1369062.4356860812</v>
      </c>
      <c r="E54" s="4">
        <f t="shared" si="1"/>
        <v>1748577.9517118935</v>
      </c>
      <c r="F54" s="4">
        <f t="shared" si="2"/>
        <v>3117640.3873979747</v>
      </c>
      <c r="G54" s="4">
        <f t="shared" si="3"/>
        <v>276550612.00858843</v>
      </c>
      <c r="H54" s="2">
        <f t="shared" si="4"/>
        <v>1024620.1687096216</v>
      </c>
    </row>
    <row r="55" spans="2:8" x14ac:dyDescent="0.25">
      <c r="B55">
        <v>39</v>
      </c>
      <c r="C55" s="1">
        <v>7.5499999999999998E-2</v>
      </c>
      <c r="D55" s="4">
        <f t="shared" si="0"/>
        <v>1369062.4356860814</v>
      </c>
      <c r="E55" s="4">
        <f t="shared" si="1"/>
        <v>1739964.2672207023</v>
      </c>
      <c r="F55" s="4">
        <f t="shared" si="2"/>
        <v>3109026.7029067837</v>
      </c>
      <c r="G55" s="4">
        <f t="shared" si="3"/>
        <v>275181549.57290238</v>
      </c>
      <c r="H55" s="2">
        <f t="shared" si="4"/>
        <v>1042627.4675131147</v>
      </c>
    </row>
    <row r="56" spans="2:8" x14ac:dyDescent="0.25">
      <c r="B56">
        <v>40</v>
      </c>
      <c r="C56" s="1">
        <v>7.5499999999999998E-2</v>
      </c>
      <c r="D56" s="4">
        <f t="shared" si="0"/>
        <v>1369062.4356860814</v>
      </c>
      <c r="E56" s="4">
        <f t="shared" si="1"/>
        <v>1731350.5827295107</v>
      </c>
      <c r="F56" s="4">
        <f t="shared" si="2"/>
        <v>3100413.0184155921</v>
      </c>
      <c r="G56" s="4">
        <f t="shared" si="3"/>
        <v>273812487.13721633</v>
      </c>
      <c r="H56" s="2">
        <f t="shared" si="4"/>
        <v>1060436.2708471322</v>
      </c>
    </row>
    <row r="57" spans="2:8" x14ac:dyDescent="0.25">
      <c r="B57">
        <v>41</v>
      </c>
      <c r="C57" s="1">
        <v>7.5499999999999998E-2</v>
      </c>
      <c r="D57" s="4">
        <f t="shared" si="0"/>
        <v>1369062.4356860816</v>
      </c>
      <c r="E57" s="4">
        <f t="shared" si="1"/>
        <v>1722736.8982383194</v>
      </c>
      <c r="F57" s="4">
        <f t="shared" si="2"/>
        <v>3091799.3339244011</v>
      </c>
      <c r="G57" s="4">
        <f t="shared" si="3"/>
        <v>272443424.70153022</v>
      </c>
      <c r="H57" s="2">
        <f t="shared" si="4"/>
        <v>1078048.0792003039</v>
      </c>
    </row>
    <row r="58" spans="2:8" x14ac:dyDescent="0.25">
      <c r="B58">
        <v>42</v>
      </c>
      <c r="C58" s="1">
        <v>7.5499999999999998E-2</v>
      </c>
      <c r="D58" s="4">
        <f t="shared" si="0"/>
        <v>1369062.4356860814</v>
      </c>
      <c r="E58" s="4">
        <f t="shared" si="1"/>
        <v>1714123.2137471277</v>
      </c>
      <c r="F58" s="4">
        <f t="shared" si="2"/>
        <v>3083185.6494332091</v>
      </c>
      <c r="G58" s="4">
        <f t="shared" si="3"/>
        <v>271074362.26584417</v>
      </c>
      <c r="H58" s="2">
        <f t="shared" si="4"/>
        <v>1095464.3831821247</v>
      </c>
    </row>
    <row r="59" spans="2:8" x14ac:dyDescent="0.25">
      <c r="B59">
        <v>43</v>
      </c>
      <c r="C59" s="1">
        <v>7.5499999999999998E-2</v>
      </c>
      <c r="D59" s="4">
        <f t="shared" si="0"/>
        <v>1369062.4356860816</v>
      </c>
      <c r="E59" s="4">
        <f t="shared" si="1"/>
        <v>1705509.5292559362</v>
      </c>
      <c r="F59" s="4">
        <f t="shared" si="2"/>
        <v>3074571.9649420176</v>
      </c>
      <c r="G59" s="4">
        <f t="shared" si="3"/>
        <v>269705299.83015811</v>
      </c>
      <c r="H59" s="2">
        <f t="shared" si="4"/>
        <v>1112686.663583444</v>
      </c>
    </row>
    <row r="60" spans="2:8" x14ac:dyDescent="0.25">
      <c r="B60">
        <v>44</v>
      </c>
      <c r="C60" s="1">
        <v>7.5499999999999998E-2</v>
      </c>
      <c r="D60" s="4">
        <f t="shared" si="0"/>
        <v>1369062.4356860819</v>
      </c>
      <c r="E60" s="4">
        <f t="shared" si="1"/>
        <v>1696895.8447647449</v>
      </c>
      <c r="F60" s="4">
        <f t="shared" si="2"/>
        <v>3065958.2804508265</v>
      </c>
      <c r="G60" s="4">
        <f t="shared" si="3"/>
        <v>268336237.39447203</v>
      </c>
      <c r="H60" s="2">
        <f t="shared" si="4"/>
        <v>1129716.3914366227</v>
      </c>
    </row>
    <row r="61" spans="2:8" x14ac:dyDescent="0.25">
      <c r="B61">
        <v>45</v>
      </c>
      <c r="C61" s="1">
        <v>7.5499999999999998E-2</v>
      </c>
      <c r="D61" s="4">
        <f t="shared" si="0"/>
        <v>1369062.4356860819</v>
      </c>
      <c r="E61" s="4">
        <f t="shared" si="1"/>
        <v>1688282.1602735533</v>
      </c>
      <c r="F61" s="4">
        <f t="shared" si="2"/>
        <v>3057344.5959596355</v>
      </c>
      <c r="G61" s="4">
        <f t="shared" si="3"/>
        <v>266967174.95878595</v>
      </c>
      <c r="H61" s="2">
        <f t="shared" si="4"/>
        <v>1146555.0280753258</v>
      </c>
    </row>
    <row r="62" spans="2:8" x14ac:dyDescent="0.25">
      <c r="B62">
        <v>46</v>
      </c>
      <c r="C62" s="1">
        <v>7.5499999999999998E-2</v>
      </c>
      <c r="D62" s="4">
        <f t="shared" si="0"/>
        <v>1369062.4356860819</v>
      </c>
      <c r="E62" s="4">
        <f t="shared" si="1"/>
        <v>1679668.4757823616</v>
      </c>
      <c r="F62" s="4">
        <f t="shared" si="2"/>
        <v>3048730.9114684435</v>
      </c>
      <c r="G62" s="4">
        <f t="shared" si="3"/>
        <v>265598112.52309987</v>
      </c>
      <c r="H62" s="2">
        <f t="shared" si="4"/>
        <v>1163204.0251939648</v>
      </c>
    </row>
    <row r="63" spans="2:8" x14ac:dyDescent="0.25">
      <c r="B63">
        <v>47</v>
      </c>
      <c r="C63" s="1">
        <v>7.5499999999999998E-2</v>
      </c>
      <c r="D63" s="4">
        <f t="shared" si="0"/>
        <v>1369062.4356860819</v>
      </c>
      <c r="E63" s="4">
        <f t="shared" si="1"/>
        <v>1671054.7912911701</v>
      </c>
      <c r="F63" s="4">
        <f t="shared" si="2"/>
        <v>3040117.2269772519</v>
      </c>
      <c r="G63" s="4">
        <f t="shared" si="3"/>
        <v>264229050.08741379</v>
      </c>
      <c r="H63" s="2">
        <f t="shared" si="4"/>
        <v>1179664.8249067897</v>
      </c>
    </row>
    <row r="64" spans="2:8" x14ac:dyDescent="0.25">
      <c r="B64">
        <v>48</v>
      </c>
      <c r="C64" s="1">
        <v>7.5499999999999998E-2</v>
      </c>
      <c r="D64" s="4">
        <f t="shared" si="0"/>
        <v>1369062.4356860819</v>
      </c>
      <c r="E64" s="4">
        <f t="shared" si="1"/>
        <v>1662441.1067999785</v>
      </c>
      <c r="F64" s="4">
        <f t="shared" si="2"/>
        <v>3031503.5424860604</v>
      </c>
      <c r="G64" s="4">
        <f t="shared" si="3"/>
        <v>262859987.65172771</v>
      </c>
      <c r="H64" s="2">
        <f t="shared" si="4"/>
        <v>1195938.8598066436</v>
      </c>
    </row>
    <row r="65" spans="2:8" x14ac:dyDescent="0.25">
      <c r="B65">
        <v>49</v>
      </c>
      <c r="C65" s="1">
        <v>7.5499999999999998E-2</v>
      </c>
      <c r="D65" s="4">
        <f t="shared" si="0"/>
        <v>1369062.4356860819</v>
      </c>
      <c r="E65" s="4">
        <f t="shared" si="1"/>
        <v>1653827.4223087868</v>
      </c>
      <c r="F65" s="4">
        <f t="shared" si="2"/>
        <v>3022889.8579948684</v>
      </c>
      <c r="G65" s="4">
        <f t="shared" si="3"/>
        <v>261490925.21604162</v>
      </c>
      <c r="H65" s="2">
        <f t="shared" si="4"/>
        <v>1212027.5530233691</v>
      </c>
    </row>
    <row r="66" spans="2:8" x14ac:dyDescent="0.25">
      <c r="B66">
        <v>50</v>
      </c>
      <c r="C66" s="1">
        <v>7.5499999999999998E-2</v>
      </c>
      <c r="D66" s="4">
        <f t="shared" si="0"/>
        <v>1369062.4356860819</v>
      </c>
      <c r="E66" s="4">
        <f t="shared" si="1"/>
        <v>1645213.7378175952</v>
      </c>
      <c r="F66" s="4">
        <f t="shared" si="2"/>
        <v>3014276.1735036774</v>
      </c>
      <c r="G66" s="4">
        <f t="shared" si="3"/>
        <v>260121862.78035554</v>
      </c>
      <c r="H66" s="2">
        <f t="shared" si="4"/>
        <v>1227932.3182818613</v>
      </c>
    </row>
    <row r="67" spans="2:8" x14ac:dyDescent="0.25">
      <c r="B67">
        <v>51</v>
      </c>
      <c r="C67" s="1">
        <v>7.5499999999999998E-2</v>
      </c>
      <c r="D67" s="4">
        <f t="shared" si="0"/>
        <v>1369062.4356860819</v>
      </c>
      <c r="E67" s="4">
        <f t="shared" si="1"/>
        <v>1636600.0533264037</v>
      </c>
      <c r="F67" s="4">
        <f t="shared" si="2"/>
        <v>3005662.4890124854</v>
      </c>
      <c r="G67" s="4">
        <f t="shared" si="3"/>
        <v>258752800.34466946</v>
      </c>
      <c r="H67" s="2">
        <f t="shared" si="4"/>
        <v>1243654.559959806</v>
      </c>
    </row>
    <row r="68" spans="2:8" x14ac:dyDescent="0.25">
      <c r="B68">
        <v>52</v>
      </c>
      <c r="C68" s="1">
        <v>7.5499999999999998E-2</v>
      </c>
      <c r="D68" s="4">
        <f t="shared" si="0"/>
        <v>1369062.4356860819</v>
      </c>
      <c r="E68" s="4">
        <f t="shared" si="1"/>
        <v>1627986.368835212</v>
      </c>
      <c r="F68" s="4">
        <f t="shared" si="2"/>
        <v>2997048.8045212938</v>
      </c>
      <c r="G68" s="4">
        <f t="shared" si="3"/>
        <v>257383737.90898338</v>
      </c>
      <c r="H68" s="2">
        <f t="shared" si="4"/>
        <v>1259195.6731450453</v>
      </c>
    </row>
    <row r="69" spans="2:8" x14ac:dyDescent="0.25">
      <c r="B69">
        <v>53</v>
      </c>
      <c r="C69" s="1">
        <v>7.5499999999999998E-2</v>
      </c>
      <c r="D69" s="4">
        <f t="shared" si="0"/>
        <v>1369062.4356860819</v>
      </c>
      <c r="E69" s="4">
        <f t="shared" si="1"/>
        <v>1619372.6843440204</v>
      </c>
      <c r="F69" s="4">
        <f t="shared" si="2"/>
        <v>2988435.1200301023</v>
      </c>
      <c r="G69" s="4">
        <f t="shared" si="3"/>
        <v>256014675.4732973</v>
      </c>
      <c r="H69" s="2">
        <f t="shared" si="4"/>
        <v>1274557.0436926379</v>
      </c>
    </row>
    <row r="70" spans="2:8" x14ac:dyDescent="0.25">
      <c r="B70">
        <v>54</v>
      </c>
      <c r="C70" s="1">
        <v>7.5499999999999998E-2</v>
      </c>
      <c r="D70" s="4">
        <f t="shared" si="0"/>
        <v>1369062.4356860819</v>
      </c>
      <c r="E70" s="4">
        <f t="shared" si="1"/>
        <v>1610758.9998528289</v>
      </c>
      <c r="F70" s="4">
        <f t="shared" si="2"/>
        <v>2979821.4355389108</v>
      </c>
      <c r="G70" s="4">
        <f t="shared" si="3"/>
        <v>254645613.03761122</v>
      </c>
      <c r="H70" s="2">
        <f t="shared" si="4"/>
        <v>1289740.0482815648</v>
      </c>
    </row>
    <row r="71" spans="2:8" x14ac:dyDescent="0.25">
      <c r="B71">
        <v>55</v>
      </c>
      <c r="C71" s="1">
        <v>7.5499999999999998E-2</v>
      </c>
      <c r="D71" s="4">
        <f t="shared" si="0"/>
        <v>1369062.4356860819</v>
      </c>
      <c r="E71" s="4">
        <f t="shared" si="1"/>
        <v>1602145.3153616372</v>
      </c>
      <c r="F71" s="4">
        <f t="shared" si="2"/>
        <v>2971207.7510477193</v>
      </c>
      <c r="G71" s="4">
        <f t="shared" si="3"/>
        <v>253276550.60192513</v>
      </c>
      <c r="H71" s="2">
        <f t="shared" si="4"/>
        <v>1304746.0544711128</v>
      </c>
    </row>
    <row r="72" spans="2:8" x14ac:dyDescent="0.25">
      <c r="B72">
        <v>56</v>
      </c>
      <c r="C72" s="1">
        <v>7.5499999999999998E-2</v>
      </c>
      <c r="D72" s="4">
        <f t="shared" si="0"/>
        <v>1369062.4356860819</v>
      </c>
      <c r="E72" s="4">
        <f t="shared" si="1"/>
        <v>1593531.6308704456</v>
      </c>
      <c r="F72" s="4">
        <f t="shared" si="2"/>
        <v>2962594.0665565273</v>
      </c>
      <c r="G72" s="4">
        <f t="shared" si="3"/>
        <v>251907488.16623905</v>
      </c>
      <c r="H72" s="2">
        <f t="shared" si="4"/>
        <v>1319576.4207569191</v>
      </c>
    </row>
    <row r="73" spans="2:8" x14ac:dyDescent="0.25">
      <c r="B73">
        <v>57</v>
      </c>
      <c r="C73" s="1">
        <v>7.5499999999999998E-2</v>
      </c>
      <c r="D73" s="4">
        <f t="shared" si="0"/>
        <v>1369062.4356860819</v>
      </c>
      <c r="E73" s="4">
        <f t="shared" si="1"/>
        <v>1584917.9463792541</v>
      </c>
      <c r="F73" s="4">
        <f t="shared" si="2"/>
        <v>2953980.3820653362</v>
      </c>
      <c r="G73" s="4">
        <f t="shared" si="3"/>
        <v>250538425.73055297</v>
      </c>
      <c r="H73" s="2">
        <f t="shared" si="4"/>
        <v>1334232.4966266912</v>
      </c>
    </row>
    <row r="74" spans="2:8" x14ac:dyDescent="0.25">
      <c r="B74">
        <v>58</v>
      </c>
      <c r="C74" s="1">
        <v>7.5499999999999998E-2</v>
      </c>
      <c r="D74" s="4">
        <f t="shared" si="0"/>
        <v>1369062.4356860819</v>
      </c>
      <c r="E74" s="4">
        <f t="shared" si="1"/>
        <v>1576304.2618880626</v>
      </c>
      <c r="F74" s="4">
        <f t="shared" si="2"/>
        <v>2945366.6975741442</v>
      </c>
      <c r="G74" s="4">
        <f t="shared" si="3"/>
        <v>249169363.29486689</v>
      </c>
      <c r="H74" s="2">
        <f t="shared" si="4"/>
        <v>1348715.622615607</v>
      </c>
    </row>
    <row r="75" spans="2:8" x14ac:dyDescent="0.25">
      <c r="B75">
        <v>59</v>
      </c>
      <c r="C75" s="1">
        <v>7.5499999999999998E-2</v>
      </c>
      <c r="D75" s="4">
        <f t="shared" si="0"/>
        <v>1369062.4356860819</v>
      </c>
      <c r="E75" s="4">
        <f t="shared" si="1"/>
        <v>1567690.5773968708</v>
      </c>
      <c r="F75" s="4">
        <f t="shared" si="2"/>
        <v>2936753.0130829527</v>
      </c>
      <c r="G75" s="4">
        <f t="shared" si="3"/>
        <v>247800300.85918081</v>
      </c>
      <c r="H75" s="2">
        <f t="shared" si="4"/>
        <v>1363027.1303613696</v>
      </c>
    </row>
    <row r="76" spans="2:8" x14ac:dyDescent="0.25">
      <c r="B76">
        <v>60</v>
      </c>
      <c r="C76" s="1">
        <v>7.5499999999999998E-2</v>
      </c>
      <c r="D76" s="4">
        <f t="shared" si="0"/>
        <v>1369062.4356860819</v>
      </c>
      <c r="E76" s="4">
        <f t="shared" si="1"/>
        <v>1559076.8929056793</v>
      </c>
      <c r="F76" s="4">
        <f t="shared" si="2"/>
        <v>2928139.3285917612</v>
      </c>
      <c r="G76" s="4">
        <f t="shared" si="3"/>
        <v>246431238.42349473</v>
      </c>
      <c r="H76" s="2">
        <f t="shared" si="4"/>
        <v>1377168.3426589607</v>
      </c>
    </row>
    <row r="77" spans="2:8" x14ac:dyDescent="0.25">
      <c r="B77">
        <v>61</v>
      </c>
      <c r="C77" s="1">
        <v>7.5499999999999998E-2</v>
      </c>
      <c r="D77" s="4">
        <f t="shared" si="0"/>
        <v>1369062.4356860819</v>
      </c>
      <c r="E77" s="4">
        <f t="shared" si="1"/>
        <v>1550463.2084144878</v>
      </c>
      <c r="F77" s="4">
        <f t="shared" si="2"/>
        <v>2919525.6441005697</v>
      </c>
      <c r="G77" s="4">
        <f t="shared" si="3"/>
        <v>245062175.98780864</v>
      </c>
      <c r="H77" s="2">
        <f t="shared" si="4"/>
        <v>1391140.5735150592</v>
      </c>
    </row>
    <row r="78" spans="2:8" x14ac:dyDescent="0.25">
      <c r="B78">
        <v>62</v>
      </c>
      <c r="C78" s="1">
        <v>7.5499999999999998E-2</v>
      </c>
      <c r="D78" s="4">
        <f t="shared" si="0"/>
        <v>1369062.4356860819</v>
      </c>
      <c r="E78" s="4">
        <f t="shared" si="1"/>
        <v>1541849.523923296</v>
      </c>
      <c r="F78" s="4">
        <f t="shared" si="2"/>
        <v>2910911.9596093781</v>
      </c>
      <c r="G78" s="4">
        <f t="shared" si="3"/>
        <v>243693113.55212256</v>
      </c>
      <c r="H78" s="2">
        <f t="shared" si="4"/>
        <v>1404945.1282021438</v>
      </c>
    </row>
    <row r="79" spans="2:8" x14ac:dyDescent="0.25">
      <c r="B79">
        <v>63</v>
      </c>
      <c r="C79" s="1">
        <v>7.5499999999999998E-2</v>
      </c>
      <c r="D79" s="4">
        <f t="shared" si="0"/>
        <v>1369062.4356860819</v>
      </c>
      <c r="E79" s="4">
        <f t="shared" si="1"/>
        <v>1533235.8394321045</v>
      </c>
      <c r="F79" s="4">
        <f t="shared" si="2"/>
        <v>2902298.2751181861</v>
      </c>
      <c r="G79" s="4">
        <f t="shared" si="3"/>
        <v>242324051.11643648</v>
      </c>
      <c r="H79" s="2">
        <f t="shared" si="4"/>
        <v>1418583.3033122788</v>
      </c>
    </row>
    <row r="80" spans="2:8" x14ac:dyDescent="0.25">
      <c r="B80">
        <v>64</v>
      </c>
      <c r="C80" s="1">
        <v>7.5499999999999998E-2</v>
      </c>
      <c r="D80" s="4">
        <f t="shared" si="0"/>
        <v>1369062.4356860819</v>
      </c>
      <c r="E80" s="4">
        <f t="shared" si="1"/>
        <v>1524622.154940913</v>
      </c>
      <c r="F80" s="4">
        <f t="shared" si="2"/>
        <v>2893684.5906269951</v>
      </c>
      <c r="G80" s="4">
        <f t="shared" si="3"/>
        <v>240954988.6807504</v>
      </c>
      <c r="H80" s="2">
        <f t="shared" si="4"/>
        <v>1432056.3868105775</v>
      </c>
    </row>
    <row r="81" spans="2:8" x14ac:dyDescent="0.25">
      <c r="B81">
        <v>65</v>
      </c>
      <c r="C81" s="1">
        <v>7.5499999999999998E-2</v>
      </c>
      <c r="D81" s="4">
        <f t="shared" si="0"/>
        <v>1369062.4356860819</v>
      </c>
      <c r="E81" s="4">
        <f t="shared" si="1"/>
        <v>1516008.4704497212</v>
      </c>
      <c r="F81" s="4">
        <f t="shared" si="2"/>
        <v>2885070.9061358031</v>
      </c>
      <c r="G81" s="4">
        <f t="shared" si="3"/>
        <v>239585926.24506432</v>
      </c>
      <c r="H81" s="2">
        <f t="shared" si="4"/>
        <v>1445365.658088367</v>
      </c>
    </row>
    <row r="82" spans="2:8" x14ac:dyDescent="0.25">
      <c r="B82">
        <v>66</v>
      </c>
      <c r="C82" s="1">
        <v>7.5499999999999998E-2</v>
      </c>
      <c r="D82" s="4">
        <f t="shared" ref="D82:D145" si="5">IF(G81=0,0,G81/($C$12+1-B82))</f>
        <v>1369062.4356860819</v>
      </c>
      <c r="E82" s="4">
        <f t="shared" ref="E82:E145" si="6">(C82/12)*G81</f>
        <v>1507394.7859585297</v>
      </c>
      <c r="F82" s="4">
        <f t="shared" ref="F82:F145" si="7">E82+D82</f>
        <v>2876457.2216446116</v>
      </c>
      <c r="G82" s="4">
        <f t="shared" ref="G82:G145" si="8">G81-D82</f>
        <v>238216863.80937824</v>
      </c>
      <c r="H82" s="2">
        <f t="shared" ref="H82:H145" si="9">-FV($C$6,$C$12-B82+1,0,$C$9-F82,1)</f>
        <v>1458512.3880160155</v>
      </c>
    </row>
    <row r="83" spans="2:8" x14ac:dyDescent="0.25">
      <c r="B83">
        <v>67</v>
      </c>
      <c r="C83" s="1">
        <v>7.5499999999999998E-2</v>
      </c>
      <c r="D83" s="4">
        <f t="shared" si="5"/>
        <v>1369062.4356860819</v>
      </c>
      <c r="E83" s="4">
        <f t="shared" si="6"/>
        <v>1498781.1014673382</v>
      </c>
      <c r="F83" s="4">
        <f t="shared" si="7"/>
        <v>2867843.53715342</v>
      </c>
      <c r="G83" s="4">
        <f t="shared" si="8"/>
        <v>236847801.37369215</v>
      </c>
      <c r="H83" s="2">
        <f t="shared" si="9"/>
        <v>1471497.8389954756</v>
      </c>
    </row>
    <row r="84" spans="2:8" x14ac:dyDescent="0.25">
      <c r="B84">
        <v>68</v>
      </c>
      <c r="C84" s="1">
        <v>7.5499999999999998E-2</v>
      </c>
      <c r="D84" s="4">
        <f t="shared" si="5"/>
        <v>1369062.4356860819</v>
      </c>
      <c r="E84" s="4">
        <f t="shared" si="6"/>
        <v>1490167.4169761464</v>
      </c>
      <c r="F84" s="4">
        <f t="shared" si="7"/>
        <v>2859229.852662228</v>
      </c>
      <c r="G84" s="4">
        <f t="shared" si="8"/>
        <v>235478738.93800607</v>
      </c>
      <c r="H84" s="2">
        <f t="shared" si="9"/>
        <v>1484323.2650125001</v>
      </c>
    </row>
    <row r="85" spans="2:8" x14ac:dyDescent="0.25">
      <c r="B85">
        <v>69</v>
      </c>
      <c r="C85" s="1">
        <v>7.5499999999999998E-2</v>
      </c>
      <c r="D85" s="4">
        <f t="shared" si="5"/>
        <v>1369062.4356860819</v>
      </c>
      <c r="E85" s="4">
        <f t="shared" si="6"/>
        <v>1481553.7324849549</v>
      </c>
      <c r="F85" s="4">
        <f t="shared" si="7"/>
        <v>2850616.168171037</v>
      </c>
      <c r="G85" s="4">
        <f t="shared" si="8"/>
        <v>234109676.50231999</v>
      </c>
      <c r="H85" s="2">
        <f t="shared" si="9"/>
        <v>1496989.9116885541</v>
      </c>
    </row>
    <row r="86" spans="2:8" x14ac:dyDescent="0.25">
      <c r="B86">
        <v>70</v>
      </c>
      <c r="C86" s="1">
        <v>7.5499999999999998E-2</v>
      </c>
      <c r="D86" s="4">
        <f t="shared" si="5"/>
        <v>1369062.4356860819</v>
      </c>
      <c r="E86" s="4">
        <f t="shared" si="6"/>
        <v>1472940.0479937633</v>
      </c>
      <c r="F86" s="4">
        <f t="shared" si="7"/>
        <v>2842002.483679845</v>
      </c>
      <c r="G86" s="4">
        <f t="shared" si="8"/>
        <v>232740614.06663391</v>
      </c>
      <c r="H86" s="2">
        <f t="shared" si="9"/>
        <v>1509499.0163324326</v>
      </c>
    </row>
    <row r="87" spans="2:8" x14ac:dyDescent="0.25">
      <c r="B87">
        <v>71</v>
      </c>
      <c r="C87" s="1">
        <v>7.5499999999999998E-2</v>
      </c>
      <c r="D87" s="4">
        <f t="shared" si="5"/>
        <v>1369062.4356860819</v>
      </c>
      <c r="E87" s="4">
        <f t="shared" si="6"/>
        <v>1464326.3635025716</v>
      </c>
      <c r="F87" s="4">
        <f t="shared" si="7"/>
        <v>2833388.7991886535</v>
      </c>
      <c r="G87" s="4">
        <f t="shared" si="8"/>
        <v>231371551.63094783</v>
      </c>
      <c r="H87" s="2">
        <f t="shared" si="9"/>
        <v>1521851.8079915575</v>
      </c>
    </row>
    <row r="88" spans="2:8" x14ac:dyDescent="0.25">
      <c r="B88">
        <v>72</v>
      </c>
      <c r="C88" s="1">
        <v>7.5499999999999998E-2</v>
      </c>
      <c r="D88" s="4">
        <f t="shared" si="5"/>
        <v>1369062.4356860819</v>
      </c>
      <c r="E88" s="4">
        <f t="shared" si="6"/>
        <v>1455712.6790113801</v>
      </c>
      <c r="F88" s="4">
        <f t="shared" si="7"/>
        <v>2824775.1146974619</v>
      </c>
      <c r="G88" s="4">
        <f t="shared" si="8"/>
        <v>230002489.19526175</v>
      </c>
      <c r="H88" s="2">
        <f t="shared" si="9"/>
        <v>1534049.507502984</v>
      </c>
    </row>
    <row r="89" spans="2:8" x14ac:dyDescent="0.25">
      <c r="B89">
        <v>73</v>
      </c>
      <c r="C89" s="1">
        <v>9.5500000000000002E-2</v>
      </c>
      <c r="D89" s="4">
        <f t="shared" si="5"/>
        <v>1369062.4356860819</v>
      </c>
      <c r="E89" s="4">
        <f t="shared" si="6"/>
        <v>1830436.4765122912</v>
      </c>
      <c r="F89" s="4">
        <f>E89+D89</f>
        <v>3199498.9121983731</v>
      </c>
      <c r="G89" s="4">
        <f t="shared" si="8"/>
        <v>228633426.75957566</v>
      </c>
      <c r="H89" s="2">
        <f t="shared" si="9"/>
        <v>679404.0981192122</v>
      </c>
    </row>
    <row r="90" spans="2:8" x14ac:dyDescent="0.25">
      <c r="B90">
        <v>74</v>
      </c>
      <c r="C90" s="1">
        <v>9.5500000000000002E-2</v>
      </c>
      <c r="D90" s="4">
        <f t="shared" si="5"/>
        <v>1369062.4356860819</v>
      </c>
      <c r="E90" s="4">
        <f t="shared" si="6"/>
        <v>1819541.0212949563</v>
      </c>
      <c r="F90" s="4">
        <f t="shared" si="7"/>
        <v>3188603.4569810382</v>
      </c>
      <c r="G90" s="4">
        <f t="shared" si="8"/>
        <v>227264364.32388958</v>
      </c>
      <c r="H90" s="2">
        <f t="shared" si="9"/>
        <v>700627.33692986239</v>
      </c>
    </row>
    <row r="91" spans="2:8" x14ac:dyDescent="0.25">
      <c r="B91">
        <v>75</v>
      </c>
      <c r="C91" s="1">
        <v>9.5500000000000002E-2</v>
      </c>
      <c r="D91" s="4">
        <f t="shared" si="5"/>
        <v>1369062.4356860819</v>
      </c>
      <c r="E91" s="4">
        <f t="shared" si="6"/>
        <v>1808645.5660776212</v>
      </c>
      <c r="F91" s="4">
        <f t="shared" si="7"/>
        <v>3177708.0017637033</v>
      </c>
      <c r="G91" s="4">
        <f t="shared" si="8"/>
        <v>225895301.8882035</v>
      </c>
      <c r="H91" s="2">
        <f t="shared" si="9"/>
        <v>721629.0245956874</v>
      </c>
    </row>
    <row r="92" spans="2:8" x14ac:dyDescent="0.25">
      <c r="B92">
        <v>76</v>
      </c>
      <c r="C92" s="1">
        <v>9.5500000000000002E-2</v>
      </c>
      <c r="D92" s="4">
        <f t="shared" si="5"/>
        <v>1369062.4356860819</v>
      </c>
      <c r="E92" s="4">
        <f t="shared" si="6"/>
        <v>1797750.110860286</v>
      </c>
      <c r="F92" s="4">
        <f t="shared" si="7"/>
        <v>3166812.5465463679</v>
      </c>
      <c r="G92" s="4">
        <f t="shared" si="8"/>
        <v>224526239.45251742</v>
      </c>
      <c r="H92" s="2">
        <f t="shared" si="9"/>
        <v>742410.80950839084</v>
      </c>
    </row>
    <row r="93" spans="2:8" x14ac:dyDescent="0.25">
      <c r="B93">
        <v>77</v>
      </c>
      <c r="C93" s="1">
        <v>9.5500000000000002E-2</v>
      </c>
      <c r="D93" s="4">
        <f t="shared" si="5"/>
        <v>1369062.4356860819</v>
      </c>
      <c r="E93" s="4">
        <f t="shared" si="6"/>
        <v>1786854.6556429511</v>
      </c>
      <c r="F93" s="4">
        <f t="shared" si="7"/>
        <v>3155917.091329033</v>
      </c>
      <c r="G93" s="4">
        <f t="shared" si="8"/>
        <v>223157177.01683134</v>
      </c>
      <c r="H93" s="2">
        <f t="shared" si="9"/>
        <v>762974.32928863715</v>
      </c>
    </row>
    <row r="94" spans="2:8" x14ac:dyDescent="0.25">
      <c r="B94">
        <v>78</v>
      </c>
      <c r="C94" s="1">
        <v>9.5500000000000002E-2</v>
      </c>
      <c r="D94" s="4">
        <f t="shared" si="5"/>
        <v>1369062.4356860819</v>
      </c>
      <c r="E94" s="4">
        <f t="shared" si="6"/>
        <v>1775959.200425616</v>
      </c>
      <c r="F94" s="4">
        <f t="shared" si="7"/>
        <v>3145021.6361116981</v>
      </c>
      <c r="G94" s="4">
        <f t="shared" si="8"/>
        <v>221788114.58114526</v>
      </c>
      <c r="H94" s="2">
        <f t="shared" si="9"/>
        <v>783321.21085172775</v>
      </c>
    </row>
    <row r="95" spans="2:8" x14ac:dyDescent="0.25">
      <c r="B95">
        <v>79</v>
      </c>
      <c r="C95" s="1">
        <v>9.5500000000000002E-2</v>
      </c>
      <c r="D95" s="4">
        <f t="shared" si="5"/>
        <v>1369062.4356860819</v>
      </c>
      <c r="E95" s="4">
        <f t="shared" si="6"/>
        <v>1765063.7452082809</v>
      </c>
      <c r="F95" s="4">
        <f t="shared" si="7"/>
        <v>3134126.1808943627</v>
      </c>
      <c r="G95" s="4">
        <f t="shared" si="8"/>
        <v>220419052.14545918</v>
      </c>
      <c r="H95" s="2">
        <f t="shared" si="9"/>
        <v>803453.0704728876</v>
      </c>
    </row>
    <row r="96" spans="2:8" x14ac:dyDescent="0.25">
      <c r="B96">
        <v>80</v>
      </c>
      <c r="C96" s="1">
        <v>9.5500000000000002E-2</v>
      </c>
      <c r="D96" s="4">
        <f t="shared" si="5"/>
        <v>1369062.4356860819</v>
      </c>
      <c r="E96" s="4">
        <f t="shared" si="6"/>
        <v>1754168.289990946</v>
      </c>
      <c r="F96" s="4">
        <f t="shared" si="7"/>
        <v>3123230.7256770278</v>
      </c>
      <c r="G96" s="4">
        <f t="shared" si="8"/>
        <v>219049989.70977309</v>
      </c>
      <c r="H96" s="2">
        <f t="shared" si="9"/>
        <v>823371.51385216718</v>
      </c>
    </row>
    <row r="97" spans="2:8" x14ac:dyDescent="0.25">
      <c r="B97">
        <v>81</v>
      </c>
      <c r="C97" s="1">
        <v>9.5500000000000002E-2</v>
      </c>
      <c r="D97" s="4">
        <f t="shared" si="5"/>
        <v>1369062.4356860819</v>
      </c>
      <c r="E97" s="4">
        <f t="shared" si="6"/>
        <v>1743272.8347736108</v>
      </c>
      <c r="F97" s="4">
        <f t="shared" si="7"/>
        <v>3112335.2704596929</v>
      </c>
      <c r="G97" s="4">
        <f t="shared" si="8"/>
        <v>217680927.27408701</v>
      </c>
      <c r="H97" s="2">
        <f t="shared" si="9"/>
        <v>843078.13617897592</v>
      </c>
    </row>
    <row r="98" spans="2:8" x14ac:dyDescent="0.25">
      <c r="B98">
        <v>82</v>
      </c>
      <c r="C98" s="1">
        <v>9.5500000000000002E-2</v>
      </c>
      <c r="D98" s="4">
        <f t="shared" si="5"/>
        <v>1369062.4356860819</v>
      </c>
      <c r="E98" s="4">
        <f t="shared" si="6"/>
        <v>1732377.3795562757</v>
      </c>
      <c r="F98" s="4">
        <f t="shared" si="7"/>
        <v>3101439.8152423576</v>
      </c>
      <c r="G98" s="4">
        <f t="shared" si="8"/>
        <v>216311864.83840093</v>
      </c>
      <c r="H98" s="2">
        <f t="shared" si="9"/>
        <v>862574.5221962299</v>
      </c>
    </row>
    <row r="99" spans="2:8" x14ac:dyDescent="0.25">
      <c r="B99">
        <v>83</v>
      </c>
      <c r="C99" s="1">
        <v>9.5500000000000002E-2</v>
      </c>
      <c r="D99" s="4">
        <f t="shared" si="5"/>
        <v>1369062.4356860819</v>
      </c>
      <c r="E99" s="4">
        <f t="shared" si="6"/>
        <v>1721481.9243389405</v>
      </c>
      <c r="F99" s="4">
        <f t="shared" si="7"/>
        <v>3090544.3600250222</v>
      </c>
      <c r="G99" s="4">
        <f t="shared" si="8"/>
        <v>214942802.40271485</v>
      </c>
      <c r="H99" s="2">
        <f t="shared" si="9"/>
        <v>881862.24626412592</v>
      </c>
    </row>
    <row r="100" spans="2:8" x14ac:dyDescent="0.25">
      <c r="B100">
        <v>84</v>
      </c>
      <c r="C100" s="1">
        <v>9.5500000000000002E-2</v>
      </c>
      <c r="D100" s="4">
        <f t="shared" si="5"/>
        <v>1369062.4356860819</v>
      </c>
      <c r="E100" s="4">
        <f t="shared" si="6"/>
        <v>1710586.4691216056</v>
      </c>
      <c r="F100" s="4">
        <f t="shared" si="7"/>
        <v>3079648.9048076877</v>
      </c>
      <c r="G100" s="4">
        <f t="shared" si="8"/>
        <v>213573739.96702877</v>
      </c>
      <c r="H100" s="2">
        <f t="shared" si="9"/>
        <v>900942.87242354348</v>
      </c>
    </row>
    <row r="101" spans="2:8" x14ac:dyDescent="0.25">
      <c r="B101">
        <v>85</v>
      </c>
      <c r="C101" s="1">
        <v>9.5500000000000002E-2</v>
      </c>
      <c r="D101" s="4">
        <f t="shared" si="5"/>
        <v>1369062.4356860819</v>
      </c>
      <c r="E101" s="4">
        <f t="shared" si="6"/>
        <v>1699691.0139042705</v>
      </c>
      <c r="F101" s="4">
        <f t="shared" si="7"/>
        <v>3068753.4495903524</v>
      </c>
      <c r="G101" s="4">
        <f t="shared" si="8"/>
        <v>212204677.53134269</v>
      </c>
      <c r="H101" s="2">
        <f t="shared" si="9"/>
        <v>919817.95445908571</v>
      </c>
    </row>
    <row r="102" spans="2:8" x14ac:dyDescent="0.25">
      <c r="B102">
        <v>86</v>
      </c>
      <c r="C102" s="1">
        <v>9.5500000000000002E-2</v>
      </c>
      <c r="D102" s="4">
        <f t="shared" si="5"/>
        <v>1369062.4356860819</v>
      </c>
      <c r="E102" s="4">
        <f t="shared" si="6"/>
        <v>1688795.5586869353</v>
      </c>
      <c r="F102" s="4">
        <f t="shared" si="7"/>
        <v>3057857.994373017</v>
      </c>
      <c r="G102" s="4">
        <f t="shared" si="8"/>
        <v>210835615.0956566</v>
      </c>
      <c r="H102" s="2">
        <f t="shared" si="9"/>
        <v>938489.03596172819</v>
      </c>
    </row>
    <row r="103" spans="2:8" x14ac:dyDescent="0.25">
      <c r="B103">
        <v>87</v>
      </c>
      <c r="C103" s="1">
        <v>9.5500000000000002E-2</v>
      </c>
      <c r="D103" s="4">
        <f t="shared" si="5"/>
        <v>1369062.4356860819</v>
      </c>
      <c r="E103" s="4">
        <f t="shared" si="6"/>
        <v>1677900.1034696004</v>
      </c>
      <c r="F103" s="4">
        <f t="shared" si="7"/>
        <v>3046962.5391556825</v>
      </c>
      <c r="G103" s="4">
        <f t="shared" si="8"/>
        <v>209466552.65997052</v>
      </c>
      <c r="H103" s="2">
        <f t="shared" si="9"/>
        <v>956957.65039112628</v>
      </c>
    </row>
    <row r="104" spans="2:8" x14ac:dyDescent="0.25">
      <c r="B104">
        <v>88</v>
      </c>
      <c r="C104" s="1">
        <v>9.5500000000000002E-2</v>
      </c>
      <c r="D104" s="4">
        <f t="shared" si="5"/>
        <v>1369062.4356860819</v>
      </c>
      <c r="E104" s="4">
        <f t="shared" si="6"/>
        <v>1667004.6482522653</v>
      </c>
      <c r="F104" s="4">
        <f t="shared" si="7"/>
        <v>3036067.0839383472</v>
      </c>
      <c r="G104" s="4">
        <f t="shared" si="8"/>
        <v>208097490.22428444</v>
      </c>
      <c r="H104" s="2">
        <f t="shared" si="9"/>
        <v>975225.32113754936</v>
      </c>
    </row>
    <row r="105" spans="2:8" x14ac:dyDescent="0.25">
      <c r="B105">
        <v>89</v>
      </c>
      <c r="C105" s="1">
        <v>9.5500000000000002E-2</v>
      </c>
      <c r="D105" s="4">
        <f t="shared" si="5"/>
        <v>1369062.4356860819</v>
      </c>
      <c r="E105" s="4">
        <f t="shared" si="6"/>
        <v>1656109.1930349302</v>
      </c>
      <c r="F105" s="4">
        <f t="shared" si="7"/>
        <v>3025171.6287210118</v>
      </c>
      <c r="G105" s="4">
        <f t="shared" si="8"/>
        <v>206728427.78859836</v>
      </c>
      <c r="H105" s="2">
        <f t="shared" si="9"/>
        <v>993293.56158344273</v>
      </c>
    </row>
    <row r="106" spans="2:8" x14ac:dyDescent="0.25">
      <c r="B106">
        <v>90</v>
      </c>
      <c r="C106" s="1">
        <v>9.5500000000000002E-2</v>
      </c>
      <c r="D106" s="4">
        <f t="shared" si="5"/>
        <v>1369062.4356860819</v>
      </c>
      <c r="E106" s="4">
        <f t="shared" si="6"/>
        <v>1645213.7378175952</v>
      </c>
      <c r="F106" s="4">
        <f t="shared" si="7"/>
        <v>3014276.1735036774</v>
      </c>
      <c r="G106" s="4">
        <f t="shared" si="8"/>
        <v>205359365.35291228</v>
      </c>
      <c r="H106" s="2">
        <f t="shared" si="9"/>
        <v>1011163.875164642</v>
      </c>
    </row>
    <row r="107" spans="2:8" x14ac:dyDescent="0.25">
      <c r="B107">
        <v>91</v>
      </c>
      <c r="C107" s="1">
        <v>9.5500000000000002E-2</v>
      </c>
      <c r="D107" s="4">
        <f t="shared" si="5"/>
        <v>1369062.4356860819</v>
      </c>
      <c r="E107" s="4">
        <f t="shared" si="6"/>
        <v>1634318.2826002601</v>
      </c>
      <c r="F107" s="4">
        <f t="shared" si="7"/>
        <v>3003380.718286342</v>
      </c>
      <c r="G107" s="4">
        <f t="shared" si="8"/>
        <v>203990302.9172262</v>
      </c>
      <c r="H107" s="2">
        <f t="shared" si="9"/>
        <v>1028837.755431232</v>
      </c>
    </row>
    <row r="108" spans="2:8" x14ac:dyDescent="0.25">
      <c r="B108">
        <v>92</v>
      </c>
      <c r="C108" s="1">
        <v>9.5500000000000002E-2</v>
      </c>
      <c r="D108" s="4">
        <f t="shared" si="5"/>
        <v>1369062.4356860819</v>
      </c>
      <c r="E108" s="4">
        <f t="shared" si="6"/>
        <v>1623422.827382925</v>
      </c>
      <c r="F108" s="4">
        <f t="shared" si="7"/>
        <v>2992485.2630690066</v>
      </c>
      <c r="G108" s="4">
        <f t="shared" si="8"/>
        <v>202621240.48154011</v>
      </c>
      <c r="H108" s="2">
        <f t="shared" si="9"/>
        <v>1046316.6861080304</v>
      </c>
    </row>
    <row r="109" spans="2:8" x14ac:dyDescent="0.25">
      <c r="B109">
        <v>93</v>
      </c>
      <c r="C109" s="1">
        <v>9.5500000000000002E-2</v>
      </c>
      <c r="D109" s="4">
        <f t="shared" si="5"/>
        <v>1369062.4356860819</v>
      </c>
      <c r="E109" s="4">
        <f t="shared" si="6"/>
        <v>1612527.3721655901</v>
      </c>
      <c r="F109" s="4">
        <f t="shared" si="7"/>
        <v>2981589.8078516722</v>
      </c>
      <c r="G109" s="4">
        <f t="shared" si="8"/>
        <v>201252178.04585403</v>
      </c>
      <c r="H109" s="2">
        <f t="shared" si="9"/>
        <v>1063602.1411547356</v>
      </c>
    </row>
    <row r="110" spans="2:8" x14ac:dyDescent="0.25">
      <c r="B110">
        <v>94</v>
      </c>
      <c r="C110" s="1">
        <v>9.5500000000000002E-2</v>
      </c>
      <c r="D110" s="4">
        <f t="shared" si="5"/>
        <v>1369062.4356860819</v>
      </c>
      <c r="E110" s="4">
        <f t="shared" si="6"/>
        <v>1601631.9169482549</v>
      </c>
      <c r="F110" s="4">
        <f t="shared" si="7"/>
        <v>2970694.3526343368</v>
      </c>
      <c r="G110" s="4">
        <f t="shared" si="8"/>
        <v>199883115.61016795</v>
      </c>
      <c r="H110" s="2">
        <f t="shared" si="9"/>
        <v>1080695.5848257223</v>
      </c>
    </row>
    <row r="111" spans="2:8" x14ac:dyDescent="0.25">
      <c r="B111">
        <v>95</v>
      </c>
      <c r="C111" s="1">
        <v>9.5500000000000002E-2</v>
      </c>
      <c r="D111" s="4">
        <f t="shared" si="5"/>
        <v>1369062.4356860819</v>
      </c>
      <c r="E111" s="4">
        <f t="shared" si="6"/>
        <v>1590736.4617309198</v>
      </c>
      <c r="F111" s="4">
        <f t="shared" si="7"/>
        <v>2959798.8974170014</v>
      </c>
      <c r="G111" s="4">
        <f t="shared" si="8"/>
        <v>198514053.17448187</v>
      </c>
      <c r="H111" s="2">
        <f t="shared" si="9"/>
        <v>1097598.4717294695</v>
      </c>
    </row>
    <row r="112" spans="2:8" x14ac:dyDescent="0.25">
      <c r="B112">
        <v>96</v>
      </c>
      <c r="C112" s="1">
        <v>9.5500000000000002E-2</v>
      </c>
      <c r="D112" s="4">
        <f t="shared" si="5"/>
        <v>1369062.4356860819</v>
      </c>
      <c r="E112" s="4">
        <f t="shared" si="6"/>
        <v>1579841.0065135849</v>
      </c>
      <c r="F112" s="4">
        <f t="shared" si="7"/>
        <v>2948903.442199667</v>
      </c>
      <c r="G112" s="4">
        <f t="shared" si="8"/>
        <v>197144990.73879579</v>
      </c>
      <c r="H112" s="2">
        <f t="shared" si="9"/>
        <v>1114312.2468876578</v>
      </c>
    </row>
    <row r="113" spans="2:8" x14ac:dyDescent="0.25">
      <c r="B113">
        <v>97</v>
      </c>
      <c r="C113" s="1">
        <v>9.5500000000000002E-2</v>
      </c>
      <c r="D113" s="4">
        <f t="shared" si="5"/>
        <v>1369062.4356860819</v>
      </c>
      <c r="E113" s="4">
        <f t="shared" si="6"/>
        <v>1568945.5512962497</v>
      </c>
      <c r="F113" s="4">
        <f t="shared" si="7"/>
        <v>2938007.9869823316</v>
      </c>
      <c r="G113" s="4">
        <f t="shared" si="8"/>
        <v>195775928.30310971</v>
      </c>
      <c r="H113" s="2">
        <f t="shared" si="9"/>
        <v>1130838.3457939203</v>
      </c>
    </row>
    <row r="114" spans="2:8" x14ac:dyDescent="0.25">
      <c r="B114">
        <v>98</v>
      </c>
      <c r="C114" s="1">
        <v>9.5500000000000002E-2</v>
      </c>
      <c r="D114" s="4">
        <f t="shared" si="5"/>
        <v>1369062.4356860819</v>
      </c>
      <c r="E114" s="4">
        <f t="shared" si="6"/>
        <v>1558050.0960789146</v>
      </c>
      <c r="F114" s="4">
        <f t="shared" si="7"/>
        <v>2927112.5317649962</v>
      </c>
      <c r="G114" s="4">
        <f t="shared" si="8"/>
        <v>194406865.86742362</v>
      </c>
      <c r="H114" s="2">
        <f t="shared" si="9"/>
        <v>1147178.1944722321</v>
      </c>
    </row>
    <row r="115" spans="2:8" x14ac:dyDescent="0.25">
      <c r="B115">
        <v>99</v>
      </c>
      <c r="C115" s="1">
        <v>9.5500000000000002E-2</v>
      </c>
      <c r="D115" s="4">
        <f t="shared" si="5"/>
        <v>1369062.4356860819</v>
      </c>
      <c r="E115" s="4">
        <f t="shared" si="6"/>
        <v>1547154.6408615797</v>
      </c>
      <c r="F115" s="4">
        <f t="shared" si="7"/>
        <v>2916217.0765476618</v>
      </c>
      <c r="G115" s="4">
        <f t="shared" si="8"/>
        <v>193037803.43173754</v>
      </c>
      <c r="H115" s="2">
        <f t="shared" si="9"/>
        <v>1163333.2095349764</v>
      </c>
    </row>
    <row r="116" spans="2:8" x14ac:dyDescent="0.25">
      <c r="B116">
        <v>100</v>
      </c>
      <c r="C116" s="1">
        <v>9.5500000000000002E-2</v>
      </c>
      <c r="D116" s="4">
        <f t="shared" si="5"/>
        <v>1369062.4356860819</v>
      </c>
      <c r="E116" s="4">
        <f t="shared" si="6"/>
        <v>1536259.1856442445</v>
      </c>
      <c r="F116" s="4">
        <f t="shared" si="7"/>
        <v>2905321.6213303264</v>
      </c>
      <c r="G116" s="4">
        <f t="shared" si="8"/>
        <v>191668740.99605146</v>
      </c>
      <c r="H116" s="2">
        <f t="shared" si="9"/>
        <v>1179304.7982406665</v>
      </c>
    </row>
    <row r="117" spans="2:8" x14ac:dyDescent="0.25">
      <c r="B117">
        <v>101</v>
      </c>
      <c r="C117" s="1">
        <v>9.5500000000000002E-2</v>
      </c>
      <c r="D117" s="4">
        <f t="shared" si="5"/>
        <v>1369062.4356860819</v>
      </c>
      <c r="E117" s="4">
        <f t="shared" si="6"/>
        <v>1525363.7304269094</v>
      </c>
      <c r="F117" s="4">
        <f t="shared" si="7"/>
        <v>2894426.166112991</v>
      </c>
      <c r="G117" s="4">
        <f t="shared" si="8"/>
        <v>190299678.56036538</v>
      </c>
      <c r="H117" s="2">
        <f t="shared" si="9"/>
        <v>1195094.3585513171</v>
      </c>
    </row>
    <row r="118" spans="2:8" x14ac:dyDescent="0.25">
      <c r="B118">
        <v>102</v>
      </c>
      <c r="C118" s="1">
        <v>9.5500000000000002E-2</v>
      </c>
      <c r="D118" s="4">
        <f t="shared" si="5"/>
        <v>1369062.4356860819</v>
      </c>
      <c r="E118" s="4">
        <f t="shared" si="6"/>
        <v>1514468.2752095745</v>
      </c>
      <c r="F118" s="4">
        <f t="shared" si="7"/>
        <v>2883530.7108956566</v>
      </c>
      <c r="G118" s="4">
        <f t="shared" si="8"/>
        <v>188930616.1246793</v>
      </c>
      <c r="H118" s="2">
        <f t="shared" si="9"/>
        <v>1210703.2791894914</v>
      </c>
    </row>
    <row r="119" spans="2:8" x14ac:dyDescent="0.25">
      <c r="B119">
        <v>103</v>
      </c>
      <c r="C119" s="1">
        <v>9.5500000000000002E-2</v>
      </c>
      <c r="D119" s="4">
        <f t="shared" si="5"/>
        <v>1369062.4356860819</v>
      </c>
      <c r="E119" s="4">
        <f t="shared" si="6"/>
        <v>1503572.8199922394</v>
      </c>
      <c r="F119" s="4">
        <f t="shared" si="7"/>
        <v>2872635.2556783212</v>
      </c>
      <c r="G119" s="4">
        <f t="shared" si="8"/>
        <v>187561553.68899322</v>
      </c>
      <c r="H119" s="2">
        <f t="shared" si="9"/>
        <v>1226132.9396950195</v>
      </c>
    </row>
    <row r="120" spans="2:8" x14ac:dyDescent="0.25">
      <c r="B120">
        <v>104</v>
      </c>
      <c r="C120" s="1">
        <v>9.5500000000000002E-2</v>
      </c>
      <c r="D120" s="4">
        <f t="shared" si="5"/>
        <v>1369062.4356860819</v>
      </c>
      <c r="E120" s="4">
        <f t="shared" si="6"/>
        <v>1492677.3647749042</v>
      </c>
      <c r="F120" s="4">
        <f t="shared" si="7"/>
        <v>2861739.8004609859</v>
      </c>
      <c r="G120" s="4">
        <f t="shared" si="8"/>
        <v>186192491.25330713</v>
      </c>
      <c r="H120" s="2">
        <f t="shared" si="9"/>
        <v>1241384.7104813601</v>
      </c>
    </row>
    <row r="121" spans="2:8" x14ac:dyDescent="0.25">
      <c r="B121">
        <v>105</v>
      </c>
      <c r="C121" s="1">
        <v>9.5500000000000002E-2</v>
      </c>
      <c r="D121" s="4">
        <f t="shared" si="5"/>
        <v>1369062.4356860819</v>
      </c>
      <c r="E121" s="4">
        <f t="shared" si="6"/>
        <v>1481781.9095575693</v>
      </c>
      <c r="F121" s="4">
        <f t="shared" si="7"/>
        <v>2850844.3452436514</v>
      </c>
      <c r="G121" s="4">
        <f t="shared" si="8"/>
        <v>184823428.81762105</v>
      </c>
      <c r="H121" s="2">
        <f t="shared" si="9"/>
        <v>1256459.952891655</v>
      </c>
    </row>
    <row r="122" spans="2:8" x14ac:dyDescent="0.25">
      <c r="B122">
        <v>106</v>
      </c>
      <c r="C122" s="1">
        <v>9.5500000000000002E-2</v>
      </c>
      <c r="D122" s="4">
        <f t="shared" si="5"/>
        <v>1369062.4356860819</v>
      </c>
      <c r="E122" s="4">
        <f t="shared" si="6"/>
        <v>1470886.4543402342</v>
      </c>
      <c r="F122" s="4">
        <f t="shared" si="7"/>
        <v>2839948.890026316</v>
      </c>
      <c r="G122" s="4">
        <f t="shared" si="8"/>
        <v>183454366.38193497</v>
      </c>
      <c r="H122" s="2">
        <f t="shared" si="9"/>
        <v>1271360.0192544507</v>
      </c>
    </row>
    <row r="123" spans="2:8" x14ac:dyDescent="0.25">
      <c r="B123">
        <v>107</v>
      </c>
      <c r="C123" s="1">
        <v>9.5500000000000002E-2</v>
      </c>
      <c r="D123" s="4">
        <f t="shared" si="5"/>
        <v>1369062.4356860819</v>
      </c>
      <c r="E123" s="4">
        <f t="shared" si="6"/>
        <v>1459990.999122899</v>
      </c>
      <c r="F123" s="4">
        <f t="shared" si="7"/>
        <v>2829053.4348089807</v>
      </c>
      <c r="G123" s="4">
        <f t="shared" si="8"/>
        <v>182085303.94624889</v>
      </c>
      <c r="H123" s="2">
        <f t="shared" si="9"/>
        <v>1286086.2529390787</v>
      </c>
    </row>
    <row r="124" spans="2:8" x14ac:dyDescent="0.25">
      <c r="B124">
        <v>108</v>
      </c>
      <c r="C124" s="1">
        <v>9.5500000000000002E-2</v>
      </c>
      <c r="D124" s="4">
        <f t="shared" si="5"/>
        <v>1369062.4356860819</v>
      </c>
      <c r="E124" s="4">
        <f t="shared" si="6"/>
        <v>1449095.5439055639</v>
      </c>
      <c r="F124" s="4">
        <f t="shared" si="7"/>
        <v>2818157.9795916458</v>
      </c>
      <c r="G124" s="4">
        <f t="shared" si="8"/>
        <v>180716241.51056281</v>
      </c>
      <c r="H124" s="2">
        <f t="shared" si="9"/>
        <v>1300639.9884107255</v>
      </c>
    </row>
    <row r="125" spans="2:8" x14ac:dyDescent="0.25">
      <c r="B125">
        <v>109</v>
      </c>
      <c r="C125" s="1">
        <v>9.5500000000000002E-2</v>
      </c>
      <c r="D125" s="4">
        <f t="shared" si="5"/>
        <v>1369062.4356860819</v>
      </c>
      <c r="E125" s="4">
        <f t="shared" si="6"/>
        <v>1438200.088688229</v>
      </c>
      <c r="F125" s="4">
        <f t="shared" si="7"/>
        <v>2807262.5243743109</v>
      </c>
      <c r="G125" s="4">
        <f t="shared" si="8"/>
        <v>179347179.07487673</v>
      </c>
      <c r="H125" s="2">
        <f t="shared" si="9"/>
        <v>1315022.551285177</v>
      </c>
    </row>
    <row r="126" spans="2:8" x14ac:dyDescent="0.25">
      <c r="B126">
        <v>110</v>
      </c>
      <c r="C126" s="1">
        <v>9.5500000000000002E-2</v>
      </c>
      <c r="D126" s="4">
        <f t="shared" si="5"/>
        <v>1369062.4356860819</v>
      </c>
      <c r="E126" s="4">
        <f t="shared" si="6"/>
        <v>1427304.6334708938</v>
      </c>
      <c r="F126" s="4">
        <f t="shared" si="7"/>
        <v>2796367.0691569755</v>
      </c>
      <c r="G126" s="4">
        <f t="shared" si="8"/>
        <v>177978116.63919064</v>
      </c>
      <c r="H126" s="2">
        <f t="shared" si="9"/>
        <v>1329235.2583832357</v>
      </c>
    </row>
    <row r="127" spans="2:8" x14ac:dyDescent="0.25">
      <c r="B127">
        <v>111</v>
      </c>
      <c r="C127" s="1">
        <v>9.5500000000000002E-2</v>
      </c>
      <c r="D127" s="4">
        <f t="shared" si="5"/>
        <v>1369062.4356860819</v>
      </c>
      <c r="E127" s="4">
        <f t="shared" si="6"/>
        <v>1416409.1782535587</v>
      </c>
      <c r="F127" s="4">
        <f t="shared" si="7"/>
        <v>2785471.6139396406</v>
      </c>
      <c r="G127" s="4">
        <f t="shared" si="8"/>
        <v>176609054.20350456</v>
      </c>
      <c r="H127" s="2">
        <f t="shared" si="9"/>
        <v>1343279.4177848208</v>
      </c>
    </row>
    <row r="128" spans="2:8" x14ac:dyDescent="0.25">
      <c r="B128">
        <v>112</v>
      </c>
      <c r="C128" s="1">
        <v>9.5500000000000002E-2</v>
      </c>
      <c r="D128" s="4">
        <f t="shared" si="5"/>
        <v>1369062.4356860819</v>
      </c>
      <c r="E128" s="4">
        <f t="shared" si="6"/>
        <v>1405513.7230362238</v>
      </c>
      <c r="F128" s="4">
        <f t="shared" si="7"/>
        <v>2774576.1587223057</v>
      </c>
      <c r="G128" s="4">
        <f t="shared" si="8"/>
        <v>175239991.76781848</v>
      </c>
      <c r="H128" s="2">
        <f t="shared" si="9"/>
        <v>1357156.3288827552</v>
      </c>
    </row>
    <row r="129" spans="2:8" x14ac:dyDescent="0.25">
      <c r="B129">
        <v>113</v>
      </c>
      <c r="C129" s="1">
        <v>9.5500000000000002E-2</v>
      </c>
      <c r="D129" s="4">
        <f t="shared" si="5"/>
        <v>1369062.4356860819</v>
      </c>
      <c r="E129" s="4">
        <f t="shared" si="6"/>
        <v>1394618.2678188886</v>
      </c>
      <c r="F129" s="4">
        <f t="shared" si="7"/>
        <v>2763680.7035049703</v>
      </c>
      <c r="G129" s="4">
        <f t="shared" si="8"/>
        <v>173870929.3321324</v>
      </c>
      <c r="H129" s="2">
        <f t="shared" si="9"/>
        <v>1370867.2824362312</v>
      </c>
    </row>
    <row r="130" spans="2:8" x14ac:dyDescent="0.25">
      <c r="B130">
        <v>114</v>
      </c>
      <c r="C130" s="1">
        <v>9.5500000000000002E-2</v>
      </c>
      <c r="D130" s="4">
        <f t="shared" si="5"/>
        <v>1369062.4356860819</v>
      </c>
      <c r="E130" s="4">
        <f t="shared" si="6"/>
        <v>1383722.8126015535</v>
      </c>
      <c r="F130" s="4">
        <f t="shared" si="7"/>
        <v>2752785.2482876354</v>
      </c>
      <c r="G130" s="4">
        <f t="shared" si="8"/>
        <v>172501866.89644632</v>
      </c>
      <c r="H130" s="2">
        <f t="shared" si="9"/>
        <v>1384413.5606239594</v>
      </c>
    </row>
    <row r="131" spans="2:8" x14ac:dyDescent="0.25">
      <c r="B131">
        <v>115</v>
      </c>
      <c r="C131" s="1">
        <v>9.5500000000000002E-2</v>
      </c>
      <c r="D131" s="4">
        <f t="shared" si="5"/>
        <v>1369062.4356860819</v>
      </c>
      <c r="E131" s="4">
        <f t="shared" si="6"/>
        <v>1372827.3573842186</v>
      </c>
      <c r="F131" s="4">
        <f t="shared" si="7"/>
        <v>2741889.7930703005</v>
      </c>
      <c r="G131" s="4">
        <f t="shared" si="8"/>
        <v>171132804.46076024</v>
      </c>
      <c r="H131" s="2">
        <f t="shared" si="9"/>
        <v>1397796.4370970177</v>
      </c>
    </row>
    <row r="132" spans="2:8" x14ac:dyDescent="0.25">
      <c r="B132">
        <v>116</v>
      </c>
      <c r="C132" s="1">
        <v>9.5500000000000002E-2</v>
      </c>
      <c r="D132" s="4">
        <f t="shared" si="5"/>
        <v>1369062.4356860819</v>
      </c>
      <c r="E132" s="4">
        <f t="shared" si="6"/>
        <v>1361931.9021668835</v>
      </c>
      <c r="F132" s="4">
        <f t="shared" si="7"/>
        <v>2730994.3378529651</v>
      </c>
      <c r="G132" s="4">
        <f t="shared" si="8"/>
        <v>169763742.02507415</v>
      </c>
      <c r="H132" s="2">
        <f t="shared" si="9"/>
        <v>1411017.1770313743</v>
      </c>
    </row>
    <row r="133" spans="2:8" x14ac:dyDescent="0.25">
      <c r="B133">
        <v>117</v>
      </c>
      <c r="C133" s="1">
        <v>9.5500000000000002E-2</v>
      </c>
      <c r="D133" s="4">
        <f t="shared" si="5"/>
        <v>1369062.4356860819</v>
      </c>
      <c r="E133" s="4">
        <f t="shared" si="6"/>
        <v>1351036.4469495483</v>
      </c>
      <c r="F133" s="4">
        <f t="shared" si="7"/>
        <v>2720098.8826356302</v>
      </c>
      <c r="G133" s="4">
        <f t="shared" si="8"/>
        <v>168394679.58938807</v>
      </c>
      <c r="H133" s="2">
        <f t="shared" si="9"/>
        <v>1424077.0371801117</v>
      </c>
    </row>
    <row r="134" spans="2:8" x14ac:dyDescent="0.25">
      <c r="B134">
        <v>118</v>
      </c>
      <c r="C134" s="1">
        <v>9.5500000000000002E-2</v>
      </c>
      <c r="D134" s="4">
        <f t="shared" si="5"/>
        <v>1369062.4356860819</v>
      </c>
      <c r="E134" s="4">
        <f t="shared" si="6"/>
        <v>1340140.9917322134</v>
      </c>
      <c r="F134" s="4">
        <f t="shared" si="7"/>
        <v>2709203.4274182953</v>
      </c>
      <c r="G134" s="4">
        <f t="shared" si="8"/>
        <v>167025617.15370199</v>
      </c>
      <c r="H134" s="2">
        <f t="shared" si="9"/>
        <v>1436977.2659253408</v>
      </c>
    </row>
    <row r="135" spans="2:8" x14ac:dyDescent="0.25">
      <c r="B135">
        <v>119</v>
      </c>
      <c r="C135" s="1">
        <v>9.5500000000000002E-2</v>
      </c>
      <c r="D135" s="4">
        <f t="shared" si="5"/>
        <v>1369062.4356860819</v>
      </c>
      <c r="E135" s="4">
        <f t="shared" si="6"/>
        <v>1329245.5365148783</v>
      </c>
      <c r="F135" s="4">
        <f t="shared" si="7"/>
        <v>2698307.9722009599</v>
      </c>
      <c r="G135" s="4">
        <f t="shared" si="8"/>
        <v>165656554.71801591</v>
      </c>
      <c r="H135" s="2">
        <f t="shared" si="9"/>
        <v>1449719.1033298126</v>
      </c>
    </row>
    <row r="136" spans="2:8" x14ac:dyDescent="0.25">
      <c r="B136">
        <v>120</v>
      </c>
      <c r="C136" s="1">
        <v>9.5500000000000002E-2</v>
      </c>
      <c r="D136" s="4">
        <f t="shared" si="5"/>
        <v>1369062.4356860819</v>
      </c>
      <c r="E136" s="4">
        <f t="shared" si="6"/>
        <v>1318350.0812975431</v>
      </c>
      <c r="F136" s="4">
        <f t="shared" si="7"/>
        <v>2687412.516983625</v>
      </c>
      <c r="G136" s="4">
        <f t="shared" si="8"/>
        <v>164287492.28232983</v>
      </c>
      <c r="H136" s="2">
        <f t="shared" si="9"/>
        <v>1462303.7811882158</v>
      </c>
    </row>
    <row r="137" spans="2:8" x14ac:dyDescent="0.25">
      <c r="B137">
        <v>121</v>
      </c>
      <c r="C137" s="1">
        <v>9.5500000000000002E-2</v>
      </c>
      <c r="D137" s="4">
        <f t="shared" si="5"/>
        <v>1369062.4356860819</v>
      </c>
      <c r="E137" s="4">
        <f t="shared" si="6"/>
        <v>1307454.6260802082</v>
      </c>
      <c r="F137" s="4">
        <f t="shared" si="7"/>
        <v>2676517.0617662901</v>
      </c>
      <c r="G137" s="4">
        <f t="shared" si="8"/>
        <v>162918429.84664375</v>
      </c>
      <c r="H137" s="2">
        <f t="shared" si="9"/>
        <v>1474732.5230781904</v>
      </c>
    </row>
    <row r="138" spans="2:8" x14ac:dyDescent="0.25">
      <c r="B138">
        <v>122</v>
      </c>
      <c r="C138" s="1">
        <v>9.5500000000000002E-2</v>
      </c>
      <c r="D138" s="4">
        <f t="shared" si="5"/>
        <v>1369062.4356860819</v>
      </c>
      <c r="E138" s="4">
        <f t="shared" si="6"/>
        <v>1296559.1708628731</v>
      </c>
      <c r="F138" s="4">
        <f t="shared" si="7"/>
        <v>2665621.6065489547</v>
      </c>
      <c r="G138" s="4">
        <f t="shared" si="8"/>
        <v>161549367.41095766</v>
      </c>
      <c r="H138" s="2">
        <f t="shared" si="9"/>
        <v>1487006.5444110245</v>
      </c>
    </row>
    <row r="139" spans="2:8" x14ac:dyDescent="0.25">
      <c r="B139">
        <v>123</v>
      </c>
      <c r="C139" s="1">
        <v>9.5500000000000002E-2</v>
      </c>
      <c r="D139" s="4">
        <f t="shared" si="5"/>
        <v>1369062.4356860819</v>
      </c>
      <c r="E139" s="4">
        <f t="shared" si="6"/>
        <v>1285663.7156455379</v>
      </c>
      <c r="F139" s="4">
        <f t="shared" si="7"/>
        <v>2654726.1513316198</v>
      </c>
      <c r="G139" s="4">
        <f t="shared" si="8"/>
        <v>160180304.97527158</v>
      </c>
      <c r="H139" s="2">
        <f t="shared" si="9"/>
        <v>1499127.0524820599</v>
      </c>
    </row>
    <row r="140" spans="2:8" x14ac:dyDescent="0.25">
      <c r="B140">
        <v>124</v>
      </c>
      <c r="C140" s="1">
        <v>9.5500000000000002E-2</v>
      </c>
      <c r="D140" s="4">
        <f t="shared" si="5"/>
        <v>1369062.4356860819</v>
      </c>
      <c r="E140" s="4">
        <f t="shared" si="6"/>
        <v>1274768.260428203</v>
      </c>
      <c r="F140" s="4">
        <f t="shared" si="7"/>
        <v>2643830.6961142849</v>
      </c>
      <c r="G140" s="4">
        <f t="shared" si="8"/>
        <v>158811242.5395855</v>
      </c>
      <c r="H140" s="2">
        <f t="shared" si="9"/>
        <v>1511095.2465208028</v>
      </c>
    </row>
    <row r="141" spans="2:8" x14ac:dyDescent="0.25">
      <c r="B141">
        <v>125</v>
      </c>
      <c r="C141" s="1">
        <v>9.5500000000000002E-2</v>
      </c>
      <c r="D141" s="4">
        <f t="shared" si="5"/>
        <v>1369062.4356860819</v>
      </c>
      <c r="E141" s="4">
        <f t="shared" si="6"/>
        <v>1263872.8052108679</v>
      </c>
      <c r="F141" s="4">
        <f t="shared" si="7"/>
        <v>2632935.2408969495</v>
      </c>
      <c r="G141" s="4">
        <f t="shared" si="8"/>
        <v>157442180.10389942</v>
      </c>
      <c r="H141" s="2">
        <f t="shared" si="9"/>
        <v>1522912.3177407372</v>
      </c>
    </row>
    <row r="142" spans="2:8" x14ac:dyDescent="0.25">
      <c r="B142">
        <v>126</v>
      </c>
      <c r="C142" s="1">
        <v>9.5500000000000002E-2</v>
      </c>
      <c r="D142" s="4">
        <f t="shared" si="5"/>
        <v>1369062.4356860819</v>
      </c>
      <c r="E142" s="4">
        <f t="shared" si="6"/>
        <v>1252977.3499935328</v>
      </c>
      <c r="F142" s="4">
        <f t="shared" si="7"/>
        <v>2622039.7856796146</v>
      </c>
      <c r="G142" s="4">
        <f t="shared" si="8"/>
        <v>156073117.66821334</v>
      </c>
      <c r="H142" s="2">
        <f t="shared" si="9"/>
        <v>1534579.4493888407</v>
      </c>
    </row>
    <row r="143" spans="2:8" x14ac:dyDescent="0.25">
      <c r="B143">
        <v>127</v>
      </c>
      <c r="C143" s="1">
        <v>9.5500000000000002E-2</v>
      </c>
      <c r="D143" s="4">
        <f t="shared" si="5"/>
        <v>1369062.4356860819</v>
      </c>
      <c r="E143" s="4">
        <f t="shared" si="6"/>
        <v>1242081.8947761978</v>
      </c>
      <c r="F143" s="4">
        <f t="shared" si="7"/>
        <v>2611144.3304622797</v>
      </c>
      <c r="G143" s="4">
        <f t="shared" si="8"/>
        <v>154704055.23252726</v>
      </c>
      <c r="H143" s="2">
        <f t="shared" si="9"/>
        <v>1546097.8167948178</v>
      </c>
    </row>
    <row r="144" spans="2:8" x14ac:dyDescent="0.25">
      <c r="B144">
        <v>128</v>
      </c>
      <c r="C144" s="1">
        <v>9.5500000000000002E-2</v>
      </c>
      <c r="D144" s="4">
        <f t="shared" si="5"/>
        <v>1369062.4356860819</v>
      </c>
      <c r="E144" s="4">
        <f t="shared" si="6"/>
        <v>1231186.4395588627</v>
      </c>
      <c r="F144" s="4">
        <f t="shared" si="7"/>
        <v>2600248.8752449444</v>
      </c>
      <c r="G144" s="4">
        <f t="shared" si="8"/>
        <v>153334992.79684117</v>
      </c>
      <c r="H144" s="2">
        <f t="shared" si="9"/>
        <v>1557468.587420037</v>
      </c>
    </row>
    <row r="145" spans="2:8" x14ac:dyDescent="0.25">
      <c r="B145">
        <v>129</v>
      </c>
      <c r="C145" s="1">
        <v>9.5500000000000002E-2</v>
      </c>
      <c r="D145" s="4">
        <f t="shared" si="5"/>
        <v>1369062.4356860819</v>
      </c>
      <c r="E145" s="4">
        <f t="shared" si="6"/>
        <v>1220290.9843415276</v>
      </c>
      <c r="F145" s="4">
        <f t="shared" si="7"/>
        <v>2589353.4200276094</v>
      </c>
      <c r="G145" s="4">
        <f t="shared" si="8"/>
        <v>151965930.36115509</v>
      </c>
      <c r="H145" s="2">
        <f t="shared" si="9"/>
        <v>1568692.920906177</v>
      </c>
    </row>
    <row r="146" spans="2:8" x14ac:dyDescent="0.25">
      <c r="B146">
        <v>130</v>
      </c>
      <c r="C146" s="1">
        <v>9.5500000000000002E-2</v>
      </c>
      <c r="D146" s="4">
        <f t="shared" ref="D146:D209" si="10">IF(G145=0,0,G145/($C$12+1-B146))</f>
        <v>1369062.4356860819</v>
      </c>
      <c r="E146" s="4">
        <f t="shared" ref="E146:E209" si="11">(C146/12)*G145</f>
        <v>1209395.5291241927</v>
      </c>
      <c r="F146" s="4">
        <f t="shared" ref="F146:F209" si="12">E146+D146</f>
        <v>2578457.9648102745</v>
      </c>
      <c r="G146" s="4">
        <f t="shared" ref="G146:G209" si="13">G145-D146</f>
        <v>150596867.92546901</v>
      </c>
      <c r="H146" s="2">
        <f t="shared" ref="H146:H209" si="14">-FV($C$6,$C$12-B146+1,0,$C$9-F146,1)</f>
        <v>1579771.9691235949</v>
      </c>
    </row>
    <row r="147" spans="2:8" x14ac:dyDescent="0.25">
      <c r="B147">
        <v>131</v>
      </c>
      <c r="C147" s="1">
        <v>9.5500000000000002E-2</v>
      </c>
      <c r="D147" s="4">
        <f t="shared" si="10"/>
        <v>1369062.4356860819</v>
      </c>
      <c r="E147" s="4">
        <f t="shared" si="11"/>
        <v>1198500.0739068575</v>
      </c>
      <c r="F147" s="4">
        <f t="shared" si="12"/>
        <v>2567562.5095929392</v>
      </c>
      <c r="G147" s="4">
        <f t="shared" si="13"/>
        <v>149227805.48978293</v>
      </c>
      <c r="H147" s="2">
        <f t="shared" si="14"/>
        <v>1590706.8762194044</v>
      </c>
    </row>
    <row r="148" spans="2:8" x14ac:dyDescent="0.25">
      <c r="B148">
        <v>132</v>
      </c>
      <c r="C148" s="1">
        <v>9.5500000000000002E-2</v>
      </c>
      <c r="D148" s="4">
        <f t="shared" si="10"/>
        <v>1369062.4356860819</v>
      </c>
      <c r="E148" s="4">
        <f t="shared" si="11"/>
        <v>1187604.6186895224</v>
      </c>
      <c r="F148" s="4">
        <f t="shared" si="12"/>
        <v>2556667.0543756043</v>
      </c>
      <c r="G148" s="4">
        <f t="shared" si="13"/>
        <v>147858743.05409685</v>
      </c>
      <c r="H148" s="2">
        <f t="shared" si="14"/>
        <v>1601498.7786652644</v>
      </c>
    </row>
    <row r="149" spans="2:8" x14ac:dyDescent="0.25">
      <c r="B149">
        <v>133</v>
      </c>
      <c r="C149" s="1">
        <v>9.5500000000000002E-2</v>
      </c>
      <c r="D149" s="4">
        <f t="shared" si="10"/>
        <v>1369062.4356860819</v>
      </c>
      <c r="E149" s="4">
        <f t="shared" si="11"/>
        <v>1176709.1634721872</v>
      </c>
      <c r="F149" s="4">
        <f t="shared" si="12"/>
        <v>2545771.5991582694</v>
      </c>
      <c r="G149" s="4">
        <f t="shared" si="13"/>
        <v>146489680.61841077</v>
      </c>
      <c r="H149" s="2">
        <f t="shared" si="14"/>
        <v>1612148.8053049007</v>
      </c>
    </row>
    <row r="150" spans="2:8" x14ac:dyDescent="0.25">
      <c r="B150">
        <v>134</v>
      </c>
      <c r="C150" s="1">
        <v>9.5500000000000002E-2</v>
      </c>
      <c r="D150" s="4">
        <f t="shared" si="10"/>
        <v>1369062.4356860819</v>
      </c>
      <c r="E150" s="4">
        <f t="shared" si="11"/>
        <v>1165813.7082548523</v>
      </c>
      <c r="F150" s="4">
        <f t="shared" si="12"/>
        <v>2534876.143940934</v>
      </c>
      <c r="G150" s="4">
        <f t="shared" si="13"/>
        <v>145120618.18272468</v>
      </c>
      <c r="H150" s="2">
        <f t="shared" si="14"/>
        <v>1622658.0774013312</v>
      </c>
    </row>
    <row r="151" spans="2:8" x14ac:dyDescent="0.25">
      <c r="B151">
        <v>135</v>
      </c>
      <c r="C151" s="1">
        <v>9.5500000000000002E-2</v>
      </c>
      <c r="D151" s="4">
        <f t="shared" si="10"/>
        <v>1369062.4356860819</v>
      </c>
      <c r="E151" s="4">
        <f t="shared" si="11"/>
        <v>1154918.2530375172</v>
      </c>
      <c r="F151" s="4">
        <f t="shared" si="12"/>
        <v>2523980.6887235991</v>
      </c>
      <c r="G151" s="4">
        <f t="shared" si="13"/>
        <v>143751555.7470386</v>
      </c>
      <c r="H151" s="2">
        <f t="shared" si="14"/>
        <v>1633027.7086838251</v>
      </c>
    </row>
    <row r="152" spans="2:8" x14ac:dyDescent="0.25">
      <c r="B152">
        <v>136</v>
      </c>
      <c r="C152" s="1">
        <v>9.5500000000000002E-2</v>
      </c>
      <c r="D152" s="4">
        <f t="shared" si="10"/>
        <v>1369062.4356860819</v>
      </c>
      <c r="E152" s="4">
        <f t="shared" si="11"/>
        <v>1144022.7978201821</v>
      </c>
      <c r="F152" s="4">
        <f t="shared" si="12"/>
        <v>2513085.2335062642</v>
      </c>
      <c r="G152" s="4">
        <f t="shared" si="13"/>
        <v>142382493.31135252</v>
      </c>
      <c r="H152" s="2">
        <f t="shared" si="14"/>
        <v>1643258.8053945771</v>
      </c>
    </row>
    <row r="153" spans="2:8" x14ac:dyDescent="0.25">
      <c r="B153">
        <v>137</v>
      </c>
      <c r="C153" s="1">
        <v>9.5500000000000002E-2</v>
      </c>
      <c r="D153" s="4">
        <f t="shared" si="10"/>
        <v>1369062.4356860819</v>
      </c>
      <c r="E153" s="4">
        <f t="shared" si="11"/>
        <v>1133127.3426028471</v>
      </c>
      <c r="F153" s="4">
        <f t="shared" si="12"/>
        <v>2502189.7782889288</v>
      </c>
      <c r="G153" s="4">
        <f t="shared" si="13"/>
        <v>141013430.87566644</v>
      </c>
      <c r="H153" s="2">
        <f t="shared" si="14"/>
        <v>1653352.466335112</v>
      </c>
    </row>
    <row r="154" spans="2:8" x14ac:dyDescent="0.25">
      <c r="B154">
        <v>138</v>
      </c>
      <c r="C154" s="1">
        <v>9.5500000000000002E-2</v>
      </c>
      <c r="D154" s="4">
        <f t="shared" si="10"/>
        <v>1369062.4356860819</v>
      </c>
      <c r="E154" s="4">
        <f t="shared" si="11"/>
        <v>1122231.887385512</v>
      </c>
      <c r="F154" s="4">
        <f t="shared" si="12"/>
        <v>2491294.3230715939</v>
      </c>
      <c r="G154" s="4">
        <f t="shared" si="13"/>
        <v>139644368.43998036</v>
      </c>
      <c r="H154" s="2">
        <f t="shared" si="14"/>
        <v>1663309.7829124087</v>
      </c>
    </row>
    <row r="155" spans="2:8" x14ac:dyDescent="0.25">
      <c r="B155">
        <v>139</v>
      </c>
      <c r="C155" s="1">
        <v>9.5500000000000002E-2</v>
      </c>
      <c r="D155" s="4">
        <f t="shared" si="10"/>
        <v>1369062.4356860819</v>
      </c>
      <c r="E155" s="4">
        <f t="shared" si="11"/>
        <v>1111336.4321681769</v>
      </c>
      <c r="F155" s="4">
        <f t="shared" si="12"/>
        <v>2480398.867854259</v>
      </c>
      <c r="G155" s="4">
        <f t="shared" si="13"/>
        <v>138275306.00429428</v>
      </c>
      <c r="H155" s="2">
        <f t="shared" si="14"/>
        <v>1673131.8391847597</v>
      </c>
    </row>
    <row r="156" spans="2:8" x14ac:dyDescent="0.25">
      <c r="B156">
        <v>140</v>
      </c>
      <c r="C156" s="1">
        <v>9.5500000000000002E-2</v>
      </c>
      <c r="D156" s="4">
        <f t="shared" si="10"/>
        <v>1369062.4356860819</v>
      </c>
      <c r="E156" s="4">
        <f t="shared" si="11"/>
        <v>1100440.976950842</v>
      </c>
      <c r="F156" s="4">
        <f t="shared" si="12"/>
        <v>2469503.4126369236</v>
      </c>
      <c r="G156" s="4">
        <f t="shared" si="13"/>
        <v>136906243.56860819</v>
      </c>
      <c r="H156" s="2">
        <f t="shared" si="14"/>
        <v>1682819.7119073542</v>
      </c>
    </row>
    <row r="157" spans="2:8" x14ac:dyDescent="0.25">
      <c r="B157">
        <v>141</v>
      </c>
      <c r="C157" s="1">
        <v>9.5500000000000002E-2</v>
      </c>
      <c r="D157" s="4">
        <f t="shared" si="10"/>
        <v>1369062.4356860819</v>
      </c>
      <c r="E157" s="4">
        <f t="shared" si="11"/>
        <v>1089545.5217335068</v>
      </c>
      <c r="F157" s="4">
        <f t="shared" si="12"/>
        <v>2458607.9574195887</v>
      </c>
      <c r="G157" s="4">
        <f t="shared" si="13"/>
        <v>135537181.13292211</v>
      </c>
      <c r="H157" s="2">
        <f t="shared" si="14"/>
        <v>1692374.4705775925</v>
      </c>
    </row>
    <row r="158" spans="2:8" x14ac:dyDescent="0.25">
      <c r="B158">
        <v>142</v>
      </c>
      <c r="C158" s="1">
        <v>9.5500000000000002E-2</v>
      </c>
      <c r="D158" s="4">
        <f t="shared" si="10"/>
        <v>1369062.4356860819</v>
      </c>
      <c r="E158" s="4">
        <f t="shared" si="11"/>
        <v>1078650.0665161717</v>
      </c>
      <c r="F158" s="4">
        <f t="shared" si="12"/>
        <v>2447712.5022022538</v>
      </c>
      <c r="G158" s="4">
        <f t="shared" si="13"/>
        <v>134168118.69723603</v>
      </c>
      <c r="H158" s="2">
        <f t="shared" si="14"/>
        <v>1701797.1774801358</v>
      </c>
    </row>
    <row r="159" spans="2:8" x14ac:dyDescent="0.25">
      <c r="B159">
        <v>143</v>
      </c>
      <c r="C159" s="1">
        <v>9.5500000000000002E-2</v>
      </c>
      <c r="D159" s="4">
        <f t="shared" si="10"/>
        <v>1369062.4356860819</v>
      </c>
      <c r="E159" s="4">
        <f t="shared" si="11"/>
        <v>1067754.6112988368</v>
      </c>
      <c r="F159" s="4">
        <f t="shared" si="12"/>
        <v>2436817.0469849184</v>
      </c>
      <c r="G159" s="4">
        <f t="shared" si="13"/>
        <v>132799056.26154995</v>
      </c>
      <c r="H159" s="2">
        <f t="shared" si="14"/>
        <v>1711088.8877316886</v>
      </c>
    </row>
    <row r="160" spans="2:8" x14ac:dyDescent="0.25">
      <c r="B160">
        <v>144</v>
      </c>
      <c r="C160" s="1">
        <v>9.5500000000000002E-2</v>
      </c>
      <c r="D160" s="4">
        <f t="shared" si="10"/>
        <v>1369062.4356860819</v>
      </c>
      <c r="E160" s="4">
        <f t="shared" si="11"/>
        <v>1056859.1560815016</v>
      </c>
      <c r="F160" s="4">
        <f t="shared" si="12"/>
        <v>2425921.5917675835</v>
      </c>
      <c r="G160" s="4">
        <f t="shared" si="13"/>
        <v>131429993.82586387</v>
      </c>
      <c r="H160" s="2">
        <f t="shared" si="14"/>
        <v>1720250.6493255123</v>
      </c>
    </row>
    <row r="161" spans="2:8" x14ac:dyDescent="0.25">
      <c r="B161">
        <v>145</v>
      </c>
      <c r="C161" s="1">
        <v>9.5500000000000002E-2</v>
      </c>
      <c r="D161" s="4">
        <f t="shared" si="10"/>
        <v>1369062.4356860819</v>
      </c>
      <c r="E161" s="4">
        <f t="shared" si="11"/>
        <v>1045963.7008641666</v>
      </c>
      <c r="F161" s="4">
        <f t="shared" si="12"/>
        <v>2415026.1365502486</v>
      </c>
      <c r="G161" s="4">
        <f t="shared" si="13"/>
        <v>130060931.39017779</v>
      </c>
      <c r="H161" s="2">
        <f t="shared" si="14"/>
        <v>1729283.503175684</v>
      </c>
    </row>
    <row r="162" spans="2:8" x14ac:dyDescent="0.25">
      <c r="B162">
        <v>146</v>
      </c>
      <c r="C162" s="1">
        <v>9.5500000000000002E-2</v>
      </c>
      <c r="D162" s="4">
        <f t="shared" si="10"/>
        <v>1369062.4356860819</v>
      </c>
      <c r="E162" s="4">
        <f t="shared" si="11"/>
        <v>1035068.2456468315</v>
      </c>
      <c r="F162" s="4">
        <f t="shared" si="12"/>
        <v>2404130.6813329132</v>
      </c>
      <c r="G162" s="4">
        <f t="shared" si="13"/>
        <v>128691868.9544917</v>
      </c>
      <c r="H162" s="2">
        <f t="shared" si="14"/>
        <v>1738188.4831610869</v>
      </c>
    </row>
    <row r="163" spans="2:8" x14ac:dyDescent="0.25">
      <c r="B163">
        <v>147</v>
      </c>
      <c r="C163" s="1">
        <v>9.5500000000000002E-2</v>
      </c>
      <c r="D163" s="4">
        <f t="shared" si="10"/>
        <v>1369062.4356860819</v>
      </c>
      <c r="E163" s="4">
        <f t="shared" si="11"/>
        <v>1024172.7904294964</v>
      </c>
      <c r="F163" s="4">
        <f t="shared" si="12"/>
        <v>2393235.2261155783</v>
      </c>
      <c r="G163" s="4">
        <f t="shared" si="13"/>
        <v>127322806.51880562</v>
      </c>
      <c r="H163" s="2">
        <f t="shared" si="14"/>
        <v>1746966.6161691423</v>
      </c>
    </row>
    <row r="164" spans="2:8" x14ac:dyDescent="0.25">
      <c r="B164">
        <v>148</v>
      </c>
      <c r="C164" s="1">
        <v>9.5500000000000002E-2</v>
      </c>
      <c r="D164" s="4">
        <f t="shared" si="10"/>
        <v>1369062.4356860819</v>
      </c>
      <c r="E164" s="4">
        <f t="shared" si="11"/>
        <v>1013277.3352121614</v>
      </c>
      <c r="F164" s="4">
        <f t="shared" si="12"/>
        <v>2382339.7708982434</v>
      </c>
      <c r="G164" s="4">
        <f t="shared" si="13"/>
        <v>125953744.08311954</v>
      </c>
      <c r="H164" s="2">
        <f t="shared" si="14"/>
        <v>1755618.9221392837</v>
      </c>
    </row>
    <row r="165" spans="2:8" x14ac:dyDescent="0.25">
      <c r="B165">
        <v>149</v>
      </c>
      <c r="C165" s="1">
        <v>9.5500000000000002E-2</v>
      </c>
      <c r="D165" s="4">
        <f t="shared" si="10"/>
        <v>1369062.4356860819</v>
      </c>
      <c r="E165" s="4">
        <f t="shared" si="11"/>
        <v>1002381.8799948263</v>
      </c>
      <c r="F165" s="4">
        <f t="shared" si="12"/>
        <v>2371444.315680908</v>
      </c>
      <c r="G165" s="4">
        <f t="shared" si="13"/>
        <v>124584681.64743346</v>
      </c>
      <c r="H165" s="2">
        <f t="shared" si="14"/>
        <v>1764146.4141061765</v>
      </c>
    </row>
    <row r="166" spans="2:8" x14ac:dyDescent="0.25">
      <c r="B166">
        <v>150</v>
      </c>
      <c r="C166" s="1">
        <v>9.5500000000000002E-2</v>
      </c>
      <c r="D166" s="4">
        <f t="shared" si="10"/>
        <v>1369062.4356860819</v>
      </c>
      <c r="E166" s="4">
        <f t="shared" si="11"/>
        <v>991486.42477749125</v>
      </c>
      <c r="F166" s="4">
        <f t="shared" si="12"/>
        <v>2360548.8604635731</v>
      </c>
      <c r="G166" s="4">
        <f t="shared" si="13"/>
        <v>123215619.21174738</v>
      </c>
      <c r="H166" s="2">
        <f t="shared" si="14"/>
        <v>1772550.098242671</v>
      </c>
    </row>
    <row r="167" spans="2:8" x14ac:dyDescent="0.25">
      <c r="B167">
        <v>151</v>
      </c>
      <c r="C167" s="1">
        <v>9.5500000000000002E-2</v>
      </c>
      <c r="D167" s="4">
        <f t="shared" si="10"/>
        <v>1369062.4356860819</v>
      </c>
      <c r="E167" s="4">
        <f t="shared" si="11"/>
        <v>980590.96956015611</v>
      </c>
      <c r="F167" s="4">
        <f t="shared" si="12"/>
        <v>2349653.4052462382</v>
      </c>
      <c r="G167" s="4">
        <f t="shared" si="13"/>
        <v>121846556.7760613</v>
      </c>
      <c r="H167" s="2">
        <f t="shared" si="14"/>
        <v>1780830.9739025212</v>
      </c>
    </row>
    <row r="168" spans="2:8" x14ac:dyDescent="0.25">
      <c r="B168">
        <v>152</v>
      </c>
      <c r="C168" s="1">
        <v>9.5500000000000002E-2</v>
      </c>
      <c r="D168" s="4">
        <f t="shared" si="10"/>
        <v>1369062.4356860819</v>
      </c>
      <c r="E168" s="4">
        <f t="shared" si="11"/>
        <v>969695.51434282109</v>
      </c>
      <c r="F168" s="4">
        <f t="shared" si="12"/>
        <v>2338757.9500289029</v>
      </c>
      <c r="G168" s="4">
        <f t="shared" si="13"/>
        <v>120477494.34037521</v>
      </c>
      <c r="H168" s="2">
        <f t="shared" si="14"/>
        <v>1788990.0336628288</v>
      </c>
    </row>
    <row r="169" spans="2:8" x14ac:dyDescent="0.25">
      <c r="B169">
        <v>153</v>
      </c>
      <c r="C169" s="1">
        <v>9.5500000000000002E-2</v>
      </c>
      <c r="D169" s="4">
        <f t="shared" si="10"/>
        <v>1369062.4356860819</v>
      </c>
      <c r="E169" s="4">
        <f t="shared" si="11"/>
        <v>958800.05912548606</v>
      </c>
      <c r="F169" s="4">
        <f t="shared" si="12"/>
        <v>2327862.4948115679</v>
      </c>
      <c r="G169" s="4">
        <f t="shared" si="13"/>
        <v>119108431.90468913</v>
      </c>
      <c r="H169" s="2">
        <f t="shared" si="14"/>
        <v>1797028.2633662506</v>
      </c>
    </row>
    <row r="170" spans="2:8" x14ac:dyDescent="0.25">
      <c r="B170">
        <v>154</v>
      </c>
      <c r="C170" s="1">
        <v>9.5500000000000002E-2</v>
      </c>
      <c r="D170" s="4">
        <f t="shared" si="10"/>
        <v>1369062.4356860819</v>
      </c>
      <c r="E170" s="4">
        <f t="shared" si="11"/>
        <v>947904.60390815092</v>
      </c>
      <c r="F170" s="4">
        <f t="shared" si="12"/>
        <v>2316967.039594233</v>
      </c>
      <c r="G170" s="4">
        <f t="shared" si="13"/>
        <v>117739369.46900305</v>
      </c>
      <c r="H170" s="2">
        <f t="shared" si="14"/>
        <v>1804946.6421629516</v>
      </c>
    </row>
    <row r="171" spans="2:8" x14ac:dyDescent="0.25">
      <c r="B171">
        <v>155</v>
      </c>
      <c r="C171" s="1">
        <v>9.5500000000000002E-2</v>
      </c>
      <c r="D171" s="4">
        <f t="shared" si="10"/>
        <v>1369062.4356860819</v>
      </c>
      <c r="E171" s="4">
        <f t="shared" si="11"/>
        <v>937009.1486908159</v>
      </c>
      <c r="F171" s="4">
        <f t="shared" si="12"/>
        <v>2306071.5843768977</v>
      </c>
      <c r="G171" s="4">
        <f t="shared" si="13"/>
        <v>116370307.03331697</v>
      </c>
      <c r="H171" s="2">
        <f t="shared" si="14"/>
        <v>1812746.1425523092</v>
      </c>
    </row>
    <row r="172" spans="2:8" x14ac:dyDescent="0.25">
      <c r="B172">
        <v>156</v>
      </c>
      <c r="C172" s="1">
        <v>9.5500000000000002E-2</v>
      </c>
      <c r="D172" s="4">
        <f t="shared" si="10"/>
        <v>1369062.4356860821</v>
      </c>
      <c r="E172" s="4">
        <f t="shared" si="11"/>
        <v>926113.69347348087</v>
      </c>
      <c r="F172" s="4">
        <f t="shared" si="12"/>
        <v>2295176.1291595632</v>
      </c>
      <c r="G172" s="4">
        <f t="shared" si="13"/>
        <v>115001244.59763089</v>
      </c>
      <c r="H172" s="2">
        <f t="shared" si="14"/>
        <v>1820427.7304243678</v>
      </c>
    </row>
    <row r="173" spans="2:8" x14ac:dyDescent="0.25">
      <c r="B173">
        <v>157</v>
      </c>
      <c r="C173" s="1">
        <v>9.5500000000000002E-2</v>
      </c>
      <c r="D173" s="4">
        <f t="shared" si="10"/>
        <v>1369062.4356860821</v>
      </c>
      <c r="E173" s="4">
        <f t="shared" si="11"/>
        <v>915218.23825614573</v>
      </c>
      <c r="F173" s="4">
        <f t="shared" si="12"/>
        <v>2284280.6739422278</v>
      </c>
      <c r="G173" s="4">
        <f t="shared" si="13"/>
        <v>113632182.16194481</v>
      </c>
      <c r="H173" s="2">
        <f t="shared" si="14"/>
        <v>1827992.365101058</v>
      </c>
    </row>
    <row r="174" spans="2:8" x14ac:dyDescent="0.25">
      <c r="B174">
        <v>158</v>
      </c>
      <c r="C174" s="1">
        <v>9.5500000000000002E-2</v>
      </c>
      <c r="D174" s="4">
        <f t="shared" si="10"/>
        <v>1369062.4356860821</v>
      </c>
      <c r="E174" s="4">
        <f t="shared" si="11"/>
        <v>904322.78303881071</v>
      </c>
      <c r="F174" s="4">
        <f t="shared" si="12"/>
        <v>2273385.2187248929</v>
      </c>
      <c r="G174" s="4">
        <f t="shared" si="13"/>
        <v>112263119.72625872</v>
      </c>
      <c r="H174" s="2">
        <f t="shared" si="14"/>
        <v>1835440.9993771559</v>
      </c>
    </row>
    <row r="175" spans="2:8" x14ac:dyDescent="0.25">
      <c r="B175">
        <v>159</v>
      </c>
      <c r="C175" s="1">
        <v>9.5500000000000002E-2</v>
      </c>
      <c r="D175" s="4">
        <f t="shared" si="10"/>
        <v>1369062.4356860821</v>
      </c>
      <c r="E175" s="4">
        <f t="shared" si="11"/>
        <v>893427.32782147569</v>
      </c>
      <c r="F175" s="4">
        <f t="shared" si="12"/>
        <v>2262489.763507558</v>
      </c>
      <c r="G175" s="4">
        <f t="shared" si="13"/>
        <v>110894057.29057264</v>
      </c>
      <c r="H175" s="2">
        <f t="shared" si="14"/>
        <v>1842774.5795610149</v>
      </c>
    </row>
    <row r="176" spans="2:8" x14ac:dyDescent="0.25">
      <c r="B176">
        <v>160</v>
      </c>
      <c r="C176" s="1">
        <v>9.5500000000000002E-2</v>
      </c>
      <c r="D176" s="4">
        <f t="shared" si="10"/>
        <v>1369062.4356860821</v>
      </c>
      <c r="E176" s="4">
        <f t="shared" si="11"/>
        <v>882531.87260414055</v>
      </c>
      <c r="F176" s="4">
        <f t="shared" si="12"/>
        <v>2251594.3082902227</v>
      </c>
      <c r="G176" s="4">
        <f t="shared" si="13"/>
        <v>109524994.85488656</v>
      </c>
      <c r="H176" s="2">
        <f t="shared" si="14"/>
        <v>1849994.0455150453</v>
      </c>
    </row>
    <row r="177" spans="2:8" x14ac:dyDescent="0.25">
      <c r="B177">
        <v>161</v>
      </c>
      <c r="C177" s="1">
        <v>9.5500000000000002E-2</v>
      </c>
      <c r="D177" s="4">
        <f t="shared" si="10"/>
        <v>1369062.4356860821</v>
      </c>
      <c r="E177" s="4">
        <f t="shared" si="11"/>
        <v>871636.41738680552</v>
      </c>
      <c r="F177" s="4">
        <f t="shared" si="12"/>
        <v>2240698.8530728878</v>
      </c>
      <c r="G177" s="4">
        <f t="shared" si="13"/>
        <v>108155932.41920048</v>
      </c>
      <c r="H177" s="2">
        <f t="shared" si="14"/>
        <v>1857100.3306959602</v>
      </c>
    </row>
    <row r="178" spans="2:8" x14ac:dyDescent="0.25">
      <c r="B178">
        <v>162</v>
      </c>
      <c r="C178" s="1">
        <v>9.5500000000000002E-2</v>
      </c>
      <c r="D178" s="4">
        <f t="shared" si="10"/>
        <v>1369062.4356860821</v>
      </c>
      <c r="E178" s="4">
        <f t="shared" si="11"/>
        <v>860740.96216947038</v>
      </c>
      <c r="F178" s="4">
        <f t="shared" si="12"/>
        <v>2229803.3978555524</v>
      </c>
      <c r="G178" s="4">
        <f t="shared" si="13"/>
        <v>106786869.9835144</v>
      </c>
      <c r="H178" s="2">
        <f t="shared" si="14"/>
        <v>1864094.3621947791</v>
      </c>
    </row>
    <row r="179" spans="2:8" x14ac:dyDescent="0.25">
      <c r="B179">
        <v>163</v>
      </c>
      <c r="C179" s="1">
        <v>9.5500000000000002E-2</v>
      </c>
      <c r="D179" s="4">
        <f t="shared" si="10"/>
        <v>1369062.4356860821</v>
      </c>
      <c r="E179" s="4">
        <f t="shared" si="11"/>
        <v>849845.50695213536</v>
      </c>
      <c r="F179" s="4">
        <f t="shared" si="12"/>
        <v>2218907.9426382175</v>
      </c>
      <c r="G179" s="4">
        <f t="shared" si="13"/>
        <v>105417807.54782832</v>
      </c>
      <c r="H179" s="2">
        <f t="shared" si="14"/>
        <v>1870977.0607765967</v>
      </c>
    </row>
    <row r="180" spans="2:8" x14ac:dyDescent="0.25">
      <c r="B180">
        <v>164</v>
      </c>
      <c r="C180" s="1">
        <v>9.5500000000000002E-2</v>
      </c>
      <c r="D180" s="4">
        <f t="shared" si="10"/>
        <v>1369062.4356860821</v>
      </c>
      <c r="E180" s="4">
        <f t="shared" si="11"/>
        <v>838950.05173480033</v>
      </c>
      <c r="F180" s="4">
        <f t="shared" si="12"/>
        <v>2208012.4874208826</v>
      </c>
      <c r="G180" s="4">
        <f t="shared" si="13"/>
        <v>104048745.11214224</v>
      </c>
      <c r="H180" s="2">
        <f t="shared" si="14"/>
        <v>1877749.3409201149</v>
      </c>
    </row>
    <row r="181" spans="2:8" x14ac:dyDescent="0.25">
      <c r="B181">
        <v>165</v>
      </c>
      <c r="C181" s="1">
        <v>9.5500000000000002E-2</v>
      </c>
      <c r="D181" s="4">
        <f t="shared" si="10"/>
        <v>1369062.4356860821</v>
      </c>
      <c r="E181" s="4">
        <f t="shared" si="11"/>
        <v>828054.59651746519</v>
      </c>
      <c r="F181" s="4">
        <f t="shared" si="12"/>
        <v>2197117.0322035472</v>
      </c>
      <c r="G181" s="4">
        <f t="shared" si="13"/>
        <v>102679682.67645615</v>
      </c>
      <c r="H181" s="2">
        <f t="shared" si="14"/>
        <v>1884412.1108569405</v>
      </c>
    </row>
    <row r="182" spans="2:8" x14ac:dyDescent="0.25">
      <c r="B182">
        <v>166</v>
      </c>
      <c r="C182" s="1">
        <v>9.5500000000000002E-2</v>
      </c>
      <c r="D182" s="4">
        <f t="shared" si="10"/>
        <v>1369062.4356860821</v>
      </c>
      <c r="E182" s="4">
        <f t="shared" si="11"/>
        <v>817159.14130013017</v>
      </c>
      <c r="F182" s="4">
        <f t="shared" si="12"/>
        <v>2186221.5769862123</v>
      </c>
      <c r="G182" s="4">
        <f t="shared" si="13"/>
        <v>101310620.24077007</v>
      </c>
      <c r="H182" s="2">
        <f t="shared" si="14"/>
        <v>1890966.2726106453</v>
      </c>
    </row>
    <row r="183" spans="2:8" x14ac:dyDescent="0.25">
      <c r="B183">
        <v>167</v>
      </c>
      <c r="C183" s="1">
        <v>9.5500000000000002E-2</v>
      </c>
      <c r="D183" s="4">
        <f t="shared" si="10"/>
        <v>1369062.4356860821</v>
      </c>
      <c r="E183" s="4">
        <f t="shared" si="11"/>
        <v>806263.68608279515</v>
      </c>
      <c r="F183" s="4">
        <f t="shared" si="12"/>
        <v>2175326.1217688774</v>
      </c>
      <c r="G183" s="4">
        <f t="shared" si="13"/>
        <v>99941557.80508399</v>
      </c>
      <c r="H183" s="2">
        <f t="shared" si="14"/>
        <v>1897412.7220356055</v>
      </c>
    </row>
    <row r="184" spans="2:8" x14ac:dyDescent="0.25">
      <c r="B184">
        <v>168</v>
      </c>
      <c r="C184" s="1">
        <v>9.5500000000000002E-2</v>
      </c>
      <c r="D184" s="4">
        <f t="shared" si="10"/>
        <v>1369062.4356860821</v>
      </c>
      <c r="E184" s="4">
        <f t="shared" si="11"/>
        <v>795368.23086546001</v>
      </c>
      <c r="F184" s="4">
        <f t="shared" si="12"/>
        <v>2164430.666551542</v>
      </c>
      <c r="G184" s="4">
        <f t="shared" si="13"/>
        <v>98572495.369397908</v>
      </c>
      <c r="H184" s="2">
        <f t="shared" si="14"/>
        <v>1903752.3488555972</v>
      </c>
    </row>
    <row r="185" spans="2:8" x14ac:dyDescent="0.25">
      <c r="B185">
        <v>169</v>
      </c>
      <c r="C185" s="1">
        <v>9.5500000000000002E-2</v>
      </c>
      <c r="D185" s="4">
        <f t="shared" si="10"/>
        <v>1369062.4356860821</v>
      </c>
      <c r="E185" s="4">
        <f t="shared" si="11"/>
        <v>784472.77564812498</v>
      </c>
      <c r="F185" s="4">
        <f t="shared" si="12"/>
        <v>2153535.2113342071</v>
      </c>
      <c r="G185" s="4">
        <f t="shared" si="13"/>
        <v>97203432.933711827</v>
      </c>
      <c r="H185" s="2">
        <f t="shared" si="14"/>
        <v>1909986.036702171</v>
      </c>
    </row>
    <row r="186" spans="2:8" x14ac:dyDescent="0.25">
      <c r="B186">
        <v>170</v>
      </c>
      <c r="C186" s="1">
        <v>9.5500000000000002E-2</v>
      </c>
      <c r="D186" s="4">
        <f t="shared" si="10"/>
        <v>1369062.4356860821</v>
      </c>
      <c r="E186" s="4">
        <f t="shared" si="11"/>
        <v>773577.32043078996</v>
      </c>
      <c r="F186" s="4">
        <f t="shared" si="12"/>
        <v>2142639.7561168722</v>
      </c>
      <c r="G186" s="4">
        <f t="shared" si="13"/>
        <v>95834370.498025745</v>
      </c>
      <c r="H186" s="2">
        <f t="shared" si="14"/>
        <v>1916114.6631527981</v>
      </c>
    </row>
    <row r="187" spans="2:8" x14ac:dyDescent="0.25">
      <c r="B187">
        <v>171</v>
      </c>
      <c r="C187" s="1">
        <v>9.5500000000000002E-2</v>
      </c>
      <c r="D187" s="4">
        <f t="shared" si="10"/>
        <v>1369062.4356860821</v>
      </c>
      <c r="E187" s="4">
        <f t="shared" si="11"/>
        <v>762681.86521345482</v>
      </c>
      <c r="F187" s="4">
        <f t="shared" si="12"/>
        <v>2131744.3008995368</v>
      </c>
      <c r="G187" s="4">
        <f t="shared" si="13"/>
        <v>94465308.062339664</v>
      </c>
      <c r="H187" s="2">
        <f t="shared" si="14"/>
        <v>1922139.0997687876</v>
      </c>
    </row>
    <row r="188" spans="2:8" x14ac:dyDescent="0.25">
      <c r="B188">
        <v>172</v>
      </c>
      <c r="C188" s="1">
        <v>9.5500000000000002E-2</v>
      </c>
      <c r="D188" s="4">
        <f t="shared" si="10"/>
        <v>1369062.4356860821</v>
      </c>
      <c r="E188" s="4">
        <f t="shared" si="11"/>
        <v>751786.40999611979</v>
      </c>
      <c r="F188" s="4">
        <f t="shared" si="12"/>
        <v>2120848.8456822019</v>
      </c>
      <c r="G188" s="4">
        <f t="shared" si="13"/>
        <v>93096245.626653582</v>
      </c>
      <c r="H188" s="2">
        <f t="shared" si="14"/>
        <v>1928060.2121329759</v>
      </c>
    </row>
    <row r="189" spans="2:8" x14ac:dyDescent="0.25">
      <c r="B189">
        <v>173</v>
      </c>
      <c r="C189" s="1">
        <v>9.5500000000000002E-2</v>
      </c>
      <c r="D189" s="4">
        <f t="shared" si="10"/>
        <v>1369062.4356860821</v>
      </c>
      <c r="E189" s="4">
        <f t="shared" si="11"/>
        <v>740890.95477878477</v>
      </c>
      <c r="F189" s="4">
        <f t="shared" si="12"/>
        <v>2109953.390464867</v>
      </c>
      <c r="G189" s="4">
        <f t="shared" si="13"/>
        <v>91727183.1909675</v>
      </c>
      <c r="H189" s="2">
        <f t="shared" si="14"/>
        <v>1933878.8598872013</v>
      </c>
    </row>
    <row r="190" spans="2:8" x14ac:dyDescent="0.25">
      <c r="B190">
        <v>174</v>
      </c>
      <c r="C190" s="1">
        <v>9.5500000000000002E-2</v>
      </c>
      <c r="D190" s="4">
        <f t="shared" si="10"/>
        <v>1369062.4356860821</v>
      </c>
      <c r="E190" s="4">
        <f t="shared" si="11"/>
        <v>729995.49956144963</v>
      </c>
      <c r="F190" s="4">
        <f t="shared" si="12"/>
        <v>2099057.9352475316</v>
      </c>
      <c r="G190" s="4">
        <f t="shared" si="13"/>
        <v>90358120.755281419</v>
      </c>
      <c r="H190" s="2">
        <f t="shared" si="14"/>
        <v>1939595.8967695446</v>
      </c>
    </row>
    <row r="191" spans="2:8" x14ac:dyDescent="0.25">
      <c r="B191">
        <v>175</v>
      </c>
      <c r="C191" s="1">
        <v>9.5500000000000002E-2</v>
      </c>
      <c r="D191" s="4">
        <f t="shared" si="10"/>
        <v>1369062.4356860821</v>
      </c>
      <c r="E191" s="4">
        <f t="shared" si="11"/>
        <v>719100.04434411461</v>
      </c>
      <c r="F191" s="4">
        <f t="shared" si="12"/>
        <v>2088162.4800301967</v>
      </c>
      <c r="G191" s="4">
        <f t="shared" si="13"/>
        <v>88989058.319595337</v>
      </c>
      <c r="H191" s="2">
        <f t="shared" si="14"/>
        <v>1945212.1706513567</v>
      </c>
    </row>
    <row r="192" spans="2:8" x14ac:dyDescent="0.25">
      <c r="B192">
        <v>176</v>
      </c>
      <c r="C192" s="1">
        <v>9.5500000000000002E-2</v>
      </c>
      <c r="D192" s="4">
        <f t="shared" si="10"/>
        <v>1369062.4356860821</v>
      </c>
      <c r="E192" s="4">
        <f t="shared" si="11"/>
        <v>708204.58912677947</v>
      </c>
      <c r="F192" s="4">
        <f t="shared" si="12"/>
        <v>2077267.0248128616</v>
      </c>
      <c r="G192" s="4">
        <f t="shared" si="13"/>
        <v>87619995.883909255</v>
      </c>
      <c r="H192" s="2">
        <f t="shared" si="14"/>
        <v>1950728.5235740619</v>
      </c>
    </row>
    <row r="193" spans="2:8" x14ac:dyDescent="0.25">
      <c r="B193">
        <v>177</v>
      </c>
      <c r="C193" s="1">
        <v>9.5500000000000002E-2</v>
      </c>
      <c r="D193" s="4">
        <f t="shared" si="10"/>
        <v>1369062.4356860821</v>
      </c>
      <c r="E193" s="4">
        <f t="shared" si="11"/>
        <v>697309.13390944444</v>
      </c>
      <c r="F193" s="4">
        <f t="shared" si="12"/>
        <v>2066371.5695955264</v>
      </c>
      <c r="G193" s="4">
        <f t="shared" si="13"/>
        <v>86250933.448223174</v>
      </c>
      <c r="H193" s="2">
        <f t="shared" si="14"/>
        <v>1956145.791785745</v>
      </c>
    </row>
    <row r="194" spans="2:8" x14ac:dyDescent="0.25">
      <c r="B194">
        <v>178</v>
      </c>
      <c r="C194" s="1">
        <v>9.5500000000000002E-2</v>
      </c>
      <c r="D194" s="4">
        <f t="shared" si="10"/>
        <v>1369062.4356860821</v>
      </c>
      <c r="E194" s="4">
        <f t="shared" si="11"/>
        <v>686413.67869210942</v>
      </c>
      <c r="F194" s="4">
        <f t="shared" si="12"/>
        <v>2055476.1143781915</v>
      </c>
      <c r="G194" s="4">
        <f t="shared" si="13"/>
        <v>84881871.012537092</v>
      </c>
      <c r="H194" s="2">
        <f t="shared" si="14"/>
        <v>1961464.8057775153</v>
      </c>
    </row>
    <row r="195" spans="2:8" x14ac:dyDescent="0.25">
      <c r="B195">
        <v>179</v>
      </c>
      <c r="C195" s="1">
        <v>9.5500000000000002E-2</v>
      </c>
      <c r="D195" s="4">
        <f t="shared" si="10"/>
        <v>1369062.4356860821</v>
      </c>
      <c r="E195" s="4">
        <f t="shared" si="11"/>
        <v>675518.22347477428</v>
      </c>
      <c r="F195" s="4">
        <f t="shared" si="12"/>
        <v>2044580.6591608564</v>
      </c>
      <c r="G195" s="4">
        <f t="shared" si="13"/>
        <v>83512808.57685101</v>
      </c>
      <c r="H195" s="2">
        <f t="shared" si="14"/>
        <v>1966686.390319664</v>
      </c>
    </row>
    <row r="196" spans="2:8" x14ac:dyDescent="0.25">
      <c r="B196">
        <v>180</v>
      </c>
      <c r="C196" s="1">
        <v>9.5500000000000002E-2</v>
      </c>
      <c r="D196" s="4">
        <f t="shared" si="10"/>
        <v>1369062.4356860821</v>
      </c>
      <c r="E196" s="4">
        <f t="shared" si="11"/>
        <v>664622.76825743925</v>
      </c>
      <c r="F196" s="4">
        <f t="shared" si="12"/>
        <v>2033685.2039435213</v>
      </c>
      <c r="G196" s="4">
        <f t="shared" si="13"/>
        <v>82143746.141164929</v>
      </c>
      <c r="H196" s="2">
        <f t="shared" si="14"/>
        <v>1971811.3644975938</v>
      </c>
    </row>
    <row r="197" spans="2:8" x14ac:dyDescent="0.25">
      <c r="B197">
        <v>181</v>
      </c>
      <c r="C197" s="1">
        <v>9.5500000000000002E-2</v>
      </c>
      <c r="D197" s="4">
        <f t="shared" si="10"/>
        <v>1369062.4356860821</v>
      </c>
      <c r="E197" s="4">
        <f t="shared" si="11"/>
        <v>653727.31304010423</v>
      </c>
      <c r="F197" s="4">
        <f t="shared" si="12"/>
        <v>2022789.7487261863</v>
      </c>
      <c r="G197" s="4">
        <f t="shared" si="13"/>
        <v>80774683.705478847</v>
      </c>
      <c r="H197" s="2">
        <f t="shared" si="14"/>
        <v>1976840.5417475475</v>
      </c>
    </row>
    <row r="198" spans="2:8" x14ac:dyDescent="0.25">
      <c r="B198">
        <v>182</v>
      </c>
      <c r="C198" s="1">
        <v>9.5500000000000002E-2</v>
      </c>
      <c r="D198" s="4">
        <f t="shared" si="10"/>
        <v>1369062.4356860821</v>
      </c>
      <c r="E198" s="4">
        <f t="shared" si="11"/>
        <v>642831.85782276909</v>
      </c>
      <c r="F198" s="4">
        <f t="shared" si="12"/>
        <v>2011894.2935088512</v>
      </c>
      <c r="G198" s="4">
        <f t="shared" si="13"/>
        <v>79405621.269792765</v>
      </c>
      <c r="H198" s="2">
        <f t="shared" si="14"/>
        <v>1981774.7298921109</v>
      </c>
    </row>
    <row r="199" spans="2:8" x14ac:dyDescent="0.25">
      <c r="B199">
        <v>183</v>
      </c>
      <c r="C199" s="1">
        <v>9.5500000000000002E-2</v>
      </c>
      <c r="D199" s="4">
        <f t="shared" si="10"/>
        <v>1369062.4356860821</v>
      </c>
      <c r="E199" s="4">
        <f t="shared" si="11"/>
        <v>631936.40260543406</v>
      </c>
      <c r="F199" s="4">
        <f t="shared" si="12"/>
        <v>2000998.8382915161</v>
      </c>
      <c r="G199" s="4">
        <f t="shared" si="13"/>
        <v>78036558.834106684</v>
      </c>
      <c r="H199" s="2">
        <f t="shared" si="14"/>
        <v>1986614.7311755205</v>
      </c>
    </row>
    <row r="200" spans="2:8" x14ac:dyDescent="0.25">
      <c r="B200">
        <v>184</v>
      </c>
      <c r="C200" s="1">
        <v>9.5500000000000002E-2</v>
      </c>
      <c r="D200" s="4">
        <f t="shared" si="10"/>
        <v>1369062.4356860821</v>
      </c>
      <c r="E200" s="4">
        <f t="shared" si="11"/>
        <v>621040.94738809904</v>
      </c>
      <c r="F200" s="4">
        <f t="shared" si="12"/>
        <v>1990103.3830741812</v>
      </c>
      <c r="G200" s="4">
        <f t="shared" si="13"/>
        <v>76667496.398420602</v>
      </c>
      <c r="H200" s="2">
        <f t="shared" si="14"/>
        <v>1991361.3422987398</v>
      </c>
    </row>
    <row r="201" spans="2:8" x14ac:dyDescent="0.25">
      <c r="B201">
        <v>185</v>
      </c>
      <c r="C201" s="1">
        <v>9.5500000000000002E-2</v>
      </c>
      <c r="D201" s="4">
        <f t="shared" si="10"/>
        <v>1369062.4356860821</v>
      </c>
      <c r="E201" s="4">
        <f t="shared" si="11"/>
        <v>610145.4921707639</v>
      </c>
      <c r="F201" s="4">
        <f t="shared" si="12"/>
        <v>1979207.927856846</v>
      </c>
      <c r="G201" s="4">
        <f t="shared" si="13"/>
        <v>75298433.96273452</v>
      </c>
      <c r="H201" s="2">
        <f t="shared" si="14"/>
        <v>1996015.3544543493</v>
      </c>
    </row>
    <row r="202" spans="2:8" x14ac:dyDescent="0.25">
      <c r="B202">
        <v>186</v>
      </c>
      <c r="C202" s="1">
        <v>9.5500000000000002E-2</v>
      </c>
      <c r="D202" s="4">
        <f t="shared" si="10"/>
        <v>1369062.4356860821</v>
      </c>
      <c r="E202" s="4">
        <f t="shared" si="11"/>
        <v>599250.03695342888</v>
      </c>
      <c r="F202" s="4">
        <f t="shared" si="12"/>
        <v>1968312.4726395109</v>
      </c>
      <c r="G202" s="4">
        <f t="shared" si="13"/>
        <v>73929371.527048439</v>
      </c>
      <c r="H202" s="2">
        <f t="shared" si="14"/>
        <v>2000577.5533612098</v>
      </c>
    </row>
    <row r="203" spans="2:8" x14ac:dyDescent="0.25">
      <c r="B203">
        <v>187</v>
      </c>
      <c r="C203" s="1">
        <v>9.5500000000000002E-2</v>
      </c>
      <c r="D203" s="4">
        <f t="shared" si="10"/>
        <v>1369062.4356860821</v>
      </c>
      <c r="E203" s="4">
        <f t="shared" si="11"/>
        <v>588354.58173609374</v>
      </c>
      <c r="F203" s="4">
        <f t="shared" si="12"/>
        <v>1957417.017422176</v>
      </c>
      <c r="G203" s="4">
        <f t="shared" si="13"/>
        <v>72560309.091362357</v>
      </c>
      <c r="H203" s="2">
        <f t="shared" si="14"/>
        <v>2005048.7192989308</v>
      </c>
    </row>
    <row r="204" spans="2:8" x14ac:dyDescent="0.25">
      <c r="B204">
        <v>188</v>
      </c>
      <c r="C204" s="1">
        <v>9.5500000000000002E-2</v>
      </c>
      <c r="D204" s="4">
        <f t="shared" si="10"/>
        <v>1369062.4356860821</v>
      </c>
      <c r="E204" s="4">
        <f t="shared" si="11"/>
        <v>577459.12651875871</v>
      </c>
      <c r="F204" s="4">
        <f t="shared" si="12"/>
        <v>1946521.5622048408</v>
      </c>
      <c r="G204" s="4">
        <f t="shared" si="13"/>
        <v>71191246.655676275</v>
      </c>
      <c r="H204" s="2">
        <f t="shared" si="14"/>
        <v>2009429.6271421288</v>
      </c>
    </row>
    <row r="205" spans="2:8" x14ac:dyDescent="0.25">
      <c r="B205">
        <v>189</v>
      </c>
      <c r="C205" s="1">
        <v>9.5500000000000002E-2</v>
      </c>
      <c r="D205" s="4">
        <f t="shared" si="10"/>
        <v>1369062.4356860821</v>
      </c>
      <c r="E205" s="4">
        <f t="shared" si="11"/>
        <v>566563.67130142369</v>
      </c>
      <c r="F205" s="4">
        <f t="shared" si="12"/>
        <v>1935626.1069875057</v>
      </c>
      <c r="G205" s="4">
        <f t="shared" si="13"/>
        <v>69822184.219990194</v>
      </c>
      <c r="H205" s="2">
        <f t="shared" si="14"/>
        <v>2013721.0463944806</v>
      </c>
    </row>
    <row r="206" spans="2:8" x14ac:dyDescent="0.25">
      <c r="B206">
        <v>190</v>
      </c>
      <c r="C206" s="1">
        <v>9.5500000000000002E-2</v>
      </c>
      <c r="D206" s="4">
        <f t="shared" si="10"/>
        <v>1369062.4356860823</v>
      </c>
      <c r="E206" s="4">
        <f t="shared" si="11"/>
        <v>555668.21608408855</v>
      </c>
      <c r="F206" s="4">
        <f t="shared" si="12"/>
        <v>1924730.6517701708</v>
      </c>
      <c r="G206" s="4">
        <f t="shared" si="13"/>
        <v>68453121.784304112</v>
      </c>
      <c r="H206" s="2">
        <f t="shared" si="14"/>
        <v>2017923.7412225769</v>
      </c>
    </row>
    <row r="207" spans="2:8" x14ac:dyDescent="0.25">
      <c r="B207">
        <v>191</v>
      </c>
      <c r="C207" s="1">
        <v>9.5500000000000002E-2</v>
      </c>
      <c r="D207" s="4">
        <f t="shared" si="10"/>
        <v>1369062.4356860823</v>
      </c>
      <c r="E207" s="4">
        <f t="shared" si="11"/>
        <v>544772.76086675352</v>
      </c>
      <c r="F207" s="4">
        <f t="shared" si="12"/>
        <v>1913835.1965528359</v>
      </c>
      <c r="G207" s="4">
        <f t="shared" si="13"/>
        <v>67084059.348618031</v>
      </c>
      <c r="H207" s="2">
        <f t="shared" si="14"/>
        <v>2022038.4704895706</v>
      </c>
    </row>
    <row r="208" spans="2:8" x14ac:dyDescent="0.25">
      <c r="B208">
        <v>192</v>
      </c>
      <c r="C208" s="1">
        <v>9.5500000000000002E-2</v>
      </c>
      <c r="D208" s="4">
        <f t="shared" si="10"/>
        <v>1369062.4356860823</v>
      </c>
      <c r="E208" s="4">
        <f t="shared" si="11"/>
        <v>533877.3056494185</v>
      </c>
      <c r="F208" s="4">
        <f t="shared" si="12"/>
        <v>1902939.741335501</v>
      </c>
      <c r="G208" s="4">
        <f t="shared" si="13"/>
        <v>65714996.912931949</v>
      </c>
      <c r="H208" s="2">
        <f t="shared" si="14"/>
        <v>2026065.9877886274</v>
      </c>
    </row>
    <row r="209" spans="2:8" x14ac:dyDescent="0.25">
      <c r="B209">
        <v>193</v>
      </c>
      <c r="C209" s="1">
        <v>9.5500000000000002E-2</v>
      </c>
      <c r="D209" s="4">
        <f t="shared" si="10"/>
        <v>1369062.4356860823</v>
      </c>
      <c r="E209" s="4">
        <f t="shared" si="11"/>
        <v>522981.85043208342</v>
      </c>
      <c r="F209" s="4">
        <f t="shared" si="12"/>
        <v>1892044.2861181658</v>
      </c>
      <c r="G209" s="4">
        <f t="shared" si="13"/>
        <v>64345934.477245867</v>
      </c>
      <c r="H209" s="2">
        <f t="shared" si="14"/>
        <v>2030007.0414761733</v>
      </c>
    </row>
    <row r="210" spans="2:8" x14ac:dyDescent="0.25">
      <c r="B210">
        <v>194</v>
      </c>
      <c r="C210" s="1">
        <v>9.5500000000000002E-2</v>
      </c>
      <c r="D210" s="4">
        <f t="shared" ref="D210:D256" si="15">IF(G209=0,0,G209/($C$12+1-B210))</f>
        <v>1369062.4356860823</v>
      </c>
      <c r="E210" s="4">
        <f t="shared" ref="E210:E256" si="16">(C210/12)*G209</f>
        <v>512086.39521474834</v>
      </c>
      <c r="F210" s="4">
        <f t="shared" ref="F210:F256" si="17">E210+D210</f>
        <v>1881148.8309008307</v>
      </c>
      <c r="G210" s="4">
        <f t="shared" ref="G210:G256" si="18">G209-D210</f>
        <v>62976872.041559786</v>
      </c>
      <c r="H210" s="2">
        <f t="shared" ref="H210:H256" si="19">-FV($C$6,$C$12-B210+1,0,$C$9-F210,1)</f>
        <v>2033862.3747049451</v>
      </c>
    </row>
    <row r="211" spans="2:8" x14ac:dyDescent="0.25">
      <c r="B211">
        <v>195</v>
      </c>
      <c r="C211" s="1">
        <v>9.5500000000000002E-2</v>
      </c>
      <c r="D211" s="4">
        <f t="shared" si="15"/>
        <v>1369062.4356860823</v>
      </c>
      <c r="E211" s="4">
        <f t="shared" si="16"/>
        <v>501190.93999741325</v>
      </c>
      <c r="F211" s="4">
        <f t="shared" si="17"/>
        <v>1870253.3756834955</v>
      </c>
      <c r="G211" s="4">
        <f t="shared" si="18"/>
        <v>61607809.605873704</v>
      </c>
      <c r="H211" s="2">
        <f t="shared" si="19"/>
        <v>2037632.7254568476</v>
      </c>
    </row>
    <row r="212" spans="2:8" x14ac:dyDescent="0.25">
      <c r="B212">
        <v>196</v>
      </c>
      <c r="C212" s="1">
        <v>9.5500000000000002E-2</v>
      </c>
      <c r="D212" s="4">
        <f t="shared" si="15"/>
        <v>1369062.4356860823</v>
      </c>
      <c r="E212" s="4">
        <f t="shared" si="16"/>
        <v>490295.48478007817</v>
      </c>
      <c r="F212" s="4">
        <f t="shared" si="17"/>
        <v>1859357.9204661604</v>
      </c>
      <c r="G212" s="4">
        <f t="shared" si="18"/>
        <v>60238747.170187622</v>
      </c>
      <c r="H212" s="2">
        <f t="shared" si="19"/>
        <v>2041318.8265756061</v>
      </c>
    </row>
    <row r="213" spans="2:8" x14ac:dyDescent="0.25">
      <c r="B213">
        <v>197</v>
      </c>
      <c r="C213" s="1">
        <v>9.5500000000000002E-2</v>
      </c>
      <c r="D213" s="4">
        <f t="shared" si="15"/>
        <v>1369062.4356860823</v>
      </c>
      <c r="E213" s="4">
        <f t="shared" si="16"/>
        <v>479400.02956274315</v>
      </c>
      <c r="F213" s="4">
        <f t="shared" si="17"/>
        <v>1848462.4652488255</v>
      </c>
      <c r="G213" s="4">
        <f t="shared" si="18"/>
        <v>58869684.734501541</v>
      </c>
      <c r="H213" s="2">
        <f t="shared" si="19"/>
        <v>2044921.4057992331</v>
      </c>
    </row>
    <row r="214" spans="2:8" x14ac:dyDescent="0.25">
      <c r="B214">
        <v>198</v>
      </c>
      <c r="C214" s="1">
        <v>9.5500000000000002E-2</v>
      </c>
      <c r="D214" s="4">
        <f t="shared" si="15"/>
        <v>1369062.4356860823</v>
      </c>
      <c r="E214" s="4">
        <f t="shared" si="16"/>
        <v>468504.57434540807</v>
      </c>
      <c r="F214" s="4">
        <f t="shared" si="17"/>
        <v>1837567.0100314904</v>
      </c>
      <c r="G214" s="4">
        <f t="shared" si="18"/>
        <v>57500622.298815459</v>
      </c>
      <c r="H214" s="2">
        <f t="shared" si="19"/>
        <v>2048441.185792292</v>
      </c>
    </row>
    <row r="215" spans="2:8" x14ac:dyDescent="0.25">
      <c r="B215">
        <v>199</v>
      </c>
      <c r="C215" s="1">
        <v>9.5500000000000002E-2</v>
      </c>
      <c r="D215" s="4">
        <f t="shared" si="15"/>
        <v>1369062.4356860823</v>
      </c>
      <c r="E215" s="4">
        <f t="shared" si="16"/>
        <v>457609.11912807298</v>
      </c>
      <c r="F215" s="4">
        <f t="shared" si="17"/>
        <v>1826671.5548141552</v>
      </c>
      <c r="G215" s="4">
        <f t="shared" si="18"/>
        <v>56131559.863129377</v>
      </c>
      <c r="H215" s="2">
        <f t="shared" si="19"/>
        <v>2051878.8841779786</v>
      </c>
    </row>
    <row r="216" spans="2:8" x14ac:dyDescent="0.25">
      <c r="B216">
        <v>200</v>
      </c>
      <c r="C216" s="1">
        <v>9.5500000000000002E-2</v>
      </c>
      <c r="D216" s="4">
        <f t="shared" si="15"/>
        <v>1369062.4356860823</v>
      </c>
      <c r="E216" s="4">
        <f t="shared" si="16"/>
        <v>446713.66391073796</v>
      </c>
      <c r="F216" s="4">
        <f t="shared" si="17"/>
        <v>1815776.0995968203</v>
      </c>
      <c r="G216" s="4">
        <f t="shared" si="18"/>
        <v>54762497.427443296</v>
      </c>
      <c r="H216" s="2">
        <f t="shared" si="19"/>
        <v>2055235.2135699987</v>
      </c>
    </row>
    <row r="217" spans="2:8" x14ac:dyDescent="0.25">
      <c r="B217">
        <v>201</v>
      </c>
      <c r="C217" s="1">
        <v>9.5500000000000002E-2</v>
      </c>
      <c r="D217" s="4">
        <f t="shared" si="15"/>
        <v>1369062.4356860823</v>
      </c>
      <c r="E217" s="4">
        <f t="shared" si="16"/>
        <v>435818.20869340288</v>
      </c>
      <c r="F217" s="4">
        <f t="shared" si="17"/>
        <v>1804880.6443794852</v>
      </c>
      <c r="G217" s="4">
        <f t="shared" si="18"/>
        <v>53393434.991757214</v>
      </c>
      <c r="H217" s="2">
        <f t="shared" si="19"/>
        <v>2058510.8816042664</v>
      </c>
    </row>
    <row r="218" spans="2:8" x14ac:dyDescent="0.25">
      <c r="B218">
        <v>202</v>
      </c>
      <c r="C218" s="1">
        <v>9.5500000000000002E-2</v>
      </c>
      <c r="D218" s="4">
        <f t="shared" si="15"/>
        <v>1369062.4356860823</v>
      </c>
      <c r="E218" s="4">
        <f t="shared" si="16"/>
        <v>424922.7534760678</v>
      </c>
      <c r="F218" s="4">
        <f t="shared" si="17"/>
        <v>1793985.18916215</v>
      </c>
      <c r="G218" s="4">
        <f t="shared" si="18"/>
        <v>52024372.556071132</v>
      </c>
      <c r="H218" s="2">
        <f t="shared" si="19"/>
        <v>2061706.5909704049</v>
      </c>
    </row>
    <row r="219" spans="2:8" x14ac:dyDescent="0.25">
      <c r="B219">
        <v>203</v>
      </c>
      <c r="C219" s="1">
        <v>9.5500000000000002E-2</v>
      </c>
      <c r="D219" s="4">
        <f t="shared" si="15"/>
        <v>1369062.4356860823</v>
      </c>
      <c r="E219" s="4">
        <f t="shared" si="16"/>
        <v>414027.29825873271</v>
      </c>
      <c r="F219" s="4">
        <f t="shared" si="17"/>
        <v>1783089.7339448151</v>
      </c>
      <c r="G219" s="4">
        <f t="shared" si="18"/>
        <v>50655310.120385051</v>
      </c>
      <c r="H219" s="2">
        <f t="shared" si="19"/>
        <v>2064823.0394430635</v>
      </c>
    </row>
    <row r="220" spans="2:8" x14ac:dyDescent="0.25">
      <c r="B220">
        <v>204</v>
      </c>
      <c r="C220" s="1">
        <v>9.5500000000000002E-2</v>
      </c>
      <c r="D220" s="4">
        <f t="shared" si="15"/>
        <v>1369062.4356860823</v>
      </c>
      <c r="E220" s="4">
        <f t="shared" si="16"/>
        <v>403131.84304139769</v>
      </c>
      <c r="F220" s="4">
        <f t="shared" si="17"/>
        <v>1772194.27872748</v>
      </c>
      <c r="G220" s="4">
        <f t="shared" si="18"/>
        <v>49286247.684698969</v>
      </c>
      <c r="H220" s="2">
        <f t="shared" si="19"/>
        <v>2067860.9199130442</v>
      </c>
    </row>
    <row r="221" spans="2:8" x14ac:dyDescent="0.25">
      <c r="B221">
        <v>205</v>
      </c>
      <c r="C221" s="1">
        <v>9.5500000000000002E-2</v>
      </c>
      <c r="D221" s="4">
        <f t="shared" si="15"/>
        <v>1369062.4356860826</v>
      </c>
      <c r="E221" s="4">
        <f t="shared" si="16"/>
        <v>392236.38782406261</v>
      </c>
      <c r="F221" s="4">
        <f t="shared" si="17"/>
        <v>1761298.8235101453</v>
      </c>
      <c r="G221" s="4">
        <f t="shared" si="18"/>
        <v>47917185.249012887</v>
      </c>
      <c r="H221" s="2">
        <f t="shared" si="19"/>
        <v>2070820.9204182448</v>
      </c>
    </row>
    <row r="222" spans="2:8" x14ac:dyDescent="0.25">
      <c r="B222">
        <v>206</v>
      </c>
      <c r="C222" s="1">
        <v>9.5500000000000002E-2</v>
      </c>
      <c r="D222" s="4">
        <f t="shared" si="15"/>
        <v>1369062.4356860826</v>
      </c>
      <c r="E222" s="4">
        <f t="shared" si="16"/>
        <v>381340.93260672753</v>
      </c>
      <c r="F222" s="4">
        <f t="shared" si="17"/>
        <v>1750403.3682928102</v>
      </c>
      <c r="G222" s="4">
        <f t="shared" si="18"/>
        <v>46548122.813326806</v>
      </c>
      <c r="H222" s="2">
        <f t="shared" si="19"/>
        <v>2073703.724174415</v>
      </c>
    </row>
    <row r="223" spans="2:8" x14ac:dyDescent="0.25">
      <c r="B223">
        <v>207</v>
      </c>
      <c r="C223" s="1">
        <v>9.5500000000000002E-2</v>
      </c>
      <c r="D223" s="4">
        <f t="shared" si="15"/>
        <v>1369062.4356860826</v>
      </c>
      <c r="E223" s="4">
        <f t="shared" si="16"/>
        <v>370445.4773893925</v>
      </c>
      <c r="F223" s="4">
        <f t="shared" si="17"/>
        <v>1739507.913075475</v>
      </c>
      <c r="G223" s="4">
        <f t="shared" si="18"/>
        <v>45179060.377640724</v>
      </c>
      <c r="H223" s="2">
        <f t="shared" si="19"/>
        <v>2076510.0096057293</v>
      </c>
    </row>
    <row r="224" spans="2:8" x14ac:dyDescent="0.25">
      <c r="B224">
        <v>208</v>
      </c>
      <c r="C224" s="1">
        <v>9.5500000000000002E-2</v>
      </c>
      <c r="D224" s="4">
        <f t="shared" si="15"/>
        <v>1369062.4356860826</v>
      </c>
      <c r="E224" s="4">
        <f t="shared" si="16"/>
        <v>359550.02217205742</v>
      </c>
      <c r="F224" s="4">
        <f t="shared" si="17"/>
        <v>1728612.4578581401</v>
      </c>
      <c r="G224" s="4">
        <f t="shared" si="18"/>
        <v>43809997.941954643</v>
      </c>
      <c r="H224" s="2">
        <f t="shared" si="19"/>
        <v>2079240.4503751742</v>
      </c>
    </row>
    <row r="225" spans="2:8" x14ac:dyDescent="0.25">
      <c r="B225">
        <v>209</v>
      </c>
      <c r="C225" s="1">
        <v>9.5500000000000002E-2</v>
      </c>
      <c r="D225" s="4">
        <f t="shared" si="15"/>
        <v>1369062.4356860826</v>
      </c>
      <c r="E225" s="4">
        <f t="shared" si="16"/>
        <v>348654.56695472234</v>
      </c>
      <c r="F225" s="4">
        <f t="shared" si="17"/>
        <v>1717717.002640805</v>
      </c>
      <c r="G225" s="4">
        <f t="shared" si="18"/>
        <v>42440935.506268561</v>
      </c>
      <c r="H225" s="2">
        <f t="shared" si="19"/>
        <v>2081895.7154147602</v>
      </c>
    </row>
    <row r="226" spans="2:8" x14ac:dyDescent="0.25">
      <c r="B226">
        <v>210</v>
      </c>
      <c r="C226" s="1">
        <v>9.5500000000000002E-2</v>
      </c>
      <c r="D226" s="4">
        <f t="shared" si="15"/>
        <v>1369062.4356860826</v>
      </c>
      <c r="E226" s="4">
        <f t="shared" si="16"/>
        <v>337759.11173738725</v>
      </c>
      <c r="F226" s="4">
        <f t="shared" si="17"/>
        <v>1706821.5474234698</v>
      </c>
      <c r="G226" s="4">
        <f t="shared" si="18"/>
        <v>41071873.070582479</v>
      </c>
      <c r="H226" s="2">
        <f t="shared" si="19"/>
        <v>2084476.4689555438</v>
      </c>
    </row>
    <row r="227" spans="2:8" x14ac:dyDescent="0.25">
      <c r="B227">
        <v>211</v>
      </c>
      <c r="C227" s="1">
        <v>9.5500000000000002E-2</v>
      </c>
      <c r="D227" s="4">
        <f t="shared" si="15"/>
        <v>1369062.4356860826</v>
      </c>
      <c r="E227" s="4">
        <f t="shared" si="16"/>
        <v>326863.65652005223</v>
      </c>
      <c r="F227" s="4">
        <f t="shared" si="17"/>
        <v>1695926.0922061349</v>
      </c>
      <c r="G227" s="4">
        <f t="shared" si="18"/>
        <v>39702810.634896398</v>
      </c>
      <c r="H227" s="2">
        <f t="shared" si="19"/>
        <v>2086983.3705574782</v>
      </c>
    </row>
    <row r="228" spans="2:8" x14ac:dyDescent="0.25">
      <c r="B228">
        <v>212</v>
      </c>
      <c r="C228" s="1">
        <v>9.5500000000000002E-2</v>
      </c>
      <c r="D228" s="4">
        <f t="shared" si="15"/>
        <v>1369062.4356860826</v>
      </c>
      <c r="E228" s="4">
        <f t="shared" si="16"/>
        <v>315968.20130271715</v>
      </c>
      <c r="F228" s="4">
        <f t="shared" si="17"/>
        <v>1685030.6369887998</v>
      </c>
      <c r="G228" s="4">
        <f t="shared" si="18"/>
        <v>38333748.199210316</v>
      </c>
      <c r="H228" s="2">
        <f t="shared" si="19"/>
        <v>2089417.0751390771</v>
      </c>
    </row>
    <row r="229" spans="2:8" x14ac:dyDescent="0.25">
      <c r="B229">
        <v>213</v>
      </c>
      <c r="C229" s="1">
        <v>9.5500000000000002E-2</v>
      </c>
      <c r="D229" s="4">
        <f t="shared" si="15"/>
        <v>1369062.4356860828</v>
      </c>
      <c r="E229" s="4">
        <f t="shared" si="16"/>
        <v>305072.74608538207</v>
      </c>
      <c r="F229" s="4">
        <f t="shared" si="17"/>
        <v>1674135.1817714649</v>
      </c>
      <c r="G229" s="4">
        <f t="shared" si="18"/>
        <v>36964685.763524234</v>
      </c>
      <c r="H229" s="2">
        <f t="shared" si="19"/>
        <v>2091778.2330069095</v>
      </c>
    </row>
    <row r="230" spans="2:8" x14ac:dyDescent="0.25">
      <c r="B230">
        <v>214</v>
      </c>
      <c r="C230" s="1">
        <v>9.5500000000000002E-2</v>
      </c>
      <c r="D230" s="4">
        <f t="shared" si="15"/>
        <v>1369062.4356860828</v>
      </c>
      <c r="E230" s="4">
        <f t="shared" si="16"/>
        <v>294177.29086804704</v>
      </c>
      <c r="F230" s="4">
        <f t="shared" si="17"/>
        <v>1663239.7265541297</v>
      </c>
      <c r="G230" s="4">
        <f t="shared" si="18"/>
        <v>35595623.327838153</v>
      </c>
      <c r="H230" s="2">
        <f t="shared" si="19"/>
        <v>2094067.4898849062</v>
      </c>
    </row>
    <row r="231" spans="2:8" x14ac:dyDescent="0.25">
      <c r="B231">
        <v>215</v>
      </c>
      <c r="C231" s="1">
        <v>9.5500000000000002E-2</v>
      </c>
      <c r="D231" s="4">
        <f t="shared" si="15"/>
        <v>1369062.4356860828</v>
      </c>
      <c r="E231" s="4">
        <f t="shared" si="16"/>
        <v>283281.83565071196</v>
      </c>
      <c r="F231" s="4">
        <f t="shared" si="17"/>
        <v>1652344.2713367948</v>
      </c>
      <c r="G231" s="4">
        <f t="shared" si="18"/>
        <v>34226560.892152071</v>
      </c>
      <c r="H231" s="2">
        <f t="shared" si="19"/>
        <v>2096285.4869435062</v>
      </c>
    </row>
    <row r="232" spans="2:8" x14ac:dyDescent="0.25">
      <c r="B232">
        <v>216</v>
      </c>
      <c r="C232" s="1">
        <v>9.5500000000000002E-2</v>
      </c>
      <c r="D232" s="4">
        <f t="shared" si="15"/>
        <v>1369062.4356860828</v>
      </c>
      <c r="E232" s="4">
        <f t="shared" si="16"/>
        <v>272386.38043337688</v>
      </c>
      <c r="F232" s="4">
        <f t="shared" si="17"/>
        <v>1641448.8161194597</v>
      </c>
      <c r="G232" s="4">
        <f t="shared" si="18"/>
        <v>32857498.456465989</v>
      </c>
      <c r="H232" s="2">
        <f t="shared" si="19"/>
        <v>2098432.8608286097</v>
      </c>
    </row>
    <row r="233" spans="2:8" x14ac:dyDescent="0.25">
      <c r="B233">
        <v>217</v>
      </c>
      <c r="C233" s="1">
        <v>9.5500000000000002E-2</v>
      </c>
      <c r="D233" s="4">
        <f t="shared" si="15"/>
        <v>1369062.4356860828</v>
      </c>
      <c r="E233" s="4">
        <f t="shared" si="16"/>
        <v>261490.92521604183</v>
      </c>
      <c r="F233" s="4">
        <f t="shared" si="17"/>
        <v>1630553.3609021246</v>
      </c>
      <c r="G233" s="4">
        <f t="shared" si="18"/>
        <v>31488436.020779908</v>
      </c>
      <c r="H233" s="2">
        <f t="shared" si="19"/>
        <v>2100510.2436903757</v>
      </c>
    </row>
    <row r="234" spans="2:8" x14ac:dyDescent="0.25">
      <c r="B234">
        <v>218</v>
      </c>
      <c r="C234" s="1">
        <v>9.5500000000000002E-2</v>
      </c>
      <c r="D234" s="4">
        <f t="shared" si="15"/>
        <v>1369062.435686083</v>
      </c>
      <c r="E234" s="4">
        <f t="shared" si="16"/>
        <v>250595.46999870674</v>
      </c>
      <c r="F234" s="4">
        <f t="shared" si="17"/>
        <v>1619657.9056847899</v>
      </c>
      <c r="G234" s="4">
        <f t="shared" si="18"/>
        <v>30119373.585093826</v>
      </c>
      <c r="H234" s="2">
        <f t="shared" si="19"/>
        <v>2102518.2632118319</v>
      </c>
    </row>
    <row r="235" spans="2:8" x14ac:dyDescent="0.25">
      <c r="B235">
        <v>219</v>
      </c>
      <c r="C235" s="1">
        <v>9.5500000000000002E-2</v>
      </c>
      <c r="D235" s="4">
        <f t="shared" si="15"/>
        <v>1369062.435686083</v>
      </c>
      <c r="E235" s="4">
        <f t="shared" si="16"/>
        <v>239700.01478137169</v>
      </c>
      <c r="F235" s="4">
        <f t="shared" si="17"/>
        <v>1608762.4504674547</v>
      </c>
      <c r="G235" s="4">
        <f t="shared" si="18"/>
        <v>28750311.149407744</v>
      </c>
      <c r="H235" s="2">
        <f t="shared" si="19"/>
        <v>2104457.542637324</v>
      </c>
    </row>
    <row r="236" spans="2:8" x14ac:dyDescent="0.25">
      <c r="B236">
        <v>220</v>
      </c>
      <c r="C236" s="1">
        <v>9.5500000000000002E-2</v>
      </c>
      <c r="D236" s="4">
        <f t="shared" si="15"/>
        <v>1369062.435686083</v>
      </c>
      <c r="E236" s="4">
        <f t="shared" si="16"/>
        <v>228804.55956403661</v>
      </c>
      <c r="F236" s="4">
        <f t="shared" si="17"/>
        <v>1597866.9952501196</v>
      </c>
      <c r="G236" s="4">
        <f t="shared" si="18"/>
        <v>27381248.713721663</v>
      </c>
      <c r="H236" s="2">
        <f t="shared" si="19"/>
        <v>2106328.7008007853</v>
      </c>
    </row>
    <row r="237" spans="2:8" x14ac:dyDescent="0.25">
      <c r="B237">
        <v>221</v>
      </c>
      <c r="C237" s="1">
        <v>9.5500000000000002E-2</v>
      </c>
      <c r="D237" s="4">
        <f t="shared" si="15"/>
        <v>1369062.435686083</v>
      </c>
      <c r="E237" s="4">
        <f t="shared" si="16"/>
        <v>217909.10434670156</v>
      </c>
      <c r="F237" s="4">
        <f t="shared" si="17"/>
        <v>1586971.5400327847</v>
      </c>
      <c r="G237" s="4">
        <f t="shared" si="18"/>
        <v>26012186.278035581</v>
      </c>
      <c r="H237" s="2">
        <f t="shared" si="19"/>
        <v>2108132.3521538428</v>
      </c>
    </row>
    <row r="238" spans="2:8" x14ac:dyDescent="0.25">
      <c r="B238">
        <v>222</v>
      </c>
      <c r="C238" s="1">
        <v>9.5500000000000002E-2</v>
      </c>
      <c r="D238" s="4">
        <f t="shared" si="15"/>
        <v>1369062.4356860833</v>
      </c>
      <c r="E238" s="4">
        <f t="shared" si="16"/>
        <v>207013.6491293665</v>
      </c>
      <c r="F238" s="4">
        <f t="shared" si="17"/>
        <v>1576076.0848154498</v>
      </c>
      <c r="G238" s="4">
        <f t="shared" si="18"/>
        <v>24643123.842349499</v>
      </c>
      <c r="H238" s="2">
        <f t="shared" si="19"/>
        <v>2109869.1067937524</v>
      </c>
    </row>
    <row r="239" spans="2:8" x14ac:dyDescent="0.25">
      <c r="B239">
        <v>223</v>
      </c>
      <c r="C239" s="1">
        <v>9.5500000000000002E-2</v>
      </c>
      <c r="D239" s="4">
        <f t="shared" si="15"/>
        <v>1369062.4356860833</v>
      </c>
      <c r="E239" s="4">
        <f t="shared" si="16"/>
        <v>196118.19391203142</v>
      </c>
      <c r="F239" s="4">
        <f t="shared" si="17"/>
        <v>1565180.6295981146</v>
      </c>
      <c r="G239" s="4">
        <f t="shared" si="18"/>
        <v>23274061.406663418</v>
      </c>
      <c r="H239" s="2">
        <f t="shared" si="19"/>
        <v>2111539.5704911673</v>
      </c>
    </row>
    <row r="240" spans="2:8" x14ac:dyDescent="0.25">
      <c r="B240">
        <v>224</v>
      </c>
      <c r="C240" s="1">
        <v>9.5500000000000002E-2</v>
      </c>
      <c r="D240" s="4">
        <f t="shared" si="15"/>
        <v>1369062.4356860835</v>
      </c>
      <c r="E240" s="4">
        <f t="shared" si="16"/>
        <v>185222.73869469637</v>
      </c>
      <c r="F240" s="4">
        <f t="shared" si="17"/>
        <v>1554285.17438078</v>
      </c>
      <c r="G240" s="4">
        <f t="shared" si="18"/>
        <v>21904998.970977336</v>
      </c>
      <c r="H240" s="2">
        <f t="shared" si="19"/>
        <v>2113144.3447177331</v>
      </c>
    </row>
    <row r="241" spans="2:8" x14ac:dyDescent="0.25">
      <c r="B241">
        <v>225</v>
      </c>
      <c r="C241" s="1">
        <v>9.5500000000000002E-2</v>
      </c>
      <c r="D241" s="4">
        <f t="shared" si="15"/>
        <v>1369062.4356860835</v>
      </c>
      <c r="E241" s="4">
        <f t="shared" si="16"/>
        <v>174327.28347736128</v>
      </c>
      <c r="F241" s="4">
        <f t="shared" si="17"/>
        <v>1543389.7191634448</v>
      </c>
      <c r="G241" s="4">
        <f t="shared" si="18"/>
        <v>20535936.535291255</v>
      </c>
      <c r="H241" s="2">
        <f t="shared" si="19"/>
        <v>2114684.0266735326</v>
      </c>
    </row>
    <row r="242" spans="2:8" x14ac:dyDescent="0.25">
      <c r="B242">
        <v>226</v>
      </c>
      <c r="C242" s="1">
        <v>9.5500000000000002E-2</v>
      </c>
      <c r="D242" s="4">
        <f t="shared" si="15"/>
        <v>1369062.4356860837</v>
      </c>
      <c r="E242" s="4">
        <f t="shared" si="16"/>
        <v>163431.82826002623</v>
      </c>
      <c r="F242" s="4">
        <f t="shared" si="17"/>
        <v>1532494.2639461099</v>
      </c>
      <c r="G242" s="4">
        <f t="shared" si="18"/>
        <v>19166874.099605169</v>
      </c>
      <c r="H242" s="2">
        <f t="shared" si="19"/>
        <v>2116159.2093143431</v>
      </c>
    </row>
    <row r="243" spans="2:8" x14ac:dyDescent="0.25">
      <c r="B243">
        <v>227</v>
      </c>
      <c r="C243" s="1">
        <v>9.5500000000000002E-2</v>
      </c>
      <c r="D243" s="4">
        <f t="shared" si="15"/>
        <v>1369062.4356860835</v>
      </c>
      <c r="E243" s="4">
        <f t="shared" si="16"/>
        <v>152536.37304269112</v>
      </c>
      <c r="F243" s="4">
        <f t="shared" si="17"/>
        <v>1521598.8087287745</v>
      </c>
      <c r="G243" s="4">
        <f t="shared" si="18"/>
        <v>17797811.663919084</v>
      </c>
      <c r="H243" s="2">
        <f t="shared" si="19"/>
        <v>2117570.4813787541</v>
      </c>
    </row>
    <row r="244" spans="2:8" x14ac:dyDescent="0.25">
      <c r="B244">
        <v>228</v>
      </c>
      <c r="C244" s="1">
        <v>9.5500000000000002E-2</v>
      </c>
      <c r="D244" s="4">
        <f t="shared" si="15"/>
        <v>1369062.4356860833</v>
      </c>
      <c r="E244" s="4">
        <f t="shared" si="16"/>
        <v>141640.91782535604</v>
      </c>
      <c r="F244" s="4">
        <f t="shared" si="17"/>
        <v>1510703.3535114394</v>
      </c>
      <c r="G244" s="4">
        <f t="shared" si="18"/>
        <v>16428749.228233</v>
      </c>
      <c r="H244" s="2">
        <f t="shared" si="19"/>
        <v>2118918.4274151004</v>
      </c>
    </row>
    <row r="245" spans="2:8" x14ac:dyDescent="0.25">
      <c r="B245">
        <v>229</v>
      </c>
      <c r="C245" s="1">
        <v>9.5500000000000002E-2</v>
      </c>
      <c r="D245" s="4">
        <f t="shared" si="15"/>
        <v>1369062.4356860833</v>
      </c>
      <c r="E245" s="4">
        <f t="shared" si="16"/>
        <v>130745.46260802096</v>
      </c>
      <c r="F245" s="4">
        <f t="shared" si="17"/>
        <v>1499807.8982941043</v>
      </c>
      <c r="G245" s="4">
        <f t="shared" si="18"/>
        <v>15059686.792546917</v>
      </c>
      <c r="H245" s="2">
        <f t="shared" si="19"/>
        <v>2120203.627808251</v>
      </c>
    </row>
    <row r="246" spans="2:8" x14ac:dyDescent="0.25">
      <c r="B246">
        <v>230</v>
      </c>
      <c r="C246" s="1">
        <v>9.5500000000000002E-2</v>
      </c>
      <c r="D246" s="4">
        <f t="shared" si="15"/>
        <v>1369062.4356860833</v>
      </c>
      <c r="E246" s="4">
        <f t="shared" si="16"/>
        <v>119850.00739068587</v>
      </c>
      <c r="F246" s="4">
        <f t="shared" si="17"/>
        <v>1488912.4430767691</v>
      </c>
      <c r="G246" s="4">
        <f t="shared" si="18"/>
        <v>13690624.356860833</v>
      </c>
      <c r="H246" s="2">
        <f t="shared" si="19"/>
        <v>2121426.6588062197</v>
      </c>
    </row>
    <row r="247" spans="2:8" x14ac:dyDescent="0.25">
      <c r="B247">
        <v>231</v>
      </c>
      <c r="C247" s="1">
        <v>9.5500000000000002E-2</v>
      </c>
      <c r="D247" s="4">
        <f t="shared" si="15"/>
        <v>1369062.4356860833</v>
      </c>
      <c r="E247" s="4">
        <f t="shared" si="16"/>
        <v>108954.55217335079</v>
      </c>
      <c r="F247" s="4">
        <f t="shared" si="17"/>
        <v>1478016.987859434</v>
      </c>
      <c r="G247" s="4">
        <f t="shared" si="18"/>
        <v>12321561.92117475</v>
      </c>
      <c r="H247" s="2">
        <f t="shared" si="19"/>
        <v>2122588.0925466344</v>
      </c>
    </row>
    <row r="248" spans="2:8" x14ac:dyDescent="0.25">
      <c r="B248">
        <v>232</v>
      </c>
      <c r="C248" s="1">
        <v>9.5500000000000002E-2</v>
      </c>
      <c r="D248" s="4">
        <f t="shared" si="15"/>
        <v>1369062.4356860833</v>
      </c>
      <c r="E248" s="4">
        <f t="shared" si="16"/>
        <v>98059.09695601571</v>
      </c>
      <c r="F248" s="4">
        <f t="shared" si="17"/>
        <v>1467121.5326420991</v>
      </c>
      <c r="G248" s="4">
        <f t="shared" si="18"/>
        <v>10952499.485488666</v>
      </c>
      <c r="H248" s="2">
        <f t="shared" si="19"/>
        <v>2123688.4970830288</v>
      </c>
    </row>
    <row r="249" spans="2:8" x14ac:dyDescent="0.25">
      <c r="B249">
        <v>233</v>
      </c>
      <c r="C249" s="1">
        <v>9.5500000000000002E-2</v>
      </c>
      <c r="D249" s="4">
        <f t="shared" si="15"/>
        <v>1369062.4356860833</v>
      </c>
      <c r="E249" s="4">
        <f t="shared" si="16"/>
        <v>87163.641738680628</v>
      </c>
      <c r="F249" s="4">
        <f t="shared" si="17"/>
        <v>1456226.0774247639</v>
      </c>
      <c r="G249" s="4">
        <f t="shared" si="18"/>
        <v>9583437.0498025827</v>
      </c>
      <c r="H249" s="2">
        <f t="shared" si="19"/>
        <v>2124728.4364109891</v>
      </c>
    </row>
    <row r="250" spans="2:8" x14ac:dyDescent="0.25">
      <c r="B250">
        <v>234</v>
      </c>
      <c r="C250" s="1">
        <v>9.5500000000000002E-2</v>
      </c>
      <c r="D250" s="4">
        <f t="shared" si="15"/>
        <v>1369062.4356860833</v>
      </c>
      <c r="E250" s="4">
        <f t="shared" si="16"/>
        <v>76268.186521345546</v>
      </c>
      <c r="F250" s="4">
        <f t="shared" si="17"/>
        <v>1445330.6222074288</v>
      </c>
      <c r="G250" s="4">
        <f t="shared" si="18"/>
        <v>8214374.6141164992</v>
      </c>
      <c r="H250" s="2">
        <f t="shared" si="19"/>
        <v>2125708.4704941371</v>
      </c>
    </row>
    <row r="251" spans="2:8" x14ac:dyDescent="0.25">
      <c r="B251">
        <v>235</v>
      </c>
      <c r="C251" s="1">
        <v>9.5500000000000002E-2</v>
      </c>
      <c r="D251" s="4">
        <f t="shared" si="15"/>
        <v>1369062.4356860833</v>
      </c>
      <c r="E251" s="4">
        <f t="shared" si="16"/>
        <v>65372.731304010471</v>
      </c>
      <c r="F251" s="4">
        <f t="shared" si="17"/>
        <v>1434435.1669900937</v>
      </c>
      <c r="G251" s="4">
        <f t="shared" si="18"/>
        <v>6845312.1784304157</v>
      </c>
      <c r="H251" s="2">
        <f t="shared" si="19"/>
        <v>2126629.1552899578</v>
      </c>
    </row>
    <row r="252" spans="2:8" x14ac:dyDescent="0.25">
      <c r="B252">
        <v>236</v>
      </c>
      <c r="C252" s="1">
        <v>9.5500000000000002E-2</v>
      </c>
      <c r="D252" s="4">
        <f t="shared" si="15"/>
        <v>1369062.435686083</v>
      </c>
      <c r="E252" s="4">
        <f t="shared" si="16"/>
        <v>54477.276086675389</v>
      </c>
      <c r="F252" s="4">
        <f t="shared" si="17"/>
        <v>1423539.7117727585</v>
      </c>
      <c r="G252" s="4">
        <f t="shared" si="18"/>
        <v>5476249.7427443322</v>
      </c>
      <c r="H252" s="2">
        <f t="shared" si="19"/>
        <v>2127491.0427754703</v>
      </c>
    </row>
    <row r="253" spans="2:8" x14ac:dyDescent="0.25">
      <c r="B253">
        <v>237</v>
      </c>
      <c r="C253" s="1">
        <v>9.5500000000000002E-2</v>
      </c>
      <c r="D253" s="4">
        <f t="shared" si="15"/>
        <v>1369062.435686083</v>
      </c>
      <c r="E253" s="4">
        <f t="shared" si="16"/>
        <v>43581.820869340307</v>
      </c>
      <c r="F253" s="4">
        <f t="shared" si="17"/>
        <v>1412644.2565554234</v>
      </c>
      <c r="G253" s="4">
        <f t="shared" si="18"/>
        <v>4107187.3070582491</v>
      </c>
      <c r="H253" s="2">
        <f t="shared" si="19"/>
        <v>2128294.6809727489</v>
      </c>
    </row>
    <row r="254" spans="2:8" x14ac:dyDescent="0.25">
      <c r="B254">
        <v>238</v>
      </c>
      <c r="C254" s="1">
        <v>9.5500000000000002E-2</v>
      </c>
      <c r="D254" s="4">
        <f t="shared" si="15"/>
        <v>1369062.435686083</v>
      </c>
      <c r="E254" s="4">
        <f t="shared" si="16"/>
        <v>32686.365652005232</v>
      </c>
      <c r="F254" s="4">
        <f t="shared" si="17"/>
        <v>1401748.8013380882</v>
      </c>
      <c r="G254" s="4">
        <f t="shared" si="18"/>
        <v>2738124.8713721661</v>
      </c>
      <c r="H254" s="2">
        <f t="shared" si="19"/>
        <v>2129040.6139742816</v>
      </c>
    </row>
    <row r="255" spans="2:8" x14ac:dyDescent="0.25">
      <c r="B255">
        <v>239</v>
      </c>
      <c r="C255" s="1">
        <v>9.5500000000000002E-2</v>
      </c>
      <c r="D255" s="4">
        <f t="shared" si="15"/>
        <v>1369062.435686083</v>
      </c>
      <c r="E255" s="4">
        <f t="shared" si="16"/>
        <v>21790.910434670153</v>
      </c>
      <c r="F255" s="4">
        <f t="shared" si="17"/>
        <v>1390853.3461207531</v>
      </c>
      <c r="G255" s="4">
        <f t="shared" si="18"/>
        <v>1369062.435686083</v>
      </c>
      <c r="H255" s="2">
        <f t="shared" si="19"/>
        <v>2129729.3819681867</v>
      </c>
    </row>
    <row r="256" spans="2:8" x14ac:dyDescent="0.25">
      <c r="B256">
        <v>240</v>
      </c>
      <c r="C256" s="1">
        <v>9.5500000000000002E-2</v>
      </c>
      <c r="D256" s="4">
        <f t="shared" si="15"/>
        <v>1369062.435686083</v>
      </c>
      <c r="E256" s="4">
        <f t="shared" si="16"/>
        <v>10895.455217335077</v>
      </c>
      <c r="F256" s="4">
        <f t="shared" si="17"/>
        <v>1379957.8909034182</v>
      </c>
      <c r="G256" s="4">
        <f t="shared" si="18"/>
        <v>0</v>
      </c>
      <c r="H256" s="2">
        <f t="shared" si="19"/>
        <v>2130361.521263266</v>
      </c>
    </row>
  </sheetData>
  <mergeCells count="1"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16B1-F9F3-4E61-BBBA-682BAFB0D791}">
  <dimension ref="B2:H256"/>
  <sheetViews>
    <sheetView workbookViewId="0"/>
  </sheetViews>
  <sheetFormatPr defaultRowHeight="15" x14ac:dyDescent="0.25"/>
  <cols>
    <col min="1" max="26" width="18.28515625" customWidth="1"/>
  </cols>
  <sheetData>
    <row r="2" spans="2:8" x14ac:dyDescent="0.25">
      <c r="B2" t="s">
        <v>30</v>
      </c>
      <c r="C2" s="2">
        <f>C10+C4</f>
        <v>5319201078.4825315</v>
      </c>
      <c r="E2" t="s">
        <v>13</v>
      </c>
      <c r="F2" s="4">
        <f>SUM(E17:E256)</f>
        <v>1571138211.382113</v>
      </c>
    </row>
    <row r="3" spans="2:8" x14ac:dyDescent="0.25">
      <c r="B3" t="s">
        <v>32</v>
      </c>
      <c r="C3" s="1">
        <f>C4/C2</f>
        <v>0.61386771327306</v>
      </c>
      <c r="E3" t="s">
        <v>21</v>
      </c>
      <c r="F3" s="4">
        <f>SUM(F17:F256)</f>
        <v>3625053487.3769774</v>
      </c>
    </row>
    <row r="4" spans="2:8" x14ac:dyDescent="0.25">
      <c r="B4" t="s">
        <v>31</v>
      </c>
      <c r="C4" s="2">
        <f>-FV(C6,C8,C9,0,1)</f>
        <v>3265285802.4876661</v>
      </c>
      <c r="E4" t="s">
        <v>36</v>
      </c>
      <c r="F4" s="6">
        <f>F2/$C$10</f>
        <v>0.76494791666666628</v>
      </c>
    </row>
    <row r="5" spans="2:8" x14ac:dyDescent="0.25">
      <c r="B5" t="s">
        <v>33</v>
      </c>
      <c r="C5" s="7">
        <v>0.06</v>
      </c>
      <c r="E5" t="s">
        <v>20</v>
      </c>
      <c r="F5" s="6">
        <f>(1+(F2/$C$10))^(1/($C$12/12))-1</f>
        <v>2.8813358589441229E-2</v>
      </c>
    </row>
    <row r="6" spans="2:8" x14ac:dyDescent="0.25">
      <c r="B6" t="s">
        <v>33</v>
      </c>
      <c r="C6" s="6">
        <f>(1+C5)^(1/12)-1</f>
        <v>4.8675505653430484E-3</v>
      </c>
      <c r="E6" t="s">
        <v>37</v>
      </c>
      <c r="F6" s="4">
        <f>MAX(F17:F256)</f>
        <v>19999999.999999985</v>
      </c>
    </row>
    <row r="7" spans="2:8" x14ac:dyDescent="0.25">
      <c r="B7" t="s">
        <v>17</v>
      </c>
      <c r="C7">
        <f>C8/12</f>
        <v>10</v>
      </c>
      <c r="E7" t="s">
        <v>38</v>
      </c>
      <c r="F7" s="4">
        <f>MIN(F17:F256)</f>
        <v>8626087.5766652338</v>
      </c>
    </row>
    <row r="8" spans="2:8" x14ac:dyDescent="0.25">
      <c r="B8" t="s">
        <v>17</v>
      </c>
      <c r="C8" s="12">
        <v>120</v>
      </c>
      <c r="E8" t="s">
        <v>39</v>
      </c>
      <c r="F8" s="3">
        <f>SUM(H17:H256)</f>
        <v>1899588702.347286</v>
      </c>
    </row>
    <row r="9" spans="2:8" x14ac:dyDescent="0.25">
      <c r="B9" t="s">
        <v>34</v>
      </c>
      <c r="C9" s="2">
        <v>20000000</v>
      </c>
      <c r="E9" t="s">
        <v>40</v>
      </c>
      <c r="F9" s="2">
        <f>-FV(4%,$C$11,0,$C$2,1)</f>
        <v>11655024585.511408</v>
      </c>
      <c r="H9" s="4"/>
    </row>
    <row r="10" spans="2:8" x14ac:dyDescent="0.25">
      <c r="B10" t="s">
        <v>0</v>
      </c>
      <c r="C10" s="4">
        <f>(C9*12*(C12-72)/(C89*(C12-72)+12))+(((C9*12*(C12-72)/(C89*(C12-72)+12))/(C12-72))*72)</f>
        <v>2053915275.9948652</v>
      </c>
      <c r="E10" t="s">
        <v>41</v>
      </c>
      <c r="F10" s="2">
        <f>-FV(3%,$C$11,0,$C$2,1)</f>
        <v>9607068827.3129597</v>
      </c>
      <c r="H10" s="2"/>
    </row>
    <row r="11" spans="2:8" x14ac:dyDescent="0.25">
      <c r="B11" t="s">
        <v>35</v>
      </c>
      <c r="C11">
        <f>C12/12</f>
        <v>20</v>
      </c>
      <c r="E11" t="s">
        <v>42</v>
      </c>
      <c r="F11" s="2">
        <f>F9+$F$8</f>
        <v>13554613287.858694</v>
      </c>
    </row>
    <row r="12" spans="2:8" x14ac:dyDescent="0.25">
      <c r="B12" t="s">
        <v>35</v>
      </c>
      <c r="C12">
        <v>240</v>
      </c>
      <c r="E12" t="s">
        <v>43</v>
      </c>
      <c r="F12" s="2">
        <f>F10+$F$8</f>
        <v>11506657529.660246</v>
      </c>
    </row>
    <row r="14" spans="2:8" x14ac:dyDescent="0.25">
      <c r="B14" s="18" t="s">
        <v>6</v>
      </c>
      <c r="C14" s="18"/>
      <c r="D14" s="18"/>
      <c r="E14" s="18"/>
      <c r="F14" t="s">
        <v>9</v>
      </c>
      <c r="G14" t="s">
        <v>7</v>
      </c>
    </row>
    <row r="15" spans="2:8" x14ac:dyDescent="0.25">
      <c r="B15" t="s">
        <v>3</v>
      </c>
      <c r="C15" t="s">
        <v>19</v>
      </c>
      <c r="D15" t="s">
        <v>4</v>
      </c>
      <c r="E15" t="s">
        <v>5</v>
      </c>
      <c r="F15" t="s">
        <v>6</v>
      </c>
      <c r="G15" t="s">
        <v>8</v>
      </c>
    </row>
    <row r="16" spans="2:8" x14ac:dyDescent="0.25">
      <c r="G16" s="4">
        <f>C10</f>
        <v>2053915275.9948652</v>
      </c>
    </row>
    <row r="17" spans="2:8" x14ac:dyDescent="0.25">
      <c r="B17">
        <v>1</v>
      </c>
      <c r="C17" s="1">
        <v>4.2500000000000003E-2</v>
      </c>
      <c r="D17" s="4">
        <f>IF(G16=0,0,G16/($C$12+1-B17))</f>
        <v>8557980.3166452721</v>
      </c>
      <c r="E17" s="4">
        <f>(C17/12)*G16</f>
        <v>7274283.2691484811</v>
      </c>
      <c r="F17" s="4">
        <f>E17+D17</f>
        <v>15832263.585793752</v>
      </c>
      <c r="G17" s="4">
        <f>G16-D17</f>
        <v>2045357295.6782198</v>
      </c>
      <c r="H17" s="2">
        <f>-FV($C$6,$C$12-B17+1,0,$C$9-F17,1)</f>
        <v>13366495.292834206</v>
      </c>
    </row>
    <row r="18" spans="2:8" x14ac:dyDescent="0.25">
      <c r="B18">
        <v>2</v>
      </c>
      <c r="C18" s="1">
        <v>4.2500000000000003E-2</v>
      </c>
      <c r="D18" s="4">
        <f t="shared" ref="D18:D81" si="0">IF(G17=0,0,G17/($C$12+1-B18))</f>
        <v>8557980.3166452702</v>
      </c>
      <c r="E18" s="4">
        <f t="shared" ref="E18:E81" si="1">(C18/12)*G17</f>
        <v>7243973.7555270288</v>
      </c>
      <c r="F18" s="4">
        <f t="shared" ref="F18:F81" si="2">E18+D18</f>
        <v>15801954.072172299</v>
      </c>
      <c r="G18" s="4">
        <f t="shared" ref="G18:G81" si="3">G17-D18</f>
        <v>2036799315.3615744</v>
      </c>
      <c r="H18" s="2">
        <f t="shared" ref="H18:H81" si="4">-FV($C$6,$C$12-B18+1,0,$C$9-F18,1)</f>
        <v>13398484.209725294</v>
      </c>
    </row>
    <row r="19" spans="2:8" x14ac:dyDescent="0.25">
      <c r="B19">
        <v>3</v>
      </c>
      <c r="C19" s="1">
        <v>4.2500000000000003E-2</v>
      </c>
      <c r="D19" s="4">
        <f t="shared" si="0"/>
        <v>8557980.3166452702</v>
      </c>
      <c r="E19" s="4">
        <f t="shared" si="1"/>
        <v>7213664.2419055765</v>
      </c>
      <c r="F19" s="4">
        <f t="shared" si="2"/>
        <v>15771644.558550846</v>
      </c>
      <c r="G19" s="4">
        <f t="shared" si="3"/>
        <v>2028241335.044929</v>
      </c>
      <c r="H19" s="2">
        <f t="shared" si="4"/>
        <v>13429849.587414872</v>
      </c>
    </row>
    <row r="20" spans="2:8" x14ac:dyDescent="0.25">
      <c r="B20">
        <v>4</v>
      </c>
      <c r="C20" s="1">
        <v>4.2500000000000003E-2</v>
      </c>
      <c r="D20" s="4">
        <f t="shared" si="0"/>
        <v>8557980.3166452702</v>
      </c>
      <c r="E20" s="4">
        <f t="shared" si="1"/>
        <v>7183354.7282841243</v>
      </c>
      <c r="F20" s="4">
        <f t="shared" si="2"/>
        <v>15741335.044929394</v>
      </c>
      <c r="G20" s="4">
        <f t="shared" si="3"/>
        <v>2019683354.7282836</v>
      </c>
      <c r="H20" s="2">
        <f t="shared" si="4"/>
        <v>13460596.716126045</v>
      </c>
    </row>
    <row r="21" spans="2:8" x14ac:dyDescent="0.25">
      <c r="B21">
        <v>5</v>
      </c>
      <c r="C21" s="1">
        <v>4.2500000000000003E-2</v>
      </c>
      <c r="D21" s="4">
        <f t="shared" si="0"/>
        <v>8557980.3166452702</v>
      </c>
      <c r="E21" s="4">
        <f t="shared" si="1"/>
        <v>7153045.214662672</v>
      </c>
      <c r="F21" s="4">
        <f t="shared" si="2"/>
        <v>15711025.531307943</v>
      </c>
      <c r="G21" s="4">
        <f t="shared" si="3"/>
        <v>2011125374.4116383</v>
      </c>
      <c r="H21" s="2">
        <f t="shared" si="4"/>
        <v>13490730.849461319</v>
      </c>
    </row>
    <row r="22" spans="2:8" x14ac:dyDescent="0.25">
      <c r="B22">
        <v>6</v>
      </c>
      <c r="C22" s="1">
        <v>4.2500000000000003E-2</v>
      </c>
      <c r="D22" s="4">
        <f t="shared" si="0"/>
        <v>8557980.3166452684</v>
      </c>
      <c r="E22" s="4">
        <f t="shared" si="1"/>
        <v>7122735.7010412198</v>
      </c>
      <c r="F22" s="4">
        <f t="shared" si="2"/>
        <v>15680716.017686488</v>
      </c>
      <c r="G22" s="4">
        <f t="shared" si="3"/>
        <v>2002567394.0949929</v>
      </c>
      <c r="H22" s="2">
        <f t="shared" si="4"/>
        <v>13520257.204633212</v>
      </c>
    </row>
    <row r="23" spans="2:8" x14ac:dyDescent="0.25">
      <c r="B23">
        <v>7</v>
      </c>
      <c r="C23" s="1">
        <v>4.2500000000000003E-2</v>
      </c>
      <c r="D23" s="4">
        <f t="shared" si="0"/>
        <v>8557980.3166452684</v>
      </c>
      <c r="E23" s="4">
        <f t="shared" si="1"/>
        <v>7092426.1874197666</v>
      </c>
      <c r="F23" s="4">
        <f t="shared" si="2"/>
        <v>15650406.504065035</v>
      </c>
      <c r="G23" s="4">
        <f t="shared" si="3"/>
        <v>1994009413.7783475</v>
      </c>
      <c r="H23" s="2">
        <f t="shared" si="4"/>
        <v>13549180.96269354</v>
      </c>
    </row>
    <row r="24" spans="2:8" x14ac:dyDescent="0.25">
      <c r="B24">
        <v>8</v>
      </c>
      <c r="C24" s="1">
        <v>4.2500000000000003E-2</v>
      </c>
      <c r="D24" s="4">
        <f t="shared" si="0"/>
        <v>8557980.3166452684</v>
      </c>
      <c r="E24" s="4">
        <f t="shared" si="1"/>
        <v>7062116.6737983143</v>
      </c>
      <c r="F24" s="4">
        <f t="shared" si="2"/>
        <v>15620096.990443584</v>
      </c>
      <c r="G24" s="4">
        <f t="shared" si="3"/>
        <v>1985451433.4617021</v>
      </c>
      <c r="H24" s="2">
        <f t="shared" si="4"/>
        <v>13577507.268761322</v>
      </c>
    </row>
    <row r="25" spans="2:8" x14ac:dyDescent="0.25">
      <c r="B25">
        <v>9</v>
      </c>
      <c r="C25" s="1">
        <v>4.2500000000000003E-2</v>
      </c>
      <c r="D25" s="4">
        <f t="shared" si="0"/>
        <v>8557980.3166452684</v>
      </c>
      <c r="E25" s="4">
        <f t="shared" si="1"/>
        <v>7031807.160176862</v>
      </c>
      <c r="F25" s="4">
        <f t="shared" si="2"/>
        <v>15589787.47682213</v>
      </c>
      <c r="G25" s="4">
        <f t="shared" si="3"/>
        <v>1976893453.1450567</v>
      </c>
      <c r="H25" s="2">
        <f t="shared" si="4"/>
        <v>13605241.23224934</v>
      </c>
    </row>
    <row r="26" spans="2:8" x14ac:dyDescent="0.25">
      <c r="B26">
        <v>10</v>
      </c>
      <c r="C26" s="1">
        <v>4.2500000000000003E-2</v>
      </c>
      <c r="D26" s="4">
        <f t="shared" si="0"/>
        <v>8557980.3166452665</v>
      </c>
      <c r="E26" s="4">
        <f t="shared" si="1"/>
        <v>7001497.6465554098</v>
      </c>
      <c r="F26" s="4">
        <f t="shared" si="2"/>
        <v>15559477.963200677</v>
      </c>
      <c r="G26" s="4">
        <f t="shared" si="3"/>
        <v>1968335472.8284113</v>
      </c>
      <c r="H26" s="2">
        <f t="shared" si="4"/>
        <v>13632387.927089319</v>
      </c>
    </row>
    <row r="27" spans="2:8" x14ac:dyDescent="0.25">
      <c r="B27">
        <v>11</v>
      </c>
      <c r="C27" s="1">
        <v>4.2500000000000003E-2</v>
      </c>
      <c r="D27" s="4">
        <f t="shared" si="0"/>
        <v>8557980.3166452665</v>
      </c>
      <c r="E27" s="4">
        <f t="shared" si="1"/>
        <v>6971188.1329339575</v>
      </c>
      <c r="F27" s="4">
        <f t="shared" si="2"/>
        <v>15529168.449579224</v>
      </c>
      <c r="G27" s="4">
        <f t="shared" si="3"/>
        <v>1959777492.511766</v>
      </c>
      <c r="H27" s="2">
        <f t="shared" si="4"/>
        <v>13658952.391955774</v>
      </c>
    </row>
    <row r="28" spans="2:8" x14ac:dyDescent="0.25">
      <c r="B28">
        <v>12</v>
      </c>
      <c r="C28" s="1">
        <v>4.2500000000000003E-2</v>
      </c>
      <c r="D28" s="4">
        <f t="shared" si="0"/>
        <v>8557980.3166452665</v>
      </c>
      <c r="E28" s="4">
        <f t="shared" si="1"/>
        <v>6940878.6193125052</v>
      </c>
      <c r="F28" s="4">
        <f t="shared" si="2"/>
        <v>15498858.935957771</v>
      </c>
      <c r="G28" s="4">
        <f t="shared" si="3"/>
        <v>1951219512.1951206</v>
      </c>
      <c r="H28" s="2">
        <f t="shared" si="4"/>
        <v>13684939.630488534</v>
      </c>
    </row>
    <row r="29" spans="2:8" x14ac:dyDescent="0.25">
      <c r="B29">
        <v>13</v>
      </c>
      <c r="C29" s="1">
        <v>4.2500000000000003E-2</v>
      </c>
      <c r="D29" s="4">
        <f t="shared" si="0"/>
        <v>8557980.3166452665</v>
      </c>
      <c r="E29" s="4">
        <f t="shared" si="1"/>
        <v>6910569.105691053</v>
      </c>
      <c r="F29" s="4">
        <f t="shared" si="2"/>
        <v>15468549.422336319</v>
      </c>
      <c r="G29" s="4">
        <f t="shared" si="3"/>
        <v>1942661531.8784752</v>
      </c>
      <c r="H29" s="2">
        <f t="shared" si="4"/>
        <v>13710354.611513926</v>
      </c>
    </row>
    <row r="30" spans="2:8" x14ac:dyDescent="0.25">
      <c r="B30">
        <v>14</v>
      </c>
      <c r="C30" s="1">
        <v>4.2500000000000003E-2</v>
      </c>
      <c r="D30" s="4">
        <f t="shared" si="0"/>
        <v>8557980.3166452646</v>
      </c>
      <c r="E30" s="4">
        <f t="shared" si="1"/>
        <v>6880259.5920695998</v>
      </c>
      <c r="F30" s="4">
        <f t="shared" si="2"/>
        <v>15438239.908714864</v>
      </c>
      <c r="G30" s="4">
        <f t="shared" si="3"/>
        <v>1934103551.56183</v>
      </c>
      <c r="H30" s="2">
        <f t="shared" si="4"/>
        <v>13735202.269264657</v>
      </c>
    </row>
    <row r="31" spans="2:8" x14ac:dyDescent="0.25">
      <c r="B31">
        <v>15</v>
      </c>
      <c r="C31" s="1">
        <v>4.2500000000000003E-2</v>
      </c>
      <c r="D31" s="4">
        <f t="shared" si="0"/>
        <v>8557980.3166452665</v>
      </c>
      <c r="E31" s="4">
        <f t="shared" si="1"/>
        <v>6849950.0784481484</v>
      </c>
      <c r="F31" s="4">
        <f t="shared" si="2"/>
        <v>15407930.395093415</v>
      </c>
      <c r="G31" s="4">
        <f t="shared" si="3"/>
        <v>1925545571.2451847</v>
      </c>
      <c r="H31" s="2">
        <f t="shared" si="4"/>
        <v>13759487.503598312</v>
      </c>
    </row>
    <row r="32" spans="2:8" x14ac:dyDescent="0.25">
      <c r="B32">
        <v>16</v>
      </c>
      <c r="C32" s="1">
        <v>4.2500000000000003E-2</v>
      </c>
      <c r="D32" s="4">
        <f t="shared" si="0"/>
        <v>8557980.3166452646</v>
      </c>
      <c r="E32" s="4">
        <f t="shared" si="1"/>
        <v>6819640.5648266962</v>
      </c>
      <c r="F32" s="4">
        <f t="shared" si="2"/>
        <v>15377620.881471962</v>
      </c>
      <c r="G32" s="4">
        <f t="shared" si="3"/>
        <v>1916987590.9285393</v>
      </c>
      <c r="H32" s="2">
        <f t="shared" si="4"/>
        <v>13783215.180214683</v>
      </c>
    </row>
    <row r="33" spans="2:8" x14ac:dyDescent="0.25">
      <c r="B33">
        <v>17</v>
      </c>
      <c r="C33" s="1">
        <v>4.2500000000000003E-2</v>
      </c>
      <c r="D33" s="4">
        <f t="shared" si="0"/>
        <v>8557980.3166452646</v>
      </c>
      <c r="E33" s="4">
        <f t="shared" si="1"/>
        <v>6789331.0512052439</v>
      </c>
      <c r="F33" s="4">
        <f t="shared" si="2"/>
        <v>15347311.367850509</v>
      </c>
      <c r="G33" s="4">
        <f t="shared" si="3"/>
        <v>1908429610.6118941</v>
      </c>
      <c r="H33" s="2">
        <f t="shared" si="4"/>
        <v>13806390.130871641</v>
      </c>
    </row>
    <row r="34" spans="2:8" x14ac:dyDescent="0.25">
      <c r="B34">
        <v>18</v>
      </c>
      <c r="C34" s="1">
        <v>4.2500000000000003E-2</v>
      </c>
      <c r="D34" s="4">
        <f t="shared" si="0"/>
        <v>8557980.3166452646</v>
      </c>
      <c r="E34" s="4">
        <f t="shared" si="1"/>
        <v>6759021.5375837926</v>
      </c>
      <c r="F34" s="4">
        <f t="shared" si="2"/>
        <v>15317001.854229057</v>
      </c>
      <c r="G34" s="4">
        <f t="shared" si="3"/>
        <v>1899871630.295249</v>
      </c>
      <c r="H34" s="2">
        <f t="shared" si="4"/>
        <v>13829017.153599834</v>
      </c>
    </row>
    <row r="35" spans="2:8" x14ac:dyDescent="0.25">
      <c r="B35">
        <v>19</v>
      </c>
      <c r="C35" s="1">
        <v>4.2500000000000003E-2</v>
      </c>
      <c r="D35" s="4">
        <f t="shared" si="0"/>
        <v>8557980.3166452665</v>
      </c>
      <c r="E35" s="4">
        <f t="shared" si="1"/>
        <v>6728712.0239623403</v>
      </c>
      <c r="F35" s="4">
        <f t="shared" si="2"/>
        <v>15286692.340607606</v>
      </c>
      <c r="G35" s="4">
        <f t="shared" si="3"/>
        <v>1891313649.9786036</v>
      </c>
      <c r="H35" s="2">
        <f t="shared" si="4"/>
        <v>13851101.012916071</v>
      </c>
    </row>
    <row r="36" spans="2:8" x14ac:dyDescent="0.25">
      <c r="B36">
        <v>20</v>
      </c>
      <c r="C36" s="1">
        <v>4.2500000000000003E-2</v>
      </c>
      <c r="D36" s="4">
        <f t="shared" si="0"/>
        <v>8557980.3166452646</v>
      </c>
      <c r="E36" s="4">
        <f t="shared" si="1"/>
        <v>6698402.5103408881</v>
      </c>
      <c r="F36" s="4">
        <f t="shared" si="2"/>
        <v>15256382.826986153</v>
      </c>
      <c r="G36" s="4">
        <f t="shared" si="3"/>
        <v>1882755669.6619582</v>
      </c>
      <c r="H36" s="2">
        <f t="shared" si="4"/>
        <v>13872646.440035384</v>
      </c>
    </row>
    <row r="37" spans="2:8" x14ac:dyDescent="0.25">
      <c r="B37">
        <v>21</v>
      </c>
      <c r="C37" s="1">
        <v>4.2500000000000003E-2</v>
      </c>
      <c r="D37" s="4">
        <f t="shared" si="0"/>
        <v>8557980.3166452646</v>
      </c>
      <c r="E37" s="4">
        <f t="shared" si="1"/>
        <v>6668092.9967194358</v>
      </c>
      <c r="F37" s="4">
        <f t="shared" si="2"/>
        <v>15226073.313364699</v>
      </c>
      <c r="G37" s="4">
        <f t="shared" si="3"/>
        <v>1874197689.3453131</v>
      </c>
      <c r="H37" s="2">
        <f t="shared" si="4"/>
        <v>13893658.133081896</v>
      </c>
    </row>
    <row r="38" spans="2:8" x14ac:dyDescent="0.25">
      <c r="B38">
        <v>22</v>
      </c>
      <c r="C38" s="1">
        <v>4.2500000000000003E-2</v>
      </c>
      <c r="D38" s="4">
        <f t="shared" si="0"/>
        <v>8557980.3166452646</v>
      </c>
      <c r="E38" s="4">
        <f t="shared" si="1"/>
        <v>6637783.4830979845</v>
      </c>
      <c r="F38" s="4">
        <f t="shared" si="2"/>
        <v>15195763.79974325</v>
      </c>
      <c r="G38" s="4">
        <f t="shared" si="3"/>
        <v>1865639709.0286679</v>
      </c>
      <c r="H38" s="2">
        <f t="shared" si="4"/>
        <v>13914140.757298335</v>
      </c>
    </row>
    <row r="39" spans="2:8" x14ac:dyDescent="0.25">
      <c r="B39">
        <v>23</v>
      </c>
      <c r="C39" s="1">
        <v>4.2500000000000003E-2</v>
      </c>
      <c r="D39" s="4">
        <f t="shared" si="0"/>
        <v>8557980.3166452665</v>
      </c>
      <c r="E39" s="4">
        <f t="shared" si="1"/>
        <v>6607473.9694765331</v>
      </c>
      <c r="F39" s="4">
        <f t="shared" si="2"/>
        <v>15165454.286121801</v>
      </c>
      <c r="G39" s="4">
        <f t="shared" si="3"/>
        <v>1857081728.7120225</v>
      </c>
      <c r="H39" s="2">
        <f t="shared" si="4"/>
        <v>13934098.945254445</v>
      </c>
    </row>
    <row r="40" spans="2:8" x14ac:dyDescent="0.25">
      <c r="B40">
        <v>24</v>
      </c>
      <c r="C40" s="1">
        <v>4.2500000000000003E-2</v>
      </c>
      <c r="D40" s="4">
        <f t="shared" si="0"/>
        <v>8557980.3166452646</v>
      </c>
      <c r="E40" s="4">
        <f t="shared" si="1"/>
        <v>6577164.4558550799</v>
      </c>
      <c r="F40" s="4">
        <f t="shared" si="2"/>
        <v>15135144.772500344</v>
      </c>
      <c r="G40" s="4">
        <f t="shared" si="3"/>
        <v>1848523748.3953772</v>
      </c>
      <c r="H40" s="2">
        <f t="shared" si="4"/>
        <v>13953537.297053974</v>
      </c>
    </row>
    <row r="41" spans="2:8" x14ac:dyDescent="0.25">
      <c r="B41">
        <v>25</v>
      </c>
      <c r="C41" s="1">
        <v>4.2500000000000003E-2</v>
      </c>
      <c r="D41" s="4">
        <f t="shared" si="0"/>
        <v>8557980.3166452646</v>
      </c>
      <c r="E41" s="4">
        <f t="shared" si="1"/>
        <v>6546854.9422336277</v>
      </c>
      <c r="F41" s="4">
        <f t="shared" si="2"/>
        <v>15104835.258878892</v>
      </c>
      <c r="G41" s="4">
        <f t="shared" si="3"/>
        <v>1839965768.078732</v>
      </c>
      <c r="H41" s="2">
        <f t="shared" si="4"/>
        <v>13972460.380540499</v>
      </c>
    </row>
    <row r="42" spans="2:8" x14ac:dyDescent="0.25">
      <c r="B42">
        <v>26</v>
      </c>
      <c r="C42" s="1">
        <v>4.2500000000000003E-2</v>
      </c>
      <c r="D42" s="4">
        <f t="shared" si="0"/>
        <v>8557980.3166452646</v>
      </c>
      <c r="E42" s="4">
        <f t="shared" si="1"/>
        <v>6516545.4286121763</v>
      </c>
      <c r="F42" s="4">
        <f t="shared" si="2"/>
        <v>15074525.745257441</v>
      </c>
      <c r="G42" s="4">
        <f t="shared" si="3"/>
        <v>1831407787.7620869</v>
      </c>
      <c r="H42" s="2">
        <f t="shared" si="4"/>
        <v>13990872.731502084</v>
      </c>
    </row>
    <row r="43" spans="2:8" x14ac:dyDescent="0.25">
      <c r="B43">
        <v>27</v>
      </c>
      <c r="C43" s="1">
        <v>4.2500000000000003E-2</v>
      </c>
      <c r="D43" s="4">
        <f t="shared" si="0"/>
        <v>8557980.3166452665</v>
      </c>
      <c r="E43" s="4">
        <f t="shared" si="1"/>
        <v>6486235.914990725</v>
      </c>
      <c r="F43" s="4">
        <f t="shared" si="2"/>
        <v>15044216.231635991</v>
      </c>
      <c r="G43" s="4">
        <f t="shared" si="3"/>
        <v>1822849807.4454415</v>
      </c>
      <c r="H43" s="2">
        <f t="shared" si="4"/>
        <v>14008778.853874616</v>
      </c>
    </row>
    <row r="44" spans="2:8" x14ac:dyDescent="0.25">
      <c r="B44">
        <v>28</v>
      </c>
      <c r="C44" s="1">
        <v>4.2500000000000003E-2</v>
      </c>
      <c r="D44" s="4">
        <f t="shared" si="0"/>
        <v>8557980.3166452646</v>
      </c>
      <c r="E44" s="4">
        <f t="shared" si="1"/>
        <v>6455926.4013692727</v>
      </c>
      <c r="F44" s="4">
        <f t="shared" si="2"/>
        <v>15013906.718014538</v>
      </c>
      <c r="G44" s="4">
        <f t="shared" si="3"/>
        <v>1814291827.1287961</v>
      </c>
      <c r="H44" s="2">
        <f t="shared" si="4"/>
        <v>14026183.21994397</v>
      </c>
    </row>
    <row r="45" spans="2:8" x14ac:dyDescent="0.25">
      <c r="B45">
        <v>29</v>
      </c>
      <c r="C45" s="1">
        <v>4.2500000000000003E-2</v>
      </c>
      <c r="D45" s="4">
        <f t="shared" si="0"/>
        <v>8557980.3166452646</v>
      </c>
      <c r="E45" s="4">
        <f t="shared" si="1"/>
        <v>6425616.8877478195</v>
      </c>
      <c r="F45" s="4">
        <f t="shared" si="2"/>
        <v>14983597.204393085</v>
      </c>
      <c r="G45" s="4">
        <f t="shared" si="3"/>
        <v>1805733846.812151</v>
      </c>
      <c r="H45" s="2">
        <f t="shared" si="4"/>
        <v>14043090.270546924</v>
      </c>
    </row>
    <row r="46" spans="2:8" x14ac:dyDescent="0.25">
      <c r="B46">
        <v>30</v>
      </c>
      <c r="C46" s="1">
        <v>4.2500000000000003E-2</v>
      </c>
      <c r="D46" s="4">
        <f t="shared" si="0"/>
        <v>8557980.3166452646</v>
      </c>
      <c r="E46" s="4">
        <f t="shared" si="1"/>
        <v>6395307.3741263682</v>
      </c>
      <c r="F46" s="4">
        <f t="shared" si="2"/>
        <v>14953287.690771632</v>
      </c>
      <c r="G46" s="4">
        <f t="shared" si="3"/>
        <v>1797175866.4955058</v>
      </c>
      <c r="H46" s="2">
        <f t="shared" si="4"/>
        <v>14059504.415270934</v>
      </c>
    </row>
    <row r="47" spans="2:8" x14ac:dyDescent="0.25">
      <c r="B47">
        <v>31</v>
      </c>
      <c r="C47" s="1">
        <v>4.2500000000000003E-2</v>
      </c>
      <c r="D47" s="4">
        <f t="shared" si="0"/>
        <v>8557980.3166452665</v>
      </c>
      <c r="E47" s="4">
        <f t="shared" si="1"/>
        <v>6364997.8605049169</v>
      </c>
      <c r="F47" s="4">
        <f t="shared" si="2"/>
        <v>14922978.177150182</v>
      </c>
      <c r="G47" s="4">
        <f t="shared" si="3"/>
        <v>1788617886.1788604</v>
      </c>
      <c r="H47" s="2">
        <f t="shared" si="4"/>
        <v>14075430.032652646</v>
      </c>
    </row>
    <row r="48" spans="2:8" x14ac:dyDescent="0.25">
      <c r="B48">
        <v>32</v>
      </c>
      <c r="C48" s="1">
        <v>4.2500000000000003E-2</v>
      </c>
      <c r="D48" s="4">
        <f t="shared" si="0"/>
        <v>8557980.3166452646</v>
      </c>
      <c r="E48" s="4">
        <f t="shared" si="1"/>
        <v>6334688.3468834646</v>
      </c>
      <c r="F48" s="4">
        <f t="shared" si="2"/>
        <v>14892668.663528729</v>
      </c>
      <c r="G48" s="4">
        <f t="shared" si="3"/>
        <v>1780059905.862215</v>
      </c>
      <c r="H48" s="2">
        <f t="shared" si="4"/>
        <v>14090871.470375292</v>
      </c>
    </row>
    <row r="49" spans="2:8" x14ac:dyDescent="0.25">
      <c r="B49">
        <v>33</v>
      </c>
      <c r="C49" s="1">
        <v>4.2500000000000003E-2</v>
      </c>
      <c r="D49" s="4">
        <f t="shared" si="0"/>
        <v>8557980.3166452646</v>
      </c>
      <c r="E49" s="4">
        <f t="shared" si="1"/>
        <v>6304378.8332620123</v>
      </c>
      <c r="F49" s="4">
        <f t="shared" si="2"/>
        <v>14862359.149907276</v>
      </c>
      <c r="G49" s="4">
        <f t="shared" si="3"/>
        <v>1771501925.5455699</v>
      </c>
      <c r="H49" s="2">
        <f t="shared" si="4"/>
        <v>14105833.045464804</v>
      </c>
    </row>
    <row r="50" spans="2:8" x14ac:dyDescent="0.25">
      <c r="B50">
        <v>34</v>
      </c>
      <c r="C50" s="1">
        <v>4.2500000000000003E-2</v>
      </c>
      <c r="D50" s="4">
        <f t="shared" si="0"/>
        <v>8557980.3166452646</v>
      </c>
      <c r="E50" s="4">
        <f t="shared" si="1"/>
        <v>6274069.3196405601</v>
      </c>
      <c r="F50" s="4">
        <f t="shared" si="2"/>
        <v>14832049.636285825</v>
      </c>
      <c r="G50" s="4">
        <f t="shared" si="3"/>
        <v>1762943945.2289248</v>
      </c>
      <c r="H50" s="2">
        <f t="shared" si="4"/>
        <v>14120319.044484824</v>
      </c>
    </row>
    <row r="51" spans="2:8" x14ac:dyDescent="0.25">
      <c r="B51">
        <v>35</v>
      </c>
      <c r="C51" s="1">
        <v>4.2500000000000003E-2</v>
      </c>
      <c r="D51" s="4">
        <f t="shared" si="0"/>
        <v>8557980.3166452665</v>
      </c>
      <c r="E51" s="4">
        <f t="shared" si="1"/>
        <v>6243759.8060191087</v>
      </c>
      <c r="F51" s="4">
        <f t="shared" si="2"/>
        <v>14801740.122664375</v>
      </c>
      <c r="G51" s="4">
        <f t="shared" si="3"/>
        <v>1754385964.9122794</v>
      </c>
      <c r="H51" s="2">
        <f t="shared" si="4"/>
        <v>14134333.723730549</v>
      </c>
    </row>
    <row r="52" spans="2:8" x14ac:dyDescent="0.25">
      <c r="B52">
        <v>36</v>
      </c>
      <c r="C52" s="1">
        <v>4.2500000000000003E-2</v>
      </c>
      <c r="D52" s="4">
        <f t="shared" si="0"/>
        <v>8557980.3166452646</v>
      </c>
      <c r="E52" s="4">
        <f t="shared" si="1"/>
        <v>6213450.2923976565</v>
      </c>
      <c r="F52" s="4">
        <f t="shared" si="2"/>
        <v>14771430.60904292</v>
      </c>
      <c r="G52" s="4">
        <f t="shared" si="3"/>
        <v>1745827984.595634</v>
      </c>
      <c r="H52" s="2">
        <f t="shared" si="4"/>
        <v>14147881.30942139</v>
      </c>
    </row>
    <row r="53" spans="2:8" x14ac:dyDescent="0.25">
      <c r="B53">
        <v>37</v>
      </c>
      <c r="C53" s="1">
        <v>7.5499999999999998E-2</v>
      </c>
      <c r="D53" s="4">
        <f t="shared" si="0"/>
        <v>8557980.3166452646</v>
      </c>
      <c r="E53" s="4">
        <f t="shared" si="1"/>
        <v>10984167.736414198</v>
      </c>
      <c r="F53" s="4">
        <f t="shared" si="2"/>
        <v>19542148.053059462</v>
      </c>
      <c r="G53" s="4">
        <f t="shared" si="3"/>
        <v>1737270004.2789888</v>
      </c>
      <c r="H53" s="2">
        <f t="shared" si="4"/>
        <v>1232891.2626318438</v>
      </c>
    </row>
    <row r="54" spans="2:8" x14ac:dyDescent="0.25">
      <c r="B54">
        <v>38</v>
      </c>
      <c r="C54" s="1">
        <v>7.5499999999999998E-2</v>
      </c>
      <c r="D54" s="4">
        <f t="shared" si="0"/>
        <v>8557980.3166452646</v>
      </c>
      <c r="E54" s="4">
        <f t="shared" si="1"/>
        <v>10930323.776921971</v>
      </c>
      <c r="F54" s="4">
        <f t="shared" si="2"/>
        <v>19488304.093567237</v>
      </c>
      <c r="G54" s="4">
        <f t="shared" si="3"/>
        <v>1728712023.9623437</v>
      </c>
      <c r="H54" s="2">
        <f t="shared" si="4"/>
        <v>1371206.3949674142</v>
      </c>
    </row>
    <row r="55" spans="2:8" x14ac:dyDescent="0.25">
      <c r="B55">
        <v>39</v>
      </c>
      <c r="C55" s="1">
        <v>7.5499999999999998E-2</v>
      </c>
      <c r="D55" s="4">
        <f t="shared" si="0"/>
        <v>8557980.3166452665</v>
      </c>
      <c r="E55" s="4">
        <f t="shared" si="1"/>
        <v>10876479.817429746</v>
      </c>
      <c r="F55" s="4">
        <f t="shared" si="2"/>
        <v>19434460.134075012</v>
      </c>
      <c r="G55" s="4">
        <f t="shared" si="3"/>
        <v>1720154043.6456983</v>
      </c>
      <c r="H55" s="2">
        <f t="shared" si="4"/>
        <v>1508152.6093238336</v>
      </c>
    </row>
    <row r="56" spans="2:8" x14ac:dyDescent="0.25">
      <c r="B56">
        <v>40</v>
      </c>
      <c r="C56" s="1">
        <v>7.5499999999999998E-2</v>
      </c>
      <c r="D56" s="4">
        <f t="shared" si="0"/>
        <v>8557980.3166452646</v>
      </c>
      <c r="E56" s="4">
        <f t="shared" si="1"/>
        <v>10822635.857937519</v>
      </c>
      <c r="F56" s="4">
        <f t="shared" si="2"/>
        <v>19380616.174582783</v>
      </c>
      <c r="G56" s="4">
        <f t="shared" si="3"/>
        <v>1711596063.3290529</v>
      </c>
      <c r="H56" s="2">
        <f t="shared" si="4"/>
        <v>1643739.9222670123</v>
      </c>
    </row>
    <row r="57" spans="2:8" x14ac:dyDescent="0.25">
      <c r="B57">
        <v>41</v>
      </c>
      <c r="C57" s="1">
        <v>7.5499999999999998E-2</v>
      </c>
      <c r="D57" s="4">
        <f t="shared" si="0"/>
        <v>8557980.3166452646</v>
      </c>
      <c r="E57" s="4">
        <f t="shared" si="1"/>
        <v>10768791.898445291</v>
      </c>
      <c r="F57" s="4">
        <f t="shared" si="2"/>
        <v>19326772.215090558</v>
      </c>
      <c r="G57" s="4">
        <f t="shared" si="3"/>
        <v>1703038083.0124078</v>
      </c>
      <c r="H57" s="2">
        <f t="shared" si="4"/>
        <v>1777978.2854432827</v>
      </c>
    </row>
    <row r="58" spans="2:8" x14ac:dyDescent="0.25">
      <c r="B58">
        <v>42</v>
      </c>
      <c r="C58" s="1">
        <v>7.5499999999999998E-2</v>
      </c>
      <c r="D58" s="4">
        <f t="shared" si="0"/>
        <v>8557980.3166452646</v>
      </c>
      <c r="E58" s="4">
        <f t="shared" si="1"/>
        <v>10714947.938953066</v>
      </c>
      <c r="F58" s="4">
        <f t="shared" si="2"/>
        <v>19272928.255598329</v>
      </c>
      <c r="G58" s="4">
        <f t="shared" si="3"/>
        <v>1694480102.6957626</v>
      </c>
      <c r="H58" s="2">
        <f t="shared" si="4"/>
        <v>1910877.5859733713</v>
      </c>
    </row>
    <row r="59" spans="2:8" x14ac:dyDescent="0.25">
      <c r="B59">
        <v>43</v>
      </c>
      <c r="C59" s="1">
        <v>7.5499999999999998E-2</v>
      </c>
      <c r="D59" s="4">
        <f t="shared" si="0"/>
        <v>8557980.3166452665</v>
      </c>
      <c r="E59" s="4">
        <f t="shared" si="1"/>
        <v>10661103.979460839</v>
      </c>
      <c r="F59" s="4">
        <f t="shared" si="2"/>
        <v>19219084.296106108</v>
      </c>
      <c r="G59" s="4">
        <f t="shared" si="3"/>
        <v>1685922122.3791173</v>
      </c>
      <c r="H59" s="2">
        <f t="shared" si="4"/>
        <v>2042447.646843927</v>
      </c>
    </row>
    <row r="60" spans="2:8" x14ac:dyDescent="0.25">
      <c r="B60">
        <v>44</v>
      </c>
      <c r="C60" s="1">
        <v>7.5499999999999998E-2</v>
      </c>
      <c r="D60" s="4">
        <f t="shared" si="0"/>
        <v>8557980.3166452646</v>
      </c>
      <c r="E60" s="4">
        <f t="shared" si="1"/>
        <v>10607260.019968612</v>
      </c>
      <c r="F60" s="4">
        <f t="shared" si="2"/>
        <v>19165240.336613879</v>
      </c>
      <c r="G60" s="4">
        <f t="shared" si="3"/>
        <v>1677364142.0624719</v>
      </c>
      <c r="H60" s="2">
        <f t="shared" si="4"/>
        <v>2172698.2272969726</v>
      </c>
    </row>
    <row r="61" spans="2:8" x14ac:dyDescent="0.25">
      <c r="B61">
        <v>45</v>
      </c>
      <c r="C61" s="1">
        <v>7.5499999999999998E-2</v>
      </c>
      <c r="D61" s="4">
        <f t="shared" si="0"/>
        <v>8557980.3166452646</v>
      </c>
      <c r="E61" s="4">
        <f t="shared" si="1"/>
        <v>10553416.060476385</v>
      </c>
      <c r="F61" s="4">
        <f t="shared" si="2"/>
        <v>19111396.37712165</v>
      </c>
      <c r="G61" s="4">
        <f t="shared" si="3"/>
        <v>1668806161.7458267</v>
      </c>
      <c r="H61" s="2">
        <f t="shared" si="4"/>
        <v>2301639.0232168464</v>
      </c>
    </row>
    <row r="62" spans="2:8" x14ac:dyDescent="0.25">
      <c r="B62">
        <v>46</v>
      </c>
      <c r="C62" s="1">
        <v>7.5499999999999998E-2</v>
      </c>
      <c r="D62" s="4">
        <f t="shared" si="0"/>
        <v>8557980.3166452646</v>
      </c>
      <c r="E62" s="4">
        <f t="shared" si="1"/>
        <v>10499572.10098416</v>
      </c>
      <c r="F62" s="4">
        <f t="shared" si="2"/>
        <v>19057552.417629424</v>
      </c>
      <c r="G62" s="4">
        <f t="shared" si="3"/>
        <v>1660248181.4291816</v>
      </c>
      <c r="H62" s="2">
        <f t="shared" si="4"/>
        <v>2429279.6675150832</v>
      </c>
    </row>
    <row r="63" spans="2:8" x14ac:dyDescent="0.25">
      <c r="B63">
        <v>47</v>
      </c>
      <c r="C63" s="1">
        <v>7.5499999999999998E-2</v>
      </c>
      <c r="D63" s="4">
        <f t="shared" si="0"/>
        <v>8557980.3166452665</v>
      </c>
      <c r="E63" s="4">
        <f t="shared" si="1"/>
        <v>10445728.141491935</v>
      </c>
      <c r="F63" s="4">
        <f t="shared" si="2"/>
        <v>19003708.458137199</v>
      </c>
      <c r="G63" s="4">
        <f t="shared" si="3"/>
        <v>1651690201.1125362</v>
      </c>
      <c r="H63" s="2">
        <f t="shared" si="4"/>
        <v>2555629.730512999</v>
      </c>
    </row>
    <row r="64" spans="2:8" x14ac:dyDescent="0.25">
      <c r="B64">
        <v>48</v>
      </c>
      <c r="C64" s="1">
        <v>7.5499999999999998E-2</v>
      </c>
      <c r="D64" s="4">
        <f t="shared" si="0"/>
        <v>8557980.3166452646</v>
      </c>
      <c r="E64" s="4">
        <f t="shared" si="1"/>
        <v>10391884.181999708</v>
      </c>
      <c r="F64" s="4">
        <f t="shared" si="2"/>
        <v>18949864.49864497</v>
      </c>
      <c r="G64" s="4">
        <f t="shared" si="3"/>
        <v>1643132220.7958908</v>
      </c>
      <c r="H64" s="2">
        <f t="shared" si="4"/>
        <v>2680698.7203220087</v>
      </c>
    </row>
    <row r="65" spans="2:8" x14ac:dyDescent="0.25">
      <c r="B65">
        <v>49</v>
      </c>
      <c r="C65" s="1">
        <v>7.5499999999999998E-2</v>
      </c>
      <c r="D65" s="4">
        <f t="shared" si="0"/>
        <v>8557980.3166452646</v>
      </c>
      <c r="E65" s="4">
        <f t="shared" si="1"/>
        <v>10338040.222507481</v>
      </c>
      <c r="F65" s="4">
        <f t="shared" si="2"/>
        <v>18896020.539152745</v>
      </c>
      <c r="G65" s="4">
        <f t="shared" si="3"/>
        <v>1634574240.4792457</v>
      </c>
      <c r="H65" s="2">
        <f t="shared" si="4"/>
        <v>2804496.0832217336</v>
      </c>
    </row>
    <row r="66" spans="2:8" x14ac:dyDescent="0.25">
      <c r="B66">
        <v>50</v>
      </c>
      <c r="C66" s="1">
        <v>7.5499999999999998E-2</v>
      </c>
      <c r="D66" s="4">
        <f t="shared" si="0"/>
        <v>8557980.3166452646</v>
      </c>
      <c r="E66" s="4">
        <f t="shared" si="1"/>
        <v>10284196.263015253</v>
      </c>
      <c r="F66" s="4">
        <f t="shared" si="2"/>
        <v>18842176.57966052</v>
      </c>
      <c r="G66" s="4">
        <f t="shared" si="3"/>
        <v>1626016260.1626005</v>
      </c>
      <c r="H66" s="2">
        <f t="shared" si="4"/>
        <v>2927031.2040359736</v>
      </c>
    </row>
    <row r="67" spans="2:8" x14ac:dyDescent="0.25">
      <c r="B67">
        <v>51</v>
      </c>
      <c r="C67" s="1">
        <v>7.5499999999999998E-2</v>
      </c>
      <c r="D67" s="4">
        <f t="shared" si="0"/>
        <v>8557980.3166452665</v>
      </c>
      <c r="E67" s="4">
        <f t="shared" si="1"/>
        <v>10230352.303523028</v>
      </c>
      <c r="F67" s="4">
        <f t="shared" si="2"/>
        <v>18788332.620168295</v>
      </c>
      <c r="G67" s="4">
        <f t="shared" si="3"/>
        <v>1617458279.8459551</v>
      </c>
      <c r="H67" s="2">
        <f t="shared" si="4"/>
        <v>3048313.4065064099</v>
      </c>
    </row>
    <row r="68" spans="2:8" x14ac:dyDescent="0.25">
      <c r="B68">
        <v>52</v>
      </c>
      <c r="C68" s="1">
        <v>7.5499999999999998E-2</v>
      </c>
      <c r="D68" s="4">
        <f t="shared" si="0"/>
        <v>8557980.3166452646</v>
      </c>
      <c r="E68" s="4">
        <f t="shared" si="1"/>
        <v>10176508.344030801</v>
      </c>
      <c r="F68" s="4">
        <f t="shared" si="2"/>
        <v>18734488.660676066</v>
      </c>
      <c r="G68" s="4">
        <f t="shared" si="3"/>
        <v>1608900299.5293097</v>
      </c>
      <c r="H68" s="2">
        <f t="shared" si="4"/>
        <v>3168351.953664171</v>
      </c>
    </row>
    <row r="69" spans="2:8" x14ac:dyDescent="0.25">
      <c r="B69">
        <v>53</v>
      </c>
      <c r="C69" s="1">
        <v>7.5499999999999998E-2</v>
      </c>
      <c r="D69" s="4">
        <f t="shared" si="0"/>
        <v>8557980.3166452646</v>
      </c>
      <c r="E69" s="4">
        <f t="shared" si="1"/>
        <v>10122664.384538574</v>
      </c>
      <c r="F69" s="4">
        <f t="shared" si="2"/>
        <v>18680644.701183841</v>
      </c>
      <c r="G69" s="4">
        <f t="shared" si="3"/>
        <v>1600342319.2126646</v>
      </c>
      <c r="H69" s="2">
        <f t="shared" si="4"/>
        <v>3287156.0481991889</v>
      </c>
    </row>
    <row r="70" spans="2:8" x14ac:dyDescent="0.25">
      <c r="B70">
        <v>54</v>
      </c>
      <c r="C70" s="1">
        <v>7.5499999999999998E-2</v>
      </c>
      <c r="D70" s="4">
        <f t="shared" si="0"/>
        <v>8557980.3166452646</v>
      </c>
      <c r="E70" s="4">
        <f t="shared" si="1"/>
        <v>10068820.425046349</v>
      </c>
      <c r="F70" s="4">
        <f t="shared" si="2"/>
        <v>18626800.741691612</v>
      </c>
      <c r="G70" s="4">
        <f t="shared" si="3"/>
        <v>1591784338.8960195</v>
      </c>
      <c r="H70" s="2">
        <f t="shared" si="4"/>
        <v>3404734.8328274889</v>
      </c>
    </row>
    <row r="71" spans="2:8" x14ac:dyDescent="0.25">
      <c r="B71">
        <v>55</v>
      </c>
      <c r="C71" s="1">
        <v>7.5499999999999998E-2</v>
      </c>
      <c r="D71" s="4">
        <f t="shared" si="0"/>
        <v>8557980.3166452665</v>
      </c>
      <c r="E71" s="4">
        <f t="shared" si="1"/>
        <v>10014976.465554122</v>
      </c>
      <c r="F71" s="4">
        <f t="shared" si="2"/>
        <v>18572956.78219939</v>
      </c>
      <c r="G71" s="4">
        <f t="shared" si="3"/>
        <v>1583226358.5793741</v>
      </c>
      <c r="H71" s="2">
        <f t="shared" si="4"/>
        <v>3521097.3906562133</v>
      </c>
    </row>
    <row r="72" spans="2:8" x14ac:dyDescent="0.25">
      <c r="B72">
        <v>56</v>
      </c>
      <c r="C72" s="1">
        <v>7.5499999999999998E-2</v>
      </c>
      <c r="D72" s="4">
        <f t="shared" si="0"/>
        <v>8557980.3166452646</v>
      </c>
      <c r="E72" s="4">
        <f t="shared" si="1"/>
        <v>9961132.5060618948</v>
      </c>
      <c r="F72" s="4">
        <f t="shared" si="2"/>
        <v>18519112.822707161</v>
      </c>
      <c r="G72" s="4">
        <f t="shared" si="3"/>
        <v>1574668378.2627287</v>
      </c>
      <c r="H72" s="2">
        <f t="shared" si="4"/>
        <v>3636252.7455466748</v>
      </c>
    </row>
    <row r="73" spans="2:8" x14ac:dyDescent="0.25">
      <c r="B73">
        <v>57</v>
      </c>
      <c r="C73" s="1">
        <v>7.5499999999999998E-2</v>
      </c>
      <c r="D73" s="4">
        <f t="shared" si="0"/>
        <v>8557980.3166452646</v>
      </c>
      <c r="E73" s="4">
        <f t="shared" si="1"/>
        <v>9907288.5465696678</v>
      </c>
      <c r="F73" s="4">
        <f t="shared" si="2"/>
        <v>18465268.863214932</v>
      </c>
      <c r="G73" s="4">
        <f t="shared" si="3"/>
        <v>1566110397.9460835</v>
      </c>
      <c r="H73" s="2">
        <f t="shared" si="4"/>
        <v>3750209.8624750976</v>
      </c>
    </row>
    <row r="74" spans="2:8" x14ac:dyDescent="0.25">
      <c r="B74">
        <v>58</v>
      </c>
      <c r="C74" s="1">
        <v>7.5499999999999998E-2</v>
      </c>
      <c r="D74" s="4">
        <f t="shared" si="0"/>
        <v>8557980.3166452646</v>
      </c>
      <c r="E74" s="4">
        <f t="shared" si="1"/>
        <v>9853444.5870774426</v>
      </c>
      <c r="F74" s="4">
        <f t="shared" si="2"/>
        <v>18411424.903722707</v>
      </c>
      <c r="G74" s="4">
        <f t="shared" si="3"/>
        <v>1557552417.6294384</v>
      </c>
      <c r="H74" s="2">
        <f t="shared" si="4"/>
        <v>3862977.6478914092</v>
      </c>
    </row>
    <row r="75" spans="2:8" x14ac:dyDescent="0.25">
      <c r="B75">
        <v>59</v>
      </c>
      <c r="C75" s="1">
        <v>7.5499999999999998E-2</v>
      </c>
      <c r="D75" s="4">
        <f t="shared" si="0"/>
        <v>8557980.3166452665</v>
      </c>
      <c r="E75" s="4">
        <f t="shared" si="1"/>
        <v>9799600.6275852174</v>
      </c>
      <c r="F75" s="4">
        <f t="shared" si="2"/>
        <v>18357580.944230482</v>
      </c>
      <c r="G75" s="4">
        <f t="shared" si="3"/>
        <v>1548994437.312793</v>
      </c>
      <c r="H75" s="2">
        <f t="shared" si="4"/>
        <v>3974564.950075902</v>
      </c>
    </row>
    <row r="76" spans="2:8" x14ac:dyDescent="0.25">
      <c r="B76">
        <v>60</v>
      </c>
      <c r="C76" s="1">
        <v>7.5499999999999998E-2</v>
      </c>
      <c r="D76" s="4">
        <f t="shared" si="0"/>
        <v>8557980.3166452646</v>
      </c>
      <c r="E76" s="4">
        <f t="shared" si="1"/>
        <v>9745756.6680929903</v>
      </c>
      <c r="F76" s="4">
        <f t="shared" si="2"/>
        <v>18303736.984738253</v>
      </c>
      <c r="G76" s="4">
        <f t="shared" si="3"/>
        <v>1540436456.9961476</v>
      </c>
      <c r="H76" s="2">
        <f t="shared" si="4"/>
        <v>4084980.5594937718</v>
      </c>
    </row>
    <row r="77" spans="2:8" x14ac:dyDescent="0.25">
      <c r="B77">
        <v>61</v>
      </c>
      <c r="C77" s="1">
        <v>7.5499999999999998E-2</v>
      </c>
      <c r="D77" s="4">
        <f t="shared" si="0"/>
        <v>8557980.3166452646</v>
      </c>
      <c r="E77" s="4">
        <f t="shared" si="1"/>
        <v>9691912.7086007632</v>
      </c>
      <c r="F77" s="4">
        <f t="shared" si="2"/>
        <v>18249893.025246028</v>
      </c>
      <c r="G77" s="4">
        <f t="shared" si="3"/>
        <v>1531878476.6795025</v>
      </c>
      <c r="H77" s="2">
        <f t="shared" si="4"/>
        <v>4194233.2091475865</v>
      </c>
    </row>
    <row r="78" spans="2:8" x14ac:dyDescent="0.25">
      <c r="B78">
        <v>62</v>
      </c>
      <c r="C78" s="1">
        <v>7.5499999999999998E-2</v>
      </c>
      <c r="D78" s="4">
        <f t="shared" si="0"/>
        <v>8557980.3166452646</v>
      </c>
      <c r="E78" s="4">
        <f t="shared" si="1"/>
        <v>9638068.7491085362</v>
      </c>
      <c r="F78" s="4">
        <f t="shared" si="2"/>
        <v>18196049.065753803</v>
      </c>
      <c r="G78" s="4">
        <f t="shared" si="3"/>
        <v>1523320496.3628573</v>
      </c>
      <c r="H78" s="2">
        <f t="shared" si="4"/>
        <v>4302331.5749277743</v>
      </c>
    </row>
    <row r="79" spans="2:8" x14ac:dyDescent="0.25">
      <c r="B79">
        <v>63</v>
      </c>
      <c r="C79" s="1">
        <v>7.5499999999999998E-2</v>
      </c>
      <c r="D79" s="4">
        <f t="shared" si="0"/>
        <v>8557980.3166452665</v>
      </c>
      <c r="E79" s="4">
        <f t="shared" si="1"/>
        <v>9584224.789616311</v>
      </c>
      <c r="F79" s="4">
        <f t="shared" si="2"/>
        <v>18142205.106261577</v>
      </c>
      <c r="G79" s="4">
        <f t="shared" si="3"/>
        <v>1514762516.046212</v>
      </c>
      <c r="H79" s="2">
        <f t="shared" si="4"/>
        <v>4409284.2759609763</v>
      </c>
    </row>
    <row r="80" spans="2:8" x14ac:dyDescent="0.25">
      <c r="B80">
        <v>64</v>
      </c>
      <c r="C80" s="1">
        <v>7.5499999999999998E-2</v>
      </c>
      <c r="D80" s="4">
        <f t="shared" si="0"/>
        <v>8557980.3166452646</v>
      </c>
      <c r="E80" s="4">
        <f t="shared" si="1"/>
        <v>9530380.8301240839</v>
      </c>
      <c r="F80" s="4">
        <f t="shared" si="2"/>
        <v>18088361.146769349</v>
      </c>
      <c r="G80" s="4">
        <f t="shared" si="3"/>
        <v>1506204535.7295666</v>
      </c>
      <c r="H80" s="2">
        <f t="shared" si="4"/>
        <v>4515099.874956416</v>
      </c>
    </row>
    <row r="81" spans="2:8" x14ac:dyDescent="0.25">
      <c r="B81">
        <v>65</v>
      </c>
      <c r="C81" s="1">
        <v>7.5499999999999998E-2</v>
      </c>
      <c r="D81" s="4">
        <f t="shared" si="0"/>
        <v>8557980.3166452646</v>
      </c>
      <c r="E81" s="4">
        <f t="shared" si="1"/>
        <v>9476536.8706318568</v>
      </c>
      <c r="F81" s="4">
        <f t="shared" si="2"/>
        <v>18034517.187277123</v>
      </c>
      <c r="G81" s="4">
        <f t="shared" si="3"/>
        <v>1497646555.4129214</v>
      </c>
      <c r="H81" s="2">
        <f t="shared" si="4"/>
        <v>4619786.8785501905</v>
      </c>
    </row>
    <row r="82" spans="2:8" x14ac:dyDescent="0.25">
      <c r="B82">
        <v>66</v>
      </c>
      <c r="C82" s="1">
        <v>7.5499999999999998E-2</v>
      </c>
      <c r="D82" s="4">
        <f t="shared" ref="D82:D145" si="5">IF(G81=0,0,G81/($C$12+1-B82))</f>
        <v>8557980.3166452646</v>
      </c>
      <c r="E82" s="4">
        <f t="shared" ref="E82:E145" si="6">(C82/12)*G81</f>
        <v>9422692.9111396316</v>
      </c>
      <c r="F82" s="4">
        <f t="shared" ref="F82:F145" si="7">E82+D82</f>
        <v>17980673.227784894</v>
      </c>
      <c r="G82" s="4">
        <f t="shared" ref="G82:G145" si="8">G81-D82</f>
        <v>1489088575.0962763</v>
      </c>
      <c r="H82" s="2">
        <f t="shared" ref="H82:H145" si="9">-FV($C$6,$C$12-B82+1,0,$C$9-F82,1)</f>
        <v>4723353.7376476536</v>
      </c>
    </row>
    <row r="83" spans="2:8" x14ac:dyDescent="0.25">
      <c r="B83">
        <v>67</v>
      </c>
      <c r="C83" s="1">
        <v>7.5499999999999998E-2</v>
      </c>
      <c r="D83" s="4">
        <f t="shared" si="5"/>
        <v>8557980.3166452665</v>
      </c>
      <c r="E83" s="4">
        <f t="shared" si="6"/>
        <v>9368848.9516474046</v>
      </c>
      <c r="F83" s="4">
        <f t="shared" si="7"/>
        <v>17926829.268292673</v>
      </c>
      <c r="G83" s="4">
        <f t="shared" si="8"/>
        <v>1480530594.7796309</v>
      </c>
      <c r="H83" s="2">
        <f t="shared" si="9"/>
        <v>4825808.8477636529</v>
      </c>
    </row>
    <row r="84" spans="2:8" x14ac:dyDescent="0.25">
      <c r="B84">
        <v>68</v>
      </c>
      <c r="C84" s="1">
        <v>7.5499999999999998E-2</v>
      </c>
      <c r="D84" s="4">
        <f t="shared" si="5"/>
        <v>8557980.3166452646</v>
      </c>
      <c r="E84" s="4">
        <f t="shared" si="6"/>
        <v>9315004.9921551775</v>
      </c>
      <c r="F84" s="4">
        <f t="shared" si="7"/>
        <v>17872985.308800444</v>
      </c>
      <c r="G84" s="4">
        <f t="shared" si="8"/>
        <v>1471972614.4629855</v>
      </c>
      <c r="H84" s="2">
        <f t="shared" si="9"/>
        <v>4927160.5493609598</v>
      </c>
    </row>
    <row r="85" spans="2:8" x14ac:dyDescent="0.25">
      <c r="B85">
        <v>69</v>
      </c>
      <c r="C85" s="1">
        <v>7.5499999999999998E-2</v>
      </c>
      <c r="D85" s="4">
        <f t="shared" si="5"/>
        <v>8557980.3166452646</v>
      </c>
      <c r="E85" s="4">
        <f t="shared" si="6"/>
        <v>9261161.0326629505</v>
      </c>
      <c r="F85" s="4">
        <f t="shared" si="7"/>
        <v>17819141.349308215</v>
      </c>
      <c r="G85" s="4">
        <f t="shared" si="8"/>
        <v>1463414634.1463404</v>
      </c>
      <c r="H85" s="2">
        <f t="shared" si="9"/>
        <v>5027417.1281865062</v>
      </c>
    </row>
    <row r="86" spans="2:8" x14ac:dyDescent="0.25">
      <c r="B86">
        <v>70</v>
      </c>
      <c r="C86" s="1">
        <v>7.5499999999999998E-2</v>
      </c>
      <c r="D86" s="4">
        <f t="shared" si="5"/>
        <v>8557980.3166452646</v>
      </c>
      <c r="E86" s="4">
        <f t="shared" si="6"/>
        <v>9207317.0731707253</v>
      </c>
      <c r="F86" s="4">
        <f t="shared" si="7"/>
        <v>17765297.38981599</v>
      </c>
      <c r="G86" s="4">
        <f t="shared" si="8"/>
        <v>1454856653.8296952</v>
      </c>
      <c r="H86" s="2">
        <f t="shared" si="9"/>
        <v>5126586.815605822</v>
      </c>
    </row>
    <row r="87" spans="2:8" x14ac:dyDescent="0.25">
      <c r="B87">
        <v>71</v>
      </c>
      <c r="C87" s="1">
        <v>7.5499999999999998E-2</v>
      </c>
      <c r="D87" s="4">
        <f t="shared" si="5"/>
        <v>8557980.3166452665</v>
      </c>
      <c r="E87" s="4">
        <f t="shared" si="6"/>
        <v>9153473.1136785001</v>
      </c>
      <c r="F87" s="4">
        <f t="shared" si="7"/>
        <v>17711453.430323765</v>
      </c>
      <c r="G87" s="4">
        <f t="shared" si="8"/>
        <v>1446298673.5130498</v>
      </c>
      <c r="H87" s="2">
        <f t="shared" si="9"/>
        <v>5224677.7889354872</v>
      </c>
    </row>
    <row r="88" spans="2:8" x14ac:dyDescent="0.25">
      <c r="B88">
        <v>72</v>
      </c>
      <c r="C88" s="1">
        <v>7.5499999999999998E-2</v>
      </c>
      <c r="D88" s="4">
        <f t="shared" si="5"/>
        <v>8557980.3166452646</v>
      </c>
      <c r="E88" s="4">
        <f t="shared" si="6"/>
        <v>9099629.1541862711</v>
      </c>
      <c r="F88" s="4">
        <f t="shared" si="7"/>
        <v>17657609.470831536</v>
      </c>
      <c r="G88" s="4">
        <f t="shared" si="8"/>
        <v>1437740693.1964045</v>
      </c>
      <c r="H88" s="2">
        <f t="shared" si="9"/>
        <v>5321698.1717735725</v>
      </c>
    </row>
    <row r="89" spans="2:8" x14ac:dyDescent="0.25">
      <c r="B89">
        <v>73</v>
      </c>
      <c r="C89" s="1">
        <v>9.5500000000000002E-2</v>
      </c>
      <c r="D89" s="4">
        <f>IF(G88=0,0,G88/($C$12+1-B89))</f>
        <v>8557980.3166452646</v>
      </c>
      <c r="E89" s="4">
        <f t="shared" si="6"/>
        <v>11442019.683354719</v>
      </c>
      <c r="F89" s="4">
        <f>E89+D89</f>
        <v>19999999.999999985</v>
      </c>
      <c r="G89" s="4">
        <f t="shared" si="8"/>
        <v>1429182712.8797593</v>
      </c>
      <c r="H89" s="2">
        <f t="shared" si="9"/>
        <v>3.3690094288504805E-8</v>
      </c>
    </row>
    <row r="90" spans="2:8" x14ac:dyDescent="0.25">
      <c r="B90">
        <v>74</v>
      </c>
      <c r="C90" s="1">
        <v>9.5500000000000002E-2</v>
      </c>
      <c r="D90" s="4">
        <f t="shared" si="5"/>
        <v>8557980.3166452646</v>
      </c>
      <c r="E90" s="4">
        <f t="shared" si="6"/>
        <v>11373912.423334751</v>
      </c>
      <c r="F90" s="4">
        <f t="shared" si="7"/>
        <v>19931892.739980016</v>
      </c>
      <c r="G90" s="4">
        <f t="shared" si="8"/>
        <v>1420624732.5631142</v>
      </c>
      <c r="H90" s="2">
        <f t="shared" si="9"/>
        <v>153238.07949430405</v>
      </c>
    </row>
    <row r="91" spans="2:8" x14ac:dyDescent="0.25">
      <c r="B91">
        <v>75</v>
      </c>
      <c r="C91" s="1">
        <v>9.5500000000000002E-2</v>
      </c>
      <c r="D91" s="4">
        <f t="shared" si="5"/>
        <v>8557980.3166452665</v>
      </c>
      <c r="E91" s="4">
        <f t="shared" si="6"/>
        <v>11305805.163314782</v>
      </c>
      <c r="F91" s="4">
        <f t="shared" si="7"/>
        <v>19863785.479960047</v>
      </c>
      <c r="G91" s="4">
        <f t="shared" si="8"/>
        <v>1412066752.2464688</v>
      </c>
      <c r="H91" s="2">
        <f t="shared" si="9"/>
        <v>304991.59696832654</v>
      </c>
    </row>
    <row r="92" spans="2:8" x14ac:dyDescent="0.25">
      <c r="B92">
        <v>76</v>
      </c>
      <c r="C92" s="1">
        <v>9.5500000000000002E-2</v>
      </c>
      <c r="D92" s="4">
        <f t="shared" si="5"/>
        <v>8557980.3166452646</v>
      </c>
      <c r="E92" s="4">
        <f t="shared" si="6"/>
        <v>11237697.903294813</v>
      </c>
      <c r="F92" s="4">
        <f t="shared" si="7"/>
        <v>19795678.219940078</v>
      </c>
      <c r="G92" s="4">
        <f t="shared" si="8"/>
        <v>1403508771.9298234</v>
      </c>
      <c r="H92" s="2">
        <f t="shared" si="9"/>
        <v>455271.33918802388</v>
      </c>
    </row>
    <row r="93" spans="2:8" x14ac:dyDescent="0.25">
      <c r="B93">
        <v>77</v>
      </c>
      <c r="C93" s="1">
        <v>9.5500000000000002E-2</v>
      </c>
      <c r="D93" s="4">
        <f t="shared" si="5"/>
        <v>8557980.3166452646</v>
      </c>
      <c r="E93" s="4">
        <f t="shared" si="6"/>
        <v>11169590.643274844</v>
      </c>
      <c r="F93" s="4">
        <f t="shared" si="7"/>
        <v>19727570.959920108</v>
      </c>
      <c r="G93" s="4">
        <f t="shared" si="8"/>
        <v>1394950791.6131783</v>
      </c>
      <c r="H93" s="2">
        <f t="shared" si="9"/>
        <v>604088.0232515923</v>
      </c>
    </row>
    <row r="94" spans="2:8" x14ac:dyDescent="0.25">
      <c r="B94">
        <v>78</v>
      </c>
      <c r="C94" s="1">
        <v>9.5500000000000002E-2</v>
      </c>
      <c r="D94" s="4">
        <f t="shared" si="5"/>
        <v>8557980.3166452646</v>
      </c>
      <c r="E94" s="4">
        <f t="shared" si="6"/>
        <v>11101483.383254876</v>
      </c>
      <c r="F94" s="4">
        <f t="shared" si="7"/>
        <v>19659463.699900143</v>
      </c>
      <c r="G94" s="4">
        <f t="shared" si="8"/>
        <v>1386392811.2965331</v>
      </c>
      <c r="H94" s="2">
        <f t="shared" si="9"/>
        <v>751452.29701132781</v>
      </c>
    </row>
    <row r="95" spans="2:8" x14ac:dyDescent="0.25">
      <c r="B95">
        <v>79</v>
      </c>
      <c r="C95" s="1">
        <v>9.5500000000000002E-2</v>
      </c>
      <c r="D95" s="4">
        <f t="shared" si="5"/>
        <v>8557980.3166452665</v>
      </c>
      <c r="E95" s="4">
        <f t="shared" si="6"/>
        <v>11033376.123234909</v>
      </c>
      <c r="F95" s="4">
        <f t="shared" si="7"/>
        <v>19591356.439880177</v>
      </c>
      <c r="G95" s="4">
        <f t="shared" si="8"/>
        <v>1377834830.9798877</v>
      </c>
      <c r="H95" s="2">
        <f t="shared" si="9"/>
        <v>897374.73949303629</v>
      </c>
    </row>
    <row r="96" spans="2:8" x14ac:dyDescent="0.25">
      <c r="B96">
        <v>80</v>
      </c>
      <c r="C96" s="1">
        <v>9.5500000000000002E-2</v>
      </c>
      <c r="D96" s="4">
        <f t="shared" si="5"/>
        <v>8557980.3166452646</v>
      </c>
      <c r="E96" s="4">
        <f t="shared" si="6"/>
        <v>10965268.86321494</v>
      </c>
      <c r="F96" s="4">
        <f t="shared" si="7"/>
        <v>19523249.179860204</v>
      </c>
      <c r="G96" s="4">
        <f t="shared" si="8"/>
        <v>1369276850.6632423</v>
      </c>
      <c r="H96" s="2">
        <f t="shared" si="9"/>
        <v>1041865.861312969</v>
      </c>
    </row>
    <row r="97" spans="2:8" x14ac:dyDescent="0.25">
      <c r="B97">
        <v>81</v>
      </c>
      <c r="C97" s="1">
        <v>9.5500000000000002E-2</v>
      </c>
      <c r="D97" s="4">
        <f t="shared" si="5"/>
        <v>8557980.3166452646</v>
      </c>
      <c r="E97" s="4">
        <f t="shared" si="6"/>
        <v>10897161.603194969</v>
      </c>
      <c r="F97" s="4">
        <f t="shared" si="7"/>
        <v>19455141.919840232</v>
      </c>
      <c r="G97" s="4">
        <f t="shared" si="8"/>
        <v>1360718870.3465972</v>
      </c>
      <c r="H97" s="2">
        <f t="shared" si="9"/>
        <v>1184936.1050923034</v>
      </c>
    </row>
    <row r="98" spans="2:8" x14ac:dyDescent="0.25">
      <c r="B98">
        <v>82</v>
      </c>
      <c r="C98" s="1">
        <v>9.5500000000000002E-2</v>
      </c>
      <c r="D98" s="4">
        <f t="shared" si="5"/>
        <v>8557980.3166452646</v>
      </c>
      <c r="E98" s="4">
        <f t="shared" si="6"/>
        <v>10829054.343175001</v>
      </c>
      <c r="F98" s="4">
        <f t="shared" si="7"/>
        <v>19387034.659820266</v>
      </c>
      <c r="G98" s="4">
        <f t="shared" si="8"/>
        <v>1352160890.029952</v>
      </c>
      <c r="H98" s="2">
        <f t="shared" si="9"/>
        <v>1326595.8458692858</v>
      </c>
    </row>
    <row r="99" spans="2:8" x14ac:dyDescent="0.25">
      <c r="B99">
        <v>83</v>
      </c>
      <c r="C99" s="1">
        <v>9.5500000000000002E-2</v>
      </c>
      <c r="D99" s="4">
        <f t="shared" si="5"/>
        <v>8557980.3166452665</v>
      </c>
      <c r="E99" s="4">
        <f t="shared" si="6"/>
        <v>10760947.083155034</v>
      </c>
      <c r="F99" s="4">
        <f t="shared" si="7"/>
        <v>19318927.399800301</v>
      </c>
      <c r="G99" s="4">
        <f t="shared" si="8"/>
        <v>1343602909.7133067</v>
      </c>
      <c r="H99" s="2">
        <f t="shared" si="9"/>
        <v>1466855.3915089797</v>
      </c>
    </row>
    <row r="100" spans="2:8" x14ac:dyDescent="0.25">
      <c r="B100">
        <v>84</v>
      </c>
      <c r="C100" s="1">
        <v>9.5500000000000002E-2</v>
      </c>
      <c r="D100" s="4">
        <f t="shared" si="5"/>
        <v>8557980.3166452646</v>
      </c>
      <c r="E100" s="4">
        <f t="shared" si="6"/>
        <v>10692839.823135065</v>
      </c>
      <c r="F100" s="4">
        <f t="shared" si="7"/>
        <v>19250820.139780328</v>
      </c>
      <c r="G100" s="4">
        <f t="shared" si="8"/>
        <v>1335044929.3966613</v>
      </c>
      <c r="H100" s="2">
        <f t="shared" si="9"/>
        <v>1605724.9831105585</v>
      </c>
    </row>
    <row r="101" spans="2:8" x14ac:dyDescent="0.25">
      <c r="B101">
        <v>85</v>
      </c>
      <c r="C101" s="1">
        <v>9.5500000000000002E-2</v>
      </c>
      <c r="D101" s="4">
        <f t="shared" si="5"/>
        <v>8557980.3166452646</v>
      </c>
      <c r="E101" s="4">
        <f t="shared" si="6"/>
        <v>10624732.563115096</v>
      </c>
      <c r="F101" s="4">
        <f t="shared" si="7"/>
        <v>19182712.879760362</v>
      </c>
      <c r="G101" s="4">
        <f t="shared" si="8"/>
        <v>1326486949.0800161</v>
      </c>
      <c r="H101" s="2">
        <f t="shared" si="9"/>
        <v>1743214.7954122222</v>
      </c>
    </row>
    <row r="102" spans="2:8" x14ac:dyDescent="0.25">
      <c r="B102">
        <v>86</v>
      </c>
      <c r="C102" s="1">
        <v>9.5500000000000002E-2</v>
      </c>
      <c r="D102" s="4">
        <f t="shared" si="5"/>
        <v>8557980.3166452646</v>
      </c>
      <c r="E102" s="4">
        <f t="shared" si="6"/>
        <v>10556625.303095128</v>
      </c>
      <c r="F102" s="4">
        <f t="shared" si="7"/>
        <v>19114605.619740393</v>
      </c>
      <c r="G102" s="4">
        <f t="shared" si="8"/>
        <v>1317928968.763371</v>
      </c>
      <c r="H102" s="2">
        <f t="shared" si="9"/>
        <v>1879334.9371938983</v>
      </c>
    </row>
    <row r="103" spans="2:8" x14ac:dyDescent="0.25">
      <c r="B103">
        <v>87</v>
      </c>
      <c r="C103" s="1">
        <v>9.5500000000000002E-2</v>
      </c>
      <c r="D103" s="4">
        <f t="shared" si="5"/>
        <v>8557980.3166452665</v>
      </c>
      <c r="E103" s="4">
        <f t="shared" si="6"/>
        <v>10488518.043075161</v>
      </c>
      <c r="F103" s="4">
        <f t="shared" si="7"/>
        <v>19046498.359720428</v>
      </c>
      <c r="G103" s="4">
        <f t="shared" si="8"/>
        <v>1309370988.4467256</v>
      </c>
      <c r="H103" s="2">
        <f t="shared" si="9"/>
        <v>2014095.4516774144</v>
      </c>
    </row>
    <row r="104" spans="2:8" x14ac:dyDescent="0.25">
      <c r="B104">
        <v>88</v>
      </c>
      <c r="C104" s="1">
        <v>9.5500000000000002E-2</v>
      </c>
      <c r="D104" s="4">
        <f t="shared" si="5"/>
        <v>8557980.3166452646</v>
      </c>
      <c r="E104" s="4">
        <f t="shared" si="6"/>
        <v>10420410.78305519</v>
      </c>
      <c r="F104" s="4">
        <f t="shared" si="7"/>
        <v>18978391.099700455</v>
      </c>
      <c r="G104" s="4">
        <f t="shared" si="8"/>
        <v>1300813008.1300802</v>
      </c>
      <c r="H104" s="2">
        <f t="shared" si="9"/>
        <v>2147506.3169244989</v>
      </c>
    </row>
    <row r="105" spans="2:8" x14ac:dyDescent="0.25">
      <c r="B105">
        <v>89</v>
      </c>
      <c r="C105" s="1">
        <v>9.5500000000000002E-2</v>
      </c>
      <c r="D105" s="4">
        <f t="shared" si="5"/>
        <v>8557980.3166452646</v>
      </c>
      <c r="E105" s="4">
        <f t="shared" si="6"/>
        <v>10352303.523035221</v>
      </c>
      <c r="F105" s="4">
        <f t="shared" si="7"/>
        <v>18910283.839680485</v>
      </c>
      <c r="G105" s="4">
        <f t="shared" si="8"/>
        <v>1292255027.8134351</v>
      </c>
      <c r="H105" s="2">
        <f t="shared" si="9"/>
        <v>2279577.4462323128</v>
      </c>
    </row>
    <row r="106" spans="2:8" x14ac:dyDescent="0.25">
      <c r="B106">
        <v>90</v>
      </c>
      <c r="C106" s="1">
        <v>9.5500000000000002E-2</v>
      </c>
      <c r="D106" s="4">
        <f t="shared" si="5"/>
        <v>8557980.3166452646</v>
      </c>
      <c r="E106" s="4">
        <f t="shared" si="6"/>
        <v>10284196.263015253</v>
      </c>
      <c r="F106" s="4">
        <f t="shared" si="7"/>
        <v>18842176.57966052</v>
      </c>
      <c r="G106" s="4">
        <f t="shared" si="8"/>
        <v>1283697047.4967899</v>
      </c>
      <c r="H106" s="2">
        <f t="shared" si="9"/>
        <v>2410318.6885268278</v>
      </c>
    </row>
    <row r="107" spans="2:8" x14ac:dyDescent="0.25">
      <c r="B107">
        <v>91</v>
      </c>
      <c r="C107" s="1">
        <v>9.5500000000000002E-2</v>
      </c>
      <c r="D107" s="4">
        <f t="shared" si="5"/>
        <v>8557980.3166452665</v>
      </c>
      <c r="E107" s="4">
        <f t="shared" si="6"/>
        <v>10216089.002995286</v>
      </c>
      <c r="F107" s="4">
        <f t="shared" si="7"/>
        <v>18774069.319640554</v>
      </c>
      <c r="G107" s="4">
        <f t="shared" si="8"/>
        <v>1275139067.1801445</v>
      </c>
      <c r="H107" s="2">
        <f t="shared" si="9"/>
        <v>2539739.8287538285</v>
      </c>
    </row>
    <row r="108" spans="2:8" x14ac:dyDescent="0.25">
      <c r="B108">
        <v>92</v>
      </c>
      <c r="C108" s="1">
        <v>9.5500000000000002E-2</v>
      </c>
      <c r="D108" s="4">
        <f t="shared" si="5"/>
        <v>8557980.3166452646</v>
      </c>
      <c r="E108" s="4">
        <f t="shared" si="6"/>
        <v>10147981.742975317</v>
      </c>
      <c r="F108" s="4">
        <f t="shared" si="7"/>
        <v>18705962.059620582</v>
      </c>
      <c r="G108" s="4">
        <f t="shared" si="8"/>
        <v>1266581086.8634992</v>
      </c>
      <c r="H108" s="2">
        <f t="shared" si="9"/>
        <v>2667850.5882676532</v>
      </c>
    </row>
    <row r="109" spans="2:8" x14ac:dyDescent="0.25">
      <c r="B109">
        <v>93</v>
      </c>
      <c r="C109" s="1">
        <v>9.5500000000000002E-2</v>
      </c>
      <c r="D109" s="4">
        <f t="shared" si="5"/>
        <v>8557980.3166452646</v>
      </c>
      <c r="E109" s="4">
        <f t="shared" si="6"/>
        <v>10079874.482955348</v>
      </c>
      <c r="F109" s="4">
        <f t="shared" si="7"/>
        <v>18637854.799600612</v>
      </c>
      <c r="G109" s="4">
        <f t="shared" si="8"/>
        <v>1258023106.546854</v>
      </c>
      <c r="H109" s="2">
        <f t="shared" si="9"/>
        <v>2794660.6252176254</v>
      </c>
    </row>
    <row r="110" spans="2:8" x14ac:dyDescent="0.25">
      <c r="B110">
        <v>94</v>
      </c>
      <c r="C110" s="1">
        <v>9.5500000000000002E-2</v>
      </c>
      <c r="D110" s="4">
        <f t="shared" si="5"/>
        <v>8557980.3166452646</v>
      </c>
      <c r="E110" s="4">
        <f t="shared" si="6"/>
        <v>10011767.222935379</v>
      </c>
      <c r="F110" s="4">
        <f t="shared" si="7"/>
        <v>18569747.539580643</v>
      </c>
      <c r="G110" s="4">
        <f t="shared" si="8"/>
        <v>1249465126.2302089</v>
      </c>
      <c r="H110" s="2">
        <f t="shared" si="9"/>
        <v>2920179.5349323433</v>
      </c>
    </row>
    <row r="111" spans="2:8" x14ac:dyDescent="0.25">
      <c r="B111">
        <v>95</v>
      </c>
      <c r="C111" s="1">
        <v>9.5500000000000002E-2</v>
      </c>
      <c r="D111" s="4">
        <f t="shared" si="5"/>
        <v>8557980.3166452665</v>
      </c>
      <c r="E111" s="4">
        <f t="shared" si="6"/>
        <v>9943659.9629154112</v>
      </c>
      <c r="F111" s="4">
        <f t="shared" si="7"/>
        <v>18501640.279560678</v>
      </c>
      <c r="G111" s="4">
        <f t="shared" si="8"/>
        <v>1240907145.9135635</v>
      </c>
      <c r="H111" s="2">
        <f t="shared" si="9"/>
        <v>3044416.850301621</v>
      </c>
    </row>
    <row r="112" spans="2:8" x14ac:dyDescent="0.25">
      <c r="B112">
        <v>96</v>
      </c>
      <c r="C112" s="1">
        <v>9.5500000000000002E-2</v>
      </c>
      <c r="D112" s="4">
        <f t="shared" si="5"/>
        <v>8557980.3166452646</v>
      </c>
      <c r="E112" s="4">
        <f t="shared" si="6"/>
        <v>9875552.702895442</v>
      </c>
      <c r="F112" s="4">
        <f t="shared" si="7"/>
        <v>18433533.019540705</v>
      </c>
      <c r="G112" s="4">
        <f t="shared" si="8"/>
        <v>1232349165.5969181</v>
      </c>
      <c r="H112" s="2">
        <f t="shared" si="9"/>
        <v>3167382.0421562921</v>
      </c>
    </row>
    <row r="113" spans="2:8" x14ac:dyDescent="0.25">
      <c r="B113">
        <v>97</v>
      </c>
      <c r="C113" s="1">
        <v>9.5500000000000002E-2</v>
      </c>
      <c r="D113" s="4">
        <f t="shared" si="5"/>
        <v>8557980.3166452646</v>
      </c>
      <c r="E113" s="4">
        <f t="shared" si="6"/>
        <v>9807445.4428754728</v>
      </c>
      <c r="F113" s="4">
        <f t="shared" si="7"/>
        <v>18365425.759520739</v>
      </c>
      <c r="G113" s="4">
        <f t="shared" si="8"/>
        <v>1223791185.280273</v>
      </c>
      <c r="H113" s="2">
        <f t="shared" si="9"/>
        <v>3289084.51964567</v>
      </c>
    </row>
    <row r="114" spans="2:8" x14ac:dyDescent="0.25">
      <c r="B114">
        <v>98</v>
      </c>
      <c r="C114" s="1">
        <v>9.5500000000000002E-2</v>
      </c>
      <c r="D114" s="4">
        <f t="shared" si="5"/>
        <v>8557980.3166452646</v>
      </c>
      <c r="E114" s="4">
        <f t="shared" si="6"/>
        <v>9739338.1828555055</v>
      </c>
      <c r="F114" s="4">
        <f t="shared" si="7"/>
        <v>18297318.49950077</v>
      </c>
      <c r="G114" s="4">
        <f t="shared" si="8"/>
        <v>1215233204.9636278</v>
      </c>
      <c r="H114" s="2">
        <f t="shared" si="9"/>
        <v>3409533.6306129918</v>
      </c>
    </row>
    <row r="115" spans="2:8" x14ac:dyDescent="0.25">
      <c r="B115">
        <v>99</v>
      </c>
      <c r="C115" s="1">
        <v>9.5500000000000002E-2</v>
      </c>
      <c r="D115" s="4">
        <f t="shared" si="5"/>
        <v>8557980.3166452665</v>
      </c>
      <c r="E115" s="4">
        <f t="shared" si="6"/>
        <v>9671230.9228355382</v>
      </c>
      <c r="F115" s="4">
        <f t="shared" si="7"/>
        <v>18229211.239480805</v>
      </c>
      <c r="G115" s="4">
        <f t="shared" si="8"/>
        <v>1206675224.6469824</v>
      </c>
      <c r="H115" s="2">
        <f t="shared" si="9"/>
        <v>3528738.661968491</v>
      </c>
    </row>
    <row r="116" spans="2:8" x14ac:dyDescent="0.25">
      <c r="B116">
        <v>100</v>
      </c>
      <c r="C116" s="1">
        <v>9.5500000000000002E-2</v>
      </c>
      <c r="D116" s="4">
        <f t="shared" si="5"/>
        <v>8557980.3166452646</v>
      </c>
      <c r="E116" s="4">
        <f t="shared" si="6"/>
        <v>9603123.6628155671</v>
      </c>
      <c r="F116" s="4">
        <f t="shared" si="7"/>
        <v>18161103.979460832</v>
      </c>
      <c r="G116" s="4">
        <f t="shared" si="8"/>
        <v>1198117244.330337</v>
      </c>
      <c r="H116" s="2">
        <f t="shared" si="9"/>
        <v>3646708.8400604399</v>
      </c>
    </row>
    <row r="117" spans="2:8" x14ac:dyDescent="0.25">
      <c r="B117">
        <v>101</v>
      </c>
      <c r="C117" s="1">
        <v>9.5500000000000002E-2</v>
      </c>
      <c r="D117" s="4">
        <f t="shared" si="5"/>
        <v>8557980.3166452646</v>
      </c>
      <c r="E117" s="4">
        <f t="shared" si="6"/>
        <v>9535016.4027955979</v>
      </c>
      <c r="F117" s="4">
        <f t="shared" si="7"/>
        <v>18092996.719440863</v>
      </c>
      <c r="G117" s="4">
        <f t="shared" si="8"/>
        <v>1189559264.0136919</v>
      </c>
      <c r="H117" s="2">
        <f t="shared" si="9"/>
        <v>3763453.3310438851</v>
      </c>
    </row>
    <row r="118" spans="2:8" x14ac:dyDescent="0.25">
      <c r="B118">
        <v>102</v>
      </c>
      <c r="C118" s="1">
        <v>9.5500000000000002E-2</v>
      </c>
      <c r="D118" s="4">
        <f t="shared" si="5"/>
        <v>8557980.3166452646</v>
      </c>
      <c r="E118" s="4">
        <f t="shared" si="6"/>
        <v>9466909.1427756306</v>
      </c>
      <c r="F118" s="4">
        <f t="shared" si="7"/>
        <v>18024889.459420897</v>
      </c>
      <c r="G118" s="4">
        <f t="shared" si="8"/>
        <v>1181001283.6970468</v>
      </c>
      <c r="H118" s="2">
        <f t="shared" si="9"/>
        <v>3878981.241247369</v>
      </c>
    </row>
    <row r="119" spans="2:8" x14ac:dyDescent="0.25">
      <c r="B119">
        <v>103</v>
      </c>
      <c r="C119" s="1">
        <v>9.5500000000000002E-2</v>
      </c>
      <c r="D119" s="4">
        <f t="shared" si="5"/>
        <v>8557980.3166452665</v>
      </c>
      <c r="E119" s="4">
        <f t="shared" si="6"/>
        <v>9398801.8827556632</v>
      </c>
      <c r="F119" s="4">
        <f t="shared" si="7"/>
        <v>17956782.199400932</v>
      </c>
      <c r="G119" s="4">
        <f t="shared" si="8"/>
        <v>1172443303.3804014</v>
      </c>
      <c r="H119" s="2">
        <f t="shared" si="9"/>
        <v>3993301.6175374491</v>
      </c>
    </row>
    <row r="120" spans="2:8" x14ac:dyDescent="0.25">
      <c r="B120">
        <v>104</v>
      </c>
      <c r="C120" s="1">
        <v>9.5500000000000002E-2</v>
      </c>
      <c r="D120" s="4">
        <f t="shared" si="5"/>
        <v>8557980.3166452646</v>
      </c>
      <c r="E120" s="4">
        <f t="shared" si="6"/>
        <v>9330694.6227356941</v>
      </c>
      <c r="F120" s="4">
        <f t="shared" si="7"/>
        <v>17888674.939380959</v>
      </c>
      <c r="G120" s="4">
        <f t="shared" si="8"/>
        <v>1163885323.063756</v>
      </c>
      <c r="H120" s="2">
        <f t="shared" si="9"/>
        <v>4106423.4476810736</v>
      </c>
    </row>
    <row r="121" spans="2:8" x14ac:dyDescent="0.25">
      <c r="B121">
        <v>105</v>
      </c>
      <c r="C121" s="1">
        <v>9.5500000000000002E-2</v>
      </c>
      <c r="D121" s="4">
        <f t="shared" si="5"/>
        <v>8557980.3166452646</v>
      </c>
      <c r="E121" s="4">
        <f t="shared" si="6"/>
        <v>9262587.3627157249</v>
      </c>
      <c r="F121" s="4">
        <f t="shared" si="7"/>
        <v>17820567.679360989</v>
      </c>
      <c r="G121" s="4">
        <f t="shared" si="8"/>
        <v>1155327342.7471108</v>
      </c>
      <c r="H121" s="2">
        <f t="shared" si="9"/>
        <v>4218355.6607058281</v>
      </c>
    </row>
    <row r="122" spans="2:8" x14ac:dyDescent="0.25">
      <c r="B122">
        <v>106</v>
      </c>
      <c r="C122" s="1">
        <v>9.5500000000000002E-2</v>
      </c>
      <c r="D122" s="4">
        <f t="shared" si="5"/>
        <v>8557980.3166452646</v>
      </c>
      <c r="E122" s="4">
        <f t="shared" si="6"/>
        <v>9194480.1026957575</v>
      </c>
      <c r="F122" s="4">
        <f t="shared" si="7"/>
        <v>17752460.41934102</v>
      </c>
      <c r="G122" s="4">
        <f t="shared" si="8"/>
        <v>1146769362.4304657</v>
      </c>
      <c r="H122" s="2">
        <f t="shared" si="9"/>
        <v>4329107.1272581685</v>
      </c>
    </row>
    <row r="123" spans="2:8" x14ac:dyDescent="0.25">
      <c r="B123">
        <v>107</v>
      </c>
      <c r="C123" s="1">
        <v>9.5500000000000002E-2</v>
      </c>
      <c r="D123" s="4">
        <f t="shared" si="5"/>
        <v>8557980.3166452665</v>
      </c>
      <c r="E123" s="4">
        <f t="shared" si="6"/>
        <v>9126372.8426757883</v>
      </c>
      <c r="F123" s="4">
        <f t="shared" si="7"/>
        <v>17684353.159321055</v>
      </c>
      <c r="G123" s="4">
        <f t="shared" si="8"/>
        <v>1138211382.1138203</v>
      </c>
      <c r="H123" s="2">
        <f t="shared" si="9"/>
        <v>4438686.6599594634</v>
      </c>
    </row>
    <row r="124" spans="2:8" x14ac:dyDescent="0.25">
      <c r="B124">
        <v>108</v>
      </c>
      <c r="C124" s="1">
        <v>9.5500000000000002E-2</v>
      </c>
      <c r="D124" s="4">
        <f t="shared" si="5"/>
        <v>8557980.3166452646</v>
      </c>
      <c r="E124" s="4">
        <f t="shared" si="6"/>
        <v>9058265.5826558191</v>
      </c>
      <c r="F124" s="4">
        <f t="shared" si="7"/>
        <v>17616245.899301082</v>
      </c>
      <c r="G124" s="4">
        <f t="shared" si="8"/>
        <v>1129653401.7971749</v>
      </c>
      <c r="H124" s="2">
        <f t="shared" si="9"/>
        <v>4547103.0137600368</v>
      </c>
    </row>
    <row r="125" spans="2:8" x14ac:dyDescent="0.25">
      <c r="B125">
        <v>109</v>
      </c>
      <c r="C125" s="1">
        <v>9.5500000000000002E-2</v>
      </c>
      <c r="D125" s="4">
        <f t="shared" si="5"/>
        <v>8557980.3166452646</v>
      </c>
      <c r="E125" s="4">
        <f t="shared" si="6"/>
        <v>8990158.3226358499</v>
      </c>
      <c r="F125" s="4">
        <f t="shared" si="7"/>
        <v>17548138.639281116</v>
      </c>
      <c r="G125" s="4">
        <f t="shared" si="8"/>
        <v>1121095421.4805298</v>
      </c>
      <c r="H125" s="2">
        <f t="shared" si="9"/>
        <v>4654364.8862910243</v>
      </c>
    </row>
    <row r="126" spans="2:8" x14ac:dyDescent="0.25">
      <c r="B126">
        <v>110</v>
      </c>
      <c r="C126" s="1">
        <v>9.5500000000000002E-2</v>
      </c>
      <c r="D126" s="4">
        <f t="shared" si="5"/>
        <v>8557980.3166452646</v>
      </c>
      <c r="E126" s="4">
        <f t="shared" si="6"/>
        <v>8922051.0626158826</v>
      </c>
      <c r="F126" s="4">
        <f t="shared" si="7"/>
        <v>17480031.379261147</v>
      </c>
      <c r="G126" s="4">
        <f t="shared" si="8"/>
        <v>1112537441.1638846</v>
      </c>
      <c r="H126" s="2">
        <f t="shared" si="9"/>
        <v>4760480.9182143491</v>
      </c>
    </row>
    <row r="127" spans="2:8" x14ac:dyDescent="0.25">
      <c r="B127">
        <v>111</v>
      </c>
      <c r="C127" s="1">
        <v>9.5500000000000002E-2</v>
      </c>
      <c r="D127" s="4">
        <f t="shared" si="5"/>
        <v>8557980.3166452665</v>
      </c>
      <c r="E127" s="4">
        <f t="shared" si="6"/>
        <v>8853943.8025959153</v>
      </c>
      <c r="F127" s="4">
        <f t="shared" si="7"/>
        <v>17411924.119241182</v>
      </c>
      <c r="G127" s="4">
        <f t="shared" si="8"/>
        <v>1103979460.8472393</v>
      </c>
      <c r="H127" s="2">
        <f t="shared" si="9"/>
        <v>4865459.6935704751</v>
      </c>
    </row>
    <row r="128" spans="2:8" x14ac:dyDescent="0.25">
      <c r="B128">
        <v>112</v>
      </c>
      <c r="C128" s="1">
        <v>9.5500000000000002E-2</v>
      </c>
      <c r="D128" s="4">
        <f t="shared" si="5"/>
        <v>8557980.3166452646</v>
      </c>
      <c r="E128" s="4">
        <f t="shared" si="6"/>
        <v>8785836.5425759461</v>
      </c>
      <c r="F128" s="4">
        <f t="shared" si="7"/>
        <v>17343816.859221213</v>
      </c>
      <c r="G128" s="4">
        <f t="shared" si="8"/>
        <v>1095421480.5305939</v>
      </c>
      <c r="H128" s="2">
        <f t="shared" si="9"/>
        <v>4969309.7401242657</v>
      </c>
    </row>
    <row r="129" spans="2:8" x14ac:dyDescent="0.25">
      <c r="B129">
        <v>113</v>
      </c>
      <c r="C129" s="1">
        <v>9.5500000000000002E-2</v>
      </c>
      <c r="D129" s="4">
        <f t="shared" si="5"/>
        <v>8557980.3166452646</v>
      </c>
      <c r="E129" s="4">
        <f t="shared" si="6"/>
        <v>8717729.282555975</v>
      </c>
      <c r="F129" s="4">
        <f t="shared" si="7"/>
        <v>17275709.59920124</v>
      </c>
      <c r="G129" s="4">
        <f t="shared" si="8"/>
        <v>1086863500.2139487</v>
      </c>
      <c r="H129" s="2">
        <f t="shared" si="9"/>
        <v>5072039.5297087226</v>
      </c>
    </row>
    <row r="130" spans="2:8" x14ac:dyDescent="0.25">
      <c r="B130">
        <v>114</v>
      </c>
      <c r="C130" s="1">
        <v>9.5500000000000002E-2</v>
      </c>
      <c r="D130" s="4">
        <f t="shared" si="5"/>
        <v>8557980.3166452665</v>
      </c>
      <c r="E130" s="4">
        <f t="shared" si="6"/>
        <v>8649622.0225360077</v>
      </c>
      <c r="F130" s="4">
        <f t="shared" si="7"/>
        <v>17207602.339181274</v>
      </c>
      <c r="G130" s="4">
        <f t="shared" si="8"/>
        <v>1078305519.8973033</v>
      </c>
      <c r="H130" s="2">
        <f t="shared" si="9"/>
        <v>5173657.4785667434</v>
      </c>
    </row>
    <row r="131" spans="2:8" x14ac:dyDescent="0.25">
      <c r="B131">
        <v>115</v>
      </c>
      <c r="C131" s="1">
        <v>9.5500000000000002E-2</v>
      </c>
      <c r="D131" s="4">
        <f t="shared" si="5"/>
        <v>8557980.3166452646</v>
      </c>
      <c r="E131" s="4">
        <f t="shared" si="6"/>
        <v>8581514.7625160385</v>
      </c>
      <c r="F131" s="4">
        <f t="shared" si="7"/>
        <v>17139495.079161301</v>
      </c>
      <c r="G131" s="4">
        <f t="shared" si="8"/>
        <v>1069747539.5806581</v>
      </c>
      <c r="H131" s="2">
        <f t="shared" si="9"/>
        <v>5274171.9476909721</v>
      </c>
    </row>
    <row r="132" spans="2:8" x14ac:dyDescent="0.25">
      <c r="B132">
        <v>116</v>
      </c>
      <c r="C132" s="1">
        <v>9.5500000000000002E-2</v>
      </c>
      <c r="D132" s="4">
        <f t="shared" si="5"/>
        <v>8557980.3166452646</v>
      </c>
      <c r="E132" s="4">
        <f t="shared" si="6"/>
        <v>8513407.5024960693</v>
      </c>
      <c r="F132" s="4">
        <f t="shared" si="7"/>
        <v>17071387.819141336</v>
      </c>
      <c r="G132" s="4">
        <f t="shared" si="8"/>
        <v>1061189559.2640128</v>
      </c>
      <c r="H132" s="2">
        <f t="shared" si="9"/>
        <v>5373591.2431614622</v>
      </c>
    </row>
    <row r="133" spans="2:8" x14ac:dyDescent="0.25">
      <c r="B133">
        <v>117</v>
      </c>
      <c r="C133" s="1">
        <v>9.5500000000000002E-2</v>
      </c>
      <c r="D133" s="4">
        <f t="shared" si="5"/>
        <v>8557980.3166452646</v>
      </c>
      <c r="E133" s="4">
        <f t="shared" si="6"/>
        <v>8445300.242476102</v>
      </c>
      <c r="F133" s="4">
        <f t="shared" si="7"/>
        <v>17003280.559121367</v>
      </c>
      <c r="G133" s="4">
        <f t="shared" si="8"/>
        <v>1052631578.9473675</v>
      </c>
      <c r="H133" s="2">
        <f t="shared" si="9"/>
        <v>5471923.6164816031</v>
      </c>
    </row>
    <row r="134" spans="2:8" x14ac:dyDescent="0.25">
      <c r="B134">
        <v>118</v>
      </c>
      <c r="C134" s="1">
        <v>9.5500000000000002E-2</v>
      </c>
      <c r="D134" s="4">
        <f t="shared" si="5"/>
        <v>8557980.3166452646</v>
      </c>
      <c r="E134" s="4">
        <f t="shared" si="6"/>
        <v>8377192.9824561328</v>
      </c>
      <c r="F134" s="4">
        <f t="shared" si="7"/>
        <v>16935173.299101397</v>
      </c>
      <c r="G134" s="4">
        <f t="shared" si="8"/>
        <v>1044073598.6307223</v>
      </c>
      <c r="H134" s="2">
        <f t="shared" si="9"/>
        <v>5569177.2649118658</v>
      </c>
    </row>
    <row r="135" spans="2:8" x14ac:dyDescent="0.25">
      <c r="B135">
        <v>119</v>
      </c>
      <c r="C135" s="1">
        <v>9.5500000000000002E-2</v>
      </c>
      <c r="D135" s="4">
        <f t="shared" si="5"/>
        <v>8557980.3166452646</v>
      </c>
      <c r="E135" s="4">
        <f t="shared" si="6"/>
        <v>8309085.7224361645</v>
      </c>
      <c r="F135" s="4">
        <f t="shared" si="7"/>
        <v>16867066.039081428</v>
      </c>
      <c r="G135" s="4">
        <f t="shared" si="8"/>
        <v>1035515618.314077</v>
      </c>
      <c r="H135" s="2">
        <f t="shared" si="9"/>
        <v>5665360.3318017535</v>
      </c>
    </row>
    <row r="136" spans="2:8" x14ac:dyDescent="0.25">
      <c r="B136">
        <v>120</v>
      </c>
      <c r="C136" s="1">
        <v>9.5500000000000002E-2</v>
      </c>
      <c r="D136" s="4">
        <f t="shared" si="5"/>
        <v>8557980.3166452646</v>
      </c>
      <c r="E136" s="4">
        <f t="shared" si="6"/>
        <v>8240978.4624161962</v>
      </c>
      <c r="F136" s="4">
        <f t="shared" si="7"/>
        <v>16798958.779061459</v>
      </c>
      <c r="G136" s="4">
        <f t="shared" si="8"/>
        <v>1026957637.9974318</v>
      </c>
      <c r="H136" s="2">
        <f t="shared" si="9"/>
        <v>5760480.9069197094</v>
      </c>
    </row>
    <row r="137" spans="2:8" x14ac:dyDescent="0.25">
      <c r="B137">
        <v>121</v>
      </c>
      <c r="C137" s="1">
        <v>9.5500000000000002E-2</v>
      </c>
      <c r="D137" s="4">
        <f t="shared" si="5"/>
        <v>8557980.3166452646</v>
      </c>
      <c r="E137" s="4">
        <f t="shared" si="6"/>
        <v>8172871.202396227</v>
      </c>
      <c r="F137" s="4">
        <f t="shared" si="7"/>
        <v>16730851.519041492</v>
      </c>
      <c r="G137" s="4">
        <f t="shared" si="8"/>
        <v>1018399657.6807865</v>
      </c>
      <c r="H137" s="2">
        <f t="shared" si="9"/>
        <v>5854547.0267811539</v>
      </c>
    </row>
    <row r="138" spans="2:8" x14ac:dyDescent="0.25">
      <c r="B138">
        <v>122</v>
      </c>
      <c r="C138" s="1">
        <v>9.5500000000000002E-2</v>
      </c>
      <c r="D138" s="4">
        <f t="shared" si="5"/>
        <v>8557980.3166452646</v>
      </c>
      <c r="E138" s="4">
        <f t="shared" si="6"/>
        <v>8104763.9423762588</v>
      </c>
      <c r="F138" s="4">
        <f t="shared" si="7"/>
        <v>16662744.259021524</v>
      </c>
      <c r="G138" s="4">
        <f t="shared" si="8"/>
        <v>1009841677.3641412</v>
      </c>
      <c r="H138" s="2">
        <f t="shared" si="9"/>
        <v>5947566.6749745701</v>
      </c>
    </row>
    <row r="139" spans="2:8" x14ac:dyDescent="0.25">
      <c r="B139">
        <v>123</v>
      </c>
      <c r="C139" s="1">
        <v>9.5500000000000002E-2</v>
      </c>
      <c r="D139" s="4">
        <f t="shared" si="5"/>
        <v>8557980.3166452646</v>
      </c>
      <c r="E139" s="4">
        <f t="shared" si="6"/>
        <v>8036656.6823562905</v>
      </c>
      <c r="F139" s="4">
        <f t="shared" si="7"/>
        <v>16594636.999001555</v>
      </c>
      <c r="G139" s="4">
        <f t="shared" si="8"/>
        <v>1001283697.047496</v>
      </c>
      <c r="H139" s="2">
        <f t="shared" si="9"/>
        <v>6039547.78248569</v>
      </c>
    </row>
    <row r="140" spans="2:8" x14ac:dyDescent="0.25">
      <c r="B140">
        <v>124</v>
      </c>
      <c r="C140" s="1">
        <v>9.5500000000000002E-2</v>
      </c>
      <c r="D140" s="4">
        <f t="shared" si="5"/>
        <v>8557980.3166452646</v>
      </c>
      <c r="E140" s="4">
        <f t="shared" si="6"/>
        <v>7968549.4223363213</v>
      </c>
      <c r="F140" s="4">
        <f t="shared" si="7"/>
        <v>16526529.738981586</v>
      </c>
      <c r="G140" s="4">
        <f t="shared" si="8"/>
        <v>992725716.7308507</v>
      </c>
      <c r="H140" s="2">
        <f t="shared" si="9"/>
        <v>6130498.2280197712</v>
      </c>
    </row>
    <row r="141" spans="2:8" x14ac:dyDescent="0.25">
      <c r="B141">
        <v>125</v>
      </c>
      <c r="C141" s="1">
        <v>9.5500000000000002E-2</v>
      </c>
      <c r="D141" s="4">
        <f t="shared" si="5"/>
        <v>8557980.3166452646</v>
      </c>
      <c r="E141" s="4">
        <f t="shared" si="6"/>
        <v>7900442.1623163531</v>
      </c>
      <c r="F141" s="4">
        <f t="shared" si="7"/>
        <v>16458422.478961617</v>
      </c>
      <c r="G141" s="4">
        <f t="shared" si="8"/>
        <v>984167736.41420543</v>
      </c>
      <c r="H141" s="2">
        <f t="shared" si="9"/>
        <v>6220425.8383220034</v>
      </c>
    </row>
    <row r="142" spans="2:8" x14ac:dyDescent="0.25">
      <c r="B142">
        <v>126</v>
      </c>
      <c r="C142" s="1">
        <v>9.5500000000000002E-2</v>
      </c>
      <c r="D142" s="4">
        <f t="shared" si="5"/>
        <v>8557980.3166452646</v>
      </c>
      <c r="E142" s="4">
        <f t="shared" si="6"/>
        <v>7832334.9022963848</v>
      </c>
      <c r="F142" s="4">
        <f t="shared" si="7"/>
        <v>16390315.218941649</v>
      </c>
      <c r="G142" s="4">
        <f t="shared" si="8"/>
        <v>975609756.09756017</v>
      </c>
      <c r="H142" s="2">
        <f t="shared" si="9"/>
        <v>6309338.3884960208</v>
      </c>
    </row>
    <row r="143" spans="2:8" x14ac:dyDescent="0.25">
      <c r="B143">
        <v>127</v>
      </c>
      <c r="C143" s="1">
        <v>9.5500000000000002E-2</v>
      </c>
      <c r="D143" s="4">
        <f t="shared" si="5"/>
        <v>8557980.3166452646</v>
      </c>
      <c r="E143" s="4">
        <f t="shared" si="6"/>
        <v>7764227.6422764156</v>
      </c>
      <c r="F143" s="4">
        <f t="shared" si="7"/>
        <v>16322207.95892168</v>
      </c>
      <c r="G143" s="4">
        <f t="shared" si="8"/>
        <v>967051775.7809149</v>
      </c>
      <c r="H143" s="2">
        <f t="shared" si="9"/>
        <v>6397243.6023205696</v>
      </c>
    </row>
    <row r="144" spans="2:8" x14ac:dyDescent="0.25">
      <c r="B144">
        <v>128</v>
      </c>
      <c r="C144" s="1">
        <v>9.5500000000000002E-2</v>
      </c>
      <c r="D144" s="4">
        <f t="shared" si="5"/>
        <v>8557980.3166452646</v>
      </c>
      <c r="E144" s="4">
        <f t="shared" si="6"/>
        <v>7696120.3822564473</v>
      </c>
      <c r="F144" s="4">
        <f t="shared" si="7"/>
        <v>16254100.698901713</v>
      </c>
      <c r="G144" s="4">
        <f t="shared" si="8"/>
        <v>958493795.46426964</v>
      </c>
      <c r="H144" s="2">
        <f t="shared" si="9"/>
        <v>6484149.1525642816</v>
      </c>
    </row>
    <row r="145" spans="2:8" x14ac:dyDescent="0.25">
      <c r="B145">
        <v>129</v>
      </c>
      <c r="C145" s="1">
        <v>9.5500000000000002E-2</v>
      </c>
      <c r="D145" s="4">
        <f t="shared" si="5"/>
        <v>8557980.3166452646</v>
      </c>
      <c r="E145" s="4">
        <f t="shared" si="6"/>
        <v>7628013.1222364791</v>
      </c>
      <c r="F145" s="4">
        <f t="shared" si="7"/>
        <v>16185993.438881744</v>
      </c>
      <c r="G145" s="4">
        <f t="shared" si="8"/>
        <v>949935815.14762437</v>
      </c>
      <c r="H145" s="2">
        <f t="shared" si="9"/>
        <v>6570062.6612986531</v>
      </c>
    </row>
    <row r="146" spans="2:8" x14ac:dyDescent="0.25">
      <c r="B146">
        <v>130</v>
      </c>
      <c r="C146" s="1">
        <v>9.5500000000000002E-2</v>
      </c>
      <c r="D146" s="4">
        <f t="shared" ref="D146:D209" si="10">IF(G145=0,0,G145/($C$12+1-B146))</f>
        <v>8557980.3166452646</v>
      </c>
      <c r="E146" s="4">
        <f t="shared" ref="E146:E209" si="11">(C146/12)*G145</f>
        <v>7559905.8622165099</v>
      </c>
      <c r="F146" s="4">
        <f t="shared" ref="F146:F209" si="12">E146+D146</f>
        <v>16117886.178861775</v>
      </c>
      <c r="G146" s="4">
        <f t="shared" ref="G146:G209" si="13">G145-D146</f>
        <v>941377834.83097911</v>
      </c>
      <c r="H146" s="2">
        <f t="shared" ref="H146:H209" si="14">-FV($C$6,$C$12-B146+1,0,$C$9-F146,1)</f>
        <v>6654991.7002091352</v>
      </c>
    </row>
    <row r="147" spans="2:8" x14ac:dyDescent="0.25">
      <c r="B147">
        <v>131</v>
      </c>
      <c r="C147" s="1">
        <v>9.5500000000000002E-2</v>
      </c>
      <c r="D147" s="4">
        <f t="shared" si="10"/>
        <v>8557980.3166452646</v>
      </c>
      <c r="E147" s="4">
        <f t="shared" si="11"/>
        <v>7491798.6021965416</v>
      </c>
      <c r="F147" s="4">
        <f t="shared" si="12"/>
        <v>16049778.918841805</v>
      </c>
      <c r="G147" s="4">
        <f t="shared" si="13"/>
        <v>932819854.51433384</v>
      </c>
      <c r="H147" s="2">
        <f t="shared" si="14"/>
        <v>6738943.7909044502</v>
      </c>
    </row>
    <row r="148" spans="2:8" x14ac:dyDescent="0.25">
      <c r="B148">
        <v>132</v>
      </c>
      <c r="C148" s="1">
        <v>9.5500000000000002E-2</v>
      </c>
      <c r="D148" s="4">
        <f t="shared" si="10"/>
        <v>8557980.3166452646</v>
      </c>
      <c r="E148" s="4">
        <f t="shared" si="11"/>
        <v>7423691.3421765734</v>
      </c>
      <c r="F148" s="4">
        <f t="shared" si="12"/>
        <v>15981671.658821838</v>
      </c>
      <c r="G148" s="4">
        <f t="shared" si="13"/>
        <v>924261874.19768858</v>
      </c>
      <c r="H148" s="2">
        <f t="shared" si="14"/>
        <v>6821926.4052240457</v>
      </c>
    </row>
    <row r="149" spans="2:8" x14ac:dyDescent="0.25">
      <c r="B149">
        <v>133</v>
      </c>
      <c r="C149" s="1">
        <v>9.5500000000000002E-2</v>
      </c>
      <c r="D149" s="4">
        <f t="shared" si="10"/>
        <v>8557980.3166452646</v>
      </c>
      <c r="E149" s="4">
        <f t="shared" si="11"/>
        <v>7355584.0821566042</v>
      </c>
      <c r="F149" s="4">
        <f t="shared" si="12"/>
        <v>15913564.398801869</v>
      </c>
      <c r="G149" s="4">
        <f t="shared" si="13"/>
        <v>915703893.88104331</v>
      </c>
      <c r="H149" s="2">
        <f t="shared" si="14"/>
        <v>6903946.9655438019</v>
      </c>
    </row>
    <row r="150" spans="2:8" x14ac:dyDescent="0.25">
      <c r="B150">
        <v>134</v>
      </c>
      <c r="C150" s="1">
        <v>9.5500000000000002E-2</v>
      </c>
      <c r="D150" s="4">
        <f t="shared" si="10"/>
        <v>8557980.3166452646</v>
      </c>
      <c r="E150" s="4">
        <f t="shared" si="11"/>
        <v>7287476.8221366359</v>
      </c>
      <c r="F150" s="4">
        <f t="shared" si="12"/>
        <v>15845457.138781901</v>
      </c>
      <c r="G150" s="4">
        <f t="shared" si="13"/>
        <v>907145913.56439805</v>
      </c>
      <c r="H150" s="2">
        <f t="shared" si="14"/>
        <v>6985012.8450798634</v>
      </c>
    </row>
    <row r="151" spans="2:8" x14ac:dyDescent="0.25">
      <c r="B151">
        <v>135</v>
      </c>
      <c r="C151" s="1">
        <v>9.5500000000000002E-2</v>
      </c>
      <c r="D151" s="4">
        <f t="shared" si="10"/>
        <v>8557980.3166452646</v>
      </c>
      <c r="E151" s="4">
        <f t="shared" si="11"/>
        <v>7219369.5621166676</v>
      </c>
      <c r="F151" s="4">
        <f t="shared" si="12"/>
        <v>15777349.878761932</v>
      </c>
      <c r="G151" s="4">
        <f t="shared" si="13"/>
        <v>898587933.24775279</v>
      </c>
      <c r="H151" s="2">
        <f t="shared" si="14"/>
        <v>7065131.368190797</v>
      </c>
    </row>
    <row r="152" spans="2:8" x14ac:dyDescent="0.25">
      <c r="B152">
        <v>136</v>
      </c>
      <c r="C152" s="1">
        <v>9.5500000000000002E-2</v>
      </c>
      <c r="D152" s="4">
        <f t="shared" si="10"/>
        <v>8557980.3166452646</v>
      </c>
      <c r="E152" s="4">
        <f t="shared" si="11"/>
        <v>7151262.3020966984</v>
      </c>
      <c r="F152" s="4">
        <f t="shared" si="12"/>
        <v>15709242.618741963</v>
      </c>
      <c r="G152" s="4">
        <f t="shared" si="13"/>
        <v>890029952.93110752</v>
      </c>
      <c r="H152" s="2">
        <f t="shared" si="14"/>
        <v>7144309.810677859</v>
      </c>
    </row>
    <row r="153" spans="2:8" x14ac:dyDescent="0.25">
      <c r="B153">
        <v>137</v>
      </c>
      <c r="C153" s="1">
        <v>9.5500000000000002E-2</v>
      </c>
      <c r="D153" s="4">
        <f t="shared" si="10"/>
        <v>8557980.3166452646</v>
      </c>
      <c r="E153" s="4">
        <f t="shared" si="11"/>
        <v>7083155.0420767302</v>
      </c>
      <c r="F153" s="4">
        <f t="shared" si="12"/>
        <v>15641135.358721994</v>
      </c>
      <c r="G153" s="4">
        <f t="shared" si="13"/>
        <v>881471972.61446226</v>
      </c>
      <c r="H153" s="2">
        <f t="shared" si="14"/>
        <v>7222555.4000835931</v>
      </c>
    </row>
    <row r="154" spans="2:8" x14ac:dyDescent="0.25">
      <c r="B154">
        <v>138</v>
      </c>
      <c r="C154" s="1">
        <v>9.5500000000000002E-2</v>
      </c>
      <c r="D154" s="4">
        <f t="shared" si="10"/>
        <v>8557980.3166452646</v>
      </c>
      <c r="E154" s="4">
        <f t="shared" si="11"/>
        <v>7015047.7820567619</v>
      </c>
      <c r="F154" s="4">
        <f t="shared" si="12"/>
        <v>15573028.098702027</v>
      </c>
      <c r="G154" s="4">
        <f t="shared" si="13"/>
        <v>872913992.29781699</v>
      </c>
      <c r="H154" s="2">
        <f t="shared" si="14"/>
        <v>7299875.3159886217</v>
      </c>
    </row>
    <row r="155" spans="2:8" x14ac:dyDescent="0.25">
      <c r="B155">
        <v>139</v>
      </c>
      <c r="C155" s="1">
        <v>9.5500000000000002E-2</v>
      </c>
      <c r="D155" s="4">
        <f t="shared" si="10"/>
        <v>8557980.3166452646</v>
      </c>
      <c r="E155" s="4">
        <f t="shared" si="11"/>
        <v>6946940.5220367927</v>
      </c>
      <c r="F155" s="4">
        <f t="shared" si="12"/>
        <v>15504920.838682057</v>
      </c>
      <c r="G155" s="4">
        <f t="shared" si="13"/>
        <v>864356011.98117173</v>
      </c>
      <c r="H155" s="2">
        <f t="shared" si="14"/>
        <v>7376276.690306725</v>
      </c>
    </row>
    <row r="156" spans="2:8" x14ac:dyDescent="0.25">
      <c r="B156">
        <v>140</v>
      </c>
      <c r="C156" s="1">
        <v>9.5500000000000002E-2</v>
      </c>
      <c r="D156" s="4">
        <f t="shared" si="10"/>
        <v>8557980.3166452646</v>
      </c>
      <c r="E156" s="4">
        <f t="shared" si="11"/>
        <v>6878833.2620168244</v>
      </c>
      <c r="F156" s="4">
        <f t="shared" si="12"/>
        <v>15436813.57866209</v>
      </c>
      <c r="G156" s="4">
        <f t="shared" si="13"/>
        <v>855798031.66452646</v>
      </c>
      <c r="H156" s="2">
        <f t="shared" si="14"/>
        <v>7451766.60757815</v>
      </c>
    </row>
    <row r="157" spans="2:8" x14ac:dyDescent="0.25">
      <c r="B157">
        <v>141</v>
      </c>
      <c r="C157" s="1">
        <v>9.5500000000000002E-2</v>
      </c>
      <c r="D157" s="4">
        <f t="shared" si="10"/>
        <v>8557980.3166452646</v>
      </c>
      <c r="E157" s="4">
        <f t="shared" si="11"/>
        <v>6810726.0019968562</v>
      </c>
      <c r="F157" s="4">
        <f t="shared" si="12"/>
        <v>15368706.318642121</v>
      </c>
      <c r="G157" s="4">
        <f t="shared" si="13"/>
        <v>847240051.3478812</v>
      </c>
      <c r="H157" s="2">
        <f t="shared" si="14"/>
        <v>7526352.1052612485</v>
      </c>
    </row>
    <row r="158" spans="2:8" x14ac:dyDescent="0.25">
      <c r="B158">
        <v>142</v>
      </c>
      <c r="C158" s="1">
        <v>9.5500000000000002E-2</v>
      </c>
      <c r="D158" s="4">
        <f t="shared" si="10"/>
        <v>8557980.3166452646</v>
      </c>
      <c r="E158" s="4">
        <f t="shared" si="11"/>
        <v>6742618.7419768879</v>
      </c>
      <c r="F158" s="4">
        <f t="shared" si="12"/>
        <v>15300599.058622152</v>
      </c>
      <c r="G158" s="4">
        <f t="shared" si="13"/>
        <v>838682071.03123593</v>
      </c>
      <c r="H158" s="2">
        <f t="shared" si="14"/>
        <v>7600040.1740223393</v>
      </c>
    </row>
    <row r="159" spans="2:8" x14ac:dyDescent="0.25">
      <c r="B159">
        <v>143</v>
      </c>
      <c r="C159" s="1">
        <v>9.5500000000000002E-2</v>
      </c>
      <c r="D159" s="4">
        <f t="shared" si="10"/>
        <v>8557980.3166452646</v>
      </c>
      <c r="E159" s="4">
        <f t="shared" si="11"/>
        <v>6674511.4819569187</v>
      </c>
      <c r="F159" s="4">
        <f t="shared" si="12"/>
        <v>15232491.798602182</v>
      </c>
      <c r="G159" s="4">
        <f t="shared" si="13"/>
        <v>830124090.71459067</v>
      </c>
      <c r="H159" s="2">
        <f t="shared" si="14"/>
        <v>7672837.7580239251</v>
      </c>
    </row>
    <row r="160" spans="2:8" x14ac:dyDescent="0.25">
      <c r="B160">
        <v>144</v>
      </c>
      <c r="C160" s="1">
        <v>9.5500000000000002E-2</v>
      </c>
      <c r="D160" s="4">
        <f t="shared" si="10"/>
        <v>8557980.3166452646</v>
      </c>
      <c r="E160" s="4">
        <f t="shared" si="11"/>
        <v>6606404.2219369505</v>
      </c>
      <c r="F160" s="4">
        <f t="shared" si="12"/>
        <v>15164384.538582215</v>
      </c>
      <c r="G160" s="4">
        <f t="shared" si="13"/>
        <v>821566110.3979454</v>
      </c>
      <c r="H160" s="2">
        <f t="shared" si="14"/>
        <v>7744751.7552111736</v>
      </c>
    </row>
    <row r="161" spans="2:8" x14ac:dyDescent="0.25">
      <c r="B161">
        <v>145</v>
      </c>
      <c r="C161" s="1">
        <v>9.5500000000000002E-2</v>
      </c>
      <c r="D161" s="4">
        <f t="shared" si="10"/>
        <v>8557980.3166452646</v>
      </c>
      <c r="E161" s="4">
        <f t="shared" si="11"/>
        <v>6538296.9619169822</v>
      </c>
      <c r="F161" s="4">
        <f t="shared" si="12"/>
        <v>15096277.278562248</v>
      </c>
      <c r="G161" s="4">
        <f t="shared" si="13"/>
        <v>813008130.08130014</v>
      </c>
      <c r="H161" s="2">
        <f t="shared" si="14"/>
        <v>7815789.0175967431</v>
      </c>
    </row>
    <row r="162" spans="2:8" x14ac:dyDescent="0.25">
      <c r="B162">
        <v>146</v>
      </c>
      <c r="C162" s="1">
        <v>9.5500000000000002E-2</v>
      </c>
      <c r="D162" s="4">
        <f t="shared" si="10"/>
        <v>8557980.3166452646</v>
      </c>
      <c r="E162" s="4">
        <f t="shared" si="11"/>
        <v>6470189.701897013</v>
      </c>
      <c r="F162" s="4">
        <f t="shared" si="12"/>
        <v>15028170.018542279</v>
      </c>
      <c r="G162" s="4">
        <f t="shared" si="13"/>
        <v>804450149.76465487</v>
      </c>
      <c r="H162" s="2">
        <f t="shared" si="14"/>
        <v>7885956.3515439117</v>
      </c>
    </row>
    <row r="163" spans="2:8" x14ac:dyDescent="0.25">
      <c r="B163">
        <v>147</v>
      </c>
      <c r="C163" s="1">
        <v>9.5500000000000002E-2</v>
      </c>
      <c r="D163" s="4">
        <f t="shared" si="10"/>
        <v>8557980.3166452646</v>
      </c>
      <c r="E163" s="4">
        <f t="shared" si="11"/>
        <v>6402082.4418770447</v>
      </c>
      <c r="F163" s="4">
        <f t="shared" si="12"/>
        <v>14960062.758522309</v>
      </c>
      <c r="G163" s="4">
        <f t="shared" si="13"/>
        <v>795892169.44800961</v>
      </c>
      <c r="H163" s="2">
        <f t="shared" si="14"/>
        <v>7955260.5180480555</v>
      </c>
    </row>
    <row r="164" spans="2:8" x14ac:dyDescent="0.25">
      <c r="B164">
        <v>148</v>
      </c>
      <c r="C164" s="1">
        <v>9.5500000000000002E-2</v>
      </c>
      <c r="D164" s="4">
        <f t="shared" si="10"/>
        <v>8557980.3166452646</v>
      </c>
      <c r="E164" s="4">
        <f t="shared" si="11"/>
        <v>6333975.1818570765</v>
      </c>
      <c r="F164" s="4">
        <f t="shared" si="12"/>
        <v>14891955.49850234</v>
      </c>
      <c r="G164" s="4">
        <f t="shared" si="13"/>
        <v>787334189.13136435</v>
      </c>
      <c r="H164" s="2">
        <f t="shared" si="14"/>
        <v>8023708.23301645</v>
      </c>
    </row>
    <row r="165" spans="2:8" x14ac:dyDescent="0.25">
      <c r="B165">
        <v>149</v>
      </c>
      <c r="C165" s="1">
        <v>9.5500000000000002E-2</v>
      </c>
      <c r="D165" s="4">
        <f t="shared" si="10"/>
        <v>8557980.3166452646</v>
      </c>
      <c r="E165" s="4">
        <f t="shared" si="11"/>
        <v>6265867.9218371073</v>
      </c>
      <c r="F165" s="4">
        <f t="shared" si="12"/>
        <v>14823848.238482371</v>
      </c>
      <c r="G165" s="4">
        <f t="shared" si="13"/>
        <v>778776208.81471908</v>
      </c>
      <c r="H165" s="2">
        <f t="shared" si="14"/>
        <v>8091306.1675464679</v>
      </c>
    </row>
    <row r="166" spans="2:8" x14ac:dyDescent="0.25">
      <c r="B166">
        <v>150</v>
      </c>
      <c r="C166" s="1">
        <v>9.5500000000000002E-2</v>
      </c>
      <c r="D166" s="4">
        <f t="shared" si="10"/>
        <v>8557980.3166452646</v>
      </c>
      <c r="E166" s="4">
        <f t="shared" si="11"/>
        <v>6197760.661817139</v>
      </c>
      <c r="F166" s="4">
        <f t="shared" si="12"/>
        <v>14755740.978462404</v>
      </c>
      <c r="G166" s="4">
        <f t="shared" si="13"/>
        <v>770218228.49807382</v>
      </c>
      <c r="H166" s="2">
        <f t="shared" si="14"/>
        <v>8158060.9482020773</v>
      </c>
    </row>
    <row r="167" spans="2:8" x14ac:dyDescent="0.25">
      <c r="B167">
        <v>151</v>
      </c>
      <c r="C167" s="1">
        <v>9.5500000000000002E-2</v>
      </c>
      <c r="D167" s="4">
        <f t="shared" si="10"/>
        <v>8557980.3166452646</v>
      </c>
      <c r="E167" s="4">
        <f t="shared" si="11"/>
        <v>6129653.4017971708</v>
      </c>
      <c r="F167" s="4">
        <f t="shared" si="12"/>
        <v>14687633.718442436</v>
      </c>
      <c r="G167" s="4">
        <f t="shared" si="13"/>
        <v>761660248.18142855</v>
      </c>
      <c r="H167" s="2">
        <f t="shared" si="14"/>
        <v>8223979.1572887907</v>
      </c>
    </row>
    <row r="168" spans="2:8" x14ac:dyDescent="0.25">
      <c r="B168">
        <v>152</v>
      </c>
      <c r="C168" s="1">
        <v>9.5500000000000002E-2</v>
      </c>
      <c r="D168" s="4">
        <f t="shared" si="10"/>
        <v>8557980.3166452646</v>
      </c>
      <c r="E168" s="4">
        <f t="shared" si="11"/>
        <v>6061546.1417772016</v>
      </c>
      <c r="F168" s="4">
        <f t="shared" si="12"/>
        <v>14619526.458422467</v>
      </c>
      <c r="G168" s="4">
        <f t="shared" si="13"/>
        <v>753102267.86478329</v>
      </c>
      <c r="H168" s="2">
        <f t="shared" si="14"/>
        <v>8289067.3331269119</v>
      </c>
    </row>
    <row r="169" spans="2:8" x14ac:dyDescent="0.25">
      <c r="B169">
        <v>153</v>
      </c>
      <c r="C169" s="1">
        <v>9.5500000000000002E-2</v>
      </c>
      <c r="D169" s="4">
        <f t="shared" si="10"/>
        <v>8557980.3166452646</v>
      </c>
      <c r="E169" s="4">
        <f t="shared" si="11"/>
        <v>5993438.8817572333</v>
      </c>
      <c r="F169" s="4">
        <f t="shared" si="12"/>
        <v>14551419.198402498</v>
      </c>
      <c r="G169" s="4">
        <f t="shared" si="13"/>
        <v>744544287.54813802</v>
      </c>
      <c r="H169" s="2">
        <f t="shared" si="14"/>
        <v>8353331.9703232404</v>
      </c>
    </row>
    <row r="170" spans="2:8" x14ac:dyDescent="0.25">
      <c r="B170">
        <v>154</v>
      </c>
      <c r="C170" s="1">
        <v>9.5500000000000002E-2</v>
      </c>
      <c r="D170" s="4">
        <f t="shared" si="10"/>
        <v>8557980.3166452646</v>
      </c>
      <c r="E170" s="4">
        <f t="shared" si="11"/>
        <v>5925331.621737265</v>
      </c>
      <c r="F170" s="4">
        <f t="shared" si="12"/>
        <v>14483311.938382529</v>
      </c>
      <c r="G170" s="4">
        <f t="shared" si="13"/>
        <v>735986307.23149276</v>
      </c>
      <c r="H170" s="2">
        <f t="shared" si="14"/>
        <v>8416779.5200411361</v>
      </c>
    </row>
    <row r="171" spans="2:8" x14ac:dyDescent="0.25">
      <c r="B171">
        <v>155</v>
      </c>
      <c r="C171" s="1">
        <v>9.5500000000000002E-2</v>
      </c>
      <c r="D171" s="4">
        <f t="shared" si="10"/>
        <v>8557980.3166452646</v>
      </c>
      <c r="E171" s="4">
        <f t="shared" si="11"/>
        <v>5857224.3617172958</v>
      </c>
      <c r="F171" s="4">
        <f t="shared" si="12"/>
        <v>14415204.67836256</v>
      </c>
      <c r="G171" s="4">
        <f t="shared" si="13"/>
        <v>727428326.91484749</v>
      </c>
      <c r="H171" s="2">
        <f t="shared" si="14"/>
        <v>8479416.3902690168</v>
      </c>
    </row>
    <row r="172" spans="2:8" x14ac:dyDescent="0.25">
      <c r="B172">
        <v>156</v>
      </c>
      <c r="C172" s="1">
        <v>9.5500000000000002E-2</v>
      </c>
      <c r="D172" s="4">
        <f t="shared" si="10"/>
        <v>8557980.3166452646</v>
      </c>
      <c r="E172" s="4">
        <f t="shared" si="11"/>
        <v>5789117.1016973276</v>
      </c>
      <c r="F172" s="4">
        <f t="shared" si="12"/>
        <v>14347097.418342592</v>
      </c>
      <c r="G172" s="4">
        <f t="shared" si="13"/>
        <v>718870346.59820223</v>
      </c>
      <c r="H172" s="2">
        <f t="shared" si="14"/>
        <v>8541248.9460872523</v>
      </c>
    </row>
    <row r="173" spans="2:8" x14ac:dyDescent="0.25">
      <c r="B173">
        <v>157</v>
      </c>
      <c r="C173" s="1">
        <v>9.5500000000000002E-2</v>
      </c>
      <c r="D173" s="4">
        <f t="shared" si="10"/>
        <v>8557980.3166452646</v>
      </c>
      <c r="E173" s="4">
        <f t="shared" si="11"/>
        <v>5721009.8416773593</v>
      </c>
      <c r="F173" s="4">
        <f t="shared" si="12"/>
        <v>14278990.158322625</v>
      </c>
      <c r="G173" s="4">
        <f t="shared" si="13"/>
        <v>710312366.28155696</v>
      </c>
      <c r="H173" s="2">
        <f t="shared" si="14"/>
        <v>8602283.5099335108</v>
      </c>
    </row>
    <row r="174" spans="2:8" x14ac:dyDescent="0.25">
      <c r="B174">
        <v>158</v>
      </c>
      <c r="C174" s="1">
        <v>9.5500000000000002E-2</v>
      </c>
      <c r="D174" s="4">
        <f t="shared" si="10"/>
        <v>8557980.3166452646</v>
      </c>
      <c r="E174" s="4">
        <f t="shared" si="11"/>
        <v>5652902.5816573901</v>
      </c>
      <c r="F174" s="4">
        <f t="shared" si="12"/>
        <v>14210882.898302656</v>
      </c>
      <c r="G174" s="4">
        <f t="shared" si="13"/>
        <v>701754385.9649117</v>
      </c>
      <c r="H174" s="2">
        <f t="shared" si="14"/>
        <v>8662526.3618665263</v>
      </c>
    </row>
    <row r="175" spans="2:8" x14ac:dyDescent="0.25">
      <c r="B175">
        <v>159</v>
      </c>
      <c r="C175" s="1">
        <v>9.5500000000000002E-2</v>
      </c>
      <c r="D175" s="4">
        <f t="shared" si="10"/>
        <v>8557980.3166452646</v>
      </c>
      <c r="E175" s="4">
        <f t="shared" si="11"/>
        <v>5584795.3216374218</v>
      </c>
      <c r="F175" s="4">
        <f t="shared" si="12"/>
        <v>14142775.638282686</v>
      </c>
      <c r="G175" s="4">
        <f t="shared" si="13"/>
        <v>693196405.64826643</v>
      </c>
      <c r="H175" s="2">
        <f t="shared" si="14"/>
        <v>8721983.7398283035</v>
      </c>
    </row>
    <row r="176" spans="2:8" x14ac:dyDescent="0.25">
      <c r="B176">
        <v>160</v>
      </c>
      <c r="C176" s="1">
        <v>9.5500000000000002E-2</v>
      </c>
      <c r="D176" s="4">
        <f t="shared" si="10"/>
        <v>8557980.3166452646</v>
      </c>
      <c r="E176" s="4">
        <f t="shared" si="11"/>
        <v>5516688.0616174536</v>
      </c>
      <c r="F176" s="4">
        <f t="shared" si="12"/>
        <v>14074668.378262717</v>
      </c>
      <c r="G176" s="4">
        <f t="shared" si="13"/>
        <v>684638425.33162117</v>
      </c>
      <c r="H176" s="2">
        <f t="shared" si="14"/>
        <v>8780661.8399047852</v>
      </c>
    </row>
    <row r="177" spans="2:8" x14ac:dyDescent="0.25">
      <c r="B177">
        <v>161</v>
      </c>
      <c r="C177" s="1">
        <v>9.5500000000000002E-2</v>
      </c>
      <c r="D177" s="4">
        <f t="shared" si="10"/>
        <v>8557980.3166452646</v>
      </c>
      <c r="E177" s="4">
        <f t="shared" si="11"/>
        <v>5448580.8015974844</v>
      </c>
      <c r="F177" s="4">
        <f t="shared" si="12"/>
        <v>14006561.118242748</v>
      </c>
      <c r="G177" s="4">
        <f t="shared" si="13"/>
        <v>676080445.01497591</v>
      </c>
      <c r="H177" s="2">
        <f t="shared" si="14"/>
        <v>8838566.8165850099</v>
      </c>
    </row>
    <row r="178" spans="2:8" x14ac:dyDescent="0.25">
      <c r="B178">
        <v>162</v>
      </c>
      <c r="C178" s="1">
        <v>9.5500000000000002E-2</v>
      </c>
      <c r="D178" s="4">
        <f t="shared" si="10"/>
        <v>8557980.3166452646</v>
      </c>
      <c r="E178" s="4">
        <f t="shared" si="11"/>
        <v>5380473.5415775161</v>
      </c>
      <c r="F178" s="4">
        <f t="shared" si="12"/>
        <v>13938453.858222781</v>
      </c>
      <c r="G178" s="4">
        <f t="shared" si="13"/>
        <v>667522464.69833064</v>
      </c>
      <c r="H178" s="2">
        <f t="shared" si="14"/>
        <v>8895704.7830186728</v>
      </c>
    </row>
    <row r="179" spans="2:8" x14ac:dyDescent="0.25">
      <c r="B179">
        <v>163</v>
      </c>
      <c r="C179" s="1">
        <v>9.5500000000000002E-2</v>
      </c>
      <c r="D179" s="4">
        <f t="shared" si="10"/>
        <v>8557980.3166452646</v>
      </c>
      <c r="E179" s="4">
        <f t="shared" si="11"/>
        <v>5312366.2815575479</v>
      </c>
      <c r="F179" s="4">
        <f t="shared" si="12"/>
        <v>13870346.598202813</v>
      </c>
      <c r="G179" s="4">
        <f t="shared" si="13"/>
        <v>658964484.38168538</v>
      </c>
      <c r="H179" s="2">
        <f t="shared" si="14"/>
        <v>8952081.8112722561</v>
      </c>
    </row>
    <row r="180" spans="2:8" x14ac:dyDescent="0.25">
      <c r="B180">
        <v>164</v>
      </c>
      <c r="C180" s="1">
        <v>9.5500000000000002E-2</v>
      </c>
      <c r="D180" s="4">
        <f t="shared" si="10"/>
        <v>8557980.3166452646</v>
      </c>
      <c r="E180" s="4">
        <f t="shared" si="11"/>
        <v>5244259.0215375796</v>
      </c>
      <c r="F180" s="4">
        <f t="shared" si="12"/>
        <v>13802239.338182844</v>
      </c>
      <c r="G180" s="4">
        <f t="shared" si="13"/>
        <v>650406504.06504011</v>
      </c>
      <c r="H180" s="2">
        <f t="shared" si="14"/>
        <v>9007703.9325835686</v>
      </c>
    </row>
    <row r="181" spans="2:8" x14ac:dyDescent="0.25">
      <c r="B181">
        <v>165</v>
      </c>
      <c r="C181" s="1">
        <v>9.5500000000000002E-2</v>
      </c>
      <c r="D181" s="4">
        <f t="shared" si="10"/>
        <v>8557980.3166452646</v>
      </c>
      <c r="E181" s="4">
        <f t="shared" si="11"/>
        <v>5176151.7615176104</v>
      </c>
      <c r="F181" s="4">
        <f t="shared" si="12"/>
        <v>13734132.078162875</v>
      </c>
      <c r="G181" s="4">
        <f t="shared" si="13"/>
        <v>641848523.74839485</v>
      </c>
      <c r="H181" s="2">
        <f t="shared" si="14"/>
        <v>9062577.1376148257</v>
      </c>
    </row>
    <row r="182" spans="2:8" x14ac:dyDescent="0.25">
      <c r="B182">
        <v>166</v>
      </c>
      <c r="C182" s="1">
        <v>9.5500000000000002E-2</v>
      </c>
      <c r="D182" s="4">
        <f t="shared" si="10"/>
        <v>8557980.3166452646</v>
      </c>
      <c r="E182" s="4">
        <f t="shared" si="11"/>
        <v>5108044.5014976421</v>
      </c>
      <c r="F182" s="4">
        <f t="shared" si="12"/>
        <v>13666024.818142906</v>
      </c>
      <c r="G182" s="4">
        <f t="shared" si="13"/>
        <v>633290543.43174958</v>
      </c>
      <c r="H182" s="2">
        <f t="shared" si="14"/>
        <v>9116707.3767042253</v>
      </c>
    </row>
    <row r="183" spans="2:8" x14ac:dyDescent="0.25">
      <c r="B183">
        <v>167</v>
      </c>
      <c r="C183" s="1">
        <v>9.5500000000000002E-2</v>
      </c>
      <c r="D183" s="4">
        <f t="shared" si="10"/>
        <v>8557980.3166452646</v>
      </c>
      <c r="E183" s="4">
        <f t="shared" si="11"/>
        <v>5039937.2414776739</v>
      </c>
      <c r="F183" s="4">
        <f t="shared" si="12"/>
        <v>13597917.558122938</v>
      </c>
      <c r="G183" s="4">
        <f t="shared" si="13"/>
        <v>624732563.11510432</v>
      </c>
      <c r="H183" s="2">
        <f t="shared" si="14"/>
        <v>9170100.5601160452</v>
      </c>
    </row>
    <row r="184" spans="2:8" x14ac:dyDescent="0.25">
      <c r="B184">
        <v>168</v>
      </c>
      <c r="C184" s="1">
        <v>9.5500000000000002E-2</v>
      </c>
      <c r="D184" s="4">
        <f t="shared" si="10"/>
        <v>8557980.3166452646</v>
      </c>
      <c r="E184" s="4">
        <f t="shared" si="11"/>
        <v>4971829.9814577047</v>
      </c>
      <c r="F184" s="4">
        <f t="shared" si="12"/>
        <v>13529810.298102969</v>
      </c>
      <c r="G184" s="4">
        <f t="shared" si="13"/>
        <v>616174582.79845905</v>
      </c>
      <c r="H184" s="2">
        <f t="shared" si="14"/>
        <v>9222762.5582892504</v>
      </c>
    </row>
    <row r="185" spans="2:8" x14ac:dyDescent="0.25">
      <c r="B185">
        <v>169</v>
      </c>
      <c r="C185" s="1">
        <v>9.5500000000000002E-2</v>
      </c>
      <c r="D185" s="4">
        <f t="shared" si="10"/>
        <v>8557980.3166452646</v>
      </c>
      <c r="E185" s="4">
        <f t="shared" si="11"/>
        <v>4903722.7214377364</v>
      </c>
      <c r="F185" s="4">
        <f t="shared" si="12"/>
        <v>13461703.038083002</v>
      </c>
      <c r="G185" s="4">
        <f t="shared" si="13"/>
        <v>607616602.48181379</v>
      </c>
      <c r="H185" s="2">
        <f t="shared" si="14"/>
        <v>9274699.2020846382</v>
      </c>
    </row>
    <row r="186" spans="2:8" x14ac:dyDescent="0.25">
      <c r="B186">
        <v>170</v>
      </c>
      <c r="C186" s="1">
        <v>9.5500000000000002E-2</v>
      </c>
      <c r="D186" s="4">
        <f t="shared" si="10"/>
        <v>8557980.3166452646</v>
      </c>
      <c r="E186" s="4">
        <f t="shared" si="11"/>
        <v>4835615.4614177682</v>
      </c>
      <c r="F186" s="4">
        <f t="shared" si="12"/>
        <v>13393595.778063033</v>
      </c>
      <c r="G186" s="4">
        <f t="shared" si="13"/>
        <v>599058622.16516852</v>
      </c>
      <c r="H186" s="2">
        <f t="shared" si="14"/>
        <v>9325916.2830305472</v>
      </c>
    </row>
    <row r="187" spans="2:8" x14ac:dyDescent="0.25">
      <c r="B187">
        <v>171</v>
      </c>
      <c r="C187" s="1">
        <v>9.5500000000000002E-2</v>
      </c>
      <c r="D187" s="4">
        <f t="shared" si="10"/>
        <v>8557980.3166452646</v>
      </c>
      <c r="E187" s="4">
        <f t="shared" si="11"/>
        <v>4767508.201397799</v>
      </c>
      <c r="F187" s="4">
        <f t="shared" si="12"/>
        <v>13325488.518043064</v>
      </c>
      <c r="G187" s="4">
        <f t="shared" si="13"/>
        <v>590500641.84852326</v>
      </c>
      <c r="H187" s="2">
        <f t="shared" si="14"/>
        <v>9376419.5535670538</v>
      </c>
    </row>
    <row r="188" spans="2:8" x14ac:dyDescent="0.25">
      <c r="B188">
        <v>172</v>
      </c>
      <c r="C188" s="1">
        <v>9.5500000000000002E-2</v>
      </c>
      <c r="D188" s="4">
        <f t="shared" si="10"/>
        <v>8557980.3166452646</v>
      </c>
      <c r="E188" s="4">
        <f t="shared" si="11"/>
        <v>4699400.9413778307</v>
      </c>
      <c r="F188" s="4">
        <f t="shared" si="12"/>
        <v>13257381.258023094</v>
      </c>
      <c r="G188" s="4">
        <f t="shared" si="13"/>
        <v>581942661.53187799</v>
      </c>
      <c r="H188" s="2">
        <f t="shared" si="14"/>
        <v>9426214.7272887975</v>
      </c>
    </row>
    <row r="189" spans="2:8" x14ac:dyDescent="0.25">
      <c r="B189">
        <v>173</v>
      </c>
      <c r="C189" s="1">
        <v>9.5500000000000002E-2</v>
      </c>
      <c r="D189" s="4">
        <f t="shared" si="10"/>
        <v>8557980.3166452646</v>
      </c>
      <c r="E189" s="4">
        <f t="shared" si="11"/>
        <v>4631293.6813578624</v>
      </c>
      <c r="F189" s="4">
        <f t="shared" si="12"/>
        <v>13189273.998003127</v>
      </c>
      <c r="G189" s="4">
        <f t="shared" si="13"/>
        <v>573384681.21523273</v>
      </c>
      <c r="H189" s="2">
        <f t="shared" si="14"/>
        <v>9475307.4791863188</v>
      </c>
    </row>
    <row r="190" spans="2:8" x14ac:dyDescent="0.25">
      <c r="B190">
        <v>174</v>
      </c>
      <c r="C190" s="1">
        <v>9.5500000000000002E-2</v>
      </c>
      <c r="D190" s="4">
        <f t="shared" si="10"/>
        <v>8557980.3166452646</v>
      </c>
      <c r="E190" s="4">
        <f t="shared" si="11"/>
        <v>4563186.4213378932</v>
      </c>
      <c r="F190" s="4">
        <f t="shared" si="12"/>
        <v>13121166.737983158</v>
      </c>
      <c r="G190" s="4">
        <f t="shared" si="13"/>
        <v>564826700.89858747</v>
      </c>
      <c r="H190" s="2">
        <f t="shared" si="14"/>
        <v>9523703.4458859973</v>
      </c>
    </row>
    <row r="191" spans="2:8" x14ac:dyDescent="0.25">
      <c r="B191">
        <v>175</v>
      </c>
      <c r="C191" s="1">
        <v>9.5500000000000002E-2</v>
      </c>
      <c r="D191" s="4">
        <f t="shared" si="10"/>
        <v>8557980.3166452646</v>
      </c>
      <c r="E191" s="4">
        <f t="shared" si="11"/>
        <v>4495079.161317925</v>
      </c>
      <c r="F191" s="4">
        <f t="shared" si="12"/>
        <v>13053059.477963191</v>
      </c>
      <c r="G191" s="4">
        <f t="shared" si="13"/>
        <v>556268720.5819422</v>
      </c>
      <c r="H191" s="2">
        <f t="shared" si="14"/>
        <v>9571408.2258885689</v>
      </c>
    </row>
    <row r="192" spans="2:8" x14ac:dyDescent="0.25">
      <c r="B192">
        <v>176</v>
      </c>
      <c r="C192" s="1">
        <v>9.5500000000000002E-2</v>
      </c>
      <c r="D192" s="4">
        <f t="shared" si="10"/>
        <v>8557980.3166452646</v>
      </c>
      <c r="E192" s="4">
        <f t="shared" si="11"/>
        <v>4426971.9012979567</v>
      </c>
      <c r="F192" s="4">
        <f t="shared" si="12"/>
        <v>12984952.217943221</v>
      </c>
      <c r="G192" s="4">
        <f t="shared" si="13"/>
        <v>547710740.26529694</v>
      </c>
      <c r="H192" s="2">
        <f t="shared" si="14"/>
        <v>9618427.3798062075</v>
      </c>
    </row>
    <row r="193" spans="2:8" x14ac:dyDescent="0.25">
      <c r="B193">
        <v>177</v>
      </c>
      <c r="C193" s="1">
        <v>9.5500000000000002E-2</v>
      </c>
      <c r="D193" s="4">
        <f t="shared" si="10"/>
        <v>8557980.3166452646</v>
      </c>
      <c r="E193" s="4">
        <f t="shared" si="11"/>
        <v>4358864.6412779875</v>
      </c>
      <c r="F193" s="4">
        <f t="shared" si="12"/>
        <v>12916844.957923252</v>
      </c>
      <c r="G193" s="4">
        <f t="shared" si="13"/>
        <v>539152759.94865167</v>
      </c>
      <c r="H193" s="2">
        <f t="shared" si="14"/>
        <v>9664766.4305982478</v>
      </c>
    </row>
    <row r="194" spans="2:8" x14ac:dyDescent="0.25">
      <c r="B194">
        <v>178</v>
      </c>
      <c r="C194" s="1">
        <v>9.5500000000000002E-2</v>
      </c>
      <c r="D194" s="4">
        <f t="shared" si="10"/>
        <v>8557980.3166452646</v>
      </c>
      <c r="E194" s="4">
        <f t="shared" si="11"/>
        <v>4290757.3812580192</v>
      </c>
      <c r="F194" s="4">
        <f t="shared" si="12"/>
        <v>12848737.697903283</v>
      </c>
      <c r="G194" s="4">
        <f t="shared" si="13"/>
        <v>530594779.63200641</v>
      </c>
      <c r="H194" s="2">
        <f t="shared" si="14"/>
        <v>9710430.8638054654</v>
      </c>
    </row>
    <row r="195" spans="2:8" x14ac:dyDescent="0.25">
      <c r="B195">
        <v>179</v>
      </c>
      <c r="C195" s="1">
        <v>9.5500000000000002E-2</v>
      </c>
      <c r="D195" s="4">
        <f t="shared" si="10"/>
        <v>8557980.3166452646</v>
      </c>
      <c r="E195" s="4">
        <f t="shared" si="11"/>
        <v>4222650.121238051</v>
      </c>
      <c r="F195" s="4">
        <f t="shared" si="12"/>
        <v>12780630.437883316</v>
      </c>
      <c r="G195" s="4">
        <f t="shared" si="13"/>
        <v>522036799.31536114</v>
      </c>
      <c r="H195" s="2">
        <f t="shared" si="14"/>
        <v>9755426.1277830154</v>
      </c>
    </row>
    <row r="196" spans="2:8" x14ac:dyDescent="0.25">
      <c r="B196">
        <v>180</v>
      </c>
      <c r="C196" s="1">
        <v>9.5500000000000002E-2</v>
      </c>
      <c r="D196" s="4">
        <f t="shared" si="10"/>
        <v>8557980.3166452646</v>
      </c>
      <c r="E196" s="4">
        <f t="shared" si="11"/>
        <v>4154542.8612180823</v>
      </c>
      <c r="F196" s="4">
        <f t="shared" si="12"/>
        <v>12712523.177863346</v>
      </c>
      <c r="G196" s="4">
        <f t="shared" si="13"/>
        <v>513478818.99871588</v>
      </c>
      <c r="H196" s="2">
        <f t="shared" si="14"/>
        <v>9799757.6339319609</v>
      </c>
    </row>
    <row r="197" spans="2:8" x14ac:dyDescent="0.25">
      <c r="B197">
        <v>181</v>
      </c>
      <c r="C197" s="1">
        <v>9.5500000000000002E-2</v>
      </c>
      <c r="D197" s="4">
        <f t="shared" si="10"/>
        <v>8557980.3166452646</v>
      </c>
      <c r="E197" s="4">
        <f t="shared" si="11"/>
        <v>4086435.6011981135</v>
      </c>
      <c r="F197" s="4">
        <f t="shared" si="12"/>
        <v>12644415.917843379</v>
      </c>
      <c r="G197" s="4">
        <f t="shared" si="13"/>
        <v>504920838.68207061</v>
      </c>
      <c r="H197" s="2">
        <f t="shared" si="14"/>
        <v>9843430.7569294441</v>
      </c>
    </row>
    <row r="198" spans="2:8" x14ac:dyDescent="0.25">
      <c r="B198">
        <v>182</v>
      </c>
      <c r="C198" s="1">
        <v>9.5500000000000002E-2</v>
      </c>
      <c r="D198" s="4">
        <f t="shared" si="10"/>
        <v>8557980.3166452646</v>
      </c>
      <c r="E198" s="4">
        <f t="shared" si="11"/>
        <v>4018328.3411781453</v>
      </c>
      <c r="F198" s="4">
        <f t="shared" si="12"/>
        <v>12576308.65782341</v>
      </c>
      <c r="G198" s="4">
        <f t="shared" si="13"/>
        <v>496362858.36542535</v>
      </c>
      <c r="H198" s="2">
        <f t="shared" si="14"/>
        <v>9886450.8349574842</v>
      </c>
    </row>
    <row r="199" spans="2:8" x14ac:dyDescent="0.25">
      <c r="B199">
        <v>183</v>
      </c>
      <c r="C199" s="1">
        <v>9.5500000000000002E-2</v>
      </c>
      <c r="D199" s="4">
        <f t="shared" si="10"/>
        <v>8557980.3166452646</v>
      </c>
      <c r="E199" s="4">
        <f t="shared" si="11"/>
        <v>3950221.0811581765</v>
      </c>
      <c r="F199" s="4">
        <f t="shared" si="12"/>
        <v>12508201.397803441</v>
      </c>
      <c r="G199" s="4">
        <f t="shared" si="13"/>
        <v>487804878.04878008</v>
      </c>
      <c r="H199" s="2">
        <f t="shared" si="14"/>
        <v>9928823.1699304506</v>
      </c>
    </row>
    <row r="200" spans="2:8" x14ac:dyDescent="0.25">
      <c r="B200">
        <v>184</v>
      </c>
      <c r="C200" s="1">
        <v>9.5500000000000002E-2</v>
      </c>
      <c r="D200" s="4">
        <f t="shared" si="10"/>
        <v>8557980.3166452646</v>
      </c>
      <c r="E200" s="4">
        <f t="shared" si="11"/>
        <v>3882113.8211382078</v>
      </c>
      <c r="F200" s="4">
        <f t="shared" si="12"/>
        <v>12440094.137783471</v>
      </c>
      <c r="G200" s="4">
        <f t="shared" si="13"/>
        <v>479246897.73213482</v>
      </c>
      <c r="H200" s="2">
        <f t="shared" si="14"/>
        <v>9970553.0277211331</v>
      </c>
    </row>
    <row r="201" spans="2:8" x14ac:dyDescent="0.25">
      <c r="B201">
        <v>185</v>
      </c>
      <c r="C201" s="1">
        <v>9.5500000000000002E-2</v>
      </c>
      <c r="D201" s="4">
        <f t="shared" si="10"/>
        <v>8557980.3166452646</v>
      </c>
      <c r="E201" s="4">
        <f t="shared" si="11"/>
        <v>3814006.5611182395</v>
      </c>
      <c r="F201" s="4">
        <f t="shared" si="12"/>
        <v>12371986.877763504</v>
      </c>
      <c r="G201" s="4">
        <f t="shared" si="13"/>
        <v>470688917.41548955</v>
      </c>
      <c r="H201" s="2">
        <f t="shared" si="14"/>
        <v>10011645.638385534</v>
      </c>
    </row>
    <row r="202" spans="2:8" x14ac:dyDescent="0.25">
      <c r="B202">
        <v>186</v>
      </c>
      <c r="C202" s="1">
        <v>9.5500000000000002E-2</v>
      </c>
      <c r="D202" s="4">
        <f t="shared" si="10"/>
        <v>8557980.3166452646</v>
      </c>
      <c r="E202" s="4">
        <f t="shared" si="11"/>
        <v>3745899.3010982708</v>
      </c>
      <c r="F202" s="4">
        <f t="shared" si="12"/>
        <v>12303879.617743535</v>
      </c>
      <c r="G202" s="4">
        <f t="shared" si="13"/>
        <v>462130937.09884429</v>
      </c>
      <c r="H202" s="2">
        <f t="shared" si="14"/>
        <v>10052106.196386296</v>
      </c>
    </row>
    <row r="203" spans="2:8" x14ac:dyDescent="0.25">
      <c r="B203">
        <v>187</v>
      </c>
      <c r="C203" s="1">
        <v>9.5500000000000002E-2</v>
      </c>
      <c r="D203" s="4">
        <f t="shared" si="10"/>
        <v>8557980.3166452646</v>
      </c>
      <c r="E203" s="4">
        <f t="shared" si="11"/>
        <v>3677792.0410783021</v>
      </c>
      <c r="F203" s="4">
        <f t="shared" si="12"/>
        <v>12235772.357723568</v>
      </c>
      <c r="G203" s="4">
        <f t="shared" si="13"/>
        <v>453572956.78219903</v>
      </c>
      <c r="H203" s="2">
        <f t="shared" si="14"/>
        <v>10091939.860814795</v>
      </c>
    </row>
    <row r="204" spans="2:8" x14ac:dyDescent="0.25">
      <c r="B204">
        <v>188</v>
      </c>
      <c r="C204" s="1">
        <v>9.5500000000000002E-2</v>
      </c>
      <c r="D204" s="4">
        <f t="shared" si="10"/>
        <v>8557980.3166452646</v>
      </c>
      <c r="E204" s="4">
        <f t="shared" si="11"/>
        <v>3609684.7810583338</v>
      </c>
      <c r="F204" s="4">
        <f t="shared" si="12"/>
        <v>12167665.097703598</v>
      </c>
      <c r="G204" s="4">
        <f t="shared" si="13"/>
        <v>445014976.46555376</v>
      </c>
      <c r="H204" s="2">
        <f t="shared" si="14"/>
        <v>10131151.755611952</v>
      </c>
    </row>
    <row r="205" spans="2:8" x14ac:dyDescent="0.25">
      <c r="B205">
        <v>189</v>
      </c>
      <c r="C205" s="1">
        <v>9.5500000000000002E-2</v>
      </c>
      <c r="D205" s="4">
        <f t="shared" si="10"/>
        <v>8557980.3166452646</v>
      </c>
      <c r="E205" s="4">
        <f t="shared" si="11"/>
        <v>3541577.5210383651</v>
      </c>
      <c r="F205" s="4">
        <f t="shared" si="12"/>
        <v>12099557.837683629</v>
      </c>
      <c r="G205" s="4">
        <f t="shared" si="13"/>
        <v>436456996.1489085</v>
      </c>
      <c r="H205" s="2">
        <f t="shared" si="14"/>
        <v>10169746.969787696</v>
      </c>
    </row>
    <row r="206" spans="2:8" x14ac:dyDescent="0.25">
      <c r="B206">
        <v>190</v>
      </c>
      <c r="C206" s="1">
        <v>9.5500000000000002E-2</v>
      </c>
      <c r="D206" s="4">
        <f t="shared" si="10"/>
        <v>8557980.3166452646</v>
      </c>
      <c r="E206" s="4">
        <f t="shared" si="11"/>
        <v>3473470.2610183964</v>
      </c>
      <c r="F206" s="4">
        <f t="shared" si="12"/>
        <v>12031450.57766366</v>
      </c>
      <c r="G206" s="4">
        <f t="shared" si="13"/>
        <v>427899015.83226323</v>
      </c>
      <c r="H206" s="2">
        <f t="shared" si="14"/>
        <v>10207730.557639161</v>
      </c>
    </row>
    <row r="207" spans="2:8" x14ac:dyDescent="0.25">
      <c r="B207">
        <v>191</v>
      </c>
      <c r="C207" s="1">
        <v>9.5500000000000002E-2</v>
      </c>
      <c r="D207" s="4">
        <f t="shared" si="10"/>
        <v>8557980.3166452646</v>
      </c>
      <c r="E207" s="4">
        <f t="shared" si="11"/>
        <v>3405363.0009984281</v>
      </c>
      <c r="F207" s="4">
        <f t="shared" si="12"/>
        <v>11963343.317643693</v>
      </c>
      <c r="G207" s="4">
        <f t="shared" si="13"/>
        <v>419341035.51561797</v>
      </c>
      <c r="H207" s="2">
        <f t="shared" si="14"/>
        <v>10245107.538967557</v>
      </c>
    </row>
    <row r="208" spans="2:8" x14ac:dyDescent="0.25">
      <c r="B208">
        <v>192</v>
      </c>
      <c r="C208" s="1">
        <v>9.5500000000000002E-2</v>
      </c>
      <c r="D208" s="4">
        <f t="shared" si="10"/>
        <v>8557980.3166452646</v>
      </c>
      <c r="E208" s="4">
        <f t="shared" si="11"/>
        <v>3337255.7409784594</v>
      </c>
      <c r="F208" s="4">
        <f t="shared" si="12"/>
        <v>11895236.057623724</v>
      </c>
      <c r="G208" s="4">
        <f t="shared" si="13"/>
        <v>410783055.1989727</v>
      </c>
      <c r="H208" s="2">
        <f t="shared" si="14"/>
        <v>10281882.899293797</v>
      </c>
    </row>
    <row r="209" spans="2:8" x14ac:dyDescent="0.25">
      <c r="B209">
        <v>193</v>
      </c>
      <c r="C209" s="1">
        <v>9.5500000000000002E-2</v>
      </c>
      <c r="D209" s="4">
        <f t="shared" si="10"/>
        <v>8557980.3166452646</v>
      </c>
      <c r="E209" s="4">
        <f t="shared" si="11"/>
        <v>3269148.4809584911</v>
      </c>
      <c r="F209" s="4">
        <f t="shared" si="12"/>
        <v>11827128.797603756</v>
      </c>
      <c r="G209" s="4">
        <f t="shared" si="13"/>
        <v>402225074.88232744</v>
      </c>
      <c r="H209" s="2">
        <f t="shared" si="14"/>
        <v>10318061.590072783</v>
      </c>
    </row>
    <row r="210" spans="2:8" x14ac:dyDescent="0.25">
      <c r="B210">
        <v>194</v>
      </c>
      <c r="C210" s="1">
        <v>9.5500000000000002E-2</v>
      </c>
      <c r="D210" s="4">
        <f t="shared" ref="D210:D255" si="15">IF(G209=0,0,G209/($C$12+1-B210))</f>
        <v>8557980.3166452646</v>
      </c>
      <c r="E210" s="4">
        <f t="shared" ref="E210:E256" si="16">(C210/12)*G209</f>
        <v>3201041.2209385224</v>
      </c>
      <c r="F210" s="4">
        <f t="shared" ref="F210:F256" si="17">E210+D210</f>
        <v>11759021.537583787</v>
      </c>
      <c r="G210" s="4">
        <f t="shared" ref="G210:G256" si="18">G209-D210</f>
        <v>393667094.56568217</v>
      </c>
      <c r="H210" s="2">
        <f t="shared" ref="H210:H256" si="19">-FV($C$6,$C$12-B210+1,0,$C$9-F210,1)</f>
        <v>10353648.528906478</v>
      </c>
    </row>
    <row r="211" spans="2:8" x14ac:dyDescent="0.25">
      <c r="B211">
        <v>195</v>
      </c>
      <c r="C211" s="1">
        <v>9.5500000000000002E-2</v>
      </c>
      <c r="D211" s="4">
        <f t="shared" si="15"/>
        <v>8557980.3166452646</v>
      </c>
      <c r="E211" s="4">
        <f t="shared" si="16"/>
        <v>3132933.9609185536</v>
      </c>
      <c r="F211" s="4">
        <f t="shared" si="17"/>
        <v>11690914.277563818</v>
      </c>
      <c r="G211" s="4">
        <f t="shared" si="18"/>
        <v>385109114.24903691</v>
      </c>
      <c r="H211" s="2">
        <f t="shared" si="19"/>
        <v>10388648.599755691</v>
      </c>
    </row>
    <row r="212" spans="2:8" x14ac:dyDescent="0.25">
      <c r="B212">
        <v>196</v>
      </c>
      <c r="C212" s="1">
        <v>9.5500000000000002E-2</v>
      </c>
      <c r="D212" s="4">
        <f t="shared" si="15"/>
        <v>8557980.3166452646</v>
      </c>
      <c r="E212" s="4">
        <f t="shared" si="16"/>
        <v>3064826.7008985854</v>
      </c>
      <c r="F212" s="4">
        <f t="shared" si="17"/>
        <v>11622807.01754385</v>
      </c>
      <c r="G212" s="4">
        <f t="shared" si="18"/>
        <v>376551133.93239164</v>
      </c>
      <c r="H212" s="2">
        <f t="shared" si="19"/>
        <v>10423066.653150583</v>
      </c>
    </row>
    <row r="213" spans="2:8" x14ac:dyDescent="0.25">
      <c r="B213">
        <v>197</v>
      </c>
      <c r="C213" s="1">
        <v>9.5500000000000002E-2</v>
      </c>
      <c r="D213" s="4">
        <f t="shared" si="15"/>
        <v>8557980.3166452646</v>
      </c>
      <c r="E213" s="4">
        <f t="shared" si="16"/>
        <v>2996719.4408786166</v>
      </c>
      <c r="F213" s="4">
        <f t="shared" si="17"/>
        <v>11554699.757523881</v>
      </c>
      <c r="G213" s="4">
        <f t="shared" si="18"/>
        <v>367993153.61574638</v>
      </c>
      <c r="H213" s="2">
        <f t="shared" si="19"/>
        <v>10456907.506399976</v>
      </c>
    </row>
    <row r="214" spans="2:8" x14ac:dyDescent="0.25">
      <c r="B214">
        <v>198</v>
      </c>
      <c r="C214" s="1">
        <v>9.5500000000000002E-2</v>
      </c>
      <c r="D214" s="4">
        <f t="shared" si="15"/>
        <v>8557980.3166452646</v>
      </c>
      <c r="E214" s="4">
        <f t="shared" si="16"/>
        <v>2928612.1808586479</v>
      </c>
      <c r="F214" s="4">
        <f t="shared" si="17"/>
        <v>11486592.497503912</v>
      </c>
      <c r="G214" s="4">
        <f t="shared" si="18"/>
        <v>359435173.29910111</v>
      </c>
      <c r="H214" s="2">
        <f t="shared" si="19"/>
        <v>10490175.943799347</v>
      </c>
    </row>
    <row r="215" spans="2:8" x14ac:dyDescent="0.25">
      <c r="B215">
        <v>199</v>
      </c>
      <c r="C215" s="1">
        <v>9.5500000000000002E-2</v>
      </c>
      <c r="D215" s="4">
        <f t="shared" si="15"/>
        <v>8557980.3166452646</v>
      </c>
      <c r="E215" s="4">
        <f t="shared" si="16"/>
        <v>2860504.9208386797</v>
      </c>
      <c r="F215" s="4">
        <f t="shared" si="17"/>
        <v>11418485.237483945</v>
      </c>
      <c r="G215" s="4">
        <f t="shared" si="18"/>
        <v>350877192.98245585</v>
      </c>
      <c r="H215" s="2">
        <f t="shared" si="19"/>
        <v>10522876.716837663</v>
      </c>
    </row>
    <row r="216" spans="2:8" x14ac:dyDescent="0.25">
      <c r="B216">
        <v>200</v>
      </c>
      <c r="C216" s="1">
        <v>9.5500000000000002E-2</v>
      </c>
      <c r="D216" s="4">
        <f t="shared" si="15"/>
        <v>8557980.3166452646</v>
      </c>
      <c r="E216" s="4">
        <f t="shared" si="16"/>
        <v>2792397.6608187109</v>
      </c>
      <c r="F216" s="4">
        <f t="shared" si="17"/>
        <v>11350377.977463976</v>
      </c>
      <c r="G216" s="4">
        <f t="shared" si="18"/>
        <v>342319212.66581059</v>
      </c>
      <c r="H216" s="2">
        <f t="shared" si="19"/>
        <v>10555014.544402929</v>
      </c>
    </row>
    <row r="217" spans="2:8" x14ac:dyDescent="0.25">
      <c r="B217">
        <v>201</v>
      </c>
      <c r="C217" s="1">
        <v>9.5500000000000002E-2</v>
      </c>
      <c r="D217" s="4">
        <f t="shared" si="15"/>
        <v>8557980.3166452646</v>
      </c>
      <c r="E217" s="4">
        <f t="shared" si="16"/>
        <v>2724290.4007987422</v>
      </c>
      <c r="F217" s="4">
        <f t="shared" si="17"/>
        <v>11282270.717444006</v>
      </c>
      <c r="G217" s="4">
        <f t="shared" si="18"/>
        <v>333761232.34916532</v>
      </c>
      <c r="H217" s="2">
        <f t="shared" si="19"/>
        <v>10586594.112986531</v>
      </c>
    </row>
    <row r="218" spans="2:8" x14ac:dyDescent="0.25">
      <c r="B218">
        <v>202</v>
      </c>
      <c r="C218" s="1">
        <v>9.5500000000000002E-2</v>
      </c>
      <c r="D218" s="4">
        <f t="shared" si="15"/>
        <v>8557980.3166452646</v>
      </c>
      <c r="E218" s="4">
        <f t="shared" si="16"/>
        <v>2656183.1407787739</v>
      </c>
      <c r="F218" s="4">
        <f t="shared" si="17"/>
        <v>11214163.457424039</v>
      </c>
      <c r="G218" s="4">
        <f t="shared" si="18"/>
        <v>325203252.03252006</v>
      </c>
      <c r="H218" s="2">
        <f t="shared" si="19"/>
        <v>10617620.076886391</v>
      </c>
    </row>
    <row r="219" spans="2:8" x14ac:dyDescent="0.25">
      <c r="B219">
        <v>203</v>
      </c>
      <c r="C219" s="1">
        <v>9.5500000000000002E-2</v>
      </c>
      <c r="D219" s="4">
        <f t="shared" si="15"/>
        <v>8557980.3166452646</v>
      </c>
      <c r="E219" s="4">
        <f t="shared" si="16"/>
        <v>2588075.8807588052</v>
      </c>
      <c r="F219" s="4">
        <f t="shared" si="17"/>
        <v>11146056.19740407</v>
      </c>
      <c r="G219" s="4">
        <f t="shared" si="18"/>
        <v>316645271.71587479</v>
      </c>
      <c r="H219" s="2">
        <f t="shared" si="19"/>
        <v>10648097.058408869</v>
      </c>
    </row>
    <row r="220" spans="2:8" x14ac:dyDescent="0.25">
      <c r="B220">
        <v>204</v>
      </c>
      <c r="C220" s="1">
        <v>9.5500000000000002E-2</v>
      </c>
      <c r="D220" s="4">
        <f t="shared" si="15"/>
        <v>8557980.3166452646</v>
      </c>
      <c r="E220" s="4">
        <f t="shared" si="16"/>
        <v>2519968.6207388369</v>
      </c>
      <c r="F220" s="4">
        <f t="shared" si="17"/>
        <v>11077948.937384102</v>
      </c>
      <c r="G220" s="4">
        <f t="shared" si="18"/>
        <v>308087291.39922953</v>
      </c>
      <c r="H220" s="2">
        <f t="shared" si="19"/>
        <v>10678029.648069493</v>
      </c>
    </row>
    <row r="221" spans="2:8" x14ac:dyDescent="0.25">
      <c r="B221">
        <v>205</v>
      </c>
      <c r="C221" s="1">
        <v>9.5500000000000002E-2</v>
      </c>
      <c r="D221" s="4">
        <f t="shared" si="15"/>
        <v>8557980.3166452646</v>
      </c>
      <c r="E221" s="4">
        <f t="shared" si="16"/>
        <v>2451861.3607188682</v>
      </c>
      <c r="F221" s="4">
        <f t="shared" si="17"/>
        <v>11009841.677364133</v>
      </c>
      <c r="G221" s="4">
        <f t="shared" si="18"/>
        <v>299529311.08258426</v>
      </c>
      <c r="H221" s="2">
        <f t="shared" si="19"/>
        <v>10707422.404792501</v>
      </c>
    </row>
    <row r="222" spans="2:8" x14ac:dyDescent="0.25">
      <c r="B222">
        <v>206</v>
      </c>
      <c r="C222" s="1">
        <v>9.5500000000000002E-2</v>
      </c>
      <c r="D222" s="4">
        <f t="shared" si="15"/>
        <v>8557980.3166452646</v>
      </c>
      <c r="E222" s="4">
        <f t="shared" si="16"/>
        <v>2383754.1006988995</v>
      </c>
      <c r="F222" s="4">
        <f t="shared" si="17"/>
        <v>10941734.417344164</v>
      </c>
      <c r="G222" s="4">
        <f t="shared" si="18"/>
        <v>290971330.765939</v>
      </c>
      <c r="H222" s="2">
        <f t="shared" si="19"/>
        <v>10736279.856109157</v>
      </c>
    </row>
    <row r="223" spans="2:8" x14ac:dyDescent="0.25">
      <c r="B223">
        <v>207</v>
      </c>
      <c r="C223" s="1">
        <v>9.5500000000000002E-2</v>
      </c>
      <c r="D223" s="4">
        <f t="shared" si="15"/>
        <v>8557980.3166452646</v>
      </c>
      <c r="E223" s="4">
        <f t="shared" si="16"/>
        <v>2315646.8406789312</v>
      </c>
      <c r="F223" s="4">
        <f t="shared" si="17"/>
        <v>10873627.157324195</v>
      </c>
      <c r="G223" s="4">
        <f t="shared" si="18"/>
        <v>282413350.44929373</v>
      </c>
      <c r="H223" s="2">
        <f t="shared" si="19"/>
        <v>10764606.498354945</v>
      </c>
    </row>
    <row r="224" spans="2:8" x14ac:dyDescent="0.25">
      <c r="B224">
        <v>208</v>
      </c>
      <c r="C224" s="1">
        <v>9.5500000000000002E-2</v>
      </c>
      <c r="D224" s="4">
        <f t="shared" si="15"/>
        <v>8557980.3166452646</v>
      </c>
      <c r="E224" s="4">
        <f t="shared" si="16"/>
        <v>2247539.5806589625</v>
      </c>
      <c r="F224" s="4">
        <f t="shared" si="17"/>
        <v>10805519.897304228</v>
      </c>
      <c r="G224" s="4">
        <f t="shared" si="18"/>
        <v>273855370.13264847</v>
      </c>
      <c r="H224" s="2">
        <f t="shared" si="19"/>
        <v>10792406.79686553</v>
      </c>
    </row>
    <row r="225" spans="2:8" x14ac:dyDescent="0.25">
      <c r="B225">
        <v>209</v>
      </c>
      <c r="C225" s="1">
        <v>9.5500000000000002E-2</v>
      </c>
      <c r="D225" s="4">
        <f t="shared" si="15"/>
        <v>8557980.3166452646</v>
      </c>
      <c r="E225" s="4">
        <f t="shared" si="16"/>
        <v>2179432.3206389938</v>
      </c>
      <c r="F225" s="4">
        <f t="shared" si="17"/>
        <v>10737412.637284258</v>
      </c>
      <c r="G225" s="4">
        <f t="shared" si="18"/>
        <v>265297389.8160032</v>
      </c>
      <c r="H225" s="2">
        <f t="shared" si="19"/>
        <v>10819685.186171604</v>
      </c>
    </row>
    <row r="226" spans="2:8" x14ac:dyDescent="0.25">
      <c r="B226">
        <v>210</v>
      </c>
      <c r="C226" s="1">
        <v>9.5500000000000002E-2</v>
      </c>
      <c r="D226" s="4">
        <f t="shared" si="15"/>
        <v>8557980.3166452646</v>
      </c>
      <c r="E226" s="4">
        <f t="shared" si="16"/>
        <v>2111325.0606190255</v>
      </c>
      <c r="F226" s="4">
        <f t="shared" si="17"/>
        <v>10669305.377264291</v>
      </c>
      <c r="G226" s="4">
        <f t="shared" si="18"/>
        <v>256739409.49935794</v>
      </c>
      <c r="H226" s="2">
        <f t="shared" si="19"/>
        <v>10846446.07019252</v>
      </c>
    </row>
    <row r="227" spans="2:8" x14ac:dyDescent="0.25">
      <c r="B227">
        <v>211</v>
      </c>
      <c r="C227" s="1">
        <v>9.5500000000000002E-2</v>
      </c>
      <c r="D227" s="4">
        <f t="shared" si="15"/>
        <v>8557980.3166452646</v>
      </c>
      <c r="E227" s="4">
        <f t="shared" si="16"/>
        <v>2043217.8005990568</v>
      </c>
      <c r="F227" s="4">
        <f t="shared" si="17"/>
        <v>10601198.117244322</v>
      </c>
      <c r="G227" s="4">
        <f t="shared" si="18"/>
        <v>248181429.18271267</v>
      </c>
      <c r="H227" s="2">
        <f t="shared" si="19"/>
        <v>10872693.822428841</v>
      </c>
    </row>
    <row r="228" spans="2:8" x14ac:dyDescent="0.25">
      <c r="B228">
        <v>212</v>
      </c>
      <c r="C228" s="1">
        <v>9.5500000000000002E-2</v>
      </c>
      <c r="D228" s="4">
        <f t="shared" si="15"/>
        <v>8557980.3166452646</v>
      </c>
      <c r="E228" s="4">
        <f t="shared" si="16"/>
        <v>1975110.5405790883</v>
      </c>
      <c r="F228" s="4">
        <f t="shared" si="17"/>
        <v>10533090.857224353</v>
      </c>
      <c r="G228" s="4">
        <f t="shared" si="18"/>
        <v>239623448.86606741</v>
      </c>
      <c r="H228" s="2">
        <f t="shared" si="19"/>
        <v>10898432.786153655</v>
      </c>
    </row>
    <row r="229" spans="2:8" x14ac:dyDescent="0.25">
      <c r="B229">
        <v>213</v>
      </c>
      <c r="C229" s="1">
        <v>9.5500000000000002E-2</v>
      </c>
      <c r="D229" s="4">
        <f t="shared" si="15"/>
        <v>8557980.3166452646</v>
      </c>
      <c r="E229" s="4">
        <f t="shared" si="16"/>
        <v>1907003.2805591198</v>
      </c>
      <c r="F229" s="4">
        <f t="shared" si="17"/>
        <v>10464983.597204383</v>
      </c>
      <c r="G229" s="4">
        <f t="shared" si="18"/>
        <v>231065468.54942214</v>
      </c>
      <c r="H229" s="2">
        <f t="shared" si="19"/>
        <v>10923667.274602842</v>
      </c>
    </row>
    <row r="230" spans="2:8" x14ac:dyDescent="0.25">
      <c r="B230">
        <v>214</v>
      </c>
      <c r="C230" s="1">
        <v>9.5500000000000002E-2</v>
      </c>
      <c r="D230" s="4">
        <f t="shared" si="15"/>
        <v>8557980.3166452646</v>
      </c>
      <c r="E230" s="4">
        <f t="shared" si="16"/>
        <v>1838896.020539151</v>
      </c>
      <c r="F230" s="4">
        <f t="shared" si="17"/>
        <v>10396876.337184416</v>
      </c>
      <c r="G230" s="4">
        <f t="shared" si="18"/>
        <v>222507488.23277688</v>
      </c>
      <c r="H230" s="2">
        <f t="shared" si="19"/>
        <v>10948401.571164105</v>
      </c>
    </row>
    <row r="231" spans="2:8" x14ac:dyDescent="0.25">
      <c r="B231">
        <v>215</v>
      </c>
      <c r="C231" s="1">
        <v>9.5500000000000002E-2</v>
      </c>
      <c r="D231" s="4">
        <f t="shared" si="15"/>
        <v>8557980.3166452646</v>
      </c>
      <c r="E231" s="4">
        <f t="shared" si="16"/>
        <v>1770788.7605191825</v>
      </c>
      <c r="F231" s="4">
        <f t="shared" si="17"/>
        <v>10328769.077164447</v>
      </c>
      <c r="G231" s="4">
        <f t="shared" si="18"/>
        <v>213949507.91613162</v>
      </c>
      <c r="H231" s="2">
        <f t="shared" si="19"/>
        <v>10972639.929565011</v>
      </c>
    </row>
    <row r="232" spans="2:8" x14ac:dyDescent="0.25">
      <c r="B232">
        <v>216</v>
      </c>
      <c r="C232" s="1">
        <v>9.5500000000000002E-2</v>
      </c>
      <c r="D232" s="4">
        <f t="shared" si="15"/>
        <v>8557980.3166452646</v>
      </c>
      <c r="E232" s="4">
        <f t="shared" si="16"/>
        <v>1702681.500499214</v>
      </c>
      <c r="F232" s="4">
        <f t="shared" si="17"/>
        <v>10260661.81714448</v>
      </c>
      <c r="G232" s="4">
        <f t="shared" si="18"/>
        <v>205391527.59948635</v>
      </c>
      <c r="H232" s="2">
        <f t="shared" si="19"/>
        <v>10996386.574059747</v>
      </c>
    </row>
    <row r="233" spans="2:8" x14ac:dyDescent="0.25">
      <c r="B233">
        <v>217</v>
      </c>
      <c r="C233" s="1">
        <v>9.5500000000000002E-2</v>
      </c>
      <c r="D233" s="4">
        <f t="shared" si="15"/>
        <v>8557980.3166452646</v>
      </c>
      <c r="E233" s="4">
        <f t="shared" si="16"/>
        <v>1634574.2404792455</v>
      </c>
      <c r="F233" s="4">
        <f t="shared" si="17"/>
        <v>10192554.55712451</v>
      </c>
      <c r="G233" s="4">
        <f t="shared" si="18"/>
        <v>196833547.28284109</v>
      </c>
      <c r="H233" s="2">
        <f t="shared" si="19"/>
        <v>11019645.699614914</v>
      </c>
    </row>
    <row r="234" spans="2:8" x14ac:dyDescent="0.25">
      <c r="B234">
        <v>218</v>
      </c>
      <c r="C234" s="1">
        <v>9.5500000000000002E-2</v>
      </c>
      <c r="D234" s="4">
        <f t="shared" si="15"/>
        <v>8557980.3166452646</v>
      </c>
      <c r="E234" s="4">
        <f t="shared" si="16"/>
        <v>1566466.9804592768</v>
      </c>
      <c r="F234" s="4">
        <f t="shared" si="17"/>
        <v>10124447.297104541</v>
      </c>
      <c r="G234" s="4">
        <f t="shared" si="18"/>
        <v>188275566.96619582</v>
      </c>
      <c r="H234" s="2">
        <f t="shared" si="19"/>
        <v>11042421.472094104</v>
      </c>
    </row>
    <row r="235" spans="2:8" x14ac:dyDescent="0.25">
      <c r="B235">
        <v>219</v>
      </c>
      <c r="C235" s="1">
        <v>9.5500000000000002E-2</v>
      </c>
      <c r="D235" s="4">
        <f t="shared" si="15"/>
        <v>8557980.3166452646</v>
      </c>
      <c r="E235" s="4">
        <f t="shared" si="16"/>
        <v>1498359.7204393083</v>
      </c>
      <c r="F235" s="4">
        <f t="shared" si="17"/>
        <v>10056340.037084572</v>
      </c>
      <c r="G235" s="4">
        <f t="shared" si="18"/>
        <v>179717586.64955056</v>
      </c>
      <c r="H235" s="2">
        <f t="shared" si="19"/>
        <v>11064718.028441429</v>
      </c>
    </row>
    <row r="236" spans="2:8" x14ac:dyDescent="0.25">
      <c r="B236">
        <v>220</v>
      </c>
      <c r="C236" s="1">
        <v>9.5500000000000002E-2</v>
      </c>
      <c r="D236" s="4">
        <f t="shared" si="15"/>
        <v>8557980.3166452646</v>
      </c>
      <c r="E236" s="4">
        <f t="shared" si="16"/>
        <v>1430252.4604193398</v>
      </c>
      <c r="F236" s="4">
        <f t="shared" si="17"/>
        <v>9988232.7770646047</v>
      </c>
      <c r="G236" s="4">
        <f t="shared" si="18"/>
        <v>171159606.33290529</v>
      </c>
      <c r="H236" s="2">
        <f t="shared" si="19"/>
        <v>11086539.476863952</v>
      </c>
    </row>
    <row r="237" spans="2:8" x14ac:dyDescent="0.25">
      <c r="B237">
        <v>221</v>
      </c>
      <c r="C237" s="1">
        <v>9.5500000000000002E-2</v>
      </c>
      <c r="D237" s="4">
        <f t="shared" si="15"/>
        <v>8557980.3166452646</v>
      </c>
      <c r="E237" s="4">
        <f t="shared" si="16"/>
        <v>1362145.2003993711</v>
      </c>
      <c r="F237" s="4">
        <f t="shared" si="17"/>
        <v>9920125.5170446355</v>
      </c>
      <c r="G237" s="4">
        <f t="shared" si="18"/>
        <v>162601626.01626003</v>
      </c>
      <c r="H237" s="2">
        <f t="shared" si="19"/>
        <v>11107889.897013012</v>
      </c>
    </row>
    <row r="238" spans="2:8" x14ac:dyDescent="0.25">
      <c r="B238">
        <v>222</v>
      </c>
      <c r="C238" s="1">
        <v>9.5500000000000002E-2</v>
      </c>
      <c r="D238" s="4">
        <f t="shared" si="15"/>
        <v>8557980.3166452646</v>
      </c>
      <c r="E238" s="4">
        <f t="shared" si="16"/>
        <v>1294037.9403794026</v>
      </c>
      <c r="F238" s="4">
        <f t="shared" si="17"/>
        <v>9852018.2570246682</v>
      </c>
      <c r="G238" s="4">
        <f t="shared" si="18"/>
        <v>154043645.69961476</v>
      </c>
      <c r="H238" s="2">
        <f t="shared" si="19"/>
        <v>11128773.34016447</v>
      </c>
    </row>
    <row r="239" spans="2:8" x14ac:dyDescent="0.25">
      <c r="B239">
        <v>223</v>
      </c>
      <c r="C239" s="1">
        <v>9.5500000000000002E-2</v>
      </c>
      <c r="D239" s="4">
        <f t="shared" si="15"/>
        <v>8557980.3166452646</v>
      </c>
      <c r="E239" s="4">
        <f t="shared" si="16"/>
        <v>1225930.6803594341</v>
      </c>
      <c r="F239" s="4">
        <f t="shared" si="17"/>
        <v>9783910.997004699</v>
      </c>
      <c r="G239" s="4">
        <f t="shared" si="18"/>
        <v>145485665.3829695</v>
      </c>
      <c r="H239" s="2">
        <f t="shared" si="19"/>
        <v>11149193.829397902</v>
      </c>
    </row>
    <row r="240" spans="2:8" x14ac:dyDescent="0.25">
      <c r="B240">
        <v>224</v>
      </c>
      <c r="C240" s="1">
        <v>9.5500000000000002E-2</v>
      </c>
      <c r="D240" s="4">
        <f t="shared" si="15"/>
        <v>8557980.3166452646</v>
      </c>
      <c r="E240" s="4">
        <f t="shared" si="16"/>
        <v>1157823.4203394656</v>
      </c>
      <c r="F240" s="4">
        <f t="shared" si="17"/>
        <v>9715803.7369847298</v>
      </c>
      <c r="G240" s="4">
        <f t="shared" si="18"/>
        <v>136927685.06632423</v>
      </c>
      <c r="H240" s="2">
        <f t="shared" si="19"/>
        <v>11169155.359774679</v>
      </c>
    </row>
    <row r="241" spans="2:8" x14ac:dyDescent="0.25">
      <c r="B241">
        <v>225</v>
      </c>
      <c r="C241" s="1">
        <v>9.5500000000000002E-2</v>
      </c>
      <c r="D241" s="4">
        <f t="shared" si="15"/>
        <v>8557980.3166452646</v>
      </c>
      <c r="E241" s="4">
        <f t="shared" si="16"/>
        <v>1089716.1603194969</v>
      </c>
      <c r="F241" s="4">
        <f t="shared" si="17"/>
        <v>9647696.4769647606</v>
      </c>
      <c r="G241" s="4">
        <f t="shared" si="18"/>
        <v>128369704.74967897</v>
      </c>
      <c r="H241" s="2">
        <f t="shared" si="19"/>
        <v>11188661.898515029</v>
      </c>
    </row>
    <row r="242" spans="2:8" x14ac:dyDescent="0.25">
      <c r="B242">
        <v>226</v>
      </c>
      <c r="C242" s="1">
        <v>9.5500000000000002E-2</v>
      </c>
      <c r="D242" s="4">
        <f t="shared" si="15"/>
        <v>8557980.3166452646</v>
      </c>
      <c r="E242" s="4">
        <f t="shared" si="16"/>
        <v>1021608.9002995284</v>
      </c>
      <c r="F242" s="4">
        <f t="shared" si="17"/>
        <v>9579589.2169447932</v>
      </c>
      <c r="G242" s="4">
        <f t="shared" si="18"/>
        <v>119811724.4330337</v>
      </c>
      <c r="H242" s="2">
        <f t="shared" si="19"/>
        <v>11207717.385174004</v>
      </c>
    </row>
    <row r="243" spans="2:8" x14ac:dyDescent="0.25">
      <c r="B243">
        <v>227</v>
      </c>
      <c r="C243" s="1">
        <v>9.5500000000000002E-2</v>
      </c>
      <c r="D243" s="4">
        <f t="shared" si="15"/>
        <v>8557980.3166452646</v>
      </c>
      <c r="E243" s="4">
        <f t="shared" si="16"/>
        <v>953501.64027955988</v>
      </c>
      <c r="F243" s="4">
        <f t="shared" si="17"/>
        <v>9511481.956924824</v>
      </c>
      <c r="G243" s="4">
        <f t="shared" si="18"/>
        <v>111253744.11638844</v>
      </c>
      <c r="H243" s="2">
        <f t="shared" si="19"/>
        <v>11226325.731816435</v>
      </c>
    </row>
    <row r="244" spans="2:8" x14ac:dyDescent="0.25">
      <c r="B244">
        <v>228</v>
      </c>
      <c r="C244" s="1">
        <v>9.5500000000000002E-2</v>
      </c>
      <c r="D244" s="4">
        <f t="shared" si="15"/>
        <v>8557980.3166452646</v>
      </c>
      <c r="E244" s="4">
        <f t="shared" si="16"/>
        <v>885394.38025959127</v>
      </c>
      <c r="F244" s="4">
        <f t="shared" si="17"/>
        <v>9443374.6969048567</v>
      </c>
      <c r="G244" s="4">
        <f t="shared" si="18"/>
        <v>102695763.79974318</v>
      </c>
      <c r="H244" s="2">
        <f t="shared" si="19"/>
        <v>11244490.823190784</v>
      </c>
    </row>
    <row r="245" spans="2:8" x14ac:dyDescent="0.25">
      <c r="B245">
        <v>229</v>
      </c>
      <c r="C245" s="1">
        <v>9.5500000000000002E-2</v>
      </c>
      <c r="D245" s="4">
        <f t="shared" si="15"/>
        <v>8557980.3166452646</v>
      </c>
      <c r="E245" s="4">
        <f t="shared" si="16"/>
        <v>817287.12023962277</v>
      </c>
      <c r="F245" s="4">
        <f t="shared" si="17"/>
        <v>9375267.4368848875</v>
      </c>
      <c r="G245" s="4">
        <f t="shared" si="18"/>
        <v>94137783.483097911</v>
      </c>
      <c r="H245" s="2">
        <f t="shared" si="19"/>
        <v>11262216.516902028</v>
      </c>
    </row>
    <row r="246" spans="2:8" x14ac:dyDescent="0.25">
      <c r="B246">
        <v>230</v>
      </c>
      <c r="C246" s="1">
        <v>9.5500000000000002E-2</v>
      </c>
      <c r="D246" s="4">
        <f t="shared" si="15"/>
        <v>8557980.3166452646</v>
      </c>
      <c r="E246" s="4">
        <f t="shared" si="16"/>
        <v>749179.86021965416</v>
      </c>
      <c r="F246" s="4">
        <f t="shared" si="17"/>
        <v>9307160.1768649183</v>
      </c>
      <c r="G246" s="4">
        <f t="shared" si="18"/>
        <v>85579803.166452646</v>
      </c>
      <c r="H246" s="2">
        <f t="shared" si="19"/>
        <v>11279506.643583426</v>
      </c>
    </row>
    <row r="247" spans="2:8" x14ac:dyDescent="0.25">
      <c r="B247">
        <v>231</v>
      </c>
      <c r="C247" s="1">
        <v>9.5500000000000002E-2</v>
      </c>
      <c r="D247" s="4">
        <f t="shared" si="15"/>
        <v>8557980.3166452646</v>
      </c>
      <c r="E247" s="4">
        <f t="shared" si="16"/>
        <v>681072.60019968555</v>
      </c>
      <c r="F247" s="4">
        <f t="shared" si="17"/>
        <v>9239052.916844951</v>
      </c>
      <c r="G247" s="4">
        <f t="shared" si="18"/>
        <v>77021822.849807382</v>
      </c>
      <c r="H247" s="2">
        <f t="shared" si="19"/>
        <v>11296365.00706736</v>
      </c>
    </row>
    <row r="248" spans="2:8" x14ac:dyDescent="0.25">
      <c r="B248">
        <v>232</v>
      </c>
      <c r="C248" s="1">
        <v>9.5500000000000002E-2</v>
      </c>
      <c r="D248" s="4">
        <f t="shared" si="15"/>
        <v>8557980.3166452646</v>
      </c>
      <c r="E248" s="4">
        <f t="shared" si="16"/>
        <v>612965.34017971705</v>
      </c>
      <c r="F248" s="4">
        <f t="shared" si="17"/>
        <v>9170945.6568249818</v>
      </c>
      <c r="G248" s="4">
        <f t="shared" si="18"/>
        <v>68463842.533162117</v>
      </c>
      <c r="H248" s="2">
        <f t="shared" si="19"/>
        <v>11312795.384555046</v>
      </c>
    </row>
    <row r="249" spans="2:8" x14ac:dyDescent="0.25">
      <c r="B249">
        <v>233</v>
      </c>
      <c r="C249" s="1">
        <v>9.5500000000000002E-2</v>
      </c>
      <c r="D249" s="4">
        <f t="shared" si="15"/>
        <v>8557980.3166452646</v>
      </c>
      <c r="E249" s="4">
        <f t="shared" si="16"/>
        <v>544858.08015974844</v>
      </c>
      <c r="F249" s="4">
        <f t="shared" si="17"/>
        <v>9102838.3968050126</v>
      </c>
      <c r="G249" s="4">
        <f t="shared" si="18"/>
        <v>59905862.216516852</v>
      </c>
      <c r="H249" s="2">
        <f t="shared" si="19"/>
        <v>11328801.526785318</v>
      </c>
    </row>
    <row r="250" spans="2:8" x14ac:dyDescent="0.25">
      <c r="B250">
        <v>234</v>
      </c>
      <c r="C250" s="1">
        <v>9.5500000000000002E-2</v>
      </c>
      <c r="D250" s="4">
        <f t="shared" si="15"/>
        <v>8557980.3166452646</v>
      </c>
      <c r="E250" s="4">
        <f t="shared" si="16"/>
        <v>476750.82013977994</v>
      </c>
      <c r="F250" s="4">
        <f t="shared" si="17"/>
        <v>9034731.1367850453</v>
      </c>
      <c r="G250" s="4">
        <f t="shared" si="18"/>
        <v>51347881.899871588</v>
      </c>
      <c r="H250" s="2">
        <f t="shared" si="19"/>
        <v>11344387.158202345</v>
      </c>
    </row>
    <row r="251" spans="2:8" x14ac:dyDescent="0.25">
      <c r="B251">
        <v>235</v>
      </c>
      <c r="C251" s="1">
        <v>9.5500000000000002E-2</v>
      </c>
      <c r="D251" s="4">
        <f t="shared" si="15"/>
        <v>8557980.3166452646</v>
      </c>
      <c r="E251" s="4">
        <f t="shared" si="16"/>
        <v>408643.56011981139</v>
      </c>
      <c r="F251" s="4">
        <f t="shared" si="17"/>
        <v>8966623.8767650761</v>
      </c>
      <c r="G251" s="4">
        <f t="shared" si="18"/>
        <v>42789901.583226323</v>
      </c>
      <c r="H251" s="2">
        <f t="shared" si="19"/>
        <v>11359555.977122379</v>
      </c>
    </row>
    <row r="252" spans="2:8" x14ac:dyDescent="0.25">
      <c r="B252">
        <v>236</v>
      </c>
      <c r="C252" s="1">
        <v>9.5500000000000002E-2</v>
      </c>
      <c r="D252" s="4">
        <f t="shared" si="15"/>
        <v>8557980.3166452646</v>
      </c>
      <c r="E252" s="4">
        <f t="shared" si="16"/>
        <v>340536.30009984277</v>
      </c>
      <c r="F252" s="4">
        <f t="shared" si="17"/>
        <v>8898516.6167451069</v>
      </c>
      <c r="G252" s="4">
        <f t="shared" si="18"/>
        <v>34231921.266581059</v>
      </c>
      <c r="H252" s="2">
        <f t="shared" si="19"/>
        <v>11374311.655899482</v>
      </c>
    </row>
    <row r="253" spans="2:8" x14ac:dyDescent="0.25">
      <c r="B253">
        <v>237</v>
      </c>
      <c r="C253" s="1">
        <v>9.5500000000000002E-2</v>
      </c>
      <c r="D253" s="4">
        <f t="shared" si="15"/>
        <v>8557980.3166452646</v>
      </c>
      <c r="E253" s="4">
        <f t="shared" si="16"/>
        <v>272429.04007987422</v>
      </c>
      <c r="F253" s="4">
        <f t="shared" si="17"/>
        <v>8830409.3567251395</v>
      </c>
      <c r="G253" s="4">
        <f t="shared" si="18"/>
        <v>25673940.949935794</v>
      </c>
      <c r="H253" s="2">
        <f t="shared" si="19"/>
        <v>11388657.841090262</v>
      </c>
    </row>
    <row r="254" spans="2:8" x14ac:dyDescent="0.25">
      <c r="B254">
        <v>238</v>
      </c>
      <c r="C254" s="1">
        <v>9.5500000000000002E-2</v>
      </c>
      <c r="D254" s="4">
        <f t="shared" si="15"/>
        <v>8557980.3166452646</v>
      </c>
      <c r="E254" s="4">
        <f t="shared" si="16"/>
        <v>204321.78005990569</v>
      </c>
      <c r="F254" s="4">
        <f t="shared" si="17"/>
        <v>8762302.0967051703</v>
      </c>
      <c r="G254" s="4">
        <f t="shared" si="18"/>
        <v>17115960.633290529</v>
      </c>
      <c r="H254" s="2">
        <f t="shared" si="19"/>
        <v>11402598.153617643</v>
      </c>
    </row>
    <row r="255" spans="2:8" x14ac:dyDescent="0.25">
      <c r="B255">
        <v>239</v>
      </c>
      <c r="C255" s="1">
        <v>9.5500000000000002E-2</v>
      </c>
      <c r="D255" s="4">
        <f t="shared" si="15"/>
        <v>8557980.3166452646</v>
      </c>
      <c r="E255" s="4">
        <f t="shared" si="16"/>
        <v>136214.52003993711</v>
      </c>
      <c r="F255" s="4">
        <f t="shared" si="17"/>
        <v>8694194.8366852012</v>
      </c>
      <c r="G255" s="4">
        <f t="shared" si="18"/>
        <v>8557980.3166452646</v>
      </c>
      <c r="H255" s="2">
        <f t="shared" si="19"/>
        <v>11416136.188933639</v>
      </c>
    </row>
    <row r="256" spans="2:8" x14ac:dyDescent="0.25">
      <c r="B256">
        <v>240</v>
      </c>
      <c r="C256" s="1">
        <v>9.5500000000000002E-2</v>
      </c>
      <c r="D256" s="4">
        <f>IF(G255=0,0,G255/($C$12+1-B256))</f>
        <v>8557980.3166452646</v>
      </c>
      <c r="E256" s="4">
        <f t="shared" si="16"/>
        <v>68107.260019968555</v>
      </c>
      <c r="F256" s="4">
        <f t="shared" si="17"/>
        <v>8626087.5766652338</v>
      </c>
      <c r="G256" s="4">
        <f t="shared" si="18"/>
        <v>0</v>
      </c>
      <c r="H256" s="2">
        <f t="shared" si="19"/>
        <v>11429275.517181132</v>
      </c>
    </row>
  </sheetData>
  <mergeCells count="1">
    <mergeCell ref="B14:E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9853-9C79-42B8-B052-300D4601220D}">
  <dimension ref="B2:AB186"/>
  <sheetViews>
    <sheetView topLeftCell="K1" workbookViewId="0">
      <selection activeCell="X14" sqref="X14"/>
    </sheetView>
  </sheetViews>
  <sheetFormatPr defaultRowHeight="15" x14ac:dyDescent="0.25"/>
  <cols>
    <col min="1" max="29" width="18.28515625" customWidth="1"/>
  </cols>
  <sheetData>
    <row r="2" spans="2:28" x14ac:dyDescent="0.25">
      <c r="B2" t="s">
        <v>35</v>
      </c>
      <c r="C2">
        <v>180</v>
      </c>
      <c r="D2" t="s">
        <v>13</v>
      </c>
      <c r="E2" s="4">
        <f>SUM(E7:E66)</f>
        <v>74503520.00000003</v>
      </c>
      <c r="F2" t="s">
        <v>20</v>
      </c>
      <c r="G2" s="6">
        <f>(1+(E2/G6))^(1/(C2/12))-1</f>
        <v>2.4557998022494365E-2</v>
      </c>
      <c r="I2" t="s">
        <v>35</v>
      </c>
      <c r="J2">
        <v>180</v>
      </c>
      <c r="K2" t="s">
        <v>13</v>
      </c>
      <c r="L2" s="4">
        <f>SUM(L7:L66)</f>
        <v>25144938.000000041</v>
      </c>
      <c r="M2" t="s">
        <v>20</v>
      </c>
      <c r="N2" s="6">
        <f>(1+(L2/N6))^(1/(J2/12))-1</f>
        <v>2.4557998022494365E-2</v>
      </c>
      <c r="P2" t="s">
        <v>35</v>
      </c>
      <c r="Q2">
        <v>60</v>
      </c>
      <c r="R2" t="s">
        <v>13</v>
      </c>
      <c r="S2" s="4">
        <f>SUM(S7:S66)</f>
        <v>5051168.9280000106</v>
      </c>
      <c r="T2" t="s">
        <v>20</v>
      </c>
      <c r="U2" s="6">
        <f>(1+(S2/U6))^(1/(Q2/12))-1</f>
        <v>2.1894995043457266E-2</v>
      </c>
      <c r="W2" t="s">
        <v>35</v>
      </c>
      <c r="X2">
        <v>60</v>
      </c>
      <c r="Y2" t="s">
        <v>13</v>
      </c>
      <c r="Z2" s="4">
        <f>SUM(Z7:Z66)</f>
        <v>40031250</v>
      </c>
      <c r="AA2" t="s">
        <v>20</v>
      </c>
      <c r="AB2" s="6">
        <f>(1+(Z2/AB6))^(1/(X2/12))-1</f>
        <v>4.8447656291416896E-2</v>
      </c>
    </row>
    <row r="3" spans="2:28" x14ac:dyDescent="0.25">
      <c r="Z3" s="4">
        <f>Z2/X2</f>
        <v>667187.5</v>
      </c>
    </row>
    <row r="4" spans="2:28" x14ac:dyDescent="0.25">
      <c r="B4" s="18" t="s">
        <v>6</v>
      </c>
      <c r="C4" s="18"/>
      <c r="D4" s="18"/>
      <c r="E4" s="18"/>
      <c r="F4" t="s">
        <v>9</v>
      </c>
      <c r="G4" t="s">
        <v>7</v>
      </c>
      <c r="I4" s="18" t="s">
        <v>6</v>
      </c>
      <c r="J4" s="18"/>
      <c r="K4" s="18"/>
      <c r="L4" s="18"/>
      <c r="M4" t="s">
        <v>9</v>
      </c>
      <c r="N4" t="s">
        <v>7</v>
      </c>
      <c r="P4" s="18" t="s">
        <v>6</v>
      </c>
      <c r="Q4" s="18"/>
      <c r="R4" s="18"/>
      <c r="S4" s="18"/>
      <c r="T4" t="s">
        <v>9</v>
      </c>
      <c r="U4" t="s">
        <v>7</v>
      </c>
      <c r="W4" s="18" t="s">
        <v>6</v>
      </c>
      <c r="X4" s="18"/>
      <c r="Y4" s="18"/>
      <c r="Z4" s="18"/>
      <c r="AA4" t="s">
        <v>9</v>
      </c>
      <c r="AB4" t="s">
        <v>7</v>
      </c>
    </row>
    <row r="5" spans="2:28" x14ac:dyDescent="0.25">
      <c r="B5" t="s">
        <v>3</v>
      </c>
      <c r="C5" t="s">
        <v>19</v>
      </c>
      <c r="D5" t="s">
        <v>4</v>
      </c>
      <c r="E5" t="s">
        <v>5</v>
      </c>
      <c r="F5" t="s">
        <v>6</v>
      </c>
      <c r="G5" t="s">
        <v>8</v>
      </c>
      <c r="I5" t="s">
        <v>3</v>
      </c>
      <c r="J5" t="s">
        <v>19</v>
      </c>
      <c r="K5" t="s">
        <v>4</v>
      </c>
      <c r="L5" t="s">
        <v>5</v>
      </c>
      <c r="M5" t="s">
        <v>6</v>
      </c>
      <c r="N5" t="s">
        <v>8</v>
      </c>
      <c r="P5" t="s">
        <v>3</v>
      </c>
      <c r="Q5" t="s">
        <v>19</v>
      </c>
      <c r="R5" t="s">
        <v>4</v>
      </c>
      <c r="S5" t="s">
        <v>5</v>
      </c>
      <c r="T5" t="s">
        <v>6</v>
      </c>
      <c r="U5" t="s">
        <v>8</v>
      </c>
      <c r="W5" t="s">
        <v>3</v>
      </c>
      <c r="X5" t="s">
        <v>19</v>
      </c>
      <c r="Y5" t="s">
        <v>4</v>
      </c>
      <c r="Z5" t="s">
        <v>5</v>
      </c>
      <c r="AA5" t="s">
        <v>6</v>
      </c>
      <c r="AB5" t="s">
        <v>8</v>
      </c>
    </row>
    <row r="6" spans="2:28" x14ac:dyDescent="0.25">
      <c r="G6" s="2">
        <f>-FV(4%,4/2,2*40000000,0,1)</f>
        <v>169728000.00000024</v>
      </c>
      <c r="H6" s="8"/>
      <c r="N6" s="2">
        <f>-FV(4%,4/2,2*13500000,0,1)</f>
        <v>57283200.000000082</v>
      </c>
      <c r="U6" s="2">
        <f>-FV(4%,8/2,2*5000000,0,1)</f>
        <v>44163225.600000054</v>
      </c>
      <c r="AB6" s="2">
        <v>150000000</v>
      </c>
    </row>
    <row r="7" spans="2:28" x14ac:dyDescent="0.25">
      <c r="B7">
        <v>1</v>
      </c>
      <c r="C7" s="1">
        <v>0.105</v>
      </c>
      <c r="D7" s="2">
        <f>IF(G6=0,0,G6/($C$2+1-B7))</f>
        <v>942933.33333333465</v>
      </c>
      <c r="E7" s="4">
        <f>(C7/12)*G6</f>
        <v>1485120.0000000019</v>
      </c>
      <c r="F7" s="4">
        <f>E7+D7</f>
        <v>2428053.3333333367</v>
      </c>
      <c r="G7" s="4">
        <f>G6-D7</f>
        <v>168785066.6666669</v>
      </c>
      <c r="I7">
        <v>1</v>
      </c>
      <c r="J7" s="1">
        <v>0.105</v>
      </c>
      <c r="K7" s="4">
        <f>IF(N6=0,0,N6/($J$2+1-I7))</f>
        <v>318240.00000000047</v>
      </c>
      <c r="L7" s="4">
        <f>(J7/12)*N6</f>
        <v>501228.00000000064</v>
      </c>
      <c r="M7" s="4">
        <f>L7+K7</f>
        <v>819468.00000000116</v>
      </c>
      <c r="N7" s="4">
        <f>N6-K7</f>
        <v>56964960.000000082</v>
      </c>
      <c r="P7">
        <v>1</v>
      </c>
      <c r="Q7" s="1">
        <v>4.4999999999999998E-2</v>
      </c>
      <c r="R7" s="4">
        <f>IF(U6=0,0,U6/($Q$2+1-P7))</f>
        <v>736053.76000000094</v>
      </c>
      <c r="S7" s="4">
        <f>(Q7/12)*U6</f>
        <v>165612.09600000019</v>
      </c>
      <c r="T7" s="4">
        <f>S7+R7</f>
        <v>901665.85600000108</v>
      </c>
      <c r="U7" s="4">
        <f>U6-R7</f>
        <v>43427171.840000056</v>
      </c>
      <c r="W7">
        <v>1</v>
      </c>
      <c r="X7" s="1">
        <v>0.105</v>
      </c>
      <c r="Y7" s="4">
        <f>IF(AB6=0,0,AB6/($X$2+1-W7))</f>
        <v>2500000</v>
      </c>
      <c r="Z7" s="4">
        <f>(X7/12)*AB6</f>
        <v>1312499.9999999998</v>
      </c>
      <c r="AA7" s="4">
        <f>Z7+Y7</f>
        <v>3812500</v>
      </c>
      <c r="AB7" s="4">
        <f>AB6-Y7</f>
        <v>147500000</v>
      </c>
    </row>
    <row r="8" spans="2:28" x14ac:dyDescent="0.25">
      <c r="B8">
        <v>2</v>
      </c>
      <c r="C8" s="1">
        <v>0.105</v>
      </c>
      <c r="D8" s="2">
        <f t="shared" ref="D8:D66" si="0">IF(G7=0,0,G7/($C$2+1-B8))</f>
        <v>942933.33333333465</v>
      </c>
      <c r="E8" s="4">
        <f>(C8/12)*G7</f>
        <v>1476869.3333333351</v>
      </c>
      <c r="F8" s="4">
        <f t="shared" ref="F8:F66" si="1">E8+D8</f>
        <v>2419802.6666666698</v>
      </c>
      <c r="G8" s="4">
        <f t="shared" ref="G8:G71" si="2">G7-D8</f>
        <v>167842133.33333355</v>
      </c>
      <c r="I8">
        <v>2</v>
      </c>
      <c r="J8" s="1">
        <v>0.105</v>
      </c>
      <c r="K8" s="4">
        <f t="shared" ref="K8:K66" si="3">IF(N7=0,0,N7/($J$2+1-I8))</f>
        <v>318240.00000000047</v>
      </c>
      <c r="L8" s="4">
        <f>(J8/12)*N7</f>
        <v>498443.40000000066</v>
      </c>
      <c r="M8" s="4">
        <f t="shared" ref="M8:M66" si="4">L8+K8</f>
        <v>816683.40000000107</v>
      </c>
      <c r="N8" s="4">
        <f t="shared" ref="N8:N66" si="5">N7-K8</f>
        <v>56646720.000000082</v>
      </c>
      <c r="P8">
        <v>2</v>
      </c>
      <c r="Q8" s="1">
        <v>4.4999999999999998E-2</v>
      </c>
      <c r="R8" s="4">
        <f t="shared" ref="R8:R71" si="6">IF(U7=0,0,U7/($Q$2+1-P8))</f>
        <v>736053.76000000094</v>
      </c>
      <c r="S8" s="4">
        <f>(Q8/12)*U7</f>
        <v>162851.89440000019</v>
      </c>
      <c r="T8" s="4">
        <f t="shared" ref="T8:T71" si="7">S8+R8</f>
        <v>898905.65440000116</v>
      </c>
      <c r="U8" s="4">
        <f t="shared" ref="U8:U71" si="8">U7-R8</f>
        <v>42691118.080000058</v>
      </c>
      <c r="W8">
        <v>2</v>
      </c>
      <c r="X8" s="1">
        <v>0.105</v>
      </c>
      <c r="Y8" s="4">
        <f t="shared" ref="Y8:Y71" si="9">IF(AB7=0,0,AB7/($X$2+1-W8))</f>
        <v>2500000</v>
      </c>
      <c r="Z8" s="4">
        <f>(X8/12)*AB7</f>
        <v>1290624.9999999998</v>
      </c>
      <c r="AA8" s="4">
        <f t="shared" ref="AA8:AA71" si="10">Z8+Y8</f>
        <v>3790625</v>
      </c>
      <c r="AB8" s="4">
        <f t="shared" ref="AB8:AB71" si="11">AB7-Y8</f>
        <v>145000000</v>
      </c>
    </row>
    <row r="9" spans="2:28" x14ac:dyDescent="0.25">
      <c r="B9">
        <v>3</v>
      </c>
      <c r="C9" s="1">
        <v>0.105</v>
      </c>
      <c r="D9" s="2">
        <f t="shared" si="0"/>
        <v>942933.33333333454</v>
      </c>
      <c r="E9" s="4">
        <f t="shared" ref="E9:E66" si="12">(C9/12)*G8</f>
        <v>1468618.6666666684</v>
      </c>
      <c r="F9" s="4">
        <f t="shared" si="1"/>
        <v>2411552.0000000028</v>
      </c>
      <c r="G9" s="4">
        <f t="shared" si="2"/>
        <v>166899200.00000021</v>
      </c>
      <c r="I9">
        <v>3</v>
      </c>
      <c r="J9" s="1">
        <v>0.105</v>
      </c>
      <c r="K9" s="4">
        <f t="shared" si="3"/>
        <v>318240.00000000047</v>
      </c>
      <c r="L9" s="4">
        <f t="shared" ref="L9:L66" si="13">(J9/12)*N8</f>
        <v>495658.80000000069</v>
      </c>
      <c r="M9" s="4">
        <f t="shared" si="4"/>
        <v>813898.80000000121</v>
      </c>
      <c r="N9" s="4">
        <f t="shared" si="5"/>
        <v>56328480.000000082</v>
      </c>
      <c r="P9">
        <v>3</v>
      </c>
      <c r="Q9" s="1">
        <v>4.4999999999999998E-2</v>
      </c>
      <c r="R9" s="4">
        <f t="shared" si="6"/>
        <v>736053.76000000094</v>
      </c>
      <c r="S9" s="4">
        <f t="shared" ref="S9:S72" si="14">(Q9/12)*U8</f>
        <v>160091.69280000022</v>
      </c>
      <c r="T9" s="4">
        <f t="shared" si="7"/>
        <v>896145.45280000113</v>
      </c>
      <c r="U9" s="4">
        <f t="shared" si="8"/>
        <v>41955064.32000006</v>
      </c>
      <c r="W9">
        <v>3</v>
      </c>
      <c r="X9" s="1">
        <v>0.105</v>
      </c>
      <c r="Y9" s="4">
        <f t="shared" si="9"/>
        <v>2500000</v>
      </c>
      <c r="Z9" s="4">
        <f t="shared" ref="Z9:Z72" si="15">(X9/12)*AB8</f>
        <v>1268749.9999999998</v>
      </c>
      <c r="AA9" s="4">
        <f t="shared" si="10"/>
        <v>3768750</v>
      </c>
      <c r="AB9" s="4">
        <f t="shared" si="11"/>
        <v>142500000</v>
      </c>
    </row>
    <row r="10" spans="2:28" x14ac:dyDescent="0.25">
      <c r="B10">
        <v>4</v>
      </c>
      <c r="C10" s="1">
        <v>0.105</v>
      </c>
      <c r="D10" s="2">
        <f t="shared" si="0"/>
        <v>942933.33333333454</v>
      </c>
      <c r="E10" s="4">
        <f t="shared" si="12"/>
        <v>1460368.0000000016</v>
      </c>
      <c r="F10" s="4">
        <f t="shared" si="1"/>
        <v>2403301.3333333363</v>
      </c>
      <c r="G10" s="4">
        <f t="shared" si="2"/>
        <v>165956266.66666687</v>
      </c>
      <c r="I10">
        <v>4</v>
      </c>
      <c r="J10" s="1">
        <v>0.105</v>
      </c>
      <c r="K10" s="4">
        <f t="shared" si="3"/>
        <v>318240.00000000047</v>
      </c>
      <c r="L10" s="4">
        <f t="shared" si="13"/>
        <v>492874.20000000065</v>
      </c>
      <c r="M10" s="4">
        <f t="shared" si="4"/>
        <v>811114.20000000112</v>
      </c>
      <c r="N10" s="4">
        <f t="shared" si="5"/>
        <v>56010240.000000082</v>
      </c>
      <c r="P10">
        <v>4</v>
      </c>
      <c r="Q10" s="1">
        <v>4.4999999999999998E-2</v>
      </c>
      <c r="R10" s="4">
        <f t="shared" si="6"/>
        <v>736053.76000000106</v>
      </c>
      <c r="S10" s="4">
        <f t="shared" si="14"/>
        <v>157331.49120000022</v>
      </c>
      <c r="T10" s="4">
        <f t="shared" si="7"/>
        <v>893385.25120000122</v>
      </c>
      <c r="U10" s="4">
        <f t="shared" si="8"/>
        <v>41219010.560000062</v>
      </c>
      <c r="W10">
        <v>4</v>
      </c>
      <c r="X10" s="1">
        <v>0.105</v>
      </c>
      <c r="Y10" s="4">
        <f t="shared" si="9"/>
        <v>2500000</v>
      </c>
      <c r="Z10" s="4">
        <f t="shared" si="15"/>
        <v>1246874.9999999998</v>
      </c>
      <c r="AA10" s="4">
        <f t="shared" si="10"/>
        <v>3746875</v>
      </c>
      <c r="AB10" s="4">
        <f t="shared" si="11"/>
        <v>140000000</v>
      </c>
    </row>
    <row r="11" spans="2:28" x14ac:dyDescent="0.25">
      <c r="B11">
        <v>5</v>
      </c>
      <c r="C11" s="1">
        <v>0.105</v>
      </c>
      <c r="D11" s="2">
        <f t="shared" si="0"/>
        <v>942933.33333333442</v>
      </c>
      <c r="E11" s="4">
        <f t="shared" si="12"/>
        <v>1452117.3333333349</v>
      </c>
      <c r="F11" s="4">
        <f t="shared" si="1"/>
        <v>2395050.6666666693</v>
      </c>
      <c r="G11" s="4">
        <f t="shared" si="2"/>
        <v>165013333.33333352</v>
      </c>
      <c r="I11">
        <v>5</v>
      </c>
      <c r="J11" s="1">
        <v>0.105</v>
      </c>
      <c r="K11" s="4">
        <f t="shared" si="3"/>
        <v>318240.00000000047</v>
      </c>
      <c r="L11" s="4">
        <f t="shared" si="13"/>
        <v>490089.60000000068</v>
      </c>
      <c r="M11" s="4">
        <f t="shared" si="4"/>
        <v>808329.60000000114</v>
      </c>
      <c r="N11" s="4">
        <f t="shared" si="5"/>
        <v>55692000.000000082</v>
      </c>
      <c r="P11">
        <v>5</v>
      </c>
      <c r="Q11" s="1">
        <v>4.4999999999999998E-2</v>
      </c>
      <c r="R11" s="4">
        <f t="shared" si="6"/>
        <v>736053.76000000106</v>
      </c>
      <c r="S11" s="4">
        <f t="shared" si="14"/>
        <v>154571.28960000022</v>
      </c>
      <c r="T11" s="4">
        <f t="shared" si="7"/>
        <v>890625.04960000131</v>
      </c>
      <c r="U11" s="4">
        <f t="shared" si="8"/>
        <v>40482956.800000064</v>
      </c>
      <c r="W11">
        <v>5</v>
      </c>
      <c r="X11" s="1">
        <v>0.105</v>
      </c>
      <c r="Y11" s="4">
        <f t="shared" si="9"/>
        <v>2500000</v>
      </c>
      <c r="Z11" s="4">
        <f t="shared" si="15"/>
        <v>1224999.9999999998</v>
      </c>
      <c r="AA11" s="4">
        <f t="shared" si="10"/>
        <v>3725000</v>
      </c>
      <c r="AB11" s="4">
        <f t="shared" si="11"/>
        <v>137500000</v>
      </c>
    </row>
    <row r="12" spans="2:28" x14ac:dyDescent="0.25">
      <c r="B12">
        <v>6</v>
      </c>
      <c r="C12" s="1">
        <v>0.105</v>
      </c>
      <c r="D12" s="2">
        <f t="shared" si="0"/>
        <v>942933.33333333442</v>
      </c>
      <c r="E12" s="4">
        <f>(C12/12)*G11</f>
        <v>1443866.6666666681</v>
      </c>
      <c r="F12" s="4">
        <f t="shared" si="1"/>
        <v>2386800.0000000028</v>
      </c>
      <c r="G12" s="4">
        <f t="shared" si="2"/>
        <v>164070400.00000018</v>
      </c>
      <c r="I12">
        <v>6</v>
      </c>
      <c r="J12" s="1">
        <v>0.105</v>
      </c>
      <c r="K12" s="4">
        <f t="shared" si="3"/>
        <v>318240.00000000047</v>
      </c>
      <c r="L12" s="4">
        <f t="shared" si="13"/>
        <v>487305.00000000064</v>
      </c>
      <c r="M12" s="4">
        <f t="shared" si="4"/>
        <v>805545.00000000116</v>
      </c>
      <c r="N12" s="4">
        <f t="shared" si="5"/>
        <v>55373760.000000082</v>
      </c>
      <c r="P12">
        <v>6</v>
      </c>
      <c r="Q12" s="1">
        <v>4.4999999999999998E-2</v>
      </c>
      <c r="R12" s="4">
        <f t="shared" si="6"/>
        <v>736053.76000000117</v>
      </c>
      <c r="S12" s="4">
        <f t="shared" si="14"/>
        <v>151811.08800000022</v>
      </c>
      <c r="T12" s="4">
        <f t="shared" si="7"/>
        <v>887864.8480000014</v>
      </c>
      <c r="U12" s="4">
        <f t="shared" si="8"/>
        <v>39746903.040000066</v>
      </c>
      <c r="W12">
        <v>6</v>
      </c>
      <c r="X12" s="1">
        <v>0.105</v>
      </c>
      <c r="Y12" s="4">
        <f t="shared" si="9"/>
        <v>2500000</v>
      </c>
      <c r="Z12" s="4">
        <f t="shared" si="15"/>
        <v>1203124.9999999998</v>
      </c>
      <c r="AA12" s="4">
        <f t="shared" si="10"/>
        <v>3703125</v>
      </c>
      <c r="AB12" s="4">
        <f t="shared" si="11"/>
        <v>135000000</v>
      </c>
    </row>
    <row r="13" spans="2:28" x14ac:dyDescent="0.25">
      <c r="B13">
        <v>7</v>
      </c>
      <c r="C13" s="1">
        <v>0.105</v>
      </c>
      <c r="D13" s="2">
        <f t="shared" si="0"/>
        <v>942933.3333333343</v>
      </c>
      <c r="E13" s="4">
        <f t="shared" si="12"/>
        <v>1435616.0000000014</v>
      </c>
      <c r="F13" s="4">
        <f t="shared" si="1"/>
        <v>2378549.3333333358</v>
      </c>
      <c r="G13" s="4">
        <f t="shared" si="2"/>
        <v>163127466.66666684</v>
      </c>
      <c r="I13">
        <v>7</v>
      </c>
      <c r="J13" s="1">
        <v>0.105</v>
      </c>
      <c r="K13" s="4">
        <f t="shared" si="3"/>
        <v>318240.00000000047</v>
      </c>
      <c r="L13" s="4">
        <f t="shared" si="13"/>
        <v>484520.40000000066</v>
      </c>
      <c r="M13" s="4">
        <f t="shared" si="4"/>
        <v>802760.40000000107</v>
      </c>
      <c r="N13" s="4">
        <f t="shared" si="5"/>
        <v>55055520.000000082</v>
      </c>
      <c r="P13">
        <v>7</v>
      </c>
      <c r="Q13" s="1">
        <v>4.4999999999999998E-2</v>
      </c>
      <c r="R13" s="4">
        <f t="shared" si="6"/>
        <v>736053.76000000117</v>
      </c>
      <c r="S13" s="4">
        <f t="shared" si="14"/>
        <v>149050.88640000025</v>
      </c>
      <c r="T13" s="4">
        <f t="shared" si="7"/>
        <v>885104.64640000137</v>
      </c>
      <c r="U13" s="4">
        <f t="shared" si="8"/>
        <v>39010849.280000068</v>
      </c>
      <c r="W13">
        <v>7</v>
      </c>
      <c r="X13" s="1">
        <v>0.105</v>
      </c>
      <c r="Y13" s="4">
        <f t="shared" si="9"/>
        <v>2500000</v>
      </c>
      <c r="Z13" s="4">
        <f t="shared" si="15"/>
        <v>1181249.9999999998</v>
      </c>
      <c r="AA13" s="4">
        <f t="shared" si="10"/>
        <v>3681250</v>
      </c>
      <c r="AB13" s="4">
        <f t="shared" si="11"/>
        <v>132500000</v>
      </c>
    </row>
    <row r="14" spans="2:28" x14ac:dyDescent="0.25">
      <c r="B14">
        <v>8</v>
      </c>
      <c r="C14" s="1">
        <v>0.105</v>
      </c>
      <c r="D14" s="2">
        <f t="shared" si="0"/>
        <v>942933.3333333343</v>
      </c>
      <c r="E14" s="4">
        <f t="shared" si="12"/>
        <v>1427365.3333333347</v>
      </c>
      <c r="F14" s="4">
        <f t="shared" si="1"/>
        <v>2370298.6666666688</v>
      </c>
      <c r="G14" s="4">
        <f t="shared" si="2"/>
        <v>162184533.33333349</v>
      </c>
      <c r="I14">
        <v>8</v>
      </c>
      <c r="J14" s="1">
        <v>0.105</v>
      </c>
      <c r="K14" s="4">
        <f t="shared" si="3"/>
        <v>318240.00000000047</v>
      </c>
      <c r="L14" s="4">
        <f t="shared" si="13"/>
        <v>481735.80000000069</v>
      </c>
      <c r="M14" s="4">
        <f t="shared" si="4"/>
        <v>799975.80000000121</v>
      </c>
      <c r="N14" s="4">
        <f t="shared" si="5"/>
        <v>54737280.000000082</v>
      </c>
      <c r="P14">
        <v>8</v>
      </c>
      <c r="Q14" s="1">
        <v>4.4999999999999998E-2</v>
      </c>
      <c r="R14" s="4">
        <f t="shared" si="6"/>
        <v>736053.76000000129</v>
      </c>
      <c r="S14" s="4">
        <f t="shared" si="14"/>
        <v>146290.68480000025</v>
      </c>
      <c r="T14" s="4">
        <f t="shared" si="7"/>
        <v>882344.44480000157</v>
      </c>
      <c r="U14" s="4">
        <f t="shared" si="8"/>
        <v>38274795.52000007</v>
      </c>
      <c r="W14">
        <v>8</v>
      </c>
      <c r="X14" s="1">
        <v>0.105</v>
      </c>
      <c r="Y14" s="4">
        <f t="shared" si="9"/>
        <v>2500000</v>
      </c>
      <c r="Z14" s="4">
        <f t="shared" si="15"/>
        <v>1159374.9999999998</v>
      </c>
      <c r="AA14" s="4">
        <f t="shared" si="10"/>
        <v>3659375</v>
      </c>
      <c r="AB14" s="4">
        <f t="shared" si="11"/>
        <v>130000000</v>
      </c>
    </row>
    <row r="15" spans="2:28" x14ac:dyDescent="0.25">
      <c r="B15">
        <v>9</v>
      </c>
      <c r="C15" s="1">
        <v>0.105</v>
      </c>
      <c r="D15" s="2">
        <f t="shared" si="0"/>
        <v>942933.3333333343</v>
      </c>
      <c r="E15" s="4">
        <f t="shared" si="12"/>
        <v>1419114.6666666679</v>
      </c>
      <c r="F15" s="4">
        <f t="shared" si="1"/>
        <v>2362048.0000000023</v>
      </c>
      <c r="G15" s="4">
        <f t="shared" si="2"/>
        <v>161241600.00000015</v>
      </c>
      <c r="I15">
        <v>9</v>
      </c>
      <c r="J15" s="1">
        <v>0.105</v>
      </c>
      <c r="K15" s="4">
        <f t="shared" si="3"/>
        <v>318240.00000000047</v>
      </c>
      <c r="L15" s="4">
        <f t="shared" si="13"/>
        <v>478951.20000000065</v>
      </c>
      <c r="M15" s="4">
        <f t="shared" si="4"/>
        <v>797191.20000000112</v>
      </c>
      <c r="N15" s="4">
        <f t="shared" si="5"/>
        <v>54419040.000000082</v>
      </c>
      <c r="P15">
        <v>9</v>
      </c>
      <c r="Q15" s="1">
        <v>4.4999999999999998E-2</v>
      </c>
      <c r="R15" s="4">
        <f t="shared" si="6"/>
        <v>736053.76000000141</v>
      </c>
      <c r="S15" s="4">
        <f t="shared" si="14"/>
        <v>143530.48320000025</v>
      </c>
      <c r="T15" s="4">
        <f t="shared" si="7"/>
        <v>879584.24320000166</v>
      </c>
      <c r="U15" s="4">
        <f t="shared" si="8"/>
        <v>37538741.760000072</v>
      </c>
      <c r="W15">
        <v>9</v>
      </c>
      <c r="X15" s="1">
        <v>0.105</v>
      </c>
      <c r="Y15" s="4">
        <f t="shared" si="9"/>
        <v>2500000</v>
      </c>
      <c r="Z15" s="4">
        <f t="shared" si="15"/>
        <v>1137499.9999999998</v>
      </c>
      <c r="AA15" s="4">
        <f t="shared" si="10"/>
        <v>3637500</v>
      </c>
      <c r="AB15" s="4">
        <f t="shared" si="11"/>
        <v>127500000</v>
      </c>
    </row>
    <row r="16" spans="2:28" x14ac:dyDescent="0.25">
      <c r="B16">
        <v>10</v>
      </c>
      <c r="C16" s="1">
        <v>0.105</v>
      </c>
      <c r="D16" s="2">
        <f t="shared" si="0"/>
        <v>942933.33333333419</v>
      </c>
      <c r="E16" s="4">
        <f t="shared" si="12"/>
        <v>1410864.0000000012</v>
      </c>
      <c r="F16" s="4">
        <f t="shared" si="1"/>
        <v>2353797.3333333354</v>
      </c>
      <c r="G16" s="4">
        <f t="shared" si="2"/>
        <v>160298666.66666681</v>
      </c>
      <c r="I16">
        <v>10</v>
      </c>
      <c r="J16" s="1">
        <v>0.105</v>
      </c>
      <c r="K16" s="4">
        <f t="shared" si="3"/>
        <v>318240.00000000047</v>
      </c>
      <c r="L16" s="4">
        <f t="shared" si="13"/>
        <v>476166.60000000068</v>
      </c>
      <c r="M16" s="4">
        <f t="shared" si="4"/>
        <v>794406.60000000114</v>
      </c>
      <c r="N16" s="4">
        <f t="shared" si="5"/>
        <v>54100800.000000082</v>
      </c>
      <c r="P16">
        <v>10</v>
      </c>
      <c r="Q16" s="1">
        <v>4.4999999999999998E-2</v>
      </c>
      <c r="R16" s="4">
        <f t="shared" si="6"/>
        <v>736053.76000000141</v>
      </c>
      <c r="S16" s="4">
        <f t="shared" si="14"/>
        <v>140770.28160000028</v>
      </c>
      <c r="T16" s="4">
        <f t="shared" si="7"/>
        <v>876824.04160000174</v>
      </c>
      <c r="U16" s="4">
        <f t="shared" si="8"/>
        <v>36802688.000000075</v>
      </c>
      <c r="W16">
        <v>10</v>
      </c>
      <c r="X16" s="1">
        <v>0.105</v>
      </c>
      <c r="Y16" s="4">
        <f t="shared" si="9"/>
        <v>2500000</v>
      </c>
      <c r="Z16" s="4">
        <f t="shared" si="15"/>
        <v>1115625</v>
      </c>
      <c r="AA16" s="4">
        <f t="shared" si="10"/>
        <v>3615625</v>
      </c>
      <c r="AB16" s="4">
        <f t="shared" si="11"/>
        <v>125000000</v>
      </c>
    </row>
    <row r="17" spans="2:28" x14ac:dyDescent="0.25">
      <c r="B17">
        <v>11</v>
      </c>
      <c r="C17" s="1">
        <v>0.105</v>
      </c>
      <c r="D17" s="2">
        <f t="shared" si="0"/>
        <v>942933.33333333419</v>
      </c>
      <c r="E17" s="4">
        <f t="shared" si="12"/>
        <v>1402613.3333333344</v>
      </c>
      <c r="F17" s="4">
        <f t="shared" si="1"/>
        <v>2345546.6666666688</v>
      </c>
      <c r="G17" s="4">
        <f t="shared" si="2"/>
        <v>159355733.33333346</v>
      </c>
      <c r="I17">
        <v>11</v>
      </c>
      <c r="J17" s="1">
        <v>0.105</v>
      </c>
      <c r="K17" s="4">
        <f t="shared" si="3"/>
        <v>318240.00000000047</v>
      </c>
      <c r="L17" s="4">
        <f t="shared" si="13"/>
        <v>473382.00000000064</v>
      </c>
      <c r="M17" s="4">
        <f t="shared" si="4"/>
        <v>791622.00000000116</v>
      </c>
      <c r="N17" s="4">
        <f t="shared" si="5"/>
        <v>53782560.000000082</v>
      </c>
      <c r="P17">
        <v>11</v>
      </c>
      <c r="Q17" s="1">
        <v>4.4999999999999998E-2</v>
      </c>
      <c r="R17" s="4">
        <f t="shared" si="6"/>
        <v>736053.76000000152</v>
      </c>
      <c r="S17" s="4">
        <f t="shared" si="14"/>
        <v>138010.08000000028</v>
      </c>
      <c r="T17" s="4">
        <f t="shared" si="7"/>
        <v>874063.84000000183</v>
      </c>
      <c r="U17" s="4">
        <f t="shared" si="8"/>
        <v>36066634.240000077</v>
      </c>
      <c r="W17">
        <v>11</v>
      </c>
      <c r="X17" s="1">
        <v>0.105</v>
      </c>
      <c r="Y17" s="4">
        <f t="shared" si="9"/>
        <v>2500000</v>
      </c>
      <c r="Z17" s="4">
        <f t="shared" si="15"/>
        <v>1093750</v>
      </c>
      <c r="AA17" s="4">
        <f t="shared" si="10"/>
        <v>3593750</v>
      </c>
      <c r="AB17" s="4">
        <f t="shared" si="11"/>
        <v>122500000</v>
      </c>
    </row>
    <row r="18" spans="2:28" x14ac:dyDescent="0.25">
      <c r="B18">
        <v>12</v>
      </c>
      <c r="C18" s="1">
        <v>0.105</v>
      </c>
      <c r="D18" s="2">
        <f t="shared" si="0"/>
        <v>942933.33333333407</v>
      </c>
      <c r="E18" s="4">
        <f t="shared" si="12"/>
        <v>1394362.6666666677</v>
      </c>
      <c r="F18" s="4">
        <f t="shared" si="1"/>
        <v>2337296.0000000019</v>
      </c>
      <c r="G18" s="4">
        <f t="shared" si="2"/>
        <v>158412800.00000012</v>
      </c>
      <c r="I18">
        <v>12</v>
      </c>
      <c r="J18" s="1">
        <v>0.105</v>
      </c>
      <c r="K18" s="4">
        <f t="shared" si="3"/>
        <v>318240.00000000047</v>
      </c>
      <c r="L18" s="4">
        <f t="shared" si="13"/>
        <v>470597.40000000066</v>
      </c>
      <c r="M18" s="4">
        <f t="shared" si="4"/>
        <v>788837.40000000107</v>
      </c>
      <c r="N18" s="4">
        <f t="shared" si="5"/>
        <v>53464320.000000082</v>
      </c>
      <c r="P18">
        <v>12</v>
      </c>
      <c r="Q18" s="1">
        <v>4.4999999999999998E-2</v>
      </c>
      <c r="R18" s="4">
        <f t="shared" si="6"/>
        <v>736053.76000000152</v>
      </c>
      <c r="S18" s="4">
        <f t="shared" si="14"/>
        <v>135249.87840000028</v>
      </c>
      <c r="T18" s="4">
        <f t="shared" si="7"/>
        <v>871303.6384000018</v>
      </c>
      <c r="U18" s="4">
        <f t="shared" si="8"/>
        <v>35330580.480000079</v>
      </c>
      <c r="W18">
        <v>12</v>
      </c>
      <c r="X18" s="1">
        <v>0.105</v>
      </c>
      <c r="Y18" s="4">
        <f t="shared" si="9"/>
        <v>2500000</v>
      </c>
      <c r="Z18" s="4">
        <f t="shared" si="15"/>
        <v>1071875</v>
      </c>
      <c r="AA18" s="4">
        <f t="shared" si="10"/>
        <v>3571875</v>
      </c>
      <c r="AB18" s="4">
        <f t="shared" si="11"/>
        <v>120000000</v>
      </c>
    </row>
    <row r="19" spans="2:28" x14ac:dyDescent="0.25">
      <c r="B19">
        <v>13</v>
      </c>
      <c r="C19" s="1">
        <v>0.105</v>
      </c>
      <c r="D19" s="2">
        <f t="shared" si="0"/>
        <v>942933.33333333407</v>
      </c>
      <c r="E19" s="4">
        <f t="shared" si="12"/>
        <v>1386112.0000000009</v>
      </c>
      <c r="F19" s="4">
        <f t="shared" si="1"/>
        <v>2329045.3333333349</v>
      </c>
      <c r="G19" s="4">
        <f t="shared" si="2"/>
        <v>157469866.66666678</v>
      </c>
      <c r="I19">
        <v>13</v>
      </c>
      <c r="J19" s="1">
        <v>0.105</v>
      </c>
      <c r="K19" s="4">
        <f t="shared" si="3"/>
        <v>318240.00000000047</v>
      </c>
      <c r="L19" s="4">
        <f t="shared" si="13"/>
        <v>467812.80000000069</v>
      </c>
      <c r="M19" s="4">
        <f t="shared" si="4"/>
        <v>786052.80000000121</v>
      </c>
      <c r="N19" s="4">
        <f t="shared" si="5"/>
        <v>53146080.000000082</v>
      </c>
      <c r="P19">
        <v>13</v>
      </c>
      <c r="Q19" s="1">
        <v>4.4999999999999998E-2</v>
      </c>
      <c r="R19" s="4">
        <f t="shared" si="6"/>
        <v>736053.76000000164</v>
      </c>
      <c r="S19" s="4">
        <f t="shared" si="14"/>
        <v>132489.67680000028</v>
      </c>
      <c r="T19" s="4">
        <f t="shared" si="7"/>
        <v>868543.43680000189</v>
      </c>
      <c r="U19" s="4">
        <f t="shared" si="8"/>
        <v>34594526.720000073</v>
      </c>
      <c r="W19">
        <v>13</v>
      </c>
      <c r="X19" s="1">
        <v>0.105</v>
      </c>
      <c r="Y19" s="4">
        <f t="shared" si="9"/>
        <v>2500000</v>
      </c>
      <c r="Z19" s="4">
        <f t="shared" si="15"/>
        <v>1050000</v>
      </c>
      <c r="AA19" s="4">
        <f t="shared" si="10"/>
        <v>3550000</v>
      </c>
      <c r="AB19" s="4">
        <f t="shared" si="11"/>
        <v>117500000</v>
      </c>
    </row>
    <row r="20" spans="2:28" x14ac:dyDescent="0.25">
      <c r="B20">
        <v>14</v>
      </c>
      <c r="C20" s="1">
        <v>0.105</v>
      </c>
      <c r="D20" s="2">
        <f t="shared" si="0"/>
        <v>942933.33333333395</v>
      </c>
      <c r="E20" s="4">
        <f t="shared" si="12"/>
        <v>1377861.3333333342</v>
      </c>
      <c r="F20" s="4">
        <f t="shared" si="1"/>
        <v>2320794.6666666679</v>
      </c>
      <c r="G20" s="4">
        <f t="shared" si="2"/>
        <v>156526933.33333343</v>
      </c>
      <c r="I20">
        <v>14</v>
      </c>
      <c r="J20" s="1">
        <v>0.105</v>
      </c>
      <c r="K20" s="4">
        <f t="shared" si="3"/>
        <v>318240.00000000047</v>
      </c>
      <c r="L20" s="4">
        <f t="shared" si="13"/>
        <v>465028.20000000065</v>
      </c>
      <c r="M20" s="4">
        <f t="shared" si="4"/>
        <v>783268.20000000112</v>
      </c>
      <c r="N20" s="4">
        <f t="shared" si="5"/>
        <v>52827840.000000082</v>
      </c>
      <c r="P20">
        <v>14</v>
      </c>
      <c r="Q20" s="1">
        <v>4.4999999999999998E-2</v>
      </c>
      <c r="R20" s="4">
        <f t="shared" si="6"/>
        <v>736053.76000000152</v>
      </c>
      <c r="S20" s="4">
        <f t="shared" si="14"/>
        <v>129729.47520000028</v>
      </c>
      <c r="T20" s="4">
        <f t="shared" si="7"/>
        <v>865783.23520000186</v>
      </c>
      <c r="U20" s="4">
        <f t="shared" si="8"/>
        <v>33858472.960000075</v>
      </c>
      <c r="W20">
        <v>14</v>
      </c>
      <c r="X20" s="1">
        <v>0.105</v>
      </c>
      <c r="Y20" s="4">
        <f t="shared" si="9"/>
        <v>2500000</v>
      </c>
      <c r="Z20" s="4">
        <f t="shared" si="15"/>
        <v>1028124.9999999999</v>
      </c>
      <c r="AA20" s="4">
        <f t="shared" si="10"/>
        <v>3528125</v>
      </c>
      <c r="AB20" s="4">
        <f t="shared" si="11"/>
        <v>115000000</v>
      </c>
    </row>
    <row r="21" spans="2:28" x14ac:dyDescent="0.25">
      <c r="B21">
        <v>15</v>
      </c>
      <c r="C21" s="1">
        <v>0.105</v>
      </c>
      <c r="D21" s="2">
        <f t="shared" si="0"/>
        <v>942933.33333333395</v>
      </c>
      <c r="E21" s="4">
        <f t="shared" si="12"/>
        <v>1369610.6666666674</v>
      </c>
      <c r="F21" s="4">
        <f t="shared" si="1"/>
        <v>2312544.0000000014</v>
      </c>
      <c r="G21" s="4">
        <f t="shared" si="2"/>
        <v>155584000.00000009</v>
      </c>
      <c r="I21">
        <v>15</v>
      </c>
      <c r="J21" s="1">
        <v>0.105</v>
      </c>
      <c r="K21" s="4">
        <f t="shared" si="3"/>
        <v>318240.00000000047</v>
      </c>
      <c r="L21" s="4">
        <f t="shared" si="13"/>
        <v>462243.60000000068</v>
      </c>
      <c r="M21" s="4">
        <f t="shared" si="4"/>
        <v>780483.60000000114</v>
      </c>
      <c r="N21" s="4">
        <f t="shared" si="5"/>
        <v>52509600.000000082</v>
      </c>
      <c r="P21">
        <v>15</v>
      </c>
      <c r="Q21" s="1">
        <v>4.4999999999999998E-2</v>
      </c>
      <c r="R21" s="4">
        <f t="shared" si="6"/>
        <v>736053.76000000164</v>
      </c>
      <c r="S21" s="4">
        <f t="shared" si="14"/>
        <v>126969.27360000028</v>
      </c>
      <c r="T21" s="4">
        <f t="shared" si="7"/>
        <v>863023.03360000195</v>
      </c>
      <c r="U21" s="4">
        <f t="shared" si="8"/>
        <v>33122419.200000074</v>
      </c>
      <c r="W21">
        <v>15</v>
      </c>
      <c r="X21" s="1">
        <v>0.105</v>
      </c>
      <c r="Y21" s="4">
        <f t="shared" si="9"/>
        <v>2500000</v>
      </c>
      <c r="Z21" s="4">
        <f t="shared" si="15"/>
        <v>1006249.9999999999</v>
      </c>
      <c r="AA21" s="4">
        <f t="shared" si="10"/>
        <v>3506250</v>
      </c>
      <c r="AB21" s="4">
        <f t="shared" si="11"/>
        <v>112500000</v>
      </c>
    </row>
    <row r="22" spans="2:28" x14ac:dyDescent="0.25">
      <c r="B22">
        <v>16</v>
      </c>
      <c r="C22" s="1">
        <v>0.105</v>
      </c>
      <c r="D22" s="2">
        <f t="shared" si="0"/>
        <v>942933.33333333384</v>
      </c>
      <c r="E22" s="4">
        <f t="shared" si="12"/>
        <v>1361360.0000000007</v>
      </c>
      <c r="F22" s="4">
        <f t="shared" si="1"/>
        <v>2304293.3333333344</v>
      </c>
      <c r="G22" s="4">
        <f t="shared" si="2"/>
        <v>154641066.66666675</v>
      </c>
      <c r="I22">
        <v>16</v>
      </c>
      <c r="J22" s="1">
        <v>0.105</v>
      </c>
      <c r="K22" s="4">
        <f t="shared" si="3"/>
        <v>318240.00000000052</v>
      </c>
      <c r="L22" s="4">
        <f t="shared" si="13"/>
        <v>459459.0000000007</v>
      </c>
      <c r="M22" s="4">
        <f t="shared" si="4"/>
        <v>777699.00000000116</v>
      </c>
      <c r="N22" s="4">
        <f t="shared" si="5"/>
        <v>52191360.000000082</v>
      </c>
      <c r="P22">
        <v>16</v>
      </c>
      <c r="Q22" s="1">
        <v>4.4999999999999998E-2</v>
      </c>
      <c r="R22" s="4">
        <f t="shared" si="6"/>
        <v>736053.76000000164</v>
      </c>
      <c r="S22" s="4">
        <f t="shared" si="14"/>
        <v>124209.07200000028</v>
      </c>
      <c r="T22" s="4">
        <f t="shared" si="7"/>
        <v>860262.83200000192</v>
      </c>
      <c r="U22" s="4">
        <f t="shared" si="8"/>
        <v>32386365.440000072</v>
      </c>
      <c r="W22">
        <v>16</v>
      </c>
      <c r="X22" s="1">
        <v>0.105</v>
      </c>
      <c r="Y22" s="4">
        <f t="shared" si="9"/>
        <v>2500000</v>
      </c>
      <c r="Z22" s="4">
        <f t="shared" si="15"/>
        <v>984374.99999999988</v>
      </c>
      <c r="AA22" s="4">
        <f t="shared" si="10"/>
        <v>3484375</v>
      </c>
      <c r="AB22" s="4">
        <f t="shared" si="11"/>
        <v>110000000</v>
      </c>
    </row>
    <row r="23" spans="2:28" x14ac:dyDescent="0.25">
      <c r="B23">
        <v>17</v>
      </c>
      <c r="C23" s="1">
        <v>0.105</v>
      </c>
      <c r="D23" s="2">
        <f t="shared" si="0"/>
        <v>942933.33333333384</v>
      </c>
      <c r="E23" s="4">
        <f t="shared" si="12"/>
        <v>1353109.333333334</v>
      </c>
      <c r="F23" s="4">
        <f t="shared" si="1"/>
        <v>2296042.6666666679</v>
      </c>
      <c r="G23" s="4">
        <f t="shared" si="2"/>
        <v>153698133.3333334</v>
      </c>
      <c r="I23">
        <v>17</v>
      </c>
      <c r="J23" s="1">
        <v>0.105</v>
      </c>
      <c r="K23" s="4">
        <f t="shared" si="3"/>
        <v>318240.00000000052</v>
      </c>
      <c r="L23" s="4">
        <f t="shared" si="13"/>
        <v>456674.40000000066</v>
      </c>
      <c r="M23" s="4">
        <f t="shared" si="4"/>
        <v>774914.40000000119</v>
      </c>
      <c r="N23" s="4">
        <f t="shared" si="5"/>
        <v>51873120.000000082</v>
      </c>
      <c r="P23">
        <v>17</v>
      </c>
      <c r="Q23" s="1">
        <v>4.4999999999999998E-2</v>
      </c>
      <c r="R23" s="4">
        <f t="shared" si="6"/>
        <v>736053.76000000164</v>
      </c>
      <c r="S23" s="4">
        <f t="shared" si="14"/>
        <v>121448.87040000026</v>
      </c>
      <c r="T23" s="4">
        <f t="shared" si="7"/>
        <v>857502.63040000189</v>
      </c>
      <c r="U23" s="4">
        <f t="shared" si="8"/>
        <v>31650311.68000007</v>
      </c>
      <c r="W23">
        <v>17</v>
      </c>
      <c r="X23" s="1">
        <v>0.105</v>
      </c>
      <c r="Y23" s="4">
        <f t="shared" si="9"/>
        <v>2500000</v>
      </c>
      <c r="Z23" s="4">
        <f t="shared" si="15"/>
        <v>962499.99999999988</v>
      </c>
      <c r="AA23" s="4">
        <f t="shared" si="10"/>
        <v>3462500</v>
      </c>
      <c r="AB23" s="4">
        <f t="shared" si="11"/>
        <v>107500000</v>
      </c>
    </row>
    <row r="24" spans="2:28" x14ac:dyDescent="0.25">
      <c r="B24">
        <v>18</v>
      </c>
      <c r="C24" s="1">
        <v>0.105</v>
      </c>
      <c r="D24" s="2">
        <f t="shared" si="0"/>
        <v>942933.33333333372</v>
      </c>
      <c r="E24" s="4">
        <f t="shared" si="12"/>
        <v>1344858.6666666672</v>
      </c>
      <c r="F24" s="4">
        <f t="shared" si="1"/>
        <v>2287792.0000000009</v>
      </c>
      <c r="G24" s="4">
        <f t="shared" si="2"/>
        <v>152755200.00000006</v>
      </c>
      <c r="I24">
        <v>18</v>
      </c>
      <c r="J24" s="1">
        <v>0.105</v>
      </c>
      <c r="K24" s="4">
        <f t="shared" si="3"/>
        <v>318240.00000000052</v>
      </c>
      <c r="L24" s="4">
        <f t="shared" si="13"/>
        <v>453889.80000000069</v>
      </c>
      <c r="M24" s="4">
        <f t="shared" si="4"/>
        <v>772129.80000000121</v>
      </c>
      <c r="N24" s="4">
        <f t="shared" si="5"/>
        <v>51554880.000000082</v>
      </c>
      <c r="P24">
        <v>18</v>
      </c>
      <c r="Q24" s="1">
        <v>4.4999999999999998E-2</v>
      </c>
      <c r="R24" s="4">
        <f t="shared" si="6"/>
        <v>736053.76000000164</v>
      </c>
      <c r="S24" s="4">
        <f t="shared" si="14"/>
        <v>118688.66880000026</v>
      </c>
      <c r="T24" s="4">
        <f t="shared" si="7"/>
        <v>854742.42880000186</v>
      </c>
      <c r="U24" s="4">
        <f t="shared" si="8"/>
        <v>30914257.920000069</v>
      </c>
      <c r="W24">
        <v>18</v>
      </c>
      <c r="X24" s="1">
        <v>0.105</v>
      </c>
      <c r="Y24" s="4">
        <f t="shared" si="9"/>
        <v>2500000</v>
      </c>
      <c r="Z24" s="4">
        <f t="shared" si="15"/>
        <v>940624.99999999988</v>
      </c>
      <c r="AA24" s="4">
        <f t="shared" si="10"/>
        <v>3440625</v>
      </c>
      <c r="AB24" s="4">
        <f t="shared" si="11"/>
        <v>105000000</v>
      </c>
    </row>
    <row r="25" spans="2:28" x14ac:dyDescent="0.25">
      <c r="B25">
        <v>19</v>
      </c>
      <c r="C25" s="1">
        <v>0.105</v>
      </c>
      <c r="D25" s="2">
        <f t="shared" si="0"/>
        <v>942933.33333333372</v>
      </c>
      <c r="E25" s="4">
        <f t="shared" si="12"/>
        <v>1336608.0000000005</v>
      </c>
      <c r="F25" s="4">
        <f t="shared" si="1"/>
        <v>2279541.333333334</v>
      </c>
      <c r="G25" s="4">
        <f t="shared" si="2"/>
        <v>151812266.66666672</v>
      </c>
      <c r="I25">
        <v>19</v>
      </c>
      <c r="J25" s="1">
        <v>0.105</v>
      </c>
      <c r="K25" s="4">
        <f t="shared" si="3"/>
        <v>318240.00000000052</v>
      </c>
      <c r="L25" s="4">
        <f t="shared" si="13"/>
        <v>451105.20000000065</v>
      </c>
      <c r="M25" s="4">
        <f t="shared" si="4"/>
        <v>769345.20000000112</v>
      </c>
      <c r="N25" s="4">
        <f t="shared" si="5"/>
        <v>51236640.000000082</v>
      </c>
      <c r="P25">
        <v>19</v>
      </c>
      <c r="Q25" s="1">
        <v>4.4999999999999998E-2</v>
      </c>
      <c r="R25" s="4">
        <f t="shared" si="6"/>
        <v>736053.76000000164</v>
      </c>
      <c r="S25" s="4">
        <f t="shared" si="14"/>
        <v>115928.46720000026</v>
      </c>
      <c r="T25" s="4">
        <f t="shared" si="7"/>
        <v>851982.22720000194</v>
      </c>
      <c r="U25" s="4">
        <f t="shared" si="8"/>
        <v>30178204.160000067</v>
      </c>
      <c r="W25">
        <v>19</v>
      </c>
      <c r="X25" s="1">
        <v>0.105</v>
      </c>
      <c r="Y25" s="4">
        <f t="shared" si="9"/>
        <v>2500000</v>
      </c>
      <c r="Z25" s="4">
        <f t="shared" si="15"/>
        <v>918749.99999999988</v>
      </c>
      <c r="AA25" s="4">
        <f t="shared" si="10"/>
        <v>3418750</v>
      </c>
      <c r="AB25" s="4">
        <f t="shared" si="11"/>
        <v>102500000</v>
      </c>
    </row>
    <row r="26" spans="2:28" x14ac:dyDescent="0.25">
      <c r="B26">
        <v>20</v>
      </c>
      <c r="C26" s="1">
        <v>0.105</v>
      </c>
      <c r="D26" s="2">
        <f t="shared" si="0"/>
        <v>942933.3333333336</v>
      </c>
      <c r="E26" s="4">
        <f t="shared" si="12"/>
        <v>1328357.3333333337</v>
      </c>
      <c r="F26" s="4">
        <f t="shared" si="1"/>
        <v>2271290.6666666674</v>
      </c>
      <c r="G26" s="4">
        <f t="shared" si="2"/>
        <v>150869333.33333337</v>
      </c>
      <c r="I26">
        <v>20</v>
      </c>
      <c r="J26" s="1">
        <v>0.105</v>
      </c>
      <c r="K26" s="4">
        <f t="shared" si="3"/>
        <v>318240.00000000052</v>
      </c>
      <c r="L26" s="4">
        <f t="shared" si="13"/>
        <v>448320.60000000068</v>
      </c>
      <c r="M26" s="4">
        <f t="shared" si="4"/>
        <v>766560.60000000126</v>
      </c>
      <c r="N26" s="4">
        <f t="shared" si="5"/>
        <v>50918400.000000082</v>
      </c>
      <c r="P26">
        <v>20</v>
      </c>
      <c r="Q26" s="1">
        <v>4.4999999999999998E-2</v>
      </c>
      <c r="R26" s="4">
        <f t="shared" si="6"/>
        <v>736053.76000000164</v>
      </c>
      <c r="S26" s="4">
        <f t="shared" si="14"/>
        <v>113168.26560000025</v>
      </c>
      <c r="T26" s="4">
        <f t="shared" si="7"/>
        <v>849222.02560000191</v>
      </c>
      <c r="U26" s="4">
        <f t="shared" si="8"/>
        <v>29442150.400000066</v>
      </c>
      <c r="W26">
        <v>20</v>
      </c>
      <c r="X26" s="1">
        <v>0.105</v>
      </c>
      <c r="Y26" s="4">
        <f t="shared" si="9"/>
        <v>2500000</v>
      </c>
      <c r="Z26" s="4">
        <f t="shared" si="15"/>
        <v>896874.99999999988</v>
      </c>
      <c r="AA26" s="4">
        <f t="shared" si="10"/>
        <v>3396875</v>
      </c>
      <c r="AB26" s="4">
        <f t="shared" si="11"/>
        <v>100000000</v>
      </c>
    </row>
    <row r="27" spans="2:28" x14ac:dyDescent="0.25">
      <c r="B27">
        <v>21</v>
      </c>
      <c r="C27" s="1">
        <v>0.105</v>
      </c>
      <c r="D27" s="2">
        <f t="shared" si="0"/>
        <v>942933.3333333336</v>
      </c>
      <c r="E27" s="4">
        <f t="shared" si="12"/>
        <v>1320106.666666667</v>
      </c>
      <c r="F27" s="4">
        <f t="shared" si="1"/>
        <v>2263040.0000000005</v>
      </c>
      <c r="G27" s="4">
        <f t="shared" si="2"/>
        <v>149926400.00000003</v>
      </c>
      <c r="I27">
        <v>21</v>
      </c>
      <c r="J27" s="1">
        <v>0.105</v>
      </c>
      <c r="K27" s="4">
        <f t="shared" si="3"/>
        <v>318240.00000000052</v>
      </c>
      <c r="L27" s="4">
        <f t="shared" si="13"/>
        <v>445536.0000000007</v>
      </c>
      <c r="M27" s="4">
        <f t="shared" si="4"/>
        <v>763776.00000000116</v>
      </c>
      <c r="N27" s="4">
        <f t="shared" si="5"/>
        <v>50600160.000000082</v>
      </c>
      <c r="P27">
        <v>21</v>
      </c>
      <c r="Q27" s="1">
        <v>4.4999999999999998E-2</v>
      </c>
      <c r="R27" s="4">
        <f t="shared" si="6"/>
        <v>736053.76000000164</v>
      </c>
      <c r="S27" s="4">
        <f t="shared" si="14"/>
        <v>110408.06400000025</v>
      </c>
      <c r="T27" s="4">
        <f t="shared" si="7"/>
        <v>846461.82400000188</v>
      </c>
      <c r="U27" s="4">
        <f t="shared" si="8"/>
        <v>28706096.640000064</v>
      </c>
      <c r="W27">
        <v>21</v>
      </c>
      <c r="X27" s="1">
        <v>0.105</v>
      </c>
      <c r="Y27" s="4">
        <f t="shared" si="9"/>
        <v>2500000</v>
      </c>
      <c r="Z27" s="4">
        <f t="shared" si="15"/>
        <v>874999.99999999988</v>
      </c>
      <c r="AA27" s="4">
        <f t="shared" si="10"/>
        <v>3375000</v>
      </c>
      <c r="AB27" s="4">
        <f t="shared" si="11"/>
        <v>97500000</v>
      </c>
    </row>
    <row r="28" spans="2:28" x14ac:dyDescent="0.25">
      <c r="B28">
        <v>22</v>
      </c>
      <c r="C28" s="1">
        <v>0.105</v>
      </c>
      <c r="D28" s="2">
        <f t="shared" si="0"/>
        <v>942933.33333333349</v>
      </c>
      <c r="E28" s="4">
        <f t="shared" si="12"/>
        <v>1311856.0000000002</v>
      </c>
      <c r="F28" s="4">
        <f t="shared" si="1"/>
        <v>2254789.333333334</v>
      </c>
      <c r="G28" s="4">
        <f t="shared" si="2"/>
        <v>148983466.66666669</v>
      </c>
      <c r="I28">
        <v>22</v>
      </c>
      <c r="J28" s="1">
        <v>0.105</v>
      </c>
      <c r="K28" s="4">
        <f t="shared" si="3"/>
        <v>318240.00000000052</v>
      </c>
      <c r="L28" s="4">
        <f t="shared" si="13"/>
        <v>442751.40000000066</v>
      </c>
      <c r="M28" s="4">
        <f t="shared" si="4"/>
        <v>760991.40000000119</v>
      </c>
      <c r="N28" s="4">
        <f t="shared" si="5"/>
        <v>50281920.000000082</v>
      </c>
      <c r="P28">
        <v>22</v>
      </c>
      <c r="Q28" s="1">
        <v>4.4999999999999998E-2</v>
      </c>
      <c r="R28" s="4">
        <f t="shared" si="6"/>
        <v>736053.76000000164</v>
      </c>
      <c r="S28" s="4">
        <f t="shared" si="14"/>
        <v>107647.86240000023</v>
      </c>
      <c r="T28" s="4">
        <f t="shared" si="7"/>
        <v>843701.62240000186</v>
      </c>
      <c r="U28" s="4">
        <f t="shared" si="8"/>
        <v>27970042.880000062</v>
      </c>
      <c r="W28">
        <v>22</v>
      </c>
      <c r="X28" s="1">
        <v>0.105</v>
      </c>
      <c r="Y28" s="4">
        <f t="shared" si="9"/>
        <v>2500000</v>
      </c>
      <c r="Z28" s="4">
        <f t="shared" si="15"/>
        <v>853124.99999999988</v>
      </c>
      <c r="AA28" s="4">
        <f t="shared" si="10"/>
        <v>3353125</v>
      </c>
      <c r="AB28" s="4">
        <f t="shared" si="11"/>
        <v>95000000</v>
      </c>
    </row>
    <row r="29" spans="2:28" x14ac:dyDescent="0.25">
      <c r="B29">
        <v>23</v>
      </c>
      <c r="C29" s="1">
        <v>0.105</v>
      </c>
      <c r="D29" s="2">
        <f t="shared" si="0"/>
        <v>942933.33333333349</v>
      </c>
      <c r="E29" s="4">
        <f t="shared" si="12"/>
        <v>1303605.3333333335</v>
      </c>
      <c r="F29" s="4">
        <f t="shared" si="1"/>
        <v>2246538.666666667</v>
      </c>
      <c r="G29" s="4">
        <f t="shared" si="2"/>
        <v>148040533.33333334</v>
      </c>
      <c r="I29">
        <v>23</v>
      </c>
      <c r="J29" s="1">
        <v>0.105</v>
      </c>
      <c r="K29" s="4">
        <f t="shared" si="3"/>
        <v>318240.00000000052</v>
      </c>
      <c r="L29" s="4">
        <f t="shared" si="13"/>
        <v>439966.80000000069</v>
      </c>
      <c r="M29" s="4">
        <f t="shared" si="4"/>
        <v>758206.80000000121</v>
      </c>
      <c r="N29" s="4">
        <f t="shared" si="5"/>
        <v>49963680.000000082</v>
      </c>
      <c r="P29">
        <v>23</v>
      </c>
      <c r="Q29" s="1">
        <v>4.4999999999999998E-2</v>
      </c>
      <c r="R29" s="4">
        <f t="shared" si="6"/>
        <v>736053.76000000164</v>
      </c>
      <c r="S29" s="4">
        <f t="shared" si="14"/>
        <v>104887.66080000023</v>
      </c>
      <c r="T29" s="4">
        <f t="shared" si="7"/>
        <v>840941.42080000183</v>
      </c>
      <c r="U29" s="4">
        <f t="shared" si="8"/>
        <v>27233989.120000061</v>
      </c>
      <c r="W29">
        <v>23</v>
      </c>
      <c r="X29" s="1">
        <v>0.105</v>
      </c>
      <c r="Y29" s="4">
        <f t="shared" si="9"/>
        <v>2500000</v>
      </c>
      <c r="Z29" s="4">
        <f t="shared" si="15"/>
        <v>831249.99999999988</v>
      </c>
      <c r="AA29" s="4">
        <f t="shared" si="10"/>
        <v>3331250</v>
      </c>
      <c r="AB29" s="4">
        <f t="shared" si="11"/>
        <v>92500000</v>
      </c>
    </row>
    <row r="30" spans="2:28" x14ac:dyDescent="0.25">
      <c r="B30">
        <v>24</v>
      </c>
      <c r="C30" s="1">
        <v>0.105</v>
      </c>
      <c r="D30" s="2">
        <f t="shared" si="0"/>
        <v>942933.33333333337</v>
      </c>
      <c r="E30" s="4">
        <f t="shared" si="12"/>
        <v>1295354.6666666665</v>
      </c>
      <c r="F30" s="4">
        <f t="shared" si="1"/>
        <v>2238288</v>
      </c>
      <c r="G30" s="4">
        <f t="shared" si="2"/>
        <v>147097600</v>
      </c>
      <c r="I30">
        <v>24</v>
      </c>
      <c r="J30" s="1">
        <v>0.105</v>
      </c>
      <c r="K30" s="4">
        <f t="shared" si="3"/>
        <v>318240.00000000052</v>
      </c>
      <c r="L30" s="4">
        <f t="shared" si="13"/>
        <v>437182.20000000065</v>
      </c>
      <c r="M30" s="4">
        <f t="shared" si="4"/>
        <v>755422.20000000112</v>
      </c>
      <c r="N30" s="4">
        <f t="shared" si="5"/>
        <v>49645440.000000082</v>
      </c>
      <c r="P30">
        <v>24</v>
      </c>
      <c r="Q30" s="1">
        <v>4.4999999999999998E-2</v>
      </c>
      <c r="R30" s="4">
        <f t="shared" si="6"/>
        <v>736053.76000000164</v>
      </c>
      <c r="S30" s="4">
        <f t="shared" si="14"/>
        <v>102127.45920000023</v>
      </c>
      <c r="T30" s="4">
        <f t="shared" si="7"/>
        <v>838181.21920000191</v>
      </c>
      <c r="U30" s="4">
        <f t="shared" si="8"/>
        <v>26497935.360000059</v>
      </c>
      <c r="W30">
        <v>24</v>
      </c>
      <c r="X30" s="1">
        <v>0.105</v>
      </c>
      <c r="Y30" s="4">
        <f t="shared" si="9"/>
        <v>2500000</v>
      </c>
      <c r="Z30" s="4">
        <f t="shared" si="15"/>
        <v>809374.99999999988</v>
      </c>
      <c r="AA30" s="4">
        <f t="shared" si="10"/>
        <v>3309375</v>
      </c>
      <c r="AB30" s="4">
        <f t="shared" si="11"/>
        <v>90000000</v>
      </c>
    </row>
    <row r="31" spans="2:28" x14ac:dyDescent="0.25">
      <c r="B31">
        <v>25</v>
      </c>
      <c r="C31" s="1">
        <v>0.105</v>
      </c>
      <c r="D31" s="2">
        <f t="shared" si="0"/>
        <v>942933.33333333337</v>
      </c>
      <c r="E31" s="4">
        <f t="shared" si="12"/>
        <v>1287103.9999999998</v>
      </c>
      <c r="F31" s="4">
        <f t="shared" si="1"/>
        <v>2230037.333333333</v>
      </c>
      <c r="G31" s="4">
        <f t="shared" si="2"/>
        <v>146154666.66666666</v>
      </c>
      <c r="I31">
        <v>25</v>
      </c>
      <c r="J31" s="1">
        <v>0.105</v>
      </c>
      <c r="K31" s="4">
        <f t="shared" si="3"/>
        <v>318240.00000000052</v>
      </c>
      <c r="L31" s="4">
        <f t="shared" si="13"/>
        <v>434397.60000000068</v>
      </c>
      <c r="M31" s="4">
        <f t="shared" si="4"/>
        <v>752637.60000000126</v>
      </c>
      <c r="N31" s="4">
        <f t="shared" si="5"/>
        <v>49327200.000000082</v>
      </c>
      <c r="P31">
        <v>25</v>
      </c>
      <c r="Q31" s="1">
        <v>4.4999999999999998E-2</v>
      </c>
      <c r="R31" s="4">
        <f t="shared" si="6"/>
        <v>736053.76000000164</v>
      </c>
      <c r="S31" s="4">
        <f t="shared" si="14"/>
        <v>99367.257600000215</v>
      </c>
      <c r="T31" s="4">
        <f t="shared" si="7"/>
        <v>835421.01760000188</v>
      </c>
      <c r="U31" s="4">
        <f t="shared" si="8"/>
        <v>25761881.600000057</v>
      </c>
      <c r="W31">
        <v>25</v>
      </c>
      <c r="X31" s="1">
        <v>0.105</v>
      </c>
      <c r="Y31" s="4">
        <f t="shared" si="9"/>
        <v>2500000</v>
      </c>
      <c r="Z31" s="4">
        <f t="shared" si="15"/>
        <v>787499.99999999988</v>
      </c>
      <c r="AA31" s="4">
        <f t="shared" si="10"/>
        <v>3287500</v>
      </c>
      <c r="AB31" s="4">
        <f t="shared" si="11"/>
        <v>87500000</v>
      </c>
    </row>
    <row r="32" spans="2:28" x14ac:dyDescent="0.25">
      <c r="B32">
        <v>26</v>
      </c>
      <c r="C32" s="1">
        <v>0.105</v>
      </c>
      <c r="D32" s="2">
        <f t="shared" si="0"/>
        <v>942933.33333333326</v>
      </c>
      <c r="E32" s="4">
        <f t="shared" si="12"/>
        <v>1278853.333333333</v>
      </c>
      <c r="F32" s="4">
        <f t="shared" si="1"/>
        <v>2221786.666666666</v>
      </c>
      <c r="G32" s="4">
        <f t="shared" si="2"/>
        <v>145211733.33333331</v>
      </c>
      <c r="I32">
        <v>26</v>
      </c>
      <c r="J32" s="1">
        <v>0.105</v>
      </c>
      <c r="K32" s="4">
        <f t="shared" si="3"/>
        <v>318240.00000000052</v>
      </c>
      <c r="L32" s="4">
        <f t="shared" si="13"/>
        <v>431613.0000000007</v>
      </c>
      <c r="M32" s="4">
        <f t="shared" si="4"/>
        <v>749853.00000000116</v>
      </c>
      <c r="N32" s="4">
        <f t="shared" si="5"/>
        <v>49008960.000000082</v>
      </c>
      <c r="P32">
        <v>26</v>
      </c>
      <c r="Q32" s="1">
        <v>4.4999999999999998E-2</v>
      </c>
      <c r="R32" s="4">
        <f t="shared" si="6"/>
        <v>736053.76000000164</v>
      </c>
      <c r="S32" s="4">
        <f t="shared" si="14"/>
        <v>96607.056000000215</v>
      </c>
      <c r="T32" s="4">
        <f t="shared" si="7"/>
        <v>832660.81600000185</v>
      </c>
      <c r="U32" s="4">
        <f t="shared" si="8"/>
        <v>25025827.840000056</v>
      </c>
      <c r="W32">
        <v>26</v>
      </c>
      <c r="X32" s="1">
        <v>0.105</v>
      </c>
      <c r="Y32" s="4">
        <f t="shared" si="9"/>
        <v>2500000</v>
      </c>
      <c r="Z32" s="4">
        <f t="shared" si="15"/>
        <v>765624.99999999988</v>
      </c>
      <c r="AA32" s="4">
        <f t="shared" si="10"/>
        <v>3265625</v>
      </c>
      <c r="AB32" s="4">
        <f t="shared" si="11"/>
        <v>85000000</v>
      </c>
    </row>
    <row r="33" spans="2:28" x14ac:dyDescent="0.25">
      <c r="B33">
        <v>27</v>
      </c>
      <c r="C33" s="1">
        <v>0.105</v>
      </c>
      <c r="D33" s="2">
        <f t="shared" si="0"/>
        <v>942933.33333333326</v>
      </c>
      <c r="E33" s="4">
        <f t="shared" si="12"/>
        <v>1270602.6666666663</v>
      </c>
      <c r="F33" s="4">
        <f t="shared" si="1"/>
        <v>2213535.9999999995</v>
      </c>
      <c r="G33" s="4">
        <f t="shared" si="2"/>
        <v>144268799.99999997</v>
      </c>
      <c r="I33">
        <v>27</v>
      </c>
      <c r="J33" s="1">
        <v>0.105</v>
      </c>
      <c r="K33" s="4">
        <f t="shared" si="3"/>
        <v>318240.00000000052</v>
      </c>
      <c r="L33" s="4">
        <f t="shared" si="13"/>
        <v>428828.40000000066</v>
      </c>
      <c r="M33" s="4">
        <f t="shared" si="4"/>
        <v>747068.40000000119</v>
      </c>
      <c r="N33" s="4">
        <f t="shared" si="5"/>
        <v>48690720.000000082</v>
      </c>
      <c r="P33">
        <v>27</v>
      </c>
      <c r="Q33" s="1">
        <v>4.4999999999999998E-2</v>
      </c>
      <c r="R33" s="4">
        <f t="shared" si="6"/>
        <v>736053.76000000164</v>
      </c>
      <c r="S33" s="4">
        <f t="shared" si="14"/>
        <v>93846.8544000002</v>
      </c>
      <c r="T33" s="4">
        <f t="shared" si="7"/>
        <v>829900.61440000182</v>
      </c>
      <c r="U33" s="4">
        <f t="shared" si="8"/>
        <v>24289774.080000054</v>
      </c>
      <c r="W33">
        <v>27</v>
      </c>
      <c r="X33" s="1">
        <v>0.105</v>
      </c>
      <c r="Y33" s="4">
        <f t="shared" si="9"/>
        <v>2500000</v>
      </c>
      <c r="Z33" s="4">
        <f t="shared" si="15"/>
        <v>743749.99999999988</v>
      </c>
      <c r="AA33" s="4">
        <f t="shared" si="10"/>
        <v>3243750</v>
      </c>
      <c r="AB33" s="4">
        <f t="shared" si="11"/>
        <v>82500000</v>
      </c>
    </row>
    <row r="34" spans="2:28" x14ac:dyDescent="0.25">
      <c r="B34">
        <v>28</v>
      </c>
      <c r="C34" s="1">
        <v>0.105</v>
      </c>
      <c r="D34" s="2">
        <f t="shared" si="0"/>
        <v>942933.33333333314</v>
      </c>
      <c r="E34" s="4">
        <f t="shared" si="12"/>
        <v>1262351.9999999995</v>
      </c>
      <c r="F34" s="4">
        <f t="shared" si="1"/>
        <v>2205285.3333333326</v>
      </c>
      <c r="G34" s="4">
        <f t="shared" si="2"/>
        <v>143325866.66666663</v>
      </c>
      <c r="I34">
        <v>28</v>
      </c>
      <c r="J34" s="1">
        <v>0.105</v>
      </c>
      <c r="K34" s="4">
        <f t="shared" si="3"/>
        <v>318240.00000000052</v>
      </c>
      <c r="L34" s="4">
        <f t="shared" si="13"/>
        <v>426043.80000000069</v>
      </c>
      <c r="M34" s="4">
        <f t="shared" si="4"/>
        <v>744283.80000000121</v>
      </c>
      <c r="N34" s="4">
        <f t="shared" si="5"/>
        <v>48372480.000000082</v>
      </c>
      <c r="P34">
        <v>28</v>
      </c>
      <c r="Q34" s="1">
        <v>4.4999999999999998E-2</v>
      </c>
      <c r="R34" s="4">
        <f t="shared" si="6"/>
        <v>736053.76000000164</v>
      </c>
      <c r="S34" s="4">
        <f t="shared" si="14"/>
        <v>91086.6528000002</v>
      </c>
      <c r="T34" s="4">
        <f t="shared" si="7"/>
        <v>827140.4128000018</v>
      </c>
      <c r="U34" s="4">
        <f t="shared" si="8"/>
        <v>23553720.320000052</v>
      </c>
      <c r="W34">
        <v>28</v>
      </c>
      <c r="X34" s="1">
        <v>0.105</v>
      </c>
      <c r="Y34" s="4">
        <f t="shared" si="9"/>
        <v>2500000</v>
      </c>
      <c r="Z34" s="4">
        <f t="shared" si="15"/>
        <v>721874.99999999988</v>
      </c>
      <c r="AA34" s="4">
        <f t="shared" si="10"/>
        <v>3221875</v>
      </c>
      <c r="AB34" s="4">
        <f t="shared" si="11"/>
        <v>80000000</v>
      </c>
    </row>
    <row r="35" spans="2:28" x14ac:dyDescent="0.25">
      <c r="B35">
        <v>29</v>
      </c>
      <c r="C35" s="1">
        <v>0.105</v>
      </c>
      <c r="D35" s="2">
        <f t="shared" si="0"/>
        <v>942933.33333333302</v>
      </c>
      <c r="E35" s="4">
        <f t="shared" si="12"/>
        <v>1254101.3333333328</v>
      </c>
      <c r="F35" s="4">
        <f t="shared" si="1"/>
        <v>2197034.666666666</v>
      </c>
      <c r="G35" s="4">
        <f t="shared" si="2"/>
        <v>142382933.33333328</v>
      </c>
      <c r="I35">
        <v>29</v>
      </c>
      <c r="J35" s="1">
        <v>0.105</v>
      </c>
      <c r="K35" s="4">
        <f t="shared" si="3"/>
        <v>318240.00000000052</v>
      </c>
      <c r="L35" s="4">
        <f t="shared" si="13"/>
        <v>423259.20000000065</v>
      </c>
      <c r="M35" s="4">
        <f t="shared" si="4"/>
        <v>741499.20000000112</v>
      </c>
      <c r="N35" s="4">
        <f t="shared" si="5"/>
        <v>48054240.000000082</v>
      </c>
      <c r="P35">
        <v>29</v>
      </c>
      <c r="Q35" s="1">
        <v>4.4999999999999998E-2</v>
      </c>
      <c r="R35" s="4">
        <f t="shared" si="6"/>
        <v>736053.76000000164</v>
      </c>
      <c r="S35" s="4">
        <f t="shared" si="14"/>
        <v>88326.4512000002</v>
      </c>
      <c r="T35" s="4">
        <f t="shared" si="7"/>
        <v>824380.21120000188</v>
      </c>
      <c r="U35" s="4">
        <f t="shared" si="8"/>
        <v>22817666.560000051</v>
      </c>
      <c r="W35">
        <v>29</v>
      </c>
      <c r="X35" s="1">
        <v>0.105</v>
      </c>
      <c r="Y35" s="4">
        <f t="shared" si="9"/>
        <v>2500000</v>
      </c>
      <c r="Z35" s="4">
        <f t="shared" si="15"/>
        <v>699999.99999999988</v>
      </c>
      <c r="AA35" s="4">
        <f t="shared" si="10"/>
        <v>3200000</v>
      </c>
      <c r="AB35" s="4">
        <f t="shared" si="11"/>
        <v>77500000</v>
      </c>
    </row>
    <row r="36" spans="2:28" x14ac:dyDescent="0.25">
      <c r="B36">
        <v>30</v>
      </c>
      <c r="C36" s="1">
        <v>0.105</v>
      </c>
      <c r="D36" s="2">
        <f t="shared" si="0"/>
        <v>942933.33333333302</v>
      </c>
      <c r="E36" s="4">
        <f t="shared" si="12"/>
        <v>1245850.666666666</v>
      </c>
      <c r="F36" s="4">
        <f t="shared" si="1"/>
        <v>2188783.9999999991</v>
      </c>
      <c r="G36" s="4">
        <f t="shared" si="2"/>
        <v>141439999.99999994</v>
      </c>
      <c r="I36">
        <v>30</v>
      </c>
      <c r="J36" s="1">
        <v>0.105</v>
      </c>
      <c r="K36" s="4">
        <f t="shared" si="3"/>
        <v>318240.00000000052</v>
      </c>
      <c r="L36" s="4">
        <f t="shared" si="13"/>
        <v>420474.60000000068</v>
      </c>
      <c r="M36" s="4">
        <f t="shared" si="4"/>
        <v>738714.60000000126</v>
      </c>
      <c r="N36" s="4">
        <f t="shared" si="5"/>
        <v>47736000.000000082</v>
      </c>
      <c r="P36">
        <v>30</v>
      </c>
      <c r="Q36" s="1">
        <v>4.4999999999999998E-2</v>
      </c>
      <c r="R36" s="4">
        <f t="shared" si="6"/>
        <v>736053.76000000164</v>
      </c>
      <c r="S36" s="4">
        <f t="shared" si="14"/>
        <v>85566.249600000185</v>
      </c>
      <c r="T36" s="4">
        <f t="shared" si="7"/>
        <v>821620.00960000185</v>
      </c>
      <c r="U36" s="4">
        <f t="shared" si="8"/>
        <v>22081612.800000049</v>
      </c>
      <c r="W36">
        <v>30</v>
      </c>
      <c r="X36" s="1">
        <v>0.105</v>
      </c>
      <c r="Y36" s="4">
        <f t="shared" si="9"/>
        <v>2500000</v>
      </c>
      <c r="Z36" s="4">
        <f t="shared" si="15"/>
        <v>678124.99999999988</v>
      </c>
      <c r="AA36" s="4">
        <f t="shared" si="10"/>
        <v>3178125</v>
      </c>
      <c r="AB36" s="4">
        <f t="shared" si="11"/>
        <v>75000000</v>
      </c>
    </row>
    <row r="37" spans="2:28" x14ac:dyDescent="0.25">
      <c r="B37">
        <v>31</v>
      </c>
      <c r="C37" s="1">
        <v>0.105</v>
      </c>
      <c r="D37" s="2">
        <f t="shared" si="0"/>
        <v>942933.33333333291</v>
      </c>
      <c r="E37" s="4">
        <f t="shared" si="12"/>
        <v>1237599.9999999993</v>
      </c>
      <c r="F37" s="4">
        <f t="shared" si="1"/>
        <v>2180533.3333333321</v>
      </c>
      <c r="G37" s="4">
        <f t="shared" si="2"/>
        <v>140497066.6666666</v>
      </c>
      <c r="I37">
        <v>31</v>
      </c>
      <c r="J37" s="1">
        <v>0.105</v>
      </c>
      <c r="K37" s="4">
        <f t="shared" si="3"/>
        <v>318240.00000000052</v>
      </c>
      <c r="L37" s="4">
        <f t="shared" si="13"/>
        <v>417690.0000000007</v>
      </c>
      <c r="M37" s="4">
        <f t="shared" si="4"/>
        <v>735930.00000000116</v>
      </c>
      <c r="N37" s="4">
        <f t="shared" si="5"/>
        <v>47417760.000000082</v>
      </c>
      <c r="P37">
        <v>31</v>
      </c>
      <c r="Q37" s="1">
        <v>4.4999999999999998E-2</v>
      </c>
      <c r="R37" s="4">
        <f t="shared" si="6"/>
        <v>736053.76000000164</v>
      </c>
      <c r="S37" s="4">
        <f t="shared" si="14"/>
        <v>82806.048000000184</v>
      </c>
      <c r="T37" s="4">
        <f t="shared" si="7"/>
        <v>818859.80800000182</v>
      </c>
      <c r="U37" s="4">
        <f t="shared" si="8"/>
        <v>21345559.040000048</v>
      </c>
      <c r="W37">
        <v>31</v>
      </c>
      <c r="X37" s="1">
        <v>0.105</v>
      </c>
      <c r="Y37" s="4">
        <f t="shared" si="9"/>
        <v>2500000</v>
      </c>
      <c r="Z37" s="4">
        <f t="shared" si="15"/>
        <v>656249.99999999988</v>
      </c>
      <c r="AA37" s="4">
        <f t="shared" si="10"/>
        <v>3156250</v>
      </c>
      <c r="AB37" s="4">
        <f t="shared" si="11"/>
        <v>72500000</v>
      </c>
    </row>
    <row r="38" spans="2:28" x14ac:dyDescent="0.25">
      <c r="B38">
        <v>32</v>
      </c>
      <c r="C38" s="1">
        <v>0.105</v>
      </c>
      <c r="D38" s="2">
        <f t="shared" si="0"/>
        <v>942933.33333333291</v>
      </c>
      <c r="E38" s="4">
        <f t="shared" si="12"/>
        <v>1229349.3333333326</v>
      </c>
      <c r="F38" s="4">
        <f t="shared" si="1"/>
        <v>2172282.6666666656</v>
      </c>
      <c r="G38" s="4">
        <f t="shared" si="2"/>
        <v>139554133.33333325</v>
      </c>
      <c r="I38">
        <v>32</v>
      </c>
      <c r="J38" s="1">
        <v>0.105</v>
      </c>
      <c r="K38" s="4">
        <f t="shared" si="3"/>
        <v>318240.00000000052</v>
      </c>
      <c r="L38" s="4">
        <f t="shared" si="13"/>
        <v>414905.40000000066</v>
      </c>
      <c r="M38" s="4">
        <f t="shared" si="4"/>
        <v>733145.40000000119</v>
      </c>
      <c r="N38" s="4">
        <f t="shared" si="5"/>
        <v>47099520.000000082</v>
      </c>
      <c r="P38">
        <v>32</v>
      </c>
      <c r="Q38" s="1">
        <v>4.4999999999999998E-2</v>
      </c>
      <c r="R38" s="4">
        <f t="shared" si="6"/>
        <v>736053.76000000164</v>
      </c>
      <c r="S38" s="4">
        <f t="shared" si="14"/>
        <v>80045.84640000017</v>
      </c>
      <c r="T38" s="4">
        <f t="shared" si="7"/>
        <v>816099.60640000179</v>
      </c>
      <c r="U38" s="4">
        <f t="shared" si="8"/>
        <v>20609505.280000046</v>
      </c>
      <c r="W38">
        <v>32</v>
      </c>
      <c r="X38" s="1">
        <v>0.105</v>
      </c>
      <c r="Y38" s="4">
        <f t="shared" si="9"/>
        <v>2500000</v>
      </c>
      <c r="Z38" s="4">
        <f t="shared" si="15"/>
        <v>634374.99999999988</v>
      </c>
      <c r="AA38" s="4">
        <f t="shared" si="10"/>
        <v>3134375</v>
      </c>
      <c r="AB38" s="4">
        <f t="shared" si="11"/>
        <v>70000000</v>
      </c>
    </row>
    <row r="39" spans="2:28" x14ac:dyDescent="0.25">
      <c r="B39">
        <v>33</v>
      </c>
      <c r="C39" s="1">
        <v>0.105</v>
      </c>
      <c r="D39" s="2">
        <f t="shared" si="0"/>
        <v>942933.33333333279</v>
      </c>
      <c r="E39" s="4">
        <f t="shared" si="12"/>
        <v>1221098.6666666658</v>
      </c>
      <c r="F39" s="4">
        <f t="shared" si="1"/>
        <v>2164031.9999999986</v>
      </c>
      <c r="G39" s="4">
        <f t="shared" si="2"/>
        <v>138611199.99999991</v>
      </c>
      <c r="I39">
        <v>33</v>
      </c>
      <c r="J39" s="1">
        <v>0.105</v>
      </c>
      <c r="K39" s="4">
        <f t="shared" si="3"/>
        <v>318240.00000000058</v>
      </c>
      <c r="L39" s="4">
        <f t="shared" si="13"/>
        <v>412120.80000000069</v>
      </c>
      <c r="M39" s="4">
        <f t="shared" si="4"/>
        <v>730360.80000000121</v>
      </c>
      <c r="N39" s="4">
        <f t="shared" si="5"/>
        <v>46781280.000000082</v>
      </c>
      <c r="P39">
        <v>33</v>
      </c>
      <c r="Q39" s="1">
        <v>4.4999999999999998E-2</v>
      </c>
      <c r="R39" s="4">
        <f t="shared" si="6"/>
        <v>736053.76000000164</v>
      </c>
      <c r="S39" s="4">
        <f t="shared" si="14"/>
        <v>77285.644800000169</v>
      </c>
      <c r="T39" s="4">
        <f t="shared" si="7"/>
        <v>813339.40480000176</v>
      </c>
      <c r="U39" s="4">
        <f t="shared" si="8"/>
        <v>19873451.520000044</v>
      </c>
      <c r="W39">
        <v>33</v>
      </c>
      <c r="X39" s="1">
        <v>0.105</v>
      </c>
      <c r="Y39" s="4">
        <f t="shared" si="9"/>
        <v>2500000</v>
      </c>
      <c r="Z39" s="4">
        <f t="shared" si="15"/>
        <v>612499.99999999988</v>
      </c>
      <c r="AA39" s="4">
        <f t="shared" si="10"/>
        <v>3112500</v>
      </c>
      <c r="AB39" s="4">
        <f t="shared" si="11"/>
        <v>67500000</v>
      </c>
    </row>
    <row r="40" spans="2:28" x14ac:dyDescent="0.25">
      <c r="B40">
        <v>34</v>
      </c>
      <c r="C40" s="1">
        <v>0.105</v>
      </c>
      <c r="D40" s="2">
        <f t="shared" si="0"/>
        <v>942933.33333333267</v>
      </c>
      <c r="E40" s="4">
        <f t="shared" si="12"/>
        <v>1212847.9999999991</v>
      </c>
      <c r="F40" s="4">
        <f t="shared" si="1"/>
        <v>2155781.3333333316</v>
      </c>
      <c r="G40" s="4">
        <f t="shared" si="2"/>
        <v>137668266.66666657</v>
      </c>
      <c r="I40">
        <v>34</v>
      </c>
      <c r="J40" s="1">
        <v>0.105</v>
      </c>
      <c r="K40" s="4">
        <f t="shared" si="3"/>
        <v>318240.00000000058</v>
      </c>
      <c r="L40" s="4">
        <f t="shared" si="13"/>
        <v>409336.20000000065</v>
      </c>
      <c r="M40" s="4">
        <f t="shared" si="4"/>
        <v>727576.20000000123</v>
      </c>
      <c r="N40" s="4">
        <f t="shared" si="5"/>
        <v>46463040.000000082</v>
      </c>
      <c r="P40">
        <v>34</v>
      </c>
      <c r="Q40" s="1">
        <v>4.4999999999999998E-2</v>
      </c>
      <c r="R40" s="4">
        <f t="shared" si="6"/>
        <v>736053.76000000164</v>
      </c>
      <c r="S40" s="4">
        <f t="shared" si="14"/>
        <v>74525.443200000169</v>
      </c>
      <c r="T40" s="4">
        <f t="shared" si="7"/>
        <v>810579.20320000185</v>
      </c>
      <c r="U40" s="4">
        <f t="shared" si="8"/>
        <v>19137397.760000043</v>
      </c>
      <c r="W40">
        <v>34</v>
      </c>
      <c r="X40" s="1">
        <v>0.105</v>
      </c>
      <c r="Y40" s="4">
        <f t="shared" si="9"/>
        <v>2500000</v>
      </c>
      <c r="Z40" s="4">
        <f t="shared" si="15"/>
        <v>590624.99999999988</v>
      </c>
      <c r="AA40" s="4">
        <f t="shared" si="10"/>
        <v>3090625</v>
      </c>
      <c r="AB40" s="4">
        <f t="shared" si="11"/>
        <v>65000000</v>
      </c>
    </row>
    <row r="41" spans="2:28" x14ac:dyDescent="0.25">
      <c r="B41">
        <v>35</v>
      </c>
      <c r="C41" s="1">
        <v>0.105</v>
      </c>
      <c r="D41" s="2">
        <f t="shared" si="0"/>
        <v>942933.33333333267</v>
      </c>
      <c r="E41" s="4">
        <f t="shared" si="12"/>
        <v>1204597.3333333323</v>
      </c>
      <c r="F41" s="4">
        <f t="shared" si="1"/>
        <v>2147530.6666666651</v>
      </c>
      <c r="G41" s="4">
        <f t="shared" si="2"/>
        <v>136725333.33333322</v>
      </c>
      <c r="I41">
        <v>35</v>
      </c>
      <c r="J41" s="1">
        <v>0.105</v>
      </c>
      <c r="K41" s="4">
        <f t="shared" si="3"/>
        <v>318240.00000000058</v>
      </c>
      <c r="L41" s="4">
        <f t="shared" si="13"/>
        <v>406551.60000000068</v>
      </c>
      <c r="M41" s="4">
        <f t="shared" si="4"/>
        <v>724791.60000000126</v>
      </c>
      <c r="N41" s="4">
        <f t="shared" si="5"/>
        <v>46144800.000000082</v>
      </c>
      <c r="P41">
        <v>35</v>
      </c>
      <c r="Q41" s="1">
        <v>4.4999999999999998E-2</v>
      </c>
      <c r="R41" s="4">
        <f t="shared" si="6"/>
        <v>736053.76000000164</v>
      </c>
      <c r="S41" s="4">
        <f t="shared" si="14"/>
        <v>71765.241600000154</v>
      </c>
      <c r="T41" s="4">
        <f t="shared" si="7"/>
        <v>807819.00160000182</v>
      </c>
      <c r="U41" s="4">
        <f t="shared" si="8"/>
        <v>18401344.000000041</v>
      </c>
      <c r="W41">
        <v>35</v>
      </c>
      <c r="X41" s="1">
        <v>0.105</v>
      </c>
      <c r="Y41" s="4">
        <f t="shared" si="9"/>
        <v>2500000</v>
      </c>
      <c r="Z41" s="4">
        <f t="shared" si="15"/>
        <v>568749.99999999988</v>
      </c>
      <c r="AA41" s="4">
        <f t="shared" si="10"/>
        <v>3068750</v>
      </c>
      <c r="AB41" s="4">
        <f t="shared" si="11"/>
        <v>62500000</v>
      </c>
    </row>
    <row r="42" spans="2:28" x14ac:dyDescent="0.25">
      <c r="B42">
        <v>36</v>
      </c>
      <c r="C42" s="1">
        <v>0.105</v>
      </c>
      <c r="D42" s="2">
        <f t="shared" si="0"/>
        <v>942933.33333333256</v>
      </c>
      <c r="E42" s="4">
        <f t="shared" si="12"/>
        <v>1196346.6666666656</v>
      </c>
      <c r="F42" s="4">
        <f t="shared" si="1"/>
        <v>2139279.9999999981</v>
      </c>
      <c r="G42" s="4">
        <f t="shared" si="2"/>
        <v>135782399.99999988</v>
      </c>
      <c r="I42">
        <v>36</v>
      </c>
      <c r="J42" s="1">
        <v>0.105</v>
      </c>
      <c r="K42" s="4">
        <f t="shared" si="3"/>
        <v>318240.00000000058</v>
      </c>
      <c r="L42" s="4">
        <f t="shared" si="13"/>
        <v>403767.0000000007</v>
      </c>
      <c r="M42" s="4">
        <f t="shared" si="4"/>
        <v>722007.00000000128</v>
      </c>
      <c r="N42" s="4">
        <f t="shared" si="5"/>
        <v>45826560.000000082</v>
      </c>
      <c r="P42">
        <v>36</v>
      </c>
      <c r="Q42" s="1">
        <v>4.4999999999999998E-2</v>
      </c>
      <c r="R42" s="4">
        <f t="shared" si="6"/>
        <v>736053.76000000164</v>
      </c>
      <c r="S42" s="4">
        <f t="shared" si="14"/>
        <v>69005.040000000154</v>
      </c>
      <c r="T42" s="4">
        <f t="shared" si="7"/>
        <v>805058.80000000179</v>
      </c>
      <c r="U42" s="4">
        <f t="shared" si="8"/>
        <v>17665290.240000039</v>
      </c>
      <c r="W42">
        <v>36</v>
      </c>
      <c r="X42" s="1">
        <v>0.105</v>
      </c>
      <c r="Y42" s="4">
        <f t="shared" si="9"/>
        <v>2500000</v>
      </c>
      <c r="Z42" s="4">
        <f t="shared" si="15"/>
        <v>546875</v>
      </c>
      <c r="AA42" s="4">
        <f t="shared" si="10"/>
        <v>3046875</v>
      </c>
      <c r="AB42" s="4">
        <f t="shared" si="11"/>
        <v>60000000</v>
      </c>
    </row>
    <row r="43" spans="2:28" x14ac:dyDescent="0.25">
      <c r="B43">
        <v>37</v>
      </c>
      <c r="C43" s="1">
        <v>0.105</v>
      </c>
      <c r="D43" s="2">
        <f t="shared" si="0"/>
        <v>942933.33333333256</v>
      </c>
      <c r="E43" s="4">
        <f t="shared" si="12"/>
        <v>1188095.9999999988</v>
      </c>
      <c r="F43" s="4">
        <f t="shared" si="1"/>
        <v>2131029.3333333312</v>
      </c>
      <c r="G43" s="4">
        <f t="shared" si="2"/>
        <v>134839466.66666654</v>
      </c>
      <c r="I43">
        <v>37</v>
      </c>
      <c r="J43" s="1">
        <v>0.105</v>
      </c>
      <c r="K43" s="4">
        <f t="shared" si="3"/>
        <v>318240.00000000058</v>
      </c>
      <c r="L43" s="4">
        <f t="shared" si="13"/>
        <v>400982.40000000066</v>
      </c>
      <c r="M43" s="4">
        <f t="shared" si="4"/>
        <v>719222.4000000013</v>
      </c>
      <c r="N43" s="4">
        <f t="shared" si="5"/>
        <v>45508320.000000082</v>
      </c>
      <c r="P43">
        <v>37</v>
      </c>
      <c r="Q43" s="1">
        <v>4.4999999999999998E-2</v>
      </c>
      <c r="R43" s="4">
        <f t="shared" si="6"/>
        <v>736053.76000000164</v>
      </c>
      <c r="S43" s="4">
        <f t="shared" si="14"/>
        <v>66244.838400000139</v>
      </c>
      <c r="T43" s="4">
        <f t="shared" si="7"/>
        <v>802298.59840000176</v>
      </c>
      <c r="U43" s="4">
        <f t="shared" si="8"/>
        <v>16929236.480000038</v>
      </c>
      <c r="W43">
        <v>37</v>
      </c>
      <c r="X43" s="1">
        <v>0.105</v>
      </c>
      <c r="Y43" s="4">
        <f t="shared" si="9"/>
        <v>2500000</v>
      </c>
      <c r="Z43" s="4">
        <f t="shared" si="15"/>
        <v>525000</v>
      </c>
      <c r="AA43" s="4">
        <f t="shared" si="10"/>
        <v>3025000</v>
      </c>
      <c r="AB43" s="4">
        <f t="shared" si="11"/>
        <v>57500000</v>
      </c>
    </row>
    <row r="44" spans="2:28" x14ac:dyDescent="0.25">
      <c r="B44">
        <v>38</v>
      </c>
      <c r="C44" s="1">
        <v>0.105</v>
      </c>
      <c r="D44" s="2">
        <f t="shared" si="0"/>
        <v>942933.33333333244</v>
      </c>
      <c r="E44" s="4">
        <f t="shared" si="12"/>
        <v>1179845.3333333321</v>
      </c>
      <c r="F44" s="4">
        <f t="shared" si="1"/>
        <v>2122778.6666666646</v>
      </c>
      <c r="G44" s="4">
        <f t="shared" si="2"/>
        <v>133896533.33333321</v>
      </c>
      <c r="I44">
        <v>38</v>
      </c>
      <c r="J44" s="1">
        <v>0.105</v>
      </c>
      <c r="K44" s="4">
        <f t="shared" si="3"/>
        <v>318240.00000000058</v>
      </c>
      <c r="L44" s="4">
        <f t="shared" si="13"/>
        <v>398197.80000000069</v>
      </c>
      <c r="M44" s="4">
        <f t="shared" si="4"/>
        <v>716437.80000000121</v>
      </c>
      <c r="N44" s="4">
        <f t="shared" si="5"/>
        <v>45190080.000000082</v>
      </c>
      <c r="P44">
        <v>38</v>
      </c>
      <c r="Q44" s="1">
        <v>4.4999999999999998E-2</v>
      </c>
      <c r="R44" s="4">
        <f t="shared" si="6"/>
        <v>736053.76000000164</v>
      </c>
      <c r="S44" s="4">
        <f t="shared" si="14"/>
        <v>63484.636800000138</v>
      </c>
      <c r="T44" s="4">
        <f t="shared" si="7"/>
        <v>799538.39680000173</v>
      </c>
      <c r="U44" s="4">
        <f t="shared" si="8"/>
        <v>16193182.720000036</v>
      </c>
      <c r="W44">
        <v>38</v>
      </c>
      <c r="X44" s="1">
        <v>0.105</v>
      </c>
      <c r="Y44" s="4">
        <f t="shared" si="9"/>
        <v>2500000</v>
      </c>
      <c r="Z44" s="4">
        <f t="shared" si="15"/>
        <v>503124.99999999994</v>
      </c>
      <c r="AA44" s="4">
        <f t="shared" si="10"/>
        <v>3003125</v>
      </c>
      <c r="AB44" s="4">
        <f t="shared" si="11"/>
        <v>55000000</v>
      </c>
    </row>
    <row r="45" spans="2:28" x14ac:dyDescent="0.25">
      <c r="B45">
        <v>39</v>
      </c>
      <c r="C45" s="1">
        <v>0.105</v>
      </c>
      <c r="D45" s="2">
        <f t="shared" si="0"/>
        <v>942933.33333333244</v>
      </c>
      <c r="E45" s="4">
        <f t="shared" si="12"/>
        <v>1171594.6666666653</v>
      </c>
      <c r="F45" s="4">
        <f t="shared" si="1"/>
        <v>2114527.9999999977</v>
      </c>
      <c r="G45" s="4">
        <f t="shared" si="2"/>
        <v>132953599.99999988</v>
      </c>
      <c r="I45">
        <v>39</v>
      </c>
      <c r="J45" s="1">
        <v>0.105</v>
      </c>
      <c r="K45" s="4">
        <f t="shared" si="3"/>
        <v>318240.00000000058</v>
      </c>
      <c r="L45" s="4">
        <f t="shared" si="13"/>
        <v>395413.20000000065</v>
      </c>
      <c r="M45" s="4">
        <f t="shared" si="4"/>
        <v>713653.20000000123</v>
      </c>
      <c r="N45" s="4">
        <f t="shared" si="5"/>
        <v>44871840.000000082</v>
      </c>
      <c r="P45">
        <v>39</v>
      </c>
      <c r="Q45" s="1">
        <v>4.4999999999999998E-2</v>
      </c>
      <c r="R45" s="4">
        <f t="shared" si="6"/>
        <v>736053.76000000164</v>
      </c>
      <c r="S45" s="4">
        <f t="shared" si="14"/>
        <v>60724.435200000131</v>
      </c>
      <c r="T45" s="4">
        <f t="shared" si="7"/>
        <v>796778.19520000182</v>
      </c>
      <c r="U45" s="4">
        <f t="shared" si="8"/>
        <v>15457128.960000034</v>
      </c>
      <c r="W45">
        <v>39</v>
      </c>
      <c r="X45" s="1">
        <v>0.105</v>
      </c>
      <c r="Y45" s="4">
        <f t="shared" si="9"/>
        <v>2500000</v>
      </c>
      <c r="Z45" s="4">
        <f t="shared" si="15"/>
        <v>481249.99999999994</v>
      </c>
      <c r="AA45" s="4">
        <f t="shared" si="10"/>
        <v>2981250</v>
      </c>
      <c r="AB45" s="4">
        <f t="shared" si="11"/>
        <v>52500000</v>
      </c>
    </row>
    <row r="46" spans="2:28" x14ac:dyDescent="0.25">
      <c r="B46">
        <v>40</v>
      </c>
      <c r="C46" s="1">
        <v>0.105</v>
      </c>
      <c r="D46" s="2">
        <f t="shared" si="0"/>
        <v>942933.33333333244</v>
      </c>
      <c r="E46" s="4">
        <f t="shared" si="12"/>
        <v>1163343.9999999988</v>
      </c>
      <c r="F46" s="4">
        <f t="shared" si="1"/>
        <v>2106277.3333333312</v>
      </c>
      <c r="G46" s="4">
        <f t="shared" si="2"/>
        <v>132010666.66666655</v>
      </c>
      <c r="I46">
        <v>40</v>
      </c>
      <c r="J46" s="1">
        <v>0.105</v>
      </c>
      <c r="K46" s="4">
        <f t="shared" si="3"/>
        <v>318240.00000000058</v>
      </c>
      <c r="L46" s="4">
        <f t="shared" si="13"/>
        <v>392628.60000000068</v>
      </c>
      <c r="M46" s="4">
        <f t="shared" si="4"/>
        <v>710868.60000000126</v>
      </c>
      <c r="N46" s="4">
        <f t="shared" si="5"/>
        <v>44553600.000000082</v>
      </c>
      <c r="P46">
        <v>40</v>
      </c>
      <c r="Q46" s="1">
        <v>4.4999999999999998E-2</v>
      </c>
      <c r="R46" s="4">
        <f t="shared" si="6"/>
        <v>736053.76000000164</v>
      </c>
      <c r="S46" s="4">
        <f t="shared" si="14"/>
        <v>57964.233600000131</v>
      </c>
      <c r="T46" s="4">
        <f t="shared" si="7"/>
        <v>794017.99360000179</v>
      </c>
      <c r="U46" s="4">
        <f t="shared" si="8"/>
        <v>14721075.200000033</v>
      </c>
      <c r="W46">
        <v>40</v>
      </c>
      <c r="X46" s="1">
        <v>0.105</v>
      </c>
      <c r="Y46" s="4">
        <f t="shared" si="9"/>
        <v>2500000</v>
      </c>
      <c r="Z46" s="4">
        <f t="shared" si="15"/>
        <v>459374.99999999994</v>
      </c>
      <c r="AA46" s="4">
        <f t="shared" si="10"/>
        <v>2959375</v>
      </c>
      <c r="AB46" s="4">
        <f t="shared" si="11"/>
        <v>50000000</v>
      </c>
    </row>
    <row r="47" spans="2:28" x14ac:dyDescent="0.25">
      <c r="B47">
        <v>41</v>
      </c>
      <c r="C47" s="1">
        <v>0.105</v>
      </c>
      <c r="D47" s="2">
        <f t="shared" si="0"/>
        <v>942933.33333333256</v>
      </c>
      <c r="E47" s="4">
        <f t="shared" si="12"/>
        <v>1155093.3333333323</v>
      </c>
      <c r="F47" s="4">
        <f t="shared" si="1"/>
        <v>2098026.6666666651</v>
      </c>
      <c r="G47" s="4">
        <f t="shared" si="2"/>
        <v>131067733.33333322</v>
      </c>
      <c r="I47">
        <v>41</v>
      </c>
      <c r="J47" s="1">
        <v>0.105</v>
      </c>
      <c r="K47" s="4">
        <f t="shared" si="3"/>
        <v>318240.00000000058</v>
      </c>
      <c r="L47" s="4">
        <f t="shared" si="13"/>
        <v>389844.0000000007</v>
      </c>
      <c r="M47" s="4">
        <f t="shared" si="4"/>
        <v>708084.00000000128</v>
      </c>
      <c r="N47" s="4">
        <f t="shared" si="5"/>
        <v>44235360.000000082</v>
      </c>
      <c r="P47">
        <v>41</v>
      </c>
      <c r="Q47" s="1">
        <v>4.4999999999999998E-2</v>
      </c>
      <c r="R47" s="4">
        <f t="shared" si="6"/>
        <v>736053.76000000164</v>
      </c>
      <c r="S47" s="4">
        <f t="shared" si="14"/>
        <v>55204.032000000123</v>
      </c>
      <c r="T47" s="4">
        <f t="shared" si="7"/>
        <v>791257.79200000176</v>
      </c>
      <c r="U47" s="4">
        <f t="shared" si="8"/>
        <v>13985021.440000031</v>
      </c>
      <c r="W47">
        <v>41</v>
      </c>
      <c r="X47" s="1">
        <v>0.105</v>
      </c>
      <c r="Y47" s="4">
        <f t="shared" si="9"/>
        <v>2500000</v>
      </c>
      <c r="Z47" s="4">
        <f t="shared" si="15"/>
        <v>437499.99999999994</v>
      </c>
      <c r="AA47" s="4">
        <f t="shared" si="10"/>
        <v>2937500</v>
      </c>
      <c r="AB47" s="4">
        <f t="shared" si="11"/>
        <v>47500000</v>
      </c>
    </row>
    <row r="48" spans="2:28" x14ac:dyDescent="0.25">
      <c r="B48">
        <v>42</v>
      </c>
      <c r="C48" s="1">
        <v>0.105</v>
      </c>
      <c r="D48" s="2">
        <f t="shared" si="0"/>
        <v>942933.33333333256</v>
      </c>
      <c r="E48" s="4">
        <f t="shared" si="12"/>
        <v>1146842.6666666656</v>
      </c>
      <c r="F48" s="4">
        <f t="shared" si="1"/>
        <v>2089775.9999999981</v>
      </c>
      <c r="G48" s="4">
        <f t="shared" si="2"/>
        <v>130124799.9999999</v>
      </c>
      <c r="I48">
        <v>42</v>
      </c>
      <c r="J48" s="1">
        <v>0.105</v>
      </c>
      <c r="K48" s="4">
        <f t="shared" si="3"/>
        <v>318240.00000000058</v>
      </c>
      <c r="L48" s="4">
        <f t="shared" si="13"/>
        <v>387059.40000000066</v>
      </c>
      <c r="M48" s="4">
        <f t="shared" si="4"/>
        <v>705299.4000000013</v>
      </c>
      <c r="N48" s="4">
        <f t="shared" si="5"/>
        <v>43917120.000000082</v>
      </c>
      <c r="P48">
        <v>42</v>
      </c>
      <c r="Q48" s="1">
        <v>4.4999999999999998E-2</v>
      </c>
      <c r="R48" s="4">
        <f t="shared" si="6"/>
        <v>736053.76000000164</v>
      </c>
      <c r="S48" s="4">
        <f t="shared" si="14"/>
        <v>52443.830400000115</v>
      </c>
      <c r="T48" s="4">
        <f t="shared" si="7"/>
        <v>788497.59040000173</v>
      </c>
      <c r="U48" s="4">
        <f t="shared" si="8"/>
        <v>13248967.68000003</v>
      </c>
      <c r="W48">
        <v>42</v>
      </c>
      <c r="X48" s="1">
        <v>0.105</v>
      </c>
      <c r="Y48" s="4">
        <f t="shared" si="9"/>
        <v>2500000</v>
      </c>
      <c r="Z48" s="4">
        <f t="shared" si="15"/>
        <v>415624.99999999994</v>
      </c>
      <c r="AA48" s="4">
        <f t="shared" si="10"/>
        <v>2915625</v>
      </c>
      <c r="AB48" s="4">
        <f t="shared" si="11"/>
        <v>45000000</v>
      </c>
    </row>
    <row r="49" spans="2:28" x14ac:dyDescent="0.25">
      <c r="B49">
        <v>43</v>
      </c>
      <c r="C49" s="1">
        <v>0.105</v>
      </c>
      <c r="D49" s="2">
        <f t="shared" si="0"/>
        <v>942933.33333333256</v>
      </c>
      <c r="E49" s="4">
        <f t="shared" si="12"/>
        <v>1138591.9999999991</v>
      </c>
      <c r="F49" s="4">
        <f t="shared" si="1"/>
        <v>2081525.3333333316</v>
      </c>
      <c r="G49" s="4">
        <f t="shared" si="2"/>
        <v>129181866.66666657</v>
      </c>
      <c r="I49">
        <v>43</v>
      </c>
      <c r="J49" s="1">
        <v>0.105</v>
      </c>
      <c r="K49" s="4">
        <f t="shared" si="3"/>
        <v>318240.00000000058</v>
      </c>
      <c r="L49" s="4">
        <f t="shared" si="13"/>
        <v>384274.80000000069</v>
      </c>
      <c r="M49" s="4">
        <f t="shared" si="4"/>
        <v>702514.80000000121</v>
      </c>
      <c r="N49" s="4">
        <f t="shared" si="5"/>
        <v>43598880.000000082</v>
      </c>
      <c r="P49">
        <v>43</v>
      </c>
      <c r="Q49" s="1">
        <v>4.4999999999999998E-2</v>
      </c>
      <c r="R49" s="4">
        <f t="shared" si="6"/>
        <v>736053.76000000164</v>
      </c>
      <c r="S49" s="4">
        <f t="shared" si="14"/>
        <v>49683.628800000108</v>
      </c>
      <c r="T49" s="4">
        <f t="shared" si="7"/>
        <v>785737.3888000017</v>
      </c>
      <c r="U49" s="4">
        <f t="shared" si="8"/>
        <v>12512913.920000028</v>
      </c>
      <c r="W49">
        <v>43</v>
      </c>
      <c r="X49" s="1">
        <v>0.105</v>
      </c>
      <c r="Y49" s="4">
        <f t="shared" si="9"/>
        <v>2500000</v>
      </c>
      <c r="Z49" s="4">
        <f t="shared" si="15"/>
        <v>393749.99999999994</v>
      </c>
      <c r="AA49" s="4">
        <f t="shared" si="10"/>
        <v>2893750</v>
      </c>
      <c r="AB49" s="4">
        <f t="shared" si="11"/>
        <v>42500000</v>
      </c>
    </row>
    <row r="50" spans="2:28" x14ac:dyDescent="0.25">
      <c r="B50">
        <v>44</v>
      </c>
      <c r="C50" s="1">
        <v>0.105</v>
      </c>
      <c r="D50" s="2">
        <f t="shared" si="0"/>
        <v>942933.33333333256</v>
      </c>
      <c r="E50" s="4">
        <f t="shared" si="12"/>
        <v>1130341.3333333323</v>
      </c>
      <c r="F50" s="4">
        <f t="shared" si="1"/>
        <v>2073274.6666666649</v>
      </c>
      <c r="G50" s="4">
        <f t="shared" si="2"/>
        <v>128238933.33333324</v>
      </c>
      <c r="I50">
        <v>44</v>
      </c>
      <c r="J50" s="1">
        <v>0.105</v>
      </c>
      <c r="K50" s="4">
        <f t="shared" si="3"/>
        <v>318240.00000000058</v>
      </c>
      <c r="L50" s="4">
        <f t="shared" si="13"/>
        <v>381490.20000000065</v>
      </c>
      <c r="M50" s="4">
        <f t="shared" si="4"/>
        <v>699730.20000000123</v>
      </c>
      <c r="N50" s="4">
        <f t="shared" si="5"/>
        <v>43280640.000000082</v>
      </c>
      <c r="P50">
        <v>44</v>
      </c>
      <c r="Q50" s="1">
        <v>4.4999999999999998E-2</v>
      </c>
      <c r="R50" s="4">
        <f t="shared" si="6"/>
        <v>736053.76000000164</v>
      </c>
      <c r="S50" s="4">
        <f t="shared" si="14"/>
        <v>46923.4272000001</v>
      </c>
      <c r="T50" s="4">
        <f t="shared" si="7"/>
        <v>782977.18720000179</v>
      </c>
      <c r="U50" s="4">
        <f t="shared" si="8"/>
        <v>11776860.160000026</v>
      </c>
      <c r="W50">
        <v>44</v>
      </c>
      <c r="X50" s="1">
        <v>0.105</v>
      </c>
      <c r="Y50" s="4">
        <f t="shared" si="9"/>
        <v>2500000</v>
      </c>
      <c r="Z50" s="4">
        <f t="shared" si="15"/>
        <v>371874.99999999994</v>
      </c>
      <c r="AA50" s="4">
        <f t="shared" si="10"/>
        <v>2871875</v>
      </c>
      <c r="AB50" s="4">
        <f t="shared" si="11"/>
        <v>40000000</v>
      </c>
    </row>
    <row r="51" spans="2:28" x14ac:dyDescent="0.25">
      <c r="B51">
        <v>45</v>
      </c>
      <c r="C51" s="1">
        <v>0.105</v>
      </c>
      <c r="D51" s="2">
        <f t="shared" si="0"/>
        <v>942933.33333333267</v>
      </c>
      <c r="E51" s="4">
        <f t="shared" si="12"/>
        <v>1122090.6666666658</v>
      </c>
      <c r="F51" s="4">
        <f t="shared" si="1"/>
        <v>2065023.9999999986</v>
      </c>
      <c r="G51" s="4">
        <f t="shared" si="2"/>
        <v>127295999.99999991</v>
      </c>
      <c r="I51">
        <v>45</v>
      </c>
      <c r="J51" s="1">
        <v>0.105</v>
      </c>
      <c r="K51" s="4">
        <f t="shared" si="3"/>
        <v>318240.00000000058</v>
      </c>
      <c r="L51" s="4">
        <f t="shared" si="13"/>
        <v>378705.60000000068</v>
      </c>
      <c r="M51" s="4">
        <f t="shared" si="4"/>
        <v>696945.60000000126</v>
      </c>
      <c r="N51" s="4">
        <f t="shared" si="5"/>
        <v>42962400.000000082</v>
      </c>
      <c r="P51">
        <v>45</v>
      </c>
      <c r="Q51" s="1">
        <v>4.4999999999999998E-2</v>
      </c>
      <c r="R51" s="4">
        <f t="shared" si="6"/>
        <v>736053.76000000164</v>
      </c>
      <c r="S51" s="4">
        <f t="shared" si="14"/>
        <v>44163.2256000001</v>
      </c>
      <c r="T51" s="4">
        <f t="shared" si="7"/>
        <v>780216.98560000176</v>
      </c>
      <c r="U51" s="4">
        <f t="shared" si="8"/>
        <v>11040806.400000025</v>
      </c>
      <c r="W51">
        <v>45</v>
      </c>
      <c r="X51" s="1">
        <v>0.105</v>
      </c>
      <c r="Y51" s="4">
        <f t="shared" si="9"/>
        <v>2500000</v>
      </c>
      <c r="Z51" s="4">
        <f t="shared" si="15"/>
        <v>349999.99999999994</v>
      </c>
      <c r="AA51" s="4">
        <f t="shared" si="10"/>
        <v>2850000</v>
      </c>
      <c r="AB51" s="4">
        <f t="shared" si="11"/>
        <v>37500000</v>
      </c>
    </row>
    <row r="52" spans="2:28" x14ac:dyDescent="0.25">
      <c r="B52">
        <v>46</v>
      </c>
      <c r="C52" s="1">
        <v>0.105</v>
      </c>
      <c r="D52" s="2">
        <f t="shared" si="0"/>
        <v>942933.33333333267</v>
      </c>
      <c r="E52" s="4">
        <f t="shared" si="12"/>
        <v>1113839.9999999991</v>
      </c>
      <c r="F52" s="4">
        <f t="shared" si="1"/>
        <v>2056773.3333333316</v>
      </c>
      <c r="G52" s="4">
        <f t="shared" si="2"/>
        <v>126353066.66666658</v>
      </c>
      <c r="I52">
        <v>46</v>
      </c>
      <c r="J52" s="1">
        <v>0.105</v>
      </c>
      <c r="K52" s="4">
        <f t="shared" si="3"/>
        <v>318240.00000000058</v>
      </c>
      <c r="L52" s="4">
        <f t="shared" si="13"/>
        <v>375921.0000000007</v>
      </c>
      <c r="M52" s="4">
        <f t="shared" si="4"/>
        <v>694161.00000000128</v>
      </c>
      <c r="N52" s="4">
        <f t="shared" si="5"/>
        <v>42644160.000000082</v>
      </c>
      <c r="P52">
        <v>46</v>
      </c>
      <c r="Q52" s="1">
        <v>4.4999999999999998E-2</v>
      </c>
      <c r="R52" s="4">
        <f t="shared" si="6"/>
        <v>736053.76000000164</v>
      </c>
      <c r="S52" s="4">
        <f t="shared" si="14"/>
        <v>41403.024000000092</v>
      </c>
      <c r="T52" s="4">
        <f t="shared" si="7"/>
        <v>777456.78400000173</v>
      </c>
      <c r="U52" s="4">
        <f t="shared" si="8"/>
        <v>10304752.640000023</v>
      </c>
      <c r="W52">
        <v>46</v>
      </c>
      <c r="X52" s="1">
        <v>0.105</v>
      </c>
      <c r="Y52" s="4">
        <f t="shared" si="9"/>
        <v>2500000</v>
      </c>
      <c r="Z52" s="4">
        <f t="shared" si="15"/>
        <v>328124.99999999994</v>
      </c>
      <c r="AA52" s="4">
        <f t="shared" si="10"/>
        <v>2828125</v>
      </c>
      <c r="AB52" s="4">
        <f t="shared" si="11"/>
        <v>35000000</v>
      </c>
    </row>
    <row r="53" spans="2:28" x14ac:dyDescent="0.25">
      <c r="B53">
        <v>47</v>
      </c>
      <c r="C53" s="1">
        <v>0.105</v>
      </c>
      <c r="D53" s="2">
        <f t="shared" si="0"/>
        <v>942933.33333333267</v>
      </c>
      <c r="E53" s="4">
        <f t="shared" si="12"/>
        <v>1105589.3333333326</v>
      </c>
      <c r="F53" s="4">
        <f t="shared" si="1"/>
        <v>2048522.6666666651</v>
      </c>
      <c r="G53" s="4">
        <f t="shared" si="2"/>
        <v>125410133.33333325</v>
      </c>
      <c r="I53">
        <v>47</v>
      </c>
      <c r="J53" s="1">
        <v>0.105</v>
      </c>
      <c r="K53" s="4">
        <f t="shared" si="3"/>
        <v>318240.00000000064</v>
      </c>
      <c r="L53" s="4">
        <f t="shared" si="13"/>
        <v>373136.40000000066</v>
      </c>
      <c r="M53" s="4">
        <f t="shared" si="4"/>
        <v>691376.4000000013</v>
      </c>
      <c r="N53" s="4">
        <f t="shared" si="5"/>
        <v>42325920.000000082</v>
      </c>
      <c r="P53">
        <v>47</v>
      </c>
      <c r="Q53" s="1">
        <v>4.4999999999999998E-2</v>
      </c>
      <c r="R53" s="4">
        <f t="shared" si="6"/>
        <v>736053.76000000164</v>
      </c>
      <c r="S53" s="4">
        <f t="shared" si="14"/>
        <v>38642.822400000085</v>
      </c>
      <c r="T53" s="4">
        <f t="shared" si="7"/>
        <v>774696.5824000017</v>
      </c>
      <c r="U53" s="4">
        <f t="shared" si="8"/>
        <v>9568698.8800000213</v>
      </c>
      <c r="W53">
        <v>47</v>
      </c>
      <c r="X53" s="1">
        <v>0.105</v>
      </c>
      <c r="Y53" s="4">
        <f t="shared" si="9"/>
        <v>2500000</v>
      </c>
      <c r="Z53" s="4">
        <f t="shared" si="15"/>
        <v>306249.99999999994</v>
      </c>
      <c r="AA53" s="4">
        <f t="shared" si="10"/>
        <v>2806250</v>
      </c>
      <c r="AB53" s="4">
        <f t="shared" si="11"/>
        <v>32500000</v>
      </c>
    </row>
    <row r="54" spans="2:28" x14ac:dyDescent="0.25">
      <c r="B54">
        <v>48</v>
      </c>
      <c r="C54" s="1">
        <v>0.105</v>
      </c>
      <c r="D54" s="2">
        <f t="shared" si="0"/>
        <v>942933.33333333279</v>
      </c>
      <c r="E54" s="4">
        <f t="shared" si="12"/>
        <v>1097338.6666666658</v>
      </c>
      <c r="F54" s="4">
        <f t="shared" si="1"/>
        <v>2040271.9999999986</v>
      </c>
      <c r="G54" s="4">
        <f t="shared" si="2"/>
        <v>124467199.99999993</v>
      </c>
      <c r="I54">
        <v>48</v>
      </c>
      <c r="J54" s="1">
        <v>0.105</v>
      </c>
      <c r="K54" s="4">
        <f t="shared" si="3"/>
        <v>318240.00000000064</v>
      </c>
      <c r="L54" s="4">
        <f t="shared" si="13"/>
        <v>370351.80000000069</v>
      </c>
      <c r="M54" s="4">
        <f t="shared" si="4"/>
        <v>688591.80000000133</v>
      </c>
      <c r="N54" s="4">
        <f t="shared" si="5"/>
        <v>42007680.000000082</v>
      </c>
      <c r="P54">
        <v>48</v>
      </c>
      <c r="Q54" s="1">
        <v>4.4999999999999998E-2</v>
      </c>
      <c r="R54" s="4">
        <f t="shared" si="6"/>
        <v>736053.76000000164</v>
      </c>
      <c r="S54" s="4">
        <f t="shared" si="14"/>
        <v>35882.620800000077</v>
      </c>
      <c r="T54" s="4">
        <f t="shared" si="7"/>
        <v>771936.38080000167</v>
      </c>
      <c r="U54" s="4">
        <f t="shared" si="8"/>
        <v>8832645.1200000197</v>
      </c>
      <c r="W54">
        <v>48</v>
      </c>
      <c r="X54" s="1">
        <v>0.105</v>
      </c>
      <c r="Y54" s="4">
        <f t="shared" si="9"/>
        <v>2500000</v>
      </c>
      <c r="Z54" s="4">
        <f t="shared" si="15"/>
        <v>284374.99999999994</v>
      </c>
      <c r="AA54" s="4">
        <f t="shared" si="10"/>
        <v>2784375</v>
      </c>
      <c r="AB54" s="4">
        <f t="shared" si="11"/>
        <v>30000000</v>
      </c>
    </row>
    <row r="55" spans="2:28" x14ac:dyDescent="0.25">
      <c r="B55">
        <v>49</v>
      </c>
      <c r="C55" s="1">
        <v>0.105</v>
      </c>
      <c r="D55" s="2">
        <f t="shared" si="0"/>
        <v>942933.33333333279</v>
      </c>
      <c r="E55" s="4">
        <f t="shared" si="12"/>
        <v>1089087.9999999993</v>
      </c>
      <c r="F55" s="4">
        <f t="shared" si="1"/>
        <v>2032021.3333333321</v>
      </c>
      <c r="G55" s="4">
        <f t="shared" si="2"/>
        <v>123524266.6666666</v>
      </c>
      <c r="I55">
        <v>49</v>
      </c>
      <c r="J55" s="1">
        <v>0.105</v>
      </c>
      <c r="K55" s="4">
        <f t="shared" si="3"/>
        <v>318240.00000000064</v>
      </c>
      <c r="L55" s="4">
        <f t="shared" si="13"/>
        <v>367567.20000000065</v>
      </c>
      <c r="M55" s="4">
        <f t="shared" si="4"/>
        <v>685807.20000000135</v>
      </c>
      <c r="N55" s="4">
        <f t="shared" si="5"/>
        <v>41689440.000000082</v>
      </c>
      <c r="P55">
        <v>49</v>
      </c>
      <c r="Q55" s="1">
        <v>4.4999999999999998E-2</v>
      </c>
      <c r="R55" s="4">
        <f t="shared" si="6"/>
        <v>736053.76000000164</v>
      </c>
      <c r="S55" s="4">
        <f t="shared" si="14"/>
        <v>33122.419200000069</v>
      </c>
      <c r="T55" s="4">
        <f t="shared" si="7"/>
        <v>769176.17920000176</v>
      </c>
      <c r="U55" s="4">
        <f t="shared" si="8"/>
        <v>8096591.360000018</v>
      </c>
      <c r="W55">
        <v>49</v>
      </c>
      <c r="X55" s="1">
        <v>0.105</v>
      </c>
      <c r="Y55" s="4">
        <f t="shared" si="9"/>
        <v>2500000</v>
      </c>
      <c r="Z55" s="4">
        <f t="shared" si="15"/>
        <v>262500</v>
      </c>
      <c r="AA55" s="4">
        <f t="shared" si="10"/>
        <v>2762500</v>
      </c>
      <c r="AB55" s="4">
        <f t="shared" si="11"/>
        <v>27500000</v>
      </c>
    </row>
    <row r="56" spans="2:28" x14ac:dyDescent="0.25">
      <c r="B56">
        <v>50</v>
      </c>
      <c r="C56" s="1">
        <v>0.105</v>
      </c>
      <c r="D56" s="2">
        <f t="shared" si="0"/>
        <v>942933.33333333279</v>
      </c>
      <c r="E56" s="4">
        <f t="shared" si="12"/>
        <v>1080837.3333333326</v>
      </c>
      <c r="F56" s="4">
        <f t="shared" si="1"/>
        <v>2023770.6666666653</v>
      </c>
      <c r="G56" s="4">
        <f t="shared" si="2"/>
        <v>122581333.33333327</v>
      </c>
      <c r="I56">
        <v>50</v>
      </c>
      <c r="J56" s="1">
        <v>0.105</v>
      </c>
      <c r="K56" s="4">
        <f t="shared" si="3"/>
        <v>318240.00000000064</v>
      </c>
      <c r="L56" s="4">
        <f t="shared" si="13"/>
        <v>364782.60000000068</v>
      </c>
      <c r="M56" s="4">
        <f t="shared" si="4"/>
        <v>683022.60000000126</v>
      </c>
      <c r="N56" s="4">
        <f t="shared" si="5"/>
        <v>41371200.000000082</v>
      </c>
      <c r="P56">
        <v>50</v>
      </c>
      <c r="Q56" s="1">
        <v>4.4999999999999998E-2</v>
      </c>
      <c r="R56" s="4">
        <f t="shared" si="6"/>
        <v>736053.76000000164</v>
      </c>
      <c r="S56" s="4">
        <f t="shared" si="14"/>
        <v>30362.217600000065</v>
      </c>
      <c r="T56" s="4">
        <f t="shared" si="7"/>
        <v>766415.97760000173</v>
      </c>
      <c r="U56" s="4">
        <f t="shared" si="8"/>
        <v>7360537.6000000164</v>
      </c>
      <c r="W56">
        <v>50</v>
      </c>
      <c r="X56" s="1">
        <v>0.105</v>
      </c>
      <c r="Y56" s="4">
        <f t="shared" si="9"/>
        <v>2500000</v>
      </c>
      <c r="Z56" s="4">
        <f t="shared" si="15"/>
        <v>240624.99999999997</v>
      </c>
      <c r="AA56" s="4">
        <f t="shared" si="10"/>
        <v>2740625</v>
      </c>
      <c r="AB56" s="4">
        <f t="shared" si="11"/>
        <v>25000000</v>
      </c>
    </row>
    <row r="57" spans="2:28" x14ac:dyDescent="0.25">
      <c r="B57">
        <v>51</v>
      </c>
      <c r="C57" s="1">
        <v>0.105</v>
      </c>
      <c r="D57" s="2">
        <f t="shared" si="0"/>
        <v>942933.33333333279</v>
      </c>
      <c r="E57" s="4">
        <f t="shared" si="12"/>
        <v>1072586.666666666</v>
      </c>
      <c r="F57" s="4">
        <f t="shared" si="1"/>
        <v>2015519.9999999988</v>
      </c>
      <c r="G57" s="4">
        <f t="shared" si="2"/>
        <v>121638399.99999994</v>
      </c>
      <c r="I57">
        <v>51</v>
      </c>
      <c r="J57" s="1">
        <v>0.105</v>
      </c>
      <c r="K57" s="4">
        <f t="shared" si="3"/>
        <v>318240.00000000064</v>
      </c>
      <c r="L57" s="4">
        <f t="shared" si="13"/>
        <v>361998.0000000007</v>
      </c>
      <c r="M57" s="4">
        <f t="shared" si="4"/>
        <v>680238.0000000014</v>
      </c>
      <c r="N57" s="4">
        <f t="shared" si="5"/>
        <v>41052960.000000082</v>
      </c>
      <c r="P57">
        <v>51</v>
      </c>
      <c r="Q57" s="1">
        <v>4.4999999999999998E-2</v>
      </c>
      <c r="R57" s="4">
        <f t="shared" si="6"/>
        <v>736053.76000000164</v>
      </c>
      <c r="S57" s="4">
        <f t="shared" si="14"/>
        <v>27602.016000000061</v>
      </c>
      <c r="T57" s="4">
        <f t="shared" si="7"/>
        <v>763655.7760000017</v>
      </c>
      <c r="U57" s="4">
        <f t="shared" si="8"/>
        <v>6624483.8400000148</v>
      </c>
      <c r="W57">
        <v>51</v>
      </c>
      <c r="X57" s="1">
        <v>0.105</v>
      </c>
      <c r="Y57" s="4">
        <f t="shared" si="9"/>
        <v>2500000</v>
      </c>
      <c r="Z57" s="4">
        <f t="shared" si="15"/>
        <v>218749.99999999997</v>
      </c>
      <c r="AA57" s="4">
        <f t="shared" si="10"/>
        <v>2718750</v>
      </c>
      <c r="AB57" s="4">
        <f t="shared" si="11"/>
        <v>22500000</v>
      </c>
    </row>
    <row r="58" spans="2:28" x14ac:dyDescent="0.25">
      <c r="B58">
        <v>52</v>
      </c>
      <c r="C58" s="1">
        <v>0.105</v>
      </c>
      <c r="D58" s="2">
        <f t="shared" si="0"/>
        <v>942933.33333333291</v>
      </c>
      <c r="E58" s="4">
        <f t="shared" si="12"/>
        <v>1064335.9999999993</v>
      </c>
      <c r="F58" s="4">
        <f t="shared" si="1"/>
        <v>2007269.3333333321</v>
      </c>
      <c r="G58" s="4">
        <f t="shared" si="2"/>
        <v>120695466.66666661</v>
      </c>
      <c r="I58">
        <v>52</v>
      </c>
      <c r="J58" s="1">
        <v>0.105</v>
      </c>
      <c r="K58" s="4">
        <f t="shared" si="3"/>
        <v>318240.00000000064</v>
      </c>
      <c r="L58" s="4">
        <f t="shared" si="13"/>
        <v>359213.40000000066</v>
      </c>
      <c r="M58" s="4">
        <f t="shared" si="4"/>
        <v>677453.4000000013</v>
      </c>
      <c r="N58" s="4">
        <f t="shared" si="5"/>
        <v>40734720.000000082</v>
      </c>
      <c r="P58">
        <v>52</v>
      </c>
      <c r="Q58" s="1">
        <v>4.4999999999999998E-2</v>
      </c>
      <c r="R58" s="4">
        <f t="shared" si="6"/>
        <v>736053.76000000164</v>
      </c>
      <c r="S58" s="4">
        <f t="shared" si="14"/>
        <v>24841.814400000054</v>
      </c>
      <c r="T58" s="4">
        <f t="shared" si="7"/>
        <v>760895.57440000167</v>
      </c>
      <c r="U58" s="4">
        <f t="shared" si="8"/>
        <v>5888430.0800000131</v>
      </c>
      <c r="W58">
        <v>52</v>
      </c>
      <c r="X58" s="1">
        <v>0.105</v>
      </c>
      <c r="Y58" s="4">
        <f t="shared" si="9"/>
        <v>2500000</v>
      </c>
      <c r="Z58" s="4">
        <f t="shared" si="15"/>
        <v>196874.99999999997</v>
      </c>
      <c r="AA58" s="4">
        <f t="shared" si="10"/>
        <v>2696875</v>
      </c>
      <c r="AB58" s="4">
        <f t="shared" si="11"/>
        <v>20000000</v>
      </c>
    </row>
    <row r="59" spans="2:28" x14ac:dyDescent="0.25">
      <c r="B59">
        <v>53</v>
      </c>
      <c r="C59" s="1">
        <v>0.105</v>
      </c>
      <c r="D59" s="2">
        <f t="shared" si="0"/>
        <v>942933.33333333291</v>
      </c>
      <c r="E59" s="4">
        <f t="shared" si="12"/>
        <v>1056085.3333333328</v>
      </c>
      <c r="F59" s="4">
        <f t="shared" si="1"/>
        <v>1999018.6666666656</v>
      </c>
      <c r="G59" s="4">
        <f t="shared" si="2"/>
        <v>119752533.33333328</v>
      </c>
      <c r="I59">
        <v>53</v>
      </c>
      <c r="J59" s="1">
        <v>0.105</v>
      </c>
      <c r="K59" s="4">
        <f t="shared" si="3"/>
        <v>318240.00000000064</v>
      </c>
      <c r="L59" s="4">
        <f t="shared" si="13"/>
        <v>356428.80000000069</v>
      </c>
      <c r="M59" s="4">
        <f t="shared" si="4"/>
        <v>674668.80000000133</v>
      </c>
      <c r="N59" s="4">
        <f t="shared" si="5"/>
        <v>40416480.000000082</v>
      </c>
      <c r="P59">
        <v>53</v>
      </c>
      <c r="Q59" s="1">
        <v>4.4999999999999998E-2</v>
      </c>
      <c r="R59" s="4">
        <f t="shared" si="6"/>
        <v>736053.76000000164</v>
      </c>
      <c r="S59" s="4">
        <f t="shared" si="14"/>
        <v>22081.61280000005</v>
      </c>
      <c r="T59" s="4">
        <f t="shared" si="7"/>
        <v>758135.37280000164</v>
      </c>
      <c r="U59" s="4">
        <f t="shared" si="8"/>
        <v>5152376.3200000115</v>
      </c>
      <c r="W59">
        <v>53</v>
      </c>
      <c r="X59" s="1">
        <v>0.105</v>
      </c>
      <c r="Y59" s="4">
        <f t="shared" si="9"/>
        <v>2500000</v>
      </c>
      <c r="Z59" s="4">
        <f t="shared" si="15"/>
        <v>174999.99999999997</v>
      </c>
      <c r="AA59" s="4">
        <f t="shared" si="10"/>
        <v>2675000</v>
      </c>
      <c r="AB59" s="4">
        <f t="shared" si="11"/>
        <v>17500000</v>
      </c>
    </row>
    <row r="60" spans="2:28" x14ac:dyDescent="0.25">
      <c r="B60">
        <v>54</v>
      </c>
      <c r="C60" s="1">
        <v>0.105</v>
      </c>
      <c r="D60" s="2">
        <f t="shared" si="0"/>
        <v>942933.33333333291</v>
      </c>
      <c r="E60" s="4">
        <f t="shared" si="12"/>
        <v>1047834.6666666662</v>
      </c>
      <c r="F60" s="4">
        <f t="shared" si="1"/>
        <v>1990767.9999999991</v>
      </c>
      <c r="G60" s="4">
        <f t="shared" si="2"/>
        <v>118809599.99999996</v>
      </c>
      <c r="I60">
        <v>54</v>
      </c>
      <c r="J60" s="1">
        <v>0.105</v>
      </c>
      <c r="K60" s="4">
        <f t="shared" si="3"/>
        <v>318240.00000000064</v>
      </c>
      <c r="L60" s="4">
        <f t="shared" si="13"/>
        <v>353644.20000000065</v>
      </c>
      <c r="M60" s="4">
        <f t="shared" si="4"/>
        <v>671884.20000000135</v>
      </c>
      <c r="N60" s="4">
        <f t="shared" si="5"/>
        <v>40098240.000000082</v>
      </c>
      <c r="P60">
        <v>54</v>
      </c>
      <c r="Q60" s="1">
        <v>4.4999999999999998E-2</v>
      </c>
      <c r="R60" s="4">
        <f t="shared" si="6"/>
        <v>736053.76000000164</v>
      </c>
      <c r="S60" s="4">
        <f t="shared" si="14"/>
        <v>19321.411200000042</v>
      </c>
      <c r="T60" s="4">
        <f t="shared" si="7"/>
        <v>755375.17120000173</v>
      </c>
      <c r="U60" s="4">
        <f t="shared" si="8"/>
        <v>4416322.5600000098</v>
      </c>
      <c r="W60">
        <v>54</v>
      </c>
      <c r="X60" s="1">
        <v>0.105</v>
      </c>
      <c r="Y60" s="4">
        <f t="shared" si="9"/>
        <v>2500000</v>
      </c>
      <c r="Z60" s="4">
        <f t="shared" si="15"/>
        <v>153124.99999999997</v>
      </c>
      <c r="AA60" s="4">
        <f t="shared" si="10"/>
        <v>2653125</v>
      </c>
      <c r="AB60" s="4">
        <f t="shared" si="11"/>
        <v>15000000</v>
      </c>
    </row>
    <row r="61" spans="2:28" x14ac:dyDescent="0.25">
      <c r="B61">
        <v>55</v>
      </c>
      <c r="C61" s="1">
        <v>0.105</v>
      </c>
      <c r="D61" s="2">
        <f t="shared" si="0"/>
        <v>942933.33333333302</v>
      </c>
      <c r="E61" s="4">
        <f t="shared" si="12"/>
        <v>1039583.9999999995</v>
      </c>
      <c r="F61" s="4">
        <f t="shared" si="1"/>
        <v>1982517.3333333326</v>
      </c>
      <c r="G61" s="4">
        <f t="shared" si="2"/>
        <v>117866666.66666663</v>
      </c>
      <c r="I61">
        <v>55</v>
      </c>
      <c r="J61" s="1">
        <v>0.105</v>
      </c>
      <c r="K61" s="4">
        <f t="shared" si="3"/>
        <v>318240.00000000064</v>
      </c>
      <c r="L61" s="4">
        <f t="shared" si="13"/>
        <v>350859.60000000068</v>
      </c>
      <c r="M61" s="4">
        <f t="shared" si="4"/>
        <v>669099.60000000126</v>
      </c>
      <c r="N61" s="4">
        <f t="shared" si="5"/>
        <v>39780000.000000082</v>
      </c>
      <c r="P61">
        <v>55</v>
      </c>
      <c r="Q61" s="1">
        <v>4.4999999999999998E-2</v>
      </c>
      <c r="R61" s="4">
        <f t="shared" si="6"/>
        <v>736053.76000000164</v>
      </c>
      <c r="S61" s="4">
        <f t="shared" si="14"/>
        <v>16561.209600000035</v>
      </c>
      <c r="T61" s="4">
        <f t="shared" si="7"/>
        <v>752614.9696000017</v>
      </c>
      <c r="U61" s="4">
        <f t="shared" si="8"/>
        <v>3680268.8000000082</v>
      </c>
      <c r="W61">
        <v>55</v>
      </c>
      <c r="X61" s="1">
        <v>0.105</v>
      </c>
      <c r="Y61" s="4">
        <f t="shared" si="9"/>
        <v>2500000</v>
      </c>
      <c r="Z61" s="4">
        <f t="shared" si="15"/>
        <v>131250</v>
      </c>
      <c r="AA61" s="4">
        <f t="shared" si="10"/>
        <v>2631250</v>
      </c>
      <c r="AB61" s="4">
        <f t="shared" si="11"/>
        <v>12500000</v>
      </c>
    </row>
    <row r="62" spans="2:28" x14ac:dyDescent="0.25">
      <c r="B62">
        <v>56</v>
      </c>
      <c r="C62" s="1">
        <v>0.105</v>
      </c>
      <c r="D62" s="2">
        <f t="shared" si="0"/>
        <v>942933.33333333302</v>
      </c>
      <c r="E62" s="4">
        <f t="shared" si="12"/>
        <v>1031333.3333333329</v>
      </c>
      <c r="F62" s="4">
        <f t="shared" si="1"/>
        <v>1974266.666666666</v>
      </c>
      <c r="G62" s="4">
        <f t="shared" si="2"/>
        <v>116923733.3333333</v>
      </c>
      <c r="I62">
        <v>56</v>
      </c>
      <c r="J62" s="1">
        <v>0.105</v>
      </c>
      <c r="K62" s="4">
        <f t="shared" si="3"/>
        <v>318240.00000000064</v>
      </c>
      <c r="L62" s="4">
        <f t="shared" si="13"/>
        <v>348075.0000000007</v>
      </c>
      <c r="M62" s="4">
        <f t="shared" si="4"/>
        <v>666315.0000000014</v>
      </c>
      <c r="N62" s="4">
        <f t="shared" si="5"/>
        <v>39461760.000000082</v>
      </c>
      <c r="P62">
        <v>56</v>
      </c>
      <c r="Q62" s="1">
        <v>4.4999999999999998E-2</v>
      </c>
      <c r="R62" s="4">
        <f t="shared" si="6"/>
        <v>736053.76000000164</v>
      </c>
      <c r="S62" s="4">
        <f t="shared" si="14"/>
        <v>13801.008000000031</v>
      </c>
      <c r="T62" s="4">
        <f t="shared" si="7"/>
        <v>749854.76800000167</v>
      </c>
      <c r="U62" s="4">
        <f t="shared" si="8"/>
        <v>2944215.0400000066</v>
      </c>
      <c r="W62">
        <v>56</v>
      </c>
      <c r="X62" s="1">
        <v>0.105</v>
      </c>
      <c r="Y62" s="4">
        <f t="shared" si="9"/>
        <v>2500000</v>
      </c>
      <c r="Z62" s="4">
        <f t="shared" si="15"/>
        <v>109374.99999999999</v>
      </c>
      <c r="AA62" s="4">
        <f t="shared" si="10"/>
        <v>2609375</v>
      </c>
      <c r="AB62" s="4">
        <f t="shared" si="11"/>
        <v>10000000</v>
      </c>
    </row>
    <row r="63" spans="2:28" x14ac:dyDescent="0.25">
      <c r="B63">
        <v>57</v>
      </c>
      <c r="C63" s="1">
        <v>0.105</v>
      </c>
      <c r="D63" s="2">
        <f t="shared" si="0"/>
        <v>942933.33333333302</v>
      </c>
      <c r="E63" s="4">
        <f t="shared" si="12"/>
        <v>1023082.6666666663</v>
      </c>
      <c r="F63" s="4">
        <f t="shared" si="1"/>
        <v>1966015.9999999993</v>
      </c>
      <c r="G63" s="4">
        <f t="shared" si="2"/>
        <v>115980799.99999997</v>
      </c>
      <c r="I63">
        <v>57</v>
      </c>
      <c r="J63" s="1">
        <v>0.105</v>
      </c>
      <c r="K63" s="4">
        <f t="shared" si="3"/>
        <v>318240.00000000064</v>
      </c>
      <c r="L63" s="4">
        <f t="shared" si="13"/>
        <v>345290.40000000066</v>
      </c>
      <c r="M63" s="4">
        <f t="shared" si="4"/>
        <v>663530.4000000013</v>
      </c>
      <c r="N63" s="4">
        <f t="shared" si="5"/>
        <v>39143520.000000082</v>
      </c>
      <c r="P63">
        <v>57</v>
      </c>
      <c r="Q63" s="1">
        <v>4.4999999999999998E-2</v>
      </c>
      <c r="R63" s="4">
        <f t="shared" si="6"/>
        <v>736053.76000000164</v>
      </c>
      <c r="S63" s="4">
        <f t="shared" si="14"/>
        <v>11040.806400000025</v>
      </c>
      <c r="T63" s="4">
        <f t="shared" si="7"/>
        <v>747094.56640000164</v>
      </c>
      <c r="U63" s="4">
        <f t="shared" si="8"/>
        <v>2208161.2800000049</v>
      </c>
      <c r="W63">
        <v>57</v>
      </c>
      <c r="X63" s="1">
        <v>0.105</v>
      </c>
      <c r="Y63" s="4">
        <f t="shared" si="9"/>
        <v>2500000</v>
      </c>
      <c r="Z63" s="4">
        <f t="shared" si="15"/>
        <v>87499.999999999985</v>
      </c>
      <c r="AA63" s="4">
        <f t="shared" si="10"/>
        <v>2587500</v>
      </c>
      <c r="AB63" s="4">
        <f t="shared" si="11"/>
        <v>7500000</v>
      </c>
    </row>
    <row r="64" spans="2:28" x14ac:dyDescent="0.25">
      <c r="B64">
        <v>58</v>
      </c>
      <c r="C64" s="1">
        <v>0.105</v>
      </c>
      <c r="D64" s="2">
        <f t="shared" si="0"/>
        <v>942933.33333333314</v>
      </c>
      <c r="E64" s="4">
        <f t="shared" si="12"/>
        <v>1014831.9999999997</v>
      </c>
      <c r="F64" s="4">
        <f t="shared" si="1"/>
        <v>1957765.3333333328</v>
      </c>
      <c r="G64" s="4">
        <f t="shared" si="2"/>
        <v>115037866.66666664</v>
      </c>
      <c r="I64">
        <v>58</v>
      </c>
      <c r="J64" s="1">
        <v>0.105</v>
      </c>
      <c r="K64" s="4">
        <f t="shared" si="3"/>
        <v>318240.00000000064</v>
      </c>
      <c r="L64" s="4">
        <f t="shared" si="13"/>
        <v>342505.80000000069</v>
      </c>
      <c r="M64" s="4">
        <f t="shared" si="4"/>
        <v>660745.80000000133</v>
      </c>
      <c r="N64" s="4">
        <f t="shared" si="5"/>
        <v>38825280.000000082</v>
      </c>
      <c r="P64">
        <v>58</v>
      </c>
      <c r="Q64" s="1">
        <v>4.4999999999999998E-2</v>
      </c>
      <c r="R64" s="4">
        <f t="shared" si="6"/>
        <v>736053.76000000164</v>
      </c>
      <c r="S64" s="4">
        <f t="shared" si="14"/>
        <v>8280.6048000000173</v>
      </c>
      <c r="T64" s="4">
        <f t="shared" si="7"/>
        <v>744334.36480000161</v>
      </c>
      <c r="U64" s="4">
        <f t="shared" si="8"/>
        <v>1472107.5200000033</v>
      </c>
      <c r="W64">
        <v>58</v>
      </c>
      <c r="X64" s="1">
        <v>0.105</v>
      </c>
      <c r="Y64" s="4">
        <f t="shared" si="9"/>
        <v>2500000</v>
      </c>
      <c r="Z64" s="4">
        <f t="shared" si="15"/>
        <v>65625</v>
      </c>
      <c r="AA64" s="4">
        <f t="shared" si="10"/>
        <v>2565625</v>
      </c>
      <c r="AB64" s="4">
        <f t="shared" si="11"/>
        <v>5000000</v>
      </c>
    </row>
    <row r="65" spans="2:28" x14ac:dyDescent="0.25">
      <c r="B65">
        <v>59</v>
      </c>
      <c r="C65" s="1">
        <v>0.105</v>
      </c>
      <c r="D65" s="2">
        <f t="shared" si="0"/>
        <v>942933.33333333314</v>
      </c>
      <c r="E65" s="4">
        <f t="shared" si="12"/>
        <v>1006581.333333333</v>
      </c>
      <c r="F65" s="4">
        <f t="shared" si="1"/>
        <v>1949514.666666666</v>
      </c>
      <c r="G65" s="4">
        <f t="shared" si="2"/>
        <v>114094933.33333331</v>
      </c>
      <c r="I65">
        <v>59</v>
      </c>
      <c r="J65" s="1">
        <v>0.105</v>
      </c>
      <c r="K65" s="4">
        <f t="shared" si="3"/>
        <v>318240.0000000007</v>
      </c>
      <c r="L65" s="4">
        <f t="shared" si="13"/>
        <v>339721.20000000071</v>
      </c>
      <c r="M65" s="4">
        <f t="shared" si="4"/>
        <v>657961.20000000135</v>
      </c>
      <c r="N65" s="4">
        <f t="shared" si="5"/>
        <v>38507040.000000082</v>
      </c>
      <c r="P65">
        <v>59</v>
      </c>
      <c r="Q65" s="1">
        <v>4.4999999999999998E-2</v>
      </c>
      <c r="R65" s="4">
        <f t="shared" si="6"/>
        <v>736053.76000000164</v>
      </c>
      <c r="S65" s="4">
        <f t="shared" si="14"/>
        <v>5520.4032000000125</v>
      </c>
      <c r="T65" s="4">
        <f t="shared" si="7"/>
        <v>741574.1632000017</v>
      </c>
      <c r="U65" s="4">
        <f t="shared" si="8"/>
        <v>736053.76000000164</v>
      </c>
      <c r="W65">
        <v>59</v>
      </c>
      <c r="X65" s="1">
        <v>0.105</v>
      </c>
      <c r="Y65" s="4">
        <f t="shared" si="9"/>
        <v>2500000</v>
      </c>
      <c r="Z65" s="4">
        <f t="shared" si="15"/>
        <v>43749.999999999993</v>
      </c>
      <c r="AA65" s="4">
        <f t="shared" si="10"/>
        <v>2543750</v>
      </c>
      <c r="AB65" s="4">
        <f t="shared" si="11"/>
        <v>2500000</v>
      </c>
    </row>
    <row r="66" spans="2:28" x14ac:dyDescent="0.25">
      <c r="B66">
        <v>60</v>
      </c>
      <c r="C66" s="1">
        <v>0.105</v>
      </c>
      <c r="D66" s="2">
        <f t="shared" si="0"/>
        <v>942933.33333333314</v>
      </c>
      <c r="E66" s="4">
        <f t="shared" si="12"/>
        <v>998330.6666666664</v>
      </c>
      <c r="F66" s="4">
        <f t="shared" si="1"/>
        <v>1941263.9999999995</v>
      </c>
      <c r="G66" s="4">
        <f t="shared" si="2"/>
        <v>113151999.99999999</v>
      </c>
      <c r="I66">
        <v>60</v>
      </c>
      <c r="J66" s="1">
        <v>0.105</v>
      </c>
      <c r="K66" s="4">
        <f t="shared" si="3"/>
        <v>318240.0000000007</v>
      </c>
      <c r="L66" s="4">
        <f t="shared" si="13"/>
        <v>336936.60000000068</v>
      </c>
      <c r="M66" s="4">
        <f t="shared" si="4"/>
        <v>655176.60000000137</v>
      </c>
      <c r="N66" s="4">
        <f t="shared" si="5"/>
        <v>38188800.000000082</v>
      </c>
      <c r="P66">
        <v>60</v>
      </c>
      <c r="Q66" s="1">
        <v>4.4999999999999998E-2</v>
      </c>
      <c r="R66" s="4">
        <f t="shared" si="6"/>
        <v>736053.76000000164</v>
      </c>
      <c r="S66" s="4">
        <f t="shared" si="14"/>
        <v>2760.2016000000062</v>
      </c>
      <c r="T66" s="4">
        <f t="shared" si="7"/>
        <v>738813.96160000167</v>
      </c>
      <c r="U66" s="4">
        <f t="shared" si="8"/>
        <v>0</v>
      </c>
      <c r="W66">
        <v>60</v>
      </c>
      <c r="X66" s="1">
        <v>0.105</v>
      </c>
      <c r="Y66" s="4">
        <f t="shared" si="9"/>
        <v>2500000</v>
      </c>
      <c r="Z66" s="4">
        <f t="shared" si="15"/>
        <v>21874.999999999996</v>
      </c>
      <c r="AA66" s="4">
        <f t="shared" si="10"/>
        <v>2521875</v>
      </c>
      <c r="AB66" s="4">
        <f t="shared" si="11"/>
        <v>0</v>
      </c>
    </row>
    <row r="67" spans="2:28" x14ac:dyDescent="0.25">
      <c r="B67">
        <v>61</v>
      </c>
      <c r="C67" s="1">
        <v>0.105</v>
      </c>
      <c r="D67" s="2">
        <f>IF(G66=0,0,G66/($C$2+1-B67))</f>
        <v>942933.33333333326</v>
      </c>
      <c r="E67" s="4">
        <f t="shared" ref="E67:E130" si="16">(C67/12)*G66</f>
        <v>990079.99999999977</v>
      </c>
      <c r="F67" s="4">
        <f>E67+D67</f>
        <v>1933013.333333333</v>
      </c>
      <c r="G67" s="4">
        <f>G66-D67</f>
        <v>112209066.66666666</v>
      </c>
      <c r="I67">
        <v>61</v>
      </c>
      <c r="J67" s="1">
        <v>0.105</v>
      </c>
      <c r="K67" s="4">
        <f t="shared" ref="K67:K130" si="17">IF(N66=0,0,N66/($J$2+1-I67))</f>
        <v>318240.0000000007</v>
      </c>
      <c r="L67" s="4">
        <f t="shared" ref="L67:L130" si="18">(J67/12)*N66</f>
        <v>334152.0000000007</v>
      </c>
      <c r="M67" s="4">
        <f t="shared" ref="M67:M130" si="19">L67+K67</f>
        <v>652392.0000000014</v>
      </c>
      <c r="N67" s="4">
        <f t="shared" ref="N67:N130" si="20">N66-K67</f>
        <v>37870560.000000082</v>
      </c>
      <c r="P67">
        <v>61</v>
      </c>
      <c r="Q67" s="1">
        <v>4.4999999999999998E-2</v>
      </c>
      <c r="R67" s="4">
        <f t="shared" si="6"/>
        <v>0</v>
      </c>
      <c r="S67" s="4">
        <f t="shared" si="14"/>
        <v>0</v>
      </c>
      <c r="T67" s="4">
        <f t="shared" si="7"/>
        <v>0</v>
      </c>
      <c r="U67" s="4">
        <f t="shared" si="8"/>
        <v>0</v>
      </c>
      <c r="W67">
        <v>61</v>
      </c>
      <c r="X67" s="1">
        <v>0.105</v>
      </c>
      <c r="Y67" s="4">
        <f t="shared" si="9"/>
        <v>0</v>
      </c>
      <c r="Z67" s="4">
        <f t="shared" si="15"/>
        <v>0</v>
      </c>
      <c r="AA67" s="4">
        <f t="shared" si="10"/>
        <v>0</v>
      </c>
      <c r="AB67" s="4">
        <f t="shared" si="11"/>
        <v>0</v>
      </c>
    </row>
    <row r="68" spans="2:28" x14ac:dyDescent="0.25">
      <c r="B68">
        <v>62</v>
      </c>
      <c r="C68" s="1">
        <v>0.105</v>
      </c>
      <c r="D68" s="2">
        <f t="shared" ref="D68:D131" si="21">IF(G67=0,0,G67/($C$2+1-B68))</f>
        <v>942933.33333333326</v>
      </c>
      <c r="E68" s="4">
        <f t="shared" si="16"/>
        <v>981829.33333333314</v>
      </c>
      <c r="F68" s="4">
        <f t="shared" ref="F68:F130" si="22">E68+D68</f>
        <v>1924762.6666666665</v>
      </c>
      <c r="G68" s="4">
        <f t="shared" si="2"/>
        <v>111266133.33333333</v>
      </c>
      <c r="I68">
        <v>62</v>
      </c>
      <c r="J68" s="1">
        <v>0.105</v>
      </c>
      <c r="K68" s="4">
        <f t="shared" si="17"/>
        <v>318240.0000000007</v>
      </c>
      <c r="L68" s="4">
        <f t="shared" si="18"/>
        <v>331367.40000000066</v>
      </c>
      <c r="M68" s="4">
        <f t="shared" si="19"/>
        <v>649607.4000000013</v>
      </c>
      <c r="N68" s="4">
        <f t="shared" si="20"/>
        <v>37552320.000000082</v>
      </c>
      <c r="P68">
        <v>62</v>
      </c>
      <c r="Q68" s="1">
        <v>4.4999999999999998E-2</v>
      </c>
      <c r="R68" s="4">
        <f t="shared" si="6"/>
        <v>0</v>
      </c>
      <c r="S68" s="4">
        <f t="shared" si="14"/>
        <v>0</v>
      </c>
      <c r="T68" s="4">
        <f t="shared" si="7"/>
        <v>0</v>
      </c>
      <c r="U68" s="4">
        <f t="shared" si="8"/>
        <v>0</v>
      </c>
      <c r="W68">
        <v>62</v>
      </c>
      <c r="X68" s="1">
        <v>0.105</v>
      </c>
      <c r="Y68" s="4">
        <f t="shared" si="9"/>
        <v>0</v>
      </c>
      <c r="Z68" s="4">
        <f t="shared" si="15"/>
        <v>0</v>
      </c>
      <c r="AA68" s="4">
        <f t="shared" si="10"/>
        <v>0</v>
      </c>
      <c r="AB68" s="4">
        <f t="shared" si="11"/>
        <v>0</v>
      </c>
    </row>
    <row r="69" spans="2:28" x14ac:dyDescent="0.25">
      <c r="B69">
        <v>63</v>
      </c>
      <c r="C69" s="1">
        <v>0.105</v>
      </c>
      <c r="D69" s="2">
        <f t="shared" si="21"/>
        <v>942933.33333333326</v>
      </c>
      <c r="E69" s="4">
        <f t="shared" si="16"/>
        <v>973578.66666666651</v>
      </c>
      <c r="F69" s="4">
        <f t="shared" si="22"/>
        <v>1916511.9999999998</v>
      </c>
      <c r="G69" s="4">
        <f t="shared" si="2"/>
        <v>110323200</v>
      </c>
      <c r="I69">
        <v>63</v>
      </c>
      <c r="J69" s="1">
        <v>0.105</v>
      </c>
      <c r="K69" s="4">
        <f t="shared" si="17"/>
        <v>318240.0000000007</v>
      </c>
      <c r="L69" s="4">
        <f t="shared" si="18"/>
        <v>328582.80000000069</v>
      </c>
      <c r="M69" s="4">
        <f t="shared" si="19"/>
        <v>646822.80000000144</v>
      </c>
      <c r="N69" s="4">
        <f t="shared" si="20"/>
        <v>37234080.000000082</v>
      </c>
      <c r="P69">
        <v>63</v>
      </c>
      <c r="Q69" s="1">
        <v>4.4999999999999998E-2</v>
      </c>
      <c r="R69" s="4">
        <f t="shared" si="6"/>
        <v>0</v>
      </c>
      <c r="S69" s="4">
        <f t="shared" si="14"/>
        <v>0</v>
      </c>
      <c r="T69" s="4">
        <f t="shared" si="7"/>
        <v>0</v>
      </c>
      <c r="U69" s="4">
        <f t="shared" si="8"/>
        <v>0</v>
      </c>
      <c r="W69">
        <v>63</v>
      </c>
      <c r="X69" s="1">
        <v>0.105</v>
      </c>
      <c r="Y69" s="4">
        <f t="shared" si="9"/>
        <v>0</v>
      </c>
      <c r="Z69" s="4">
        <f t="shared" si="15"/>
        <v>0</v>
      </c>
      <c r="AA69" s="4">
        <f t="shared" si="10"/>
        <v>0</v>
      </c>
      <c r="AB69" s="4">
        <f t="shared" si="11"/>
        <v>0</v>
      </c>
    </row>
    <row r="70" spans="2:28" x14ac:dyDescent="0.25">
      <c r="B70">
        <v>64</v>
      </c>
      <c r="C70" s="1">
        <v>0.105</v>
      </c>
      <c r="D70" s="2">
        <f t="shared" si="21"/>
        <v>942933.33333333337</v>
      </c>
      <c r="E70" s="4">
        <f t="shared" si="16"/>
        <v>965327.99999999988</v>
      </c>
      <c r="F70" s="4">
        <f t="shared" si="22"/>
        <v>1908261.3333333333</v>
      </c>
      <c r="G70" s="4">
        <f t="shared" si="2"/>
        <v>109380266.66666667</v>
      </c>
      <c r="I70">
        <v>64</v>
      </c>
      <c r="J70" s="1">
        <v>0.105</v>
      </c>
      <c r="K70" s="4">
        <f t="shared" si="17"/>
        <v>318240.0000000007</v>
      </c>
      <c r="L70" s="4">
        <f t="shared" si="18"/>
        <v>325798.20000000071</v>
      </c>
      <c r="M70" s="4">
        <f t="shared" si="19"/>
        <v>644038.20000000135</v>
      </c>
      <c r="N70" s="4">
        <f t="shared" si="20"/>
        <v>36915840.000000082</v>
      </c>
      <c r="P70">
        <v>64</v>
      </c>
      <c r="Q70" s="1">
        <v>4.4999999999999998E-2</v>
      </c>
      <c r="R70" s="4">
        <f t="shared" si="6"/>
        <v>0</v>
      </c>
      <c r="S70" s="4">
        <f t="shared" si="14"/>
        <v>0</v>
      </c>
      <c r="T70" s="4">
        <f t="shared" si="7"/>
        <v>0</v>
      </c>
      <c r="U70" s="4">
        <f t="shared" si="8"/>
        <v>0</v>
      </c>
      <c r="W70">
        <v>64</v>
      </c>
      <c r="X70" s="1">
        <v>0.105</v>
      </c>
      <c r="Y70" s="4">
        <f t="shared" si="9"/>
        <v>0</v>
      </c>
      <c r="Z70" s="4">
        <f t="shared" si="15"/>
        <v>0</v>
      </c>
      <c r="AA70" s="4">
        <f t="shared" si="10"/>
        <v>0</v>
      </c>
      <c r="AB70" s="4">
        <f t="shared" si="11"/>
        <v>0</v>
      </c>
    </row>
    <row r="71" spans="2:28" x14ac:dyDescent="0.25">
      <c r="B71">
        <v>65</v>
      </c>
      <c r="C71" s="1">
        <v>0.105</v>
      </c>
      <c r="D71" s="2">
        <f t="shared" si="21"/>
        <v>942933.33333333337</v>
      </c>
      <c r="E71" s="4">
        <f t="shared" si="16"/>
        <v>957077.33333333326</v>
      </c>
      <c r="F71" s="4">
        <f t="shared" si="22"/>
        <v>1900010.6666666665</v>
      </c>
      <c r="G71" s="4">
        <f t="shared" si="2"/>
        <v>108437333.33333334</v>
      </c>
      <c r="I71">
        <v>65</v>
      </c>
      <c r="J71" s="1">
        <v>0.105</v>
      </c>
      <c r="K71" s="4">
        <f t="shared" si="17"/>
        <v>318240.0000000007</v>
      </c>
      <c r="L71" s="4">
        <f t="shared" si="18"/>
        <v>323013.60000000068</v>
      </c>
      <c r="M71" s="4">
        <f t="shared" si="19"/>
        <v>641253.60000000137</v>
      </c>
      <c r="N71" s="4">
        <f t="shared" si="20"/>
        <v>36597600.000000082</v>
      </c>
      <c r="P71">
        <v>65</v>
      </c>
      <c r="Q71" s="1">
        <v>4.4999999999999998E-2</v>
      </c>
      <c r="R71" s="4">
        <f t="shared" si="6"/>
        <v>0</v>
      </c>
      <c r="S71" s="4">
        <f t="shared" si="14"/>
        <v>0</v>
      </c>
      <c r="T71" s="4">
        <f t="shared" si="7"/>
        <v>0</v>
      </c>
      <c r="U71" s="4">
        <f t="shared" si="8"/>
        <v>0</v>
      </c>
      <c r="W71">
        <v>65</v>
      </c>
      <c r="X71" s="1">
        <v>0.105</v>
      </c>
      <c r="Y71" s="4">
        <f t="shared" si="9"/>
        <v>0</v>
      </c>
      <c r="Z71" s="4">
        <f t="shared" si="15"/>
        <v>0</v>
      </c>
      <c r="AA71" s="4">
        <f t="shared" si="10"/>
        <v>0</v>
      </c>
      <c r="AB71" s="4">
        <f t="shared" si="11"/>
        <v>0</v>
      </c>
    </row>
    <row r="72" spans="2:28" x14ac:dyDescent="0.25">
      <c r="B72">
        <v>66</v>
      </c>
      <c r="C72" s="1">
        <v>0.105</v>
      </c>
      <c r="D72" s="2">
        <f t="shared" si="21"/>
        <v>942933.33333333337</v>
      </c>
      <c r="E72" s="4">
        <f t="shared" si="16"/>
        <v>948826.66666666663</v>
      </c>
      <c r="F72" s="4">
        <f t="shared" si="22"/>
        <v>1891760</v>
      </c>
      <c r="G72" s="4">
        <f t="shared" ref="G72:G135" si="23">G71-D72</f>
        <v>107494400.00000001</v>
      </c>
      <c r="I72">
        <v>66</v>
      </c>
      <c r="J72" s="1">
        <v>0.105</v>
      </c>
      <c r="K72" s="4">
        <f t="shared" si="17"/>
        <v>318240.0000000007</v>
      </c>
      <c r="L72" s="4">
        <f t="shared" si="18"/>
        <v>320229.0000000007</v>
      </c>
      <c r="M72" s="4">
        <f t="shared" si="19"/>
        <v>638469.0000000014</v>
      </c>
      <c r="N72" s="4">
        <f t="shared" si="20"/>
        <v>36279360.000000082</v>
      </c>
      <c r="P72">
        <v>66</v>
      </c>
      <c r="Q72" s="1">
        <v>4.4999999999999998E-2</v>
      </c>
      <c r="R72" s="4">
        <f t="shared" ref="R72:R135" si="24">IF(U71=0,0,U71/($Q$2+1-P72))</f>
        <v>0</v>
      </c>
      <c r="S72" s="4">
        <f t="shared" si="14"/>
        <v>0</v>
      </c>
      <c r="T72" s="4">
        <f t="shared" ref="T72:T135" si="25">S72+R72</f>
        <v>0</v>
      </c>
      <c r="U72" s="4">
        <f t="shared" ref="U72:U135" si="26">U71-R72</f>
        <v>0</v>
      </c>
      <c r="W72">
        <v>66</v>
      </c>
      <c r="X72" s="1">
        <v>0.105</v>
      </c>
      <c r="Y72" s="4">
        <f t="shared" ref="Y72:Y135" si="27">IF(AB71=0,0,AB71/($X$2+1-W72))</f>
        <v>0</v>
      </c>
      <c r="Z72" s="4">
        <f t="shared" si="15"/>
        <v>0</v>
      </c>
      <c r="AA72" s="4">
        <f t="shared" ref="AA72:AA135" si="28">Z72+Y72</f>
        <v>0</v>
      </c>
      <c r="AB72" s="4">
        <f t="shared" ref="AB72:AB135" si="29">AB71-Y72</f>
        <v>0</v>
      </c>
    </row>
    <row r="73" spans="2:28" x14ac:dyDescent="0.25">
      <c r="B73">
        <v>67</v>
      </c>
      <c r="C73" s="1">
        <v>0.105</v>
      </c>
      <c r="D73" s="2">
        <f t="shared" si="21"/>
        <v>942933.33333333349</v>
      </c>
      <c r="E73" s="4">
        <f t="shared" si="16"/>
        <v>940576</v>
      </c>
      <c r="F73" s="4">
        <f t="shared" si="22"/>
        <v>1883509.3333333335</v>
      </c>
      <c r="G73" s="4">
        <f t="shared" si="23"/>
        <v>106551466.66666669</v>
      </c>
      <c r="I73">
        <v>67</v>
      </c>
      <c r="J73" s="1">
        <v>0.105</v>
      </c>
      <c r="K73" s="4">
        <f t="shared" si="17"/>
        <v>318240.0000000007</v>
      </c>
      <c r="L73" s="4">
        <f t="shared" si="18"/>
        <v>317444.40000000066</v>
      </c>
      <c r="M73" s="4">
        <f t="shared" si="19"/>
        <v>635684.4000000013</v>
      </c>
      <c r="N73" s="4">
        <f t="shared" si="20"/>
        <v>35961120.000000082</v>
      </c>
      <c r="P73">
        <v>67</v>
      </c>
      <c r="Q73" s="1">
        <v>4.4999999999999998E-2</v>
      </c>
      <c r="R73" s="4">
        <f t="shared" si="24"/>
        <v>0</v>
      </c>
      <c r="S73" s="4">
        <f t="shared" ref="S73:S136" si="30">(Q73/12)*U72</f>
        <v>0</v>
      </c>
      <c r="T73" s="4">
        <f t="shared" si="25"/>
        <v>0</v>
      </c>
      <c r="U73" s="4">
        <f t="shared" si="26"/>
        <v>0</v>
      </c>
      <c r="W73">
        <v>67</v>
      </c>
      <c r="X73" s="1">
        <v>0.105</v>
      </c>
      <c r="Y73" s="4">
        <f t="shared" si="27"/>
        <v>0</v>
      </c>
      <c r="Z73" s="4">
        <f t="shared" ref="Z73:Z136" si="31">(X73/12)*AB72</f>
        <v>0</v>
      </c>
      <c r="AA73" s="4">
        <f t="shared" si="28"/>
        <v>0</v>
      </c>
      <c r="AB73" s="4">
        <f t="shared" si="29"/>
        <v>0</v>
      </c>
    </row>
    <row r="74" spans="2:28" x14ac:dyDescent="0.25">
      <c r="B74">
        <v>68</v>
      </c>
      <c r="C74" s="1">
        <v>0.105</v>
      </c>
      <c r="D74" s="2">
        <f t="shared" si="21"/>
        <v>942933.33333333349</v>
      </c>
      <c r="E74" s="4">
        <f t="shared" si="16"/>
        <v>932325.33333333337</v>
      </c>
      <c r="F74" s="4">
        <f t="shared" si="22"/>
        <v>1875258.666666667</v>
      </c>
      <c r="G74" s="4">
        <f t="shared" si="23"/>
        <v>105608533.33333336</v>
      </c>
      <c r="I74">
        <v>68</v>
      </c>
      <c r="J74" s="1">
        <v>0.105</v>
      </c>
      <c r="K74" s="4">
        <f t="shared" si="17"/>
        <v>318240.0000000007</v>
      </c>
      <c r="L74" s="4">
        <f t="shared" si="18"/>
        <v>314659.80000000069</v>
      </c>
      <c r="M74" s="4">
        <f t="shared" si="19"/>
        <v>632899.80000000144</v>
      </c>
      <c r="N74" s="4">
        <f t="shared" si="20"/>
        <v>35642880.000000082</v>
      </c>
      <c r="P74">
        <v>68</v>
      </c>
      <c r="Q74" s="1">
        <v>4.4999999999999998E-2</v>
      </c>
      <c r="R74" s="4">
        <f t="shared" si="24"/>
        <v>0</v>
      </c>
      <c r="S74" s="4">
        <f t="shared" si="30"/>
        <v>0</v>
      </c>
      <c r="T74" s="4">
        <f t="shared" si="25"/>
        <v>0</v>
      </c>
      <c r="U74" s="4">
        <f t="shared" si="26"/>
        <v>0</v>
      </c>
      <c r="W74">
        <v>68</v>
      </c>
      <c r="X74" s="1">
        <v>0.105</v>
      </c>
      <c r="Y74" s="4">
        <f t="shared" si="27"/>
        <v>0</v>
      </c>
      <c r="Z74" s="4">
        <f t="shared" si="31"/>
        <v>0</v>
      </c>
      <c r="AA74" s="4">
        <f t="shared" si="28"/>
        <v>0</v>
      </c>
      <c r="AB74" s="4">
        <f t="shared" si="29"/>
        <v>0</v>
      </c>
    </row>
    <row r="75" spans="2:28" x14ac:dyDescent="0.25">
      <c r="B75">
        <v>69</v>
      </c>
      <c r="C75" s="1">
        <v>0.105</v>
      </c>
      <c r="D75" s="2">
        <f t="shared" si="21"/>
        <v>942933.3333333336</v>
      </c>
      <c r="E75" s="4">
        <f t="shared" si="16"/>
        <v>924074.66666666674</v>
      </c>
      <c r="F75" s="4">
        <f t="shared" si="22"/>
        <v>1867008.0000000005</v>
      </c>
      <c r="G75" s="4">
        <f t="shared" si="23"/>
        <v>104665600.00000003</v>
      </c>
      <c r="I75">
        <v>69</v>
      </c>
      <c r="J75" s="1">
        <v>0.105</v>
      </c>
      <c r="K75" s="4">
        <f t="shared" si="17"/>
        <v>318240.00000000076</v>
      </c>
      <c r="L75" s="4">
        <f t="shared" si="18"/>
        <v>311875.20000000071</v>
      </c>
      <c r="M75" s="4">
        <f t="shared" si="19"/>
        <v>630115.20000000147</v>
      </c>
      <c r="N75" s="4">
        <f t="shared" si="20"/>
        <v>35324640.000000082</v>
      </c>
      <c r="P75">
        <v>69</v>
      </c>
      <c r="Q75" s="1">
        <v>4.4999999999999998E-2</v>
      </c>
      <c r="R75" s="4">
        <f t="shared" si="24"/>
        <v>0</v>
      </c>
      <c r="S75" s="4">
        <f t="shared" si="30"/>
        <v>0</v>
      </c>
      <c r="T75" s="4">
        <f t="shared" si="25"/>
        <v>0</v>
      </c>
      <c r="U75" s="4">
        <f t="shared" si="26"/>
        <v>0</v>
      </c>
      <c r="W75">
        <v>69</v>
      </c>
      <c r="X75" s="1">
        <v>0.105</v>
      </c>
      <c r="Y75" s="4">
        <f t="shared" si="27"/>
        <v>0</v>
      </c>
      <c r="Z75" s="4">
        <f t="shared" si="31"/>
        <v>0</v>
      </c>
      <c r="AA75" s="4">
        <f t="shared" si="28"/>
        <v>0</v>
      </c>
      <c r="AB75" s="4">
        <f t="shared" si="29"/>
        <v>0</v>
      </c>
    </row>
    <row r="76" spans="2:28" x14ac:dyDescent="0.25">
      <c r="B76">
        <v>70</v>
      </c>
      <c r="C76" s="1">
        <v>0.105</v>
      </c>
      <c r="D76" s="2">
        <f t="shared" si="21"/>
        <v>942933.3333333336</v>
      </c>
      <c r="E76" s="4">
        <f t="shared" si="16"/>
        <v>915824.00000000012</v>
      </c>
      <c r="F76" s="4">
        <f t="shared" si="22"/>
        <v>1858757.3333333337</v>
      </c>
      <c r="G76" s="4">
        <f t="shared" si="23"/>
        <v>103722666.6666667</v>
      </c>
      <c r="I76">
        <v>70</v>
      </c>
      <c r="J76" s="1">
        <v>0.105</v>
      </c>
      <c r="K76" s="4">
        <f t="shared" si="17"/>
        <v>318240.00000000076</v>
      </c>
      <c r="L76" s="4">
        <f t="shared" si="18"/>
        <v>309090.60000000068</v>
      </c>
      <c r="M76" s="4">
        <f t="shared" si="19"/>
        <v>627330.60000000149</v>
      </c>
      <c r="N76" s="4">
        <f t="shared" si="20"/>
        <v>35006400.000000082</v>
      </c>
      <c r="P76">
        <v>70</v>
      </c>
      <c r="Q76" s="1">
        <v>4.4999999999999998E-2</v>
      </c>
      <c r="R76" s="4">
        <f t="shared" si="24"/>
        <v>0</v>
      </c>
      <c r="S76" s="4">
        <f t="shared" si="30"/>
        <v>0</v>
      </c>
      <c r="T76" s="4">
        <f t="shared" si="25"/>
        <v>0</v>
      </c>
      <c r="U76" s="4">
        <f t="shared" si="26"/>
        <v>0</v>
      </c>
      <c r="W76">
        <v>70</v>
      </c>
      <c r="X76" s="1">
        <v>0.105</v>
      </c>
      <c r="Y76" s="4">
        <f t="shared" si="27"/>
        <v>0</v>
      </c>
      <c r="Z76" s="4">
        <f t="shared" si="31"/>
        <v>0</v>
      </c>
      <c r="AA76" s="4">
        <f t="shared" si="28"/>
        <v>0</v>
      </c>
      <c r="AB76" s="4">
        <f t="shared" si="29"/>
        <v>0</v>
      </c>
    </row>
    <row r="77" spans="2:28" x14ac:dyDescent="0.25">
      <c r="B77">
        <v>71</v>
      </c>
      <c r="C77" s="1">
        <v>0.105</v>
      </c>
      <c r="D77" s="2">
        <f t="shared" si="21"/>
        <v>942933.3333333336</v>
      </c>
      <c r="E77" s="4">
        <f t="shared" si="16"/>
        <v>907573.33333333349</v>
      </c>
      <c r="F77" s="4">
        <f t="shared" si="22"/>
        <v>1850506.666666667</v>
      </c>
      <c r="G77" s="4">
        <f t="shared" si="23"/>
        <v>102779733.33333337</v>
      </c>
      <c r="I77">
        <v>71</v>
      </c>
      <c r="J77" s="1">
        <v>0.105</v>
      </c>
      <c r="K77" s="4">
        <f t="shared" si="17"/>
        <v>318240.00000000076</v>
      </c>
      <c r="L77" s="4">
        <f t="shared" si="18"/>
        <v>306306.0000000007</v>
      </c>
      <c r="M77" s="4">
        <f t="shared" si="19"/>
        <v>624546.0000000014</v>
      </c>
      <c r="N77" s="4">
        <f t="shared" si="20"/>
        <v>34688160.000000082</v>
      </c>
      <c r="P77">
        <v>71</v>
      </c>
      <c r="Q77" s="1">
        <v>4.4999999999999998E-2</v>
      </c>
      <c r="R77" s="4">
        <f t="shared" si="24"/>
        <v>0</v>
      </c>
      <c r="S77" s="4">
        <f t="shared" si="30"/>
        <v>0</v>
      </c>
      <c r="T77" s="4">
        <f t="shared" si="25"/>
        <v>0</v>
      </c>
      <c r="U77" s="4">
        <f t="shared" si="26"/>
        <v>0</v>
      </c>
      <c r="W77">
        <v>71</v>
      </c>
      <c r="X77" s="1">
        <v>0.105</v>
      </c>
      <c r="Y77" s="4">
        <f t="shared" si="27"/>
        <v>0</v>
      </c>
      <c r="Z77" s="4">
        <f t="shared" si="31"/>
        <v>0</v>
      </c>
      <c r="AA77" s="4">
        <f t="shared" si="28"/>
        <v>0</v>
      </c>
      <c r="AB77" s="4">
        <f t="shared" si="29"/>
        <v>0</v>
      </c>
    </row>
    <row r="78" spans="2:28" x14ac:dyDescent="0.25">
      <c r="B78">
        <v>72</v>
      </c>
      <c r="C78" s="1">
        <v>0.105</v>
      </c>
      <c r="D78" s="2">
        <f t="shared" si="21"/>
        <v>942933.33333333372</v>
      </c>
      <c r="E78" s="4">
        <f t="shared" si="16"/>
        <v>899322.66666666698</v>
      </c>
      <c r="F78" s="4">
        <f t="shared" si="22"/>
        <v>1842256.0000000007</v>
      </c>
      <c r="G78" s="4">
        <f t="shared" si="23"/>
        <v>101836800.00000004</v>
      </c>
      <c r="I78">
        <v>72</v>
      </c>
      <c r="J78" s="1">
        <v>0.105</v>
      </c>
      <c r="K78" s="4">
        <f t="shared" si="17"/>
        <v>318240.00000000076</v>
      </c>
      <c r="L78" s="4">
        <f t="shared" si="18"/>
        <v>303521.40000000066</v>
      </c>
      <c r="M78" s="4">
        <f t="shared" si="19"/>
        <v>621761.40000000142</v>
      </c>
      <c r="N78" s="4">
        <f t="shared" si="20"/>
        <v>34369920.000000082</v>
      </c>
      <c r="P78">
        <v>72</v>
      </c>
      <c r="Q78" s="1">
        <v>4.4999999999999998E-2</v>
      </c>
      <c r="R78" s="4">
        <f t="shared" si="24"/>
        <v>0</v>
      </c>
      <c r="S78" s="4">
        <f t="shared" si="30"/>
        <v>0</v>
      </c>
      <c r="T78" s="4">
        <f t="shared" si="25"/>
        <v>0</v>
      </c>
      <c r="U78" s="4">
        <f t="shared" si="26"/>
        <v>0</v>
      </c>
      <c r="W78">
        <v>72</v>
      </c>
      <c r="X78" s="1">
        <v>0.105</v>
      </c>
      <c r="Y78" s="4">
        <f t="shared" si="27"/>
        <v>0</v>
      </c>
      <c r="Z78" s="4">
        <f t="shared" si="31"/>
        <v>0</v>
      </c>
      <c r="AA78" s="4">
        <f t="shared" si="28"/>
        <v>0</v>
      </c>
      <c r="AB78" s="4">
        <f t="shared" si="29"/>
        <v>0</v>
      </c>
    </row>
    <row r="79" spans="2:28" x14ac:dyDescent="0.25">
      <c r="B79">
        <v>73</v>
      </c>
      <c r="C79" s="1">
        <v>0.105</v>
      </c>
      <c r="D79" s="2">
        <f t="shared" si="21"/>
        <v>942933.33333333372</v>
      </c>
      <c r="E79" s="4">
        <f t="shared" si="16"/>
        <v>891072.00000000035</v>
      </c>
      <c r="F79" s="4">
        <f t="shared" si="22"/>
        <v>1834005.333333334</v>
      </c>
      <c r="G79" s="4">
        <f t="shared" si="23"/>
        <v>100893866.66666672</v>
      </c>
      <c r="I79">
        <v>73</v>
      </c>
      <c r="J79" s="1">
        <v>0.105</v>
      </c>
      <c r="K79" s="4">
        <f t="shared" si="17"/>
        <v>318240.00000000076</v>
      </c>
      <c r="L79" s="4">
        <f t="shared" si="18"/>
        <v>300736.80000000069</v>
      </c>
      <c r="M79" s="4">
        <f t="shared" si="19"/>
        <v>618976.80000000144</v>
      </c>
      <c r="N79" s="4">
        <f t="shared" si="20"/>
        <v>34051680.000000082</v>
      </c>
      <c r="P79">
        <v>73</v>
      </c>
      <c r="Q79" s="1">
        <v>4.4999999999999998E-2</v>
      </c>
      <c r="R79" s="4">
        <f t="shared" si="24"/>
        <v>0</v>
      </c>
      <c r="S79" s="4">
        <f t="shared" si="30"/>
        <v>0</v>
      </c>
      <c r="T79" s="4">
        <f t="shared" si="25"/>
        <v>0</v>
      </c>
      <c r="U79" s="4">
        <f t="shared" si="26"/>
        <v>0</v>
      </c>
      <c r="W79">
        <v>73</v>
      </c>
      <c r="X79" s="1">
        <v>0.105</v>
      </c>
      <c r="Y79" s="4">
        <f t="shared" si="27"/>
        <v>0</v>
      </c>
      <c r="Z79" s="4">
        <f t="shared" si="31"/>
        <v>0</v>
      </c>
      <c r="AA79" s="4">
        <f t="shared" si="28"/>
        <v>0</v>
      </c>
      <c r="AB79" s="4">
        <f t="shared" si="29"/>
        <v>0</v>
      </c>
    </row>
    <row r="80" spans="2:28" x14ac:dyDescent="0.25">
      <c r="B80">
        <v>74</v>
      </c>
      <c r="C80" s="1">
        <v>0.105</v>
      </c>
      <c r="D80" s="2">
        <f t="shared" si="21"/>
        <v>942933.33333333384</v>
      </c>
      <c r="E80" s="4">
        <f t="shared" si="16"/>
        <v>882821.33333333372</v>
      </c>
      <c r="F80" s="4">
        <f t="shared" si="22"/>
        <v>1825754.6666666674</v>
      </c>
      <c r="G80" s="4">
        <f t="shared" si="23"/>
        <v>99950933.333333388</v>
      </c>
      <c r="I80">
        <v>74</v>
      </c>
      <c r="J80" s="1">
        <v>0.105</v>
      </c>
      <c r="K80" s="4">
        <f t="shared" si="17"/>
        <v>318240.00000000076</v>
      </c>
      <c r="L80" s="4">
        <f t="shared" si="18"/>
        <v>297952.20000000071</v>
      </c>
      <c r="M80" s="4">
        <f t="shared" si="19"/>
        <v>616192.20000000147</v>
      </c>
      <c r="N80" s="4">
        <f t="shared" si="20"/>
        <v>33733440.000000082</v>
      </c>
      <c r="P80">
        <v>74</v>
      </c>
      <c r="Q80" s="1">
        <v>4.4999999999999998E-2</v>
      </c>
      <c r="R80" s="4">
        <f t="shared" si="24"/>
        <v>0</v>
      </c>
      <c r="S80" s="4">
        <f t="shared" si="30"/>
        <v>0</v>
      </c>
      <c r="T80" s="4">
        <f t="shared" si="25"/>
        <v>0</v>
      </c>
      <c r="U80" s="4">
        <f t="shared" si="26"/>
        <v>0</v>
      </c>
      <c r="W80">
        <v>74</v>
      </c>
      <c r="X80" s="1">
        <v>0.105</v>
      </c>
      <c r="Y80" s="4">
        <f t="shared" si="27"/>
        <v>0</v>
      </c>
      <c r="Z80" s="4">
        <f t="shared" si="31"/>
        <v>0</v>
      </c>
      <c r="AA80" s="4">
        <f t="shared" si="28"/>
        <v>0</v>
      </c>
      <c r="AB80" s="4">
        <f t="shared" si="29"/>
        <v>0</v>
      </c>
    </row>
    <row r="81" spans="2:28" x14ac:dyDescent="0.25">
      <c r="B81">
        <v>75</v>
      </c>
      <c r="C81" s="1">
        <v>0.105</v>
      </c>
      <c r="D81" s="2">
        <f t="shared" si="21"/>
        <v>942933.33333333384</v>
      </c>
      <c r="E81" s="4">
        <f t="shared" si="16"/>
        <v>874570.66666666709</v>
      </c>
      <c r="F81" s="4">
        <f t="shared" si="22"/>
        <v>1817504.0000000009</v>
      </c>
      <c r="G81" s="4">
        <f t="shared" si="23"/>
        <v>99008000.00000006</v>
      </c>
      <c r="I81">
        <v>75</v>
      </c>
      <c r="J81" s="1">
        <v>0.105</v>
      </c>
      <c r="K81" s="4">
        <f t="shared" si="17"/>
        <v>318240.00000000076</v>
      </c>
      <c r="L81" s="4">
        <f t="shared" si="18"/>
        <v>295167.60000000068</v>
      </c>
      <c r="M81" s="4">
        <f t="shared" si="19"/>
        <v>613407.60000000149</v>
      </c>
      <c r="N81" s="4">
        <f t="shared" si="20"/>
        <v>33415200.000000082</v>
      </c>
      <c r="P81">
        <v>75</v>
      </c>
      <c r="Q81" s="1">
        <v>4.4999999999999998E-2</v>
      </c>
      <c r="R81" s="4">
        <f t="shared" si="24"/>
        <v>0</v>
      </c>
      <c r="S81" s="4">
        <f t="shared" si="30"/>
        <v>0</v>
      </c>
      <c r="T81" s="4">
        <f t="shared" si="25"/>
        <v>0</v>
      </c>
      <c r="U81" s="4">
        <f t="shared" si="26"/>
        <v>0</v>
      </c>
      <c r="W81">
        <v>75</v>
      </c>
      <c r="X81" s="1">
        <v>0.105</v>
      </c>
      <c r="Y81" s="4">
        <f t="shared" si="27"/>
        <v>0</v>
      </c>
      <c r="Z81" s="4">
        <f t="shared" si="31"/>
        <v>0</v>
      </c>
      <c r="AA81" s="4">
        <f t="shared" si="28"/>
        <v>0</v>
      </c>
      <c r="AB81" s="4">
        <f t="shared" si="29"/>
        <v>0</v>
      </c>
    </row>
    <row r="82" spans="2:28" x14ac:dyDescent="0.25">
      <c r="B82">
        <v>76</v>
      </c>
      <c r="C82" s="1">
        <v>0.105</v>
      </c>
      <c r="D82" s="2">
        <f t="shared" si="21"/>
        <v>942933.33333333395</v>
      </c>
      <c r="E82" s="4">
        <f t="shared" si="16"/>
        <v>866320.00000000047</v>
      </c>
      <c r="F82" s="4">
        <f t="shared" si="22"/>
        <v>1809253.3333333344</v>
      </c>
      <c r="G82" s="4">
        <f t="shared" si="23"/>
        <v>98065066.666666731</v>
      </c>
      <c r="I82">
        <v>76</v>
      </c>
      <c r="J82" s="1">
        <v>0.105</v>
      </c>
      <c r="K82" s="4">
        <f t="shared" si="17"/>
        <v>318240.00000000076</v>
      </c>
      <c r="L82" s="4">
        <f t="shared" si="18"/>
        <v>292383.0000000007</v>
      </c>
      <c r="M82" s="4">
        <f t="shared" si="19"/>
        <v>610623.0000000014</v>
      </c>
      <c r="N82" s="4">
        <f t="shared" si="20"/>
        <v>33096960.000000082</v>
      </c>
      <c r="P82">
        <v>76</v>
      </c>
      <c r="Q82" s="1">
        <v>4.4999999999999998E-2</v>
      </c>
      <c r="R82" s="4">
        <f t="shared" si="24"/>
        <v>0</v>
      </c>
      <c r="S82" s="4">
        <f t="shared" si="30"/>
        <v>0</v>
      </c>
      <c r="T82" s="4">
        <f t="shared" si="25"/>
        <v>0</v>
      </c>
      <c r="U82" s="4">
        <f t="shared" si="26"/>
        <v>0</v>
      </c>
      <c r="W82">
        <v>76</v>
      </c>
      <c r="X82" s="1">
        <v>0.105</v>
      </c>
      <c r="Y82" s="4">
        <f t="shared" si="27"/>
        <v>0</v>
      </c>
      <c r="Z82" s="4">
        <f t="shared" si="31"/>
        <v>0</v>
      </c>
      <c r="AA82" s="4">
        <f t="shared" si="28"/>
        <v>0</v>
      </c>
      <c r="AB82" s="4">
        <f t="shared" si="29"/>
        <v>0</v>
      </c>
    </row>
    <row r="83" spans="2:28" x14ac:dyDescent="0.25">
      <c r="B83">
        <v>77</v>
      </c>
      <c r="C83" s="1">
        <v>0.105</v>
      </c>
      <c r="D83" s="2">
        <f t="shared" si="21"/>
        <v>942933.33333333395</v>
      </c>
      <c r="E83" s="4">
        <f t="shared" si="16"/>
        <v>858069.33333333384</v>
      </c>
      <c r="F83" s="4">
        <f t="shared" si="22"/>
        <v>1801002.6666666679</v>
      </c>
      <c r="G83" s="4">
        <f t="shared" si="23"/>
        <v>97122133.333333403</v>
      </c>
      <c r="I83">
        <v>77</v>
      </c>
      <c r="J83" s="1">
        <v>0.105</v>
      </c>
      <c r="K83" s="4">
        <f t="shared" si="17"/>
        <v>318240.00000000081</v>
      </c>
      <c r="L83" s="4">
        <f t="shared" si="18"/>
        <v>289598.40000000066</v>
      </c>
      <c r="M83" s="4">
        <f t="shared" si="19"/>
        <v>607838.40000000154</v>
      </c>
      <c r="N83" s="4">
        <f t="shared" si="20"/>
        <v>32778720.000000082</v>
      </c>
      <c r="P83">
        <v>77</v>
      </c>
      <c r="Q83" s="1">
        <v>4.4999999999999998E-2</v>
      </c>
      <c r="R83" s="4">
        <f t="shared" si="24"/>
        <v>0</v>
      </c>
      <c r="S83" s="4">
        <f t="shared" si="30"/>
        <v>0</v>
      </c>
      <c r="T83" s="4">
        <f t="shared" si="25"/>
        <v>0</v>
      </c>
      <c r="U83" s="4">
        <f t="shared" si="26"/>
        <v>0</v>
      </c>
      <c r="W83">
        <v>77</v>
      </c>
      <c r="X83" s="1">
        <v>0.105</v>
      </c>
      <c r="Y83" s="4">
        <f t="shared" si="27"/>
        <v>0</v>
      </c>
      <c r="Z83" s="4">
        <f t="shared" si="31"/>
        <v>0</v>
      </c>
      <c r="AA83" s="4">
        <f t="shared" si="28"/>
        <v>0</v>
      </c>
      <c r="AB83" s="4">
        <f t="shared" si="29"/>
        <v>0</v>
      </c>
    </row>
    <row r="84" spans="2:28" x14ac:dyDescent="0.25">
      <c r="B84">
        <v>78</v>
      </c>
      <c r="C84" s="1">
        <v>0.105</v>
      </c>
      <c r="D84" s="2">
        <f t="shared" si="21"/>
        <v>942933.33333333395</v>
      </c>
      <c r="E84" s="4">
        <f t="shared" si="16"/>
        <v>849818.66666666721</v>
      </c>
      <c r="F84" s="4">
        <f t="shared" si="22"/>
        <v>1792752.0000000012</v>
      </c>
      <c r="G84" s="4">
        <f t="shared" si="23"/>
        <v>96179200.000000075</v>
      </c>
      <c r="I84">
        <v>78</v>
      </c>
      <c r="J84" s="1">
        <v>0.105</v>
      </c>
      <c r="K84" s="4">
        <f t="shared" si="17"/>
        <v>318240.00000000081</v>
      </c>
      <c r="L84" s="4">
        <f t="shared" si="18"/>
        <v>286813.80000000069</v>
      </c>
      <c r="M84" s="4">
        <f t="shared" si="19"/>
        <v>605053.80000000144</v>
      </c>
      <c r="N84" s="4">
        <f t="shared" si="20"/>
        <v>32460480.000000082</v>
      </c>
      <c r="P84">
        <v>78</v>
      </c>
      <c r="Q84" s="1">
        <v>4.4999999999999998E-2</v>
      </c>
      <c r="R84" s="4">
        <f t="shared" si="24"/>
        <v>0</v>
      </c>
      <c r="S84" s="4">
        <f t="shared" si="30"/>
        <v>0</v>
      </c>
      <c r="T84" s="4">
        <f t="shared" si="25"/>
        <v>0</v>
      </c>
      <c r="U84" s="4">
        <f t="shared" si="26"/>
        <v>0</v>
      </c>
      <c r="W84">
        <v>78</v>
      </c>
      <c r="X84" s="1">
        <v>0.105</v>
      </c>
      <c r="Y84" s="4">
        <f t="shared" si="27"/>
        <v>0</v>
      </c>
      <c r="Z84" s="4">
        <f t="shared" si="31"/>
        <v>0</v>
      </c>
      <c r="AA84" s="4">
        <f t="shared" si="28"/>
        <v>0</v>
      </c>
      <c r="AB84" s="4">
        <f t="shared" si="29"/>
        <v>0</v>
      </c>
    </row>
    <row r="85" spans="2:28" x14ac:dyDescent="0.25">
      <c r="B85">
        <v>79</v>
      </c>
      <c r="C85" s="1">
        <v>0.105</v>
      </c>
      <c r="D85" s="2">
        <f t="shared" si="21"/>
        <v>942933.33333333407</v>
      </c>
      <c r="E85" s="4">
        <f t="shared" si="16"/>
        <v>841568.00000000058</v>
      </c>
      <c r="F85" s="4">
        <f t="shared" si="22"/>
        <v>1784501.3333333347</v>
      </c>
      <c r="G85" s="4">
        <f t="shared" si="23"/>
        <v>95236266.666666746</v>
      </c>
      <c r="I85">
        <v>79</v>
      </c>
      <c r="J85" s="1">
        <v>0.105</v>
      </c>
      <c r="K85" s="4">
        <f t="shared" si="17"/>
        <v>318240.00000000081</v>
      </c>
      <c r="L85" s="4">
        <f t="shared" si="18"/>
        <v>284029.20000000071</v>
      </c>
      <c r="M85" s="4">
        <f t="shared" si="19"/>
        <v>602269.20000000158</v>
      </c>
      <c r="N85" s="4">
        <f t="shared" si="20"/>
        <v>32142240.000000082</v>
      </c>
      <c r="P85">
        <v>79</v>
      </c>
      <c r="Q85" s="1">
        <v>4.4999999999999998E-2</v>
      </c>
      <c r="R85" s="4">
        <f t="shared" si="24"/>
        <v>0</v>
      </c>
      <c r="S85" s="4">
        <f t="shared" si="30"/>
        <v>0</v>
      </c>
      <c r="T85" s="4">
        <f t="shared" si="25"/>
        <v>0</v>
      </c>
      <c r="U85" s="4">
        <f t="shared" si="26"/>
        <v>0</v>
      </c>
      <c r="W85">
        <v>79</v>
      </c>
      <c r="X85" s="1">
        <v>0.105</v>
      </c>
      <c r="Y85" s="4">
        <f t="shared" si="27"/>
        <v>0</v>
      </c>
      <c r="Z85" s="4">
        <f t="shared" si="31"/>
        <v>0</v>
      </c>
      <c r="AA85" s="4">
        <f t="shared" si="28"/>
        <v>0</v>
      </c>
      <c r="AB85" s="4">
        <f t="shared" si="29"/>
        <v>0</v>
      </c>
    </row>
    <row r="86" spans="2:28" x14ac:dyDescent="0.25">
      <c r="B86">
        <v>80</v>
      </c>
      <c r="C86" s="1">
        <v>0.105</v>
      </c>
      <c r="D86" s="2">
        <f t="shared" si="21"/>
        <v>942933.33333333407</v>
      </c>
      <c r="E86" s="4">
        <f t="shared" si="16"/>
        <v>833317.33333333395</v>
      </c>
      <c r="F86" s="4">
        <f t="shared" si="22"/>
        <v>1776250.6666666679</v>
      </c>
      <c r="G86" s="4">
        <f t="shared" si="23"/>
        <v>94293333.333333418</v>
      </c>
      <c r="I86">
        <v>80</v>
      </c>
      <c r="J86" s="1">
        <v>0.105</v>
      </c>
      <c r="K86" s="4">
        <f t="shared" si="17"/>
        <v>318240.00000000081</v>
      </c>
      <c r="L86" s="4">
        <f t="shared" si="18"/>
        <v>281244.60000000068</v>
      </c>
      <c r="M86" s="4">
        <f t="shared" si="19"/>
        <v>599484.60000000149</v>
      </c>
      <c r="N86" s="4">
        <f t="shared" si="20"/>
        <v>31824000.000000082</v>
      </c>
      <c r="P86">
        <v>80</v>
      </c>
      <c r="Q86" s="1">
        <v>4.4999999999999998E-2</v>
      </c>
      <c r="R86" s="4">
        <f t="shared" si="24"/>
        <v>0</v>
      </c>
      <c r="S86" s="4">
        <f t="shared" si="30"/>
        <v>0</v>
      </c>
      <c r="T86" s="4">
        <f t="shared" si="25"/>
        <v>0</v>
      </c>
      <c r="U86" s="4">
        <f t="shared" si="26"/>
        <v>0</v>
      </c>
      <c r="W86">
        <v>80</v>
      </c>
      <c r="X86" s="1">
        <v>0.105</v>
      </c>
      <c r="Y86" s="4">
        <f t="shared" si="27"/>
        <v>0</v>
      </c>
      <c r="Z86" s="4">
        <f t="shared" si="31"/>
        <v>0</v>
      </c>
      <c r="AA86" s="4">
        <f t="shared" si="28"/>
        <v>0</v>
      </c>
      <c r="AB86" s="4">
        <f t="shared" si="29"/>
        <v>0</v>
      </c>
    </row>
    <row r="87" spans="2:28" x14ac:dyDescent="0.25">
      <c r="B87">
        <v>81</v>
      </c>
      <c r="C87" s="1">
        <v>0.105</v>
      </c>
      <c r="D87" s="2">
        <f t="shared" si="21"/>
        <v>942933.33333333419</v>
      </c>
      <c r="E87" s="4">
        <f t="shared" si="16"/>
        <v>825066.66666666733</v>
      </c>
      <c r="F87" s="4">
        <f t="shared" si="22"/>
        <v>1768000.0000000014</v>
      </c>
      <c r="G87" s="4">
        <f t="shared" si="23"/>
        <v>93350400.000000089</v>
      </c>
      <c r="I87">
        <v>81</v>
      </c>
      <c r="J87" s="1">
        <v>0.105</v>
      </c>
      <c r="K87" s="4">
        <f t="shared" si="17"/>
        <v>318240.00000000081</v>
      </c>
      <c r="L87" s="4">
        <f t="shared" si="18"/>
        <v>278460.0000000007</v>
      </c>
      <c r="M87" s="4">
        <f t="shared" si="19"/>
        <v>596700.00000000151</v>
      </c>
      <c r="N87" s="4">
        <f t="shared" si="20"/>
        <v>31505760.000000082</v>
      </c>
      <c r="P87">
        <v>81</v>
      </c>
      <c r="Q87" s="1">
        <v>4.4999999999999998E-2</v>
      </c>
      <c r="R87" s="4">
        <f t="shared" si="24"/>
        <v>0</v>
      </c>
      <c r="S87" s="4">
        <f t="shared" si="30"/>
        <v>0</v>
      </c>
      <c r="T87" s="4">
        <f t="shared" si="25"/>
        <v>0</v>
      </c>
      <c r="U87" s="4">
        <f t="shared" si="26"/>
        <v>0</v>
      </c>
      <c r="W87">
        <v>81</v>
      </c>
      <c r="X87" s="1">
        <v>0.105</v>
      </c>
      <c r="Y87" s="4">
        <f t="shared" si="27"/>
        <v>0</v>
      </c>
      <c r="Z87" s="4">
        <f t="shared" si="31"/>
        <v>0</v>
      </c>
      <c r="AA87" s="4">
        <f t="shared" si="28"/>
        <v>0</v>
      </c>
      <c r="AB87" s="4">
        <f t="shared" si="29"/>
        <v>0</v>
      </c>
    </row>
    <row r="88" spans="2:28" x14ac:dyDescent="0.25">
      <c r="B88">
        <v>82</v>
      </c>
      <c r="C88" s="1">
        <v>0.105</v>
      </c>
      <c r="D88" s="2">
        <f t="shared" si="21"/>
        <v>942933.33333333419</v>
      </c>
      <c r="E88" s="4">
        <f t="shared" si="16"/>
        <v>816816.0000000007</v>
      </c>
      <c r="F88" s="4">
        <f t="shared" si="22"/>
        <v>1759749.3333333349</v>
      </c>
      <c r="G88" s="4">
        <f t="shared" si="23"/>
        <v>92407466.666666761</v>
      </c>
      <c r="I88">
        <v>82</v>
      </c>
      <c r="J88" s="1">
        <v>0.105</v>
      </c>
      <c r="K88" s="4">
        <f t="shared" si="17"/>
        <v>318240.00000000081</v>
      </c>
      <c r="L88" s="4">
        <f t="shared" si="18"/>
        <v>275675.40000000066</v>
      </c>
      <c r="M88" s="4">
        <f t="shared" si="19"/>
        <v>593915.40000000154</v>
      </c>
      <c r="N88" s="4">
        <f t="shared" si="20"/>
        <v>31187520.000000082</v>
      </c>
      <c r="P88">
        <v>82</v>
      </c>
      <c r="Q88" s="1">
        <v>4.4999999999999998E-2</v>
      </c>
      <c r="R88" s="4">
        <f t="shared" si="24"/>
        <v>0</v>
      </c>
      <c r="S88" s="4">
        <f t="shared" si="30"/>
        <v>0</v>
      </c>
      <c r="T88" s="4">
        <f t="shared" si="25"/>
        <v>0</v>
      </c>
      <c r="U88" s="4">
        <f t="shared" si="26"/>
        <v>0</v>
      </c>
      <c r="W88">
        <v>82</v>
      </c>
      <c r="X88" s="1">
        <v>0.105</v>
      </c>
      <c r="Y88" s="4">
        <f t="shared" si="27"/>
        <v>0</v>
      </c>
      <c r="Z88" s="4">
        <f t="shared" si="31"/>
        <v>0</v>
      </c>
      <c r="AA88" s="4">
        <f t="shared" si="28"/>
        <v>0</v>
      </c>
      <c r="AB88" s="4">
        <f t="shared" si="29"/>
        <v>0</v>
      </c>
    </row>
    <row r="89" spans="2:28" x14ac:dyDescent="0.25">
      <c r="B89">
        <v>83</v>
      </c>
      <c r="C89" s="1">
        <v>0.105</v>
      </c>
      <c r="D89" s="2">
        <f t="shared" si="21"/>
        <v>942933.3333333343</v>
      </c>
      <c r="E89" s="4">
        <f t="shared" si="16"/>
        <v>808565.33333333407</v>
      </c>
      <c r="F89" s="4">
        <f t="shared" si="22"/>
        <v>1751498.6666666684</v>
      </c>
      <c r="G89" s="4">
        <f t="shared" si="23"/>
        <v>91464533.333333433</v>
      </c>
      <c r="I89">
        <v>83</v>
      </c>
      <c r="J89" s="1">
        <v>0.105</v>
      </c>
      <c r="K89" s="4">
        <f t="shared" si="17"/>
        <v>318240.00000000081</v>
      </c>
      <c r="L89" s="4">
        <f t="shared" si="18"/>
        <v>272890.80000000069</v>
      </c>
      <c r="M89" s="4">
        <f t="shared" si="19"/>
        <v>591130.80000000144</v>
      </c>
      <c r="N89" s="4">
        <f t="shared" si="20"/>
        <v>30869280.000000082</v>
      </c>
      <c r="P89">
        <v>83</v>
      </c>
      <c r="Q89" s="1">
        <v>4.4999999999999998E-2</v>
      </c>
      <c r="R89" s="4">
        <f t="shared" si="24"/>
        <v>0</v>
      </c>
      <c r="S89" s="4">
        <f t="shared" si="30"/>
        <v>0</v>
      </c>
      <c r="T89" s="4">
        <f t="shared" si="25"/>
        <v>0</v>
      </c>
      <c r="U89" s="4">
        <f t="shared" si="26"/>
        <v>0</v>
      </c>
      <c r="W89">
        <v>83</v>
      </c>
      <c r="X89" s="1">
        <v>0.105</v>
      </c>
      <c r="Y89" s="4">
        <f t="shared" si="27"/>
        <v>0</v>
      </c>
      <c r="Z89" s="4">
        <f t="shared" si="31"/>
        <v>0</v>
      </c>
      <c r="AA89" s="4">
        <f t="shared" si="28"/>
        <v>0</v>
      </c>
      <c r="AB89" s="4">
        <f t="shared" si="29"/>
        <v>0</v>
      </c>
    </row>
    <row r="90" spans="2:28" x14ac:dyDescent="0.25">
      <c r="B90">
        <v>84</v>
      </c>
      <c r="C90" s="1">
        <v>0.105</v>
      </c>
      <c r="D90" s="2">
        <f t="shared" si="21"/>
        <v>942933.3333333343</v>
      </c>
      <c r="E90" s="4">
        <f t="shared" si="16"/>
        <v>800314.66666666744</v>
      </c>
      <c r="F90" s="4">
        <f t="shared" si="22"/>
        <v>1743248.0000000019</v>
      </c>
      <c r="G90" s="4">
        <f t="shared" si="23"/>
        <v>90521600.000000104</v>
      </c>
      <c r="I90">
        <v>84</v>
      </c>
      <c r="J90" s="1">
        <v>0.105</v>
      </c>
      <c r="K90" s="4">
        <f t="shared" si="17"/>
        <v>318240.00000000087</v>
      </c>
      <c r="L90" s="4">
        <f t="shared" si="18"/>
        <v>270106.20000000071</v>
      </c>
      <c r="M90" s="4">
        <f t="shared" si="19"/>
        <v>588346.20000000158</v>
      </c>
      <c r="N90" s="4">
        <f t="shared" si="20"/>
        <v>30551040.000000082</v>
      </c>
      <c r="P90">
        <v>84</v>
      </c>
      <c r="Q90" s="1">
        <v>4.4999999999999998E-2</v>
      </c>
      <c r="R90" s="4">
        <f t="shared" si="24"/>
        <v>0</v>
      </c>
      <c r="S90" s="4">
        <f t="shared" si="30"/>
        <v>0</v>
      </c>
      <c r="T90" s="4">
        <f t="shared" si="25"/>
        <v>0</v>
      </c>
      <c r="U90" s="4">
        <f t="shared" si="26"/>
        <v>0</v>
      </c>
      <c r="W90">
        <v>84</v>
      </c>
      <c r="X90" s="1">
        <v>0.105</v>
      </c>
      <c r="Y90" s="4">
        <f t="shared" si="27"/>
        <v>0</v>
      </c>
      <c r="Z90" s="4">
        <f t="shared" si="31"/>
        <v>0</v>
      </c>
      <c r="AA90" s="4">
        <f t="shared" si="28"/>
        <v>0</v>
      </c>
      <c r="AB90" s="4">
        <f t="shared" si="29"/>
        <v>0</v>
      </c>
    </row>
    <row r="91" spans="2:28" x14ac:dyDescent="0.25">
      <c r="B91">
        <v>85</v>
      </c>
      <c r="C91" s="1">
        <v>0.105</v>
      </c>
      <c r="D91" s="2">
        <f t="shared" si="21"/>
        <v>942933.33333333442</v>
      </c>
      <c r="E91" s="4">
        <f t="shared" si="16"/>
        <v>792064.00000000081</v>
      </c>
      <c r="F91" s="4">
        <f t="shared" si="22"/>
        <v>1734997.3333333354</v>
      </c>
      <c r="G91" s="4">
        <f t="shared" si="23"/>
        <v>89578666.666666776</v>
      </c>
      <c r="I91">
        <v>85</v>
      </c>
      <c r="J91" s="1">
        <v>0.105</v>
      </c>
      <c r="K91" s="4">
        <f t="shared" si="17"/>
        <v>318240.00000000087</v>
      </c>
      <c r="L91" s="4">
        <f t="shared" si="18"/>
        <v>267321.60000000068</v>
      </c>
      <c r="M91" s="4">
        <f t="shared" si="19"/>
        <v>585561.60000000149</v>
      </c>
      <c r="N91" s="4">
        <f t="shared" si="20"/>
        <v>30232800.000000082</v>
      </c>
      <c r="P91">
        <v>85</v>
      </c>
      <c r="Q91" s="1">
        <v>4.4999999999999998E-2</v>
      </c>
      <c r="R91" s="4">
        <f t="shared" si="24"/>
        <v>0</v>
      </c>
      <c r="S91" s="4">
        <f t="shared" si="30"/>
        <v>0</v>
      </c>
      <c r="T91" s="4">
        <f t="shared" si="25"/>
        <v>0</v>
      </c>
      <c r="U91" s="4">
        <f t="shared" si="26"/>
        <v>0</v>
      </c>
      <c r="W91">
        <v>85</v>
      </c>
      <c r="X91" s="1">
        <v>0.105</v>
      </c>
      <c r="Y91" s="4">
        <f t="shared" si="27"/>
        <v>0</v>
      </c>
      <c r="Z91" s="4">
        <f t="shared" si="31"/>
        <v>0</v>
      </c>
      <c r="AA91" s="4">
        <f t="shared" si="28"/>
        <v>0</v>
      </c>
      <c r="AB91" s="4">
        <f t="shared" si="29"/>
        <v>0</v>
      </c>
    </row>
    <row r="92" spans="2:28" x14ac:dyDescent="0.25">
      <c r="B92">
        <v>86</v>
      </c>
      <c r="C92" s="1">
        <v>0.105</v>
      </c>
      <c r="D92" s="2">
        <f t="shared" si="21"/>
        <v>942933.33333333454</v>
      </c>
      <c r="E92" s="4">
        <f t="shared" si="16"/>
        <v>783813.33333333419</v>
      </c>
      <c r="F92" s="4">
        <f t="shared" si="22"/>
        <v>1726746.6666666688</v>
      </c>
      <c r="G92" s="4">
        <f t="shared" si="23"/>
        <v>88635733.333333448</v>
      </c>
      <c r="I92">
        <v>86</v>
      </c>
      <c r="J92" s="1">
        <v>0.105</v>
      </c>
      <c r="K92" s="4">
        <f t="shared" si="17"/>
        <v>318240.00000000087</v>
      </c>
      <c r="L92" s="4">
        <f t="shared" si="18"/>
        <v>264537.0000000007</v>
      </c>
      <c r="M92" s="4">
        <f t="shared" si="19"/>
        <v>582777.00000000163</v>
      </c>
      <c r="N92" s="4">
        <f t="shared" si="20"/>
        <v>29914560.000000082</v>
      </c>
      <c r="P92">
        <v>86</v>
      </c>
      <c r="Q92" s="1">
        <v>4.4999999999999998E-2</v>
      </c>
      <c r="R92" s="4">
        <f t="shared" si="24"/>
        <v>0</v>
      </c>
      <c r="S92" s="4">
        <f t="shared" si="30"/>
        <v>0</v>
      </c>
      <c r="T92" s="4">
        <f t="shared" si="25"/>
        <v>0</v>
      </c>
      <c r="U92" s="4">
        <f t="shared" si="26"/>
        <v>0</v>
      </c>
      <c r="W92">
        <v>86</v>
      </c>
      <c r="X92" s="1">
        <v>0.105</v>
      </c>
      <c r="Y92" s="4">
        <f t="shared" si="27"/>
        <v>0</v>
      </c>
      <c r="Z92" s="4">
        <f t="shared" si="31"/>
        <v>0</v>
      </c>
      <c r="AA92" s="4">
        <f t="shared" si="28"/>
        <v>0</v>
      </c>
      <c r="AB92" s="4">
        <f t="shared" si="29"/>
        <v>0</v>
      </c>
    </row>
    <row r="93" spans="2:28" x14ac:dyDescent="0.25">
      <c r="B93">
        <v>87</v>
      </c>
      <c r="C93" s="1">
        <v>0.105</v>
      </c>
      <c r="D93" s="2">
        <f t="shared" si="21"/>
        <v>942933.33333333454</v>
      </c>
      <c r="E93" s="4">
        <f t="shared" si="16"/>
        <v>775562.66666666756</v>
      </c>
      <c r="F93" s="4">
        <f t="shared" si="22"/>
        <v>1718496.0000000021</v>
      </c>
      <c r="G93" s="4">
        <f t="shared" si="23"/>
        <v>87692800.000000119</v>
      </c>
      <c r="I93">
        <v>87</v>
      </c>
      <c r="J93" s="1">
        <v>0.105</v>
      </c>
      <c r="K93" s="4">
        <f t="shared" si="17"/>
        <v>318240.00000000087</v>
      </c>
      <c r="L93" s="4">
        <f t="shared" si="18"/>
        <v>261752.40000000069</v>
      </c>
      <c r="M93" s="4">
        <f t="shared" si="19"/>
        <v>579992.40000000154</v>
      </c>
      <c r="N93" s="4">
        <f t="shared" si="20"/>
        <v>29596320.000000082</v>
      </c>
      <c r="P93">
        <v>87</v>
      </c>
      <c r="Q93" s="1">
        <v>4.4999999999999998E-2</v>
      </c>
      <c r="R93" s="4">
        <f t="shared" si="24"/>
        <v>0</v>
      </c>
      <c r="S93" s="4">
        <f t="shared" si="30"/>
        <v>0</v>
      </c>
      <c r="T93" s="4">
        <f t="shared" si="25"/>
        <v>0</v>
      </c>
      <c r="U93" s="4">
        <f t="shared" si="26"/>
        <v>0</v>
      </c>
      <c r="W93">
        <v>87</v>
      </c>
      <c r="X93" s="1">
        <v>0.105</v>
      </c>
      <c r="Y93" s="4">
        <f t="shared" si="27"/>
        <v>0</v>
      </c>
      <c r="Z93" s="4">
        <f t="shared" si="31"/>
        <v>0</v>
      </c>
      <c r="AA93" s="4">
        <f t="shared" si="28"/>
        <v>0</v>
      </c>
      <c r="AB93" s="4">
        <f t="shared" si="29"/>
        <v>0</v>
      </c>
    </row>
    <row r="94" spans="2:28" x14ac:dyDescent="0.25">
      <c r="B94">
        <v>88</v>
      </c>
      <c r="C94" s="1">
        <v>0.105</v>
      </c>
      <c r="D94" s="2">
        <f t="shared" si="21"/>
        <v>942933.33333333465</v>
      </c>
      <c r="E94" s="4">
        <f t="shared" si="16"/>
        <v>767312.00000000093</v>
      </c>
      <c r="F94" s="4">
        <f t="shared" si="22"/>
        <v>1710245.3333333356</v>
      </c>
      <c r="G94" s="4">
        <f t="shared" si="23"/>
        <v>86749866.666666791</v>
      </c>
      <c r="I94">
        <v>88</v>
      </c>
      <c r="J94" s="1">
        <v>0.105</v>
      </c>
      <c r="K94" s="4">
        <f t="shared" si="17"/>
        <v>318240.00000000087</v>
      </c>
      <c r="L94" s="4">
        <f t="shared" si="18"/>
        <v>258967.80000000069</v>
      </c>
      <c r="M94" s="4">
        <f t="shared" si="19"/>
        <v>577207.80000000156</v>
      </c>
      <c r="N94" s="4">
        <f t="shared" si="20"/>
        <v>29278080.000000082</v>
      </c>
      <c r="P94">
        <v>88</v>
      </c>
      <c r="Q94" s="1">
        <v>4.4999999999999998E-2</v>
      </c>
      <c r="R94" s="4">
        <f t="shared" si="24"/>
        <v>0</v>
      </c>
      <c r="S94" s="4">
        <f t="shared" si="30"/>
        <v>0</v>
      </c>
      <c r="T94" s="4">
        <f t="shared" si="25"/>
        <v>0</v>
      </c>
      <c r="U94" s="4">
        <f t="shared" si="26"/>
        <v>0</v>
      </c>
      <c r="W94">
        <v>88</v>
      </c>
      <c r="X94" s="1">
        <v>0.105</v>
      </c>
      <c r="Y94" s="4">
        <f t="shared" si="27"/>
        <v>0</v>
      </c>
      <c r="Z94" s="4">
        <f t="shared" si="31"/>
        <v>0</v>
      </c>
      <c r="AA94" s="4">
        <f t="shared" si="28"/>
        <v>0</v>
      </c>
      <c r="AB94" s="4">
        <f t="shared" si="29"/>
        <v>0</v>
      </c>
    </row>
    <row r="95" spans="2:28" x14ac:dyDescent="0.25">
      <c r="B95">
        <v>89</v>
      </c>
      <c r="C95" s="1">
        <v>0.105</v>
      </c>
      <c r="D95" s="2">
        <f t="shared" si="21"/>
        <v>942933.33333333465</v>
      </c>
      <c r="E95" s="4">
        <f t="shared" si="16"/>
        <v>759061.3333333343</v>
      </c>
      <c r="F95" s="4">
        <f t="shared" si="22"/>
        <v>1701994.6666666688</v>
      </c>
      <c r="G95" s="4">
        <f t="shared" si="23"/>
        <v>85806933.333333462</v>
      </c>
      <c r="I95">
        <v>89</v>
      </c>
      <c r="J95" s="1">
        <v>0.105</v>
      </c>
      <c r="K95" s="4">
        <f t="shared" si="17"/>
        <v>318240.00000000087</v>
      </c>
      <c r="L95" s="4">
        <f t="shared" si="18"/>
        <v>256183.20000000068</v>
      </c>
      <c r="M95" s="4">
        <f t="shared" si="19"/>
        <v>574423.20000000158</v>
      </c>
      <c r="N95" s="4">
        <f t="shared" si="20"/>
        <v>28959840.000000082</v>
      </c>
      <c r="P95">
        <v>89</v>
      </c>
      <c r="Q95" s="1">
        <v>4.4999999999999998E-2</v>
      </c>
      <c r="R95" s="4">
        <f t="shared" si="24"/>
        <v>0</v>
      </c>
      <c r="S95" s="4">
        <f t="shared" si="30"/>
        <v>0</v>
      </c>
      <c r="T95" s="4">
        <f t="shared" si="25"/>
        <v>0</v>
      </c>
      <c r="U95" s="4">
        <f t="shared" si="26"/>
        <v>0</v>
      </c>
      <c r="W95">
        <v>89</v>
      </c>
      <c r="X95" s="1">
        <v>0.105</v>
      </c>
      <c r="Y95" s="4">
        <f t="shared" si="27"/>
        <v>0</v>
      </c>
      <c r="Z95" s="4">
        <f t="shared" si="31"/>
        <v>0</v>
      </c>
      <c r="AA95" s="4">
        <f t="shared" si="28"/>
        <v>0</v>
      </c>
      <c r="AB95" s="4">
        <f t="shared" si="29"/>
        <v>0</v>
      </c>
    </row>
    <row r="96" spans="2:28" x14ac:dyDescent="0.25">
      <c r="B96">
        <v>90</v>
      </c>
      <c r="C96" s="1">
        <v>0.105</v>
      </c>
      <c r="D96" s="2">
        <f t="shared" si="21"/>
        <v>942933.33333333477</v>
      </c>
      <c r="E96" s="4">
        <f t="shared" si="16"/>
        <v>750810.66666666768</v>
      </c>
      <c r="F96" s="4">
        <f t="shared" si="22"/>
        <v>1693744.0000000023</v>
      </c>
      <c r="G96" s="4">
        <f t="shared" si="23"/>
        <v>84864000.000000134</v>
      </c>
      <c r="I96">
        <v>90</v>
      </c>
      <c r="J96" s="1">
        <v>0.105</v>
      </c>
      <c r="K96" s="4">
        <f t="shared" si="17"/>
        <v>318240.00000000087</v>
      </c>
      <c r="L96" s="4">
        <f t="shared" si="18"/>
        <v>253398.6000000007</v>
      </c>
      <c r="M96" s="4">
        <f t="shared" si="19"/>
        <v>571638.60000000161</v>
      </c>
      <c r="N96" s="4">
        <f t="shared" si="20"/>
        <v>28641600.000000082</v>
      </c>
      <c r="P96">
        <v>90</v>
      </c>
      <c r="Q96" s="1">
        <v>4.4999999999999998E-2</v>
      </c>
      <c r="R96" s="4">
        <f t="shared" si="24"/>
        <v>0</v>
      </c>
      <c r="S96" s="4">
        <f t="shared" si="30"/>
        <v>0</v>
      </c>
      <c r="T96" s="4">
        <f t="shared" si="25"/>
        <v>0</v>
      </c>
      <c r="U96" s="4">
        <f t="shared" si="26"/>
        <v>0</v>
      </c>
      <c r="W96">
        <v>90</v>
      </c>
      <c r="X96" s="1">
        <v>0.105</v>
      </c>
      <c r="Y96" s="4">
        <f t="shared" si="27"/>
        <v>0</v>
      </c>
      <c r="Z96" s="4">
        <f t="shared" si="31"/>
        <v>0</v>
      </c>
      <c r="AA96" s="4">
        <f t="shared" si="28"/>
        <v>0</v>
      </c>
      <c r="AB96" s="4">
        <f t="shared" si="29"/>
        <v>0</v>
      </c>
    </row>
    <row r="97" spans="2:28" x14ac:dyDescent="0.25">
      <c r="B97">
        <v>91</v>
      </c>
      <c r="C97" s="1">
        <v>0.105</v>
      </c>
      <c r="D97" s="2">
        <f t="shared" si="21"/>
        <v>942933.33333333477</v>
      </c>
      <c r="E97" s="4">
        <f t="shared" si="16"/>
        <v>742560.00000000105</v>
      </c>
      <c r="F97" s="4">
        <f t="shared" si="22"/>
        <v>1685493.3333333358</v>
      </c>
      <c r="G97" s="4">
        <f t="shared" si="23"/>
        <v>83921066.666666806</v>
      </c>
      <c r="I97">
        <v>91</v>
      </c>
      <c r="J97" s="1">
        <v>0.105</v>
      </c>
      <c r="K97" s="4">
        <f t="shared" si="17"/>
        <v>318240.00000000093</v>
      </c>
      <c r="L97" s="4">
        <f t="shared" si="18"/>
        <v>250614.0000000007</v>
      </c>
      <c r="M97" s="4">
        <f t="shared" si="19"/>
        <v>568854.00000000163</v>
      </c>
      <c r="N97" s="4">
        <f t="shared" si="20"/>
        <v>28323360.000000082</v>
      </c>
      <c r="P97">
        <v>91</v>
      </c>
      <c r="Q97" s="1">
        <v>4.4999999999999998E-2</v>
      </c>
      <c r="R97" s="4">
        <f t="shared" si="24"/>
        <v>0</v>
      </c>
      <c r="S97" s="4">
        <f t="shared" si="30"/>
        <v>0</v>
      </c>
      <c r="T97" s="4">
        <f t="shared" si="25"/>
        <v>0</v>
      </c>
      <c r="U97" s="4">
        <f t="shared" si="26"/>
        <v>0</v>
      </c>
      <c r="W97">
        <v>91</v>
      </c>
      <c r="X97" s="1">
        <v>0.105</v>
      </c>
      <c r="Y97" s="4">
        <f t="shared" si="27"/>
        <v>0</v>
      </c>
      <c r="Z97" s="4">
        <f t="shared" si="31"/>
        <v>0</v>
      </c>
      <c r="AA97" s="4">
        <f t="shared" si="28"/>
        <v>0</v>
      </c>
      <c r="AB97" s="4">
        <f t="shared" si="29"/>
        <v>0</v>
      </c>
    </row>
    <row r="98" spans="2:28" x14ac:dyDescent="0.25">
      <c r="B98">
        <v>92</v>
      </c>
      <c r="C98" s="1">
        <v>0.105</v>
      </c>
      <c r="D98" s="2">
        <f t="shared" si="21"/>
        <v>942933.33333333489</v>
      </c>
      <c r="E98" s="4">
        <f t="shared" si="16"/>
        <v>734309.33333333442</v>
      </c>
      <c r="F98" s="4">
        <f t="shared" si="22"/>
        <v>1677242.6666666693</v>
      </c>
      <c r="G98" s="4">
        <f t="shared" si="23"/>
        <v>82978133.333333477</v>
      </c>
      <c r="I98">
        <v>92</v>
      </c>
      <c r="J98" s="1">
        <v>0.105</v>
      </c>
      <c r="K98" s="4">
        <f t="shared" si="17"/>
        <v>318240.00000000093</v>
      </c>
      <c r="L98" s="4">
        <f t="shared" si="18"/>
        <v>247829.40000000069</v>
      </c>
      <c r="M98" s="4">
        <f t="shared" si="19"/>
        <v>566069.40000000165</v>
      </c>
      <c r="N98" s="4">
        <f t="shared" si="20"/>
        <v>28005120.000000082</v>
      </c>
      <c r="P98">
        <v>92</v>
      </c>
      <c r="Q98" s="1">
        <v>4.4999999999999998E-2</v>
      </c>
      <c r="R98" s="4">
        <f t="shared" si="24"/>
        <v>0</v>
      </c>
      <c r="S98" s="4">
        <f t="shared" si="30"/>
        <v>0</v>
      </c>
      <c r="T98" s="4">
        <f t="shared" si="25"/>
        <v>0</v>
      </c>
      <c r="U98" s="4">
        <f t="shared" si="26"/>
        <v>0</v>
      </c>
      <c r="W98">
        <v>92</v>
      </c>
      <c r="X98" s="1">
        <v>0.105</v>
      </c>
      <c r="Y98" s="4">
        <f t="shared" si="27"/>
        <v>0</v>
      </c>
      <c r="Z98" s="4">
        <f t="shared" si="31"/>
        <v>0</v>
      </c>
      <c r="AA98" s="4">
        <f t="shared" si="28"/>
        <v>0</v>
      </c>
      <c r="AB98" s="4">
        <f t="shared" si="29"/>
        <v>0</v>
      </c>
    </row>
    <row r="99" spans="2:28" x14ac:dyDescent="0.25">
      <c r="B99">
        <v>93</v>
      </c>
      <c r="C99" s="1">
        <v>0.105</v>
      </c>
      <c r="D99" s="2">
        <f t="shared" si="21"/>
        <v>942933.333333335</v>
      </c>
      <c r="E99" s="4">
        <f t="shared" si="16"/>
        <v>726058.66666666791</v>
      </c>
      <c r="F99" s="4">
        <f t="shared" si="22"/>
        <v>1668992.0000000028</v>
      </c>
      <c r="G99" s="4">
        <f t="shared" si="23"/>
        <v>82035200.000000149</v>
      </c>
      <c r="I99">
        <v>93</v>
      </c>
      <c r="J99" s="1">
        <v>0.105</v>
      </c>
      <c r="K99" s="4">
        <f t="shared" si="17"/>
        <v>318240.00000000093</v>
      </c>
      <c r="L99" s="4">
        <f t="shared" si="18"/>
        <v>245044.80000000069</v>
      </c>
      <c r="M99" s="4">
        <f t="shared" si="19"/>
        <v>563284.80000000168</v>
      </c>
      <c r="N99" s="4">
        <f t="shared" si="20"/>
        <v>27686880.000000082</v>
      </c>
      <c r="P99">
        <v>93</v>
      </c>
      <c r="Q99" s="1">
        <v>4.4999999999999998E-2</v>
      </c>
      <c r="R99" s="4">
        <f t="shared" si="24"/>
        <v>0</v>
      </c>
      <c r="S99" s="4">
        <f t="shared" si="30"/>
        <v>0</v>
      </c>
      <c r="T99" s="4">
        <f t="shared" si="25"/>
        <v>0</v>
      </c>
      <c r="U99" s="4">
        <f t="shared" si="26"/>
        <v>0</v>
      </c>
      <c r="W99">
        <v>93</v>
      </c>
      <c r="X99" s="1">
        <v>0.105</v>
      </c>
      <c r="Y99" s="4">
        <f t="shared" si="27"/>
        <v>0</v>
      </c>
      <c r="Z99" s="4">
        <f t="shared" si="31"/>
        <v>0</v>
      </c>
      <c r="AA99" s="4">
        <f t="shared" si="28"/>
        <v>0</v>
      </c>
      <c r="AB99" s="4">
        <f t="shared" si="29"/>
        <v>0</v>
      </c>
    </row>
    <row r="100" spans="2:28" x14ac:dyDescent="0.25">
      <c r="B100">
        <v>94</v>
      </c>
      <c r="C100" s="1">
        <v>0.105</v>
      </c>
      <c r="D100" s="2">
        <f t="shared" si="21"/>
        <v>942933.333333335</v>
      </c>
      <c r="E100" s="4">
        <f t="shared" si="16"/>
        <v>717808.00000000128</v>
      </c>
      <c r="F100" s="4">
        <f t="shared" si="22"/>
        <v>1660741.3333333363</v>
      </c>
      <c r="G100" s="4">
        <f t="shared" si="23"/>
        <v>81092266.666666821</v>
      </c>
      <c r="I100">
        <v>94</v>
      </c>
      <c r="J100" s="1">
        <v>0.105</v>
      </c>
      <c r="K100" s="4">
        <f t="shared" si="17"/>
        <v>318240.00000000093</v>
      </c>
      <c r="L100" s="4">
        <f t="shared" si="18"/>
        <v>242260.20000000068</v>
      </c>
      <c r="M100" s="4">
        <f t="shared" si="19"/>
        <v>560500.20000000158</v>
      </c>
      <c r="N100" s="4">
        <f t="shared" si="20"/>
        <v>27368640.000000082</v>
      </c>
      <c r="P100">
        <v>94</v>
      </c>
      <c r="Q100" s="1">
        <v>4.4999999999999998E-2</v>
      </c>
      <c r="R100" s="4">
        <f t="shared" si="24"/>
        <v>0</v>
      </c>
      <c r="S100" s="4">
        <f t="shared" si="30"/>
        <v>0</v>
      </c>
      <c r="T100" s="4">
        <f t="shared" si="25"/>
        <v>0</v>
      </c>
      <c r="U100" s="4">
        <f t="shared" si="26"/>
        <v>0</v>
      </c>
      <c r="W100">
        <v>94</v>
      </c>
      <c r="X100" s="1">
        <v>0.105</v>
      </c>
      <c r="Y100" s="4">
        <f t="shared" si="27"/>
        <v>0</v>
      </c>
      <c r="Z100" s="4">
        <f t="shared" si="31"/>
        <v>0</v>
      </c>
      <c r="AA100" s="4">
        <f t="shared" si="28"/>
        <v>0</v>
      </c>
      <c r="AB100" s="4">
        <f t="shared" si="29"/>
        <v>0</v>
      </c>
    </row>
    <row r="101" spans="2:28" x14ac:dyDescent="0.25">
      <c r="B101">
        <v>95</v>
      </c>
      <c r="C101" s="1">
        <v>0.105</v>
      </c>
      <c r="D101" s="2">
        <f t="shared" si="21"/>
        <v>942933.33333333512</v>
      </c>
      <c r="E101" s="4">
        <f t="shared" si="16"/>
        <v>709557.33333333465</v>
      </c>
      <c r="F101" s="4">
        <f t="shared" si="22"/>
        <v>1652490.6666666698</v>
      </c>
      <c r="G101" s="4">
        <f t="shared" si="23"/>
        <v>80149333.333333492</v>
      </c>
      <c r="I101">
        <v>95</v>
      </c>
      <c r="J101" s="1">
        <v>0.105</v>
      </c>
      <c r="K101" s="4">
        <f t="shared" si="17"/>
        <v>318240.00000000093</v>
      </c>
      <c r="L101" s="4">
        <f t="shared" si="18"/>
        <v>239475.6000000007</v>
      </c>
      <c r="M101" s="4">
        <f t="shared" si="19"/>
        <v>557715.60000000161</v>
      </c>
      <c r="N101" s="4">
        <f t="shared" si="20"/>
        <v>27050400.000000082</v>
      </c>
      <c r="P101">
        <v>95</v>
      </c>
      <c r="Q101" s="1">
        <v>4.4999999999999998E-2</v>
      </c>
      <c r="R101" s="4">
        <f t="shared" si="24"/>
        <v>0</v>
      </c>
      <c r="S101" s="4">
        <f t="shared" si="30"/>
        <v>0</v>
      </c>
      <c r="T101" s="4">
        <f t="shared" si="25"/>
        <v>0</v>
      </c>
      <c r="U101" s="4">
        <f t="shared" si="26"/>
        <v>0</v>
      </c>
      <c r="W101">
        <v>95</v>
      </c>
      <c r="X101" s="1">
        <v>0.105</v>
      </c>
      <c r="Y101" s="4">
        <f t="shared" si="27"/>
        <v>0</v>
      </c>
      <c r="Z101" s="4">
        <f t="shared" si="31"/>
        <v>0</v>
      </c>
      <c r="AA101" s="4">
        <f t="shared" si="28"/>
        <v>0</v>
      </c>
      <c r="AB101" s="4">
        <f t="shared" si="29"/>
        <v>0</v>
      </c>
    </row>
    <row r="102" spans="2:28" x14ac:dyDescent="0.25">
      <c r="B102">
        <v>96</v>
      </c>
      <c r="C102" s="1">
        <v>0.105</v>
      </c>
      <c r="D102" s="2">
        <f t="shared" si="21"/>
        <v>942933.33333333523</v>
      </c>
      <c r="E102" s="4">
        <f>(C102/12)*G101</f>
        <v>701306.66666666802</v>
      </c>
      <c r="F102" s="4">
        <f>E102+D102</f>
        <v>1644240.0000000033</v>
      </c>
      <c r="G102" s="4">
        <f>G101-D102</f>
        <v>79206400.000000164</v>
      </c>
      <c r="I102">
        <v>96</v>
      </c>
      <c r="J102" s="1">
        <v>0.105</v>
      </c>
      <c r="K102" s="4">
        <f t="shared" si="17"/>
        <v>318240.00000000099</v>
      </c>
      <c r="L102" s="4">
        <f t="shared" si="18"/>
        <v>236691.0000000007</v>
      </c>
      <c r="M102" s="4">
        <f t="shared" si="19"/>
        <v>554931.00000000163</v>
      </c>
      <c r="N102" s="4">
        <f t="shared" si="20"/>
        <v>26732160.000000082</v>
      </c>
      <c r="P102">
        <v>96</v>
      </c>
      <c r="Q102" s="1">
        <v>4.4999999999999998E-2</v>
      </c>
      <c r="R102" s="4">
        <f t="shared" si="24"/>
        <v>0</v>
      </c>
      <c r="S102" s="4">
        <f t="shared" si="30"/>
        <v>0</v>
      </c>
      <c r="T102" s="4">
        <f t="shared" si="25"/>
        <v>0</v>
      </c>
      <c r="U102" s="4">
        <f t="shared" si="26"/>
        <v>0</v>
      </c>
      <c r="W102">
        <v>96</v>
      </c>
      <c r="X102" s="1">
        <v>0.105</v>
      </c>
      <c r="Y102" s="4">
        <f t="shared" si="27"/>
        <v>0</v>
      </c>
      <c r="Z102" s="4">
        <f t="shared" si="31"/>
        <v>0</v>
      </c>
      <c r="AA102" s="4">
        <f t="shared" si="28"/>
        <v>0</v>
      </c>
      <c r="AB102" s="4">
        <f t="shared" si="29"/>
        <v>0</v>
      </c>
    </row>
    <row r="103" spans="2:28" x14ac:dyDescent="0.25">
      <c r="B103">
        <v>97</v>
      </c>
      <c r="C103" s="1">
        <v>0.105</v>
      </c>
      <c r="D103" s="2">
        <f t="shared" si="21"/>
        <v>942933.33333333523</v>
      </c>
      <c r="E103" s="4">
        <f t="shared" si="16"/>
        <v>693056.0000000014</v>
      </c>
      <c r="F103" s="4">
        <f t="shared" si="22"/>
        <v>1635989.3333333367</v>
      </c>
      <c r="G103" s="4">
        <f t="shared" si="23"/>
        <v>78263466.666666836</v>
      </c>
      <c r="I103">
        <v>97</v>
      </c>
      <c r="J103" s="1">
        <v>0.105</v>
      </c>
      <c r="K103" s="4">
        <f t="shared" si="17"/>
        <v>318240.00000000099</v>
      </c>
      <c r="L103" s="4">
        <f t="shared" si="18"/>
        <v>233906.40000000069</v>
      </c>
      <c r="M103" s="4">
        <f t="shared" si="19"/>
        <v>552146.40000000165</v>
      </c>
      <c r="N103" s="4">
        <f t="shared" si="20"/>
        <v>26413920.000000082</v>
      </c>
      <c r="P103">
        <v>97</v>
      </c>
      <c r="Q103" s="1">
        <v>4.4999999999999998E-2</v>
      </c>
      <c r="R103" s="4">
        <f t="shared" si="24"/>
        <v>0</v>
      </c>
      <c r="S103" s="4">
        <f t="shared" si="30"/>
        <v>0</v>
      </c>
      <c r="T103" s="4">
        <f t="shared" si="25"/>
        <v>0</v>
      </c>
      <c r="U103" s="4">
        <f t="shared" si="26"/>
        <v>0</v>
      </c>
      <c r="W103">
        <v>97</v>
      </c>
      <c r="X103" s="1">
        <v>0.105</v>
      </c>
      <c r="Y103" s="4">
        <f t="shared" si="27"/>
        <v>0</v>
      </c>
      <c r="Z103" s="4">
        <f t="shared" si="31"/>
        <v>0</v>
      </c>
      <c r="AA103" s="4">
        <f t="shared" si="28"/>
        <v>0</v>
      </c>
      <c r="AB103" s="4">
        <f t="shared" si="29"/>
        <v>0</v>
      </c>
    </row>
    <row r="104" spans="2:28" x14ac:dyDescent="0.25">
      <c r="B104">
        <v>98</v>
      </c>
      <c r="C104" s="1">
        <v>0.105</v>
      </c>
      <c r="D104" s="2">
        <f t="shared" si="21"/>
        <v>942933.33333333535</v>
      </c>
      <c r="E104" s="4">
        <f t="shared" si="16"/>
        <v>684805.33333333477</v>
      </c>
      <c r="F104" s="4">
        <f t="shared" si="22"/>
        <v>1627738.6666666702</v>
      </c>
      <c r="G104" s="4">
        <f t="shared" si="23"/>
        <v>77320533.333333507</v>
      </c>
      <c r="I104">
        <v>98</v>
      </c>
      <c r="J104" s="1">
        <v>0.105</v>
      </c>
      <c r="K104" s="4">
        <f t="shared" si="17"/>
        <v>318240.00000000099</v>
      </c>
      <c r="L104" s="4">
        <f t="shared" si="18"/>
        <v>231121.80000000069</v>
      </c>
      <c r="M104" s="4">
        <f t="shared" si="19"/>
        <v>549361.80000000168</v>
      </c>
      <c r="N104" s="4">
        <f t="shared" si="20"/>
        <v>26095680.000000082</v>
      </c>
      <c r="P104">
        <v>98</v>
      </c>
      <c r="Q104" s="1">
        <v>4.4999999999999998E-2</v>
      </c>
      <c r="R104" s="4">
        <f t="shared" si="24"/>
        <v>0</v>
      </c>
      <c r="S104" s="4">
        <f t="shared" si="30"/>
        <v>0</v>
      </c>
      <c r="T104" s="4">
        <f t="shared" si="25"/>
        <v>0</v>
      </c>
      <c r="U104" s="4">
        <f t="shared" si="26"/>
        <v>0</v>
      </c>
      <c r="W104">
        <v>98</v>
      </c>
      <c r="X104" s="1">
        <v>0.105</v>
      </c>
      <c r="Y104" s="4">
        <f t="shared" si="27"/>
        <v>0</v>
      </c>
      <c r="Z104" s="4">
        <f t="shared" si="31"/>
        <v>0</v>
      </c>
      <c r="AA104" s="4">
        <f t="shared" si="28"/>
        <v>0</v>
      </c>
      <c r="AB104" s="4">
        <f t="shared" si="29"/>
        <v>0</v>
      </c>
    </row>
    <row r="105" spans="2:28" x14ac:dyDescent="0.25">
      <c r="B105">
        <v>99</v>
      </c>
      <c r="C105" s="1">
        <v>0.105</v>
      </c>
      <c r="D105" s="2">
        <f t="shared" si="21"/>
        <v>942933.33333333547</v>
      </c>
      <c r="E105" s="4">
        <f t="shared" si="16"/>
        <v>676554.66666666814</v>
      </c>
      <c r="F105" s="4">
        <f t="shared" si="22"/>
        <v>1619488.0000000037</v>
      </c>
      <c r="G105" s="4">
        <f t="shared" si="23"/>
        <v>76377600.000000179</v>
      </c>
      <c r="I105">
        <v>99</v>
      </c>
      <c r="J105" s="1">
        <v>0.105</v>
      </c>
      <c r="K105" s="4">
        <f t="shared" si="17"/>
        <v>318240.00000000099</v>
      </c>
      <c r="L105" s="4">
        <f t="shared" si="18"/>
        <v>228337.20000000068</v>
      </c>
      <c r="M105" s="4">
        <f t="shared" si="19"/>
        <v>546577.2000000017</v>
      </c>
      <c r="N105" s="4">
        <f t="shared" si="20"/>
        <v>25777440.000000082</v>
      </c>
      <c r="P105">
        <v>99</v>
      </c>
      <c r="Q105" s="1">
        <v>4.4999999999999998E-2</v>
      </c>
      <c r="R105" s="4">
        <f t="shared" si="24"/>
        <v>0</v>
      </c>
      <c r="S105" s="4">
        <f t="shared" si="30"/>
        <v>0</v>
      </c>
      <c r="T105" s="4">
        <f t="shared" si="25"/>
        <v>0</v>
      </c>
      <c r="U105" s="4">
        <f t="shared" si="26"/>
        <v>0</v>
      </c>
      <c r="W105">
        <v>99</v>
      </c>
      <c r="X105" s="1">
        <v>0.105</v>
      </c>
      <c r="Y105" s="4">
        <f t="shared" si="27"/>
        <v>0</v>
      </c>
      <c r="Z105" s="4">
        <f t="shared" si="31"/>
        <v>0</v>
      </c>
      <c r="AA105" s="4">
        <f t="shared" si="28"/>
        <v>0</v>
      </c>
      <c r="AB105" s="4">
        <f t="shared" si="29"/>
        <v>0</v>
      </c>
    </row>
    <row r="106" spans="2:28" x14ac:dyDescent="0.25">
      <c r="B106">
        <v>100</v>
      </c>
      <c r="C106" s="1">
        <v>0.105</v>
      </c>
      <c r="D106" s="2">
        <f t="shared" si="21"/>
        <v>942933.33333333558</v>
      </c>
      <c r="E106" s="4">
        <f t="shared" si="16"/>
        <v>668304.00000000151</v>
      </c>
      <c r="F106" s="4">
        <f t="shared" si="22"/>
        <v>1611237.3333333372</v>
      </c>
      <c r="G106" s="4">
        <f t="shared" si="23"/>
        <v>75434666.66666685</v>
      </c>
      <c r="I106">
        <v>100</v>
      </c>
      <c r="J106" s="1">
        <v>0.105</v>
      </c>
      <c r="K106" s="4">
        <f t="shared" si="17"/>
        <v>318240.00000000099</v>
      </c>
      <c r="L106" s="4">
        <f t="shared" si="18"/>
        <v>225552.6000000007</v>
      </c>
      <c r="M106" s="4">
        <f t="shared" si="19"/>
        <v>543792.60000000172</v>
      </c>
      <c r="N106" s="4">
        <f t="shared" si="20"/>
        <v>25459200.000000082</v>
      </c>
      <c r="P106">
        <v>100</v>
      </c>
      <c r="Q106" s="1">
        <v>4.4999999999999998E-2</v>
      </c>
      <c r="R106" s="4">
        <f t="shared" si="24"/>
        <v>0</v>
      </c>
      <c r="S106" s="4">
        <f t="shared" si="30"/>
        <v>0</v>
      </c>
      <c r="T106" s="4">
        <f t="shared" si="25"/>
        <v>0</v>
      </c>
      <c r="U106" s="4">
        <f t="shared" si="26"/>
        <v>0</v>
      </c>
      <c r="W106">
        <v>100</v>
      </c>
      <c r="X106" s="1">
        <v>0.105</v>
      </c>
      <c r="Y106" s="4">
        <f t="shared" si="27"/>
        <v>0</v>
      </c>
      <c r="Z106" s="4">
        <f t="shared" si="31"/>
        <v>0</v>
      </c>
      <c r="AA106" s="4">
        <f t="shared" si="28"/>
        <v>0</v>
      </c>
      <c r="AB106" s="4">
        <f t="shared" si="29"/>
        <v>0</v>
      </c>
    </row>
    <row r="107" spans="2:28" x14ac:dyDescent="0.25">
      <c r="B107">
        <v>101</v>
      </c>
      <c r="C107" s="1">
        <v>0.105</v>
      </c>
      <c r="D107" s="2">
        <f t="shared" si="21"/>
        <v>942933.33333333558</v>
      </c>
      <c r="E107" s="4">
        <f t="shared" si="16"/>
        <v>660053.33333333489</v>
      </c>
      <c r="F107" s="4">
        <f t="shared" si="22"/>
        <v>1602986.6666666705</v>
      </c>
      <c r="G107" s="4">
        <f t="shared" si="23"/>
        <v>74491733.333333522</v>
      </c>
      <c r="I107">
        <v>101</v>
      </c>
      <c r="J107" s="1">
        <v>0.105</v>
      </c>
      <c r="K107" s="4">
        <f t="shared" si="17"/>
        <v>318240.00000000105</v>
      </c>
      <c r="L107" s="4">
        <f t="shared" si="18"/>
        <v>222768.0000000007</v>
      </c>
      <c r="M107" s="4">
        <f t="shared" si="19"/>
        <v>541008.00000000175</v>
      </c>
      <c r="N107" s="4">
        <f t="shared" si="20"/>
        <v>25140960.000000082</v>
      </c>
      <c r="P107">
        <v>101</v>
      </c>
      <c r="Q107" s="1">
        <v>4.4999999999999998E-2</v>
      </c>
      <c r="R107" s="4">
        <f t="shared" si="24"/>
        <v>0</v>
      </c>
      <c r="S107" s="4">
        <f t="shared" si="30"/>
        <v>0</v>
      </c>
      <c r="T107" s="4">
        <f t="shared" si="25"/>
        <v>0</v>
      </c>
      <c r="U107" s="4">
        <f t="shared" si="26"/>
        <v>0</v>
      </c>
      <c r="W107">
        <v>101</v>
      </c>
      <c r="X107" s="1">
        <v>0.105</v>
      </c>
      <c r="Y107" s="4">
        <f t="shared" si="27"/>
        <v>0</v>
      </c>
      <c r="Z107" s="4">
        <f t="shared" si="31"/>
        <v>0</v>
      </c>
      <c r="AA107" s="4">
        <f t="shared" si="28"/>
        <v>0</v>
      </c>
      <c r="AB107" s="4">
        <f t="shared" si="29"/>
        <v>0</v>
      </c>
    </row>
    <row r="108" spans="2:28" x14ac:dyDescent="0.25">
      <c r="B108">
        <v>102</v>
      </c>
      <c r="C108" s="1">
        <v>0.105</v>
      </c>
      <c r="D108" s="2">
        <f t="shared" si="21"/>
        <v>942933.3333333357</v>
      </c>
      <c r="E108" s="4">
        <f t="shared" si="16"/>
        <v>651802.66666666826</v>
      </c>
      <c r="F108" s="4">
        <f t="shared" si="22"/>
        <v>1594736.000000004</v>
      </c>
      <c r="G108" s="4">
        <f t="shared" si="23"/>
        <v>73548800.000000194</v>
      </c>
      <c r="I108">
        <v>102</v>
      </c>
      <c r="J108" s="1">
        <v>0.105</v>
      </c>
      <c r="K108" s="4">
        <f t="shared" si="17"/>
        <v>318240.00000000105</v>
      </c>
      <c r="L108" s="4">
        <f t="shared" si="18"/>
        <v>219983.40000000069</v>
      </c>
      <c r="M108" s="4">
        <f t="shared" si="19"/>
        <v>538223.40000000177</v>
      </c>
      <c r="N108" s="4">
        <f t="shared" si="20"/>
        <v>24822720.000000082</v>
      </c>
      <c r="P108">
        <v>102</v>
      </c>
      <c r="Q108" s="1">
        <v>4.4999999999999998E-2</v>
      </c>
      <c r="R108" s="4">
        <f t="shared" si="24"/>
        <v>0</v>
      </c>
      <c r="S108" s="4">
        <f t="shared" si="30"/>
        <v>0</v>
      </c>
      <c r="T108" s="4">
        <f t="shared" si="25"/>
        <v>0</v>
      </c>
      <c r="U108" s="4">
        <f t="shared" si="26"/>
        <v>0</v>
      </c>
      <c r="W108">
        <v>102</v>
      </c>
      <c r="X108" s="1">
        <v>0.105</v>
      </c>
      <c r="Y108" s="4">
        <f t="shared" si="27"/>
        <v>0</v>
      </c>
      <c r="Z108" s="4">
        <f t="shared" si="31"/>
        <v>0</v>
      </c>
      <c r="AA108" s="4">
        <f t="shared" si="28"/>
        <v>0</v>
      </c>
      <c r="AB108" s="4">
        <f t="shared" si="29"/>
        <v>0</v>
      </c>
    </row>
    <row r="109" spans="2:28" x14ac:dyDescent="0.25">
      <c r="B109">
        <v>103</v>
      </c>
      <c r="C109" s="1">
        <v>0.105</v>
      </c>
      <c r="D109" s="2">
        <f t="shared" si="21"/>
        <v>942933.33333333582</v>
      </c>
      <c r="E109" s="4">
        <f t="shared" si="16"/>
        <v>643552.00000000163</v>
      </c>
      <c r="F109" s="4">
        <f t="shared" si="22"/>
        <v>1586485.3333333374</v>
      </c>
      <c r="G109" s="4">
        <f t="shared" si="23"/>
        <v>72605866.666666865</v>
      </c>
      <c r="I109">
        <v>103</v>
      </c>
      <c r="J109" s="1">
        <v>0.105</v>
      </c>
      <c r="K109" s="4">
        <f t="shared" si="17"/>
        <v>318240.00000000105</v>
      </c>
      <c r="L109" s="4">
        <f t="shared" si="18"/>
        <v>217198.80000000069</v>
      </c>
      <c r="M109" s="4">
        <f t="shared" si="19"/>
        <v>535438.80000000168</v>
      </c>
      <c r="N109" s="4">
        <f t="shared" si="20"/>
        <v>24504480.000000082</v>
      </c>
      <c r="P109">
        <v>103</v>
      </c>
      <c r="Q109" s="1">
        <v>4.4999999999999998E-2</v>
      </c>
      <c r="R109" s="4">
        <f t="shared" si="24"/>
        <v>0</v>
      </c>
      <c r="S109" s="4">
        <f t="shared" si="30"/>
        <v>0</v>
      </c>
      <c r="T109" s="4">
        <f t="shared" si="25"/>
        <v>0</v>
      </c>
      <c r="U109" s="4">
        <f t="shared" si="26"/>
        <v>0</v>
      </c>
      <c r="W109">
        <v>103</v>
      </c>
      <c r="X109" s="1">
        <v>0.105</v>
      </c>
      <c r="Y109" s="4">
        <f t="shared" si="27"/>
        <v>0</v>
      </c>
      <c r="Z109" s="4">
        <f t="shared" si="31"/>
        <v>0</v>
      </c>
      <c r="AA109" s="4">
        <f t="shared" si="28"/>
        <v>0</v>
      </c>
      <c r="AB109" s="4">
        <f t="shared" si="29"/>
        <v>0</v>
      </c>
    </row>
    <row r="110" spans="2:28" x14ac:dyDescent="0.25">
      <c r="B110">
        <v>104</v>
      </c>
      <c r="C110" s="1">
        <v>0.105</v>
      </c>
      <c r="D110" s="2">
        <f t="shared" si="21"/>
        <v>942933.33333333593</v>
      </c>
      <c r="E110" s="4">
        <f t="shared" si="16"/>
        <v>635301.333333335</v>
      </c>
      <c r="F110" s="4">
        <f t="shared" si="22"/>
        <v>1578234.6666666709</v>
      </c>
      <c r="G110" s="4">
        <f t="shared" si="23"/>
        <v>71662933.333333522</v>
      </c>
      <c r="I110">
        <v>104</v>
      </c>
      <c r="J110" s="1">
        <v>0.105</v>
      </c>
      <c r="K110" s="4">
        <f t="shared" si="17"/>
        <v>318240.00000000105</v>
      </c>
      <c r="L110" s="4">
        <f t="shared" si="18"/>
        <v>214414.20000000068</v>
      </c>
      <c r="M110" s="4">
        <f t="shared" si="19"/>
        <v>532654.2000000017</v>
      </c>
      <c r="N110" s="4">
        <f t="shared" si="20"/>
        <v>24186240.000000082</v>
      </c>
      <c r="P110">
        <v>104</v>
      </c>
      <c r="Q110" s="1">
        <v>4.4999999999999998E-2</v>
      </c>
      <c r="R110" s="4">
        <f t="shared" si="24"/>
        <v>0</v>
      </c>
      <c r="S110" s="4">
        <f t="shared" si="30"/>
        <v>0</v>
      </c>
      <c r="T110" s="4">
        <f t="shared" si="25"/>
        <v>0</v>
      </c>
      <c r="U110" s="4">
        <f t="shared" si="26"/>
        <v>0</v>
      </c>
      <c r="W110">
        <v>104</v>
      </c>
      <c r="X110" s="1">
        <v>0.105</v>
      </c>
      <c r="Y110" s="4">
        <f t="shared" si="27"/>
        <v>0</v>
      </c>
      <c r="Z110" s="4">
        <f t="shared" si="31"/>
        <v>0</v>
      </c>
      <c r="AA110" s="4">
        <f t="shared" si="28"/>
        <v>0</v>
      </c>
      <c r="AB110" s="4">
        <f t="shared" si="29"/>
        <v>0</v>
      </c>
    </row>
    <row r="111" spans="2:28" x14ac:dyDescent="0.25">
      <c r="B111">
        <v>105</v>
      </c>
      <c r="C111" s="1">
        <v>0.105</v>
      </c>
      <c r="D111" s="2">
        <f t="shared" si="21"/>
        <v>942933.33333333582</v>
      </c>
      <c r="E111" s="4">
        <f t="shared" si="16"/>
        <v>627050.66666666826</v>
      </c>
      <c r="F111" s="4">
        <f t="shared" si="22"/>
        <v>1569984.0000000042</v>
      </c>
      <c r="G111" s="4">
        <f t="shared" si="23"/>
        <v>70720000.000000179</v>
      </c>
      <c r="I111">
        <v>105</v>
      </c>
      <c r="J111" s="1">
        <v>0.105</v>
      </c>
      <c r="K111" s="4">
        <f t="shared" si="17"/>
        <v>318240.00000000111</v>
      </c>
      <c r="L111" s="4">
        <f t="shared" si="18"/>
        <v>211629.6000000007</v>
      </c>
      <c r="M111" s="4">
        <f t="shared" si="19"/>
        <v>529869.60000000184</v>
      </c>
      <c r="N111" s="4">
        <f t="shared" si="20"/>
        <v>23868000.000000082</v>
      </c>
      <c r="P111">
        <v>105</v>
      </c>
      <c r="Q111" s="1">
        <v>4.4999999999999998E-2</v>
      </c>
      <c r="R111" s="4">
        <f t="shared" si="24"/>
        <v>0</v>
      </c>
      <c r="S111" s="4">
        <f t="shared" si="30"/>
        <v>0</v>
      </c>
      <c r="T111" s="4">
        <f t="shared" si="25"/>
        <v>0</v>
      </c>
      <c r="U111" s="4">
        <f t="shared" si="26"/>
        <v>0</v>
      </c>
      <c r="W111">
        <v>105</v>
      </c>
      <c r="X111" s="1">
        <v>0.105</v>
      </c>
      <c r="Y111" s="4">
        <f t="shared" si="27"/>
        <v>0</v>
      </c>
      <c r="Z111" s="4">
        <f t="shared" si="31"/>
        <v>0</v>
      </c>
      <c r="AA111" s="4">
        <f t="shared" si="28"/>
        <v>0</v>
      </c>
      <c r="AB111" s="4">
        <f t="shared" si="29"/>
        <v>0</v>
      </c>
    </row>
    <row r="112" spans="2:28" x14ac:dyDescent="0.25">
      <c r="B112">
        <v>106</v>
      </c>
      <c r="C112" s="1">
        <v>0.105</v>
      </c>
      <c r="D112" s="2">
        <f t="shared" si="21"/>
        <v>942933.3333333357</v>
      </c>
      <c r="E112" s="4">
        <f t="shared" si="16"/>
        <v>618800.00000000151</v>
      </c>
      <c r="F112" s="4">
        <f t="shared" si="22"/>
        <v>1561733.3333333372</v>
      </c>
      <c r="G112" s="4">
        <f t="shared" si="23"/>
        <v>69777066.66666685</v>
      </c>
      <c r="I112">
        <v>106</v>
      </c>
      <c r="J112" s="1">
        <v>0.105</v>
      </c>
      <c r="K112" s="4">
        <f t="shared" si="17"/>
        <v>318240.00000000111</v>
      </c>
      <c r="L112" s="4">
        <f t="shared" si="18"/>
        <v>208845.0000000007</v>
      </c>
      <c r="M112" s="4">
        <f t="shared" si="19"/>
        <v>527085.00000000186</v>
      </c>
      <c r="N112" s="4">
        <f t="shared" si="20"/>
        <v>23549760.000000082</v>
      </c>
      <c r="P112">
        <v>106</v>
      </c>
      <c r="Q112" s="1">
        <v>4.4999999999999998E-2</v>
      </c>
      <c r="R112" s="4">
        <f t="shared" si="24"/>
        <v>0</v>
      </c>
      <c r="S112" s="4">
        <f t="shared" si="30"/>
        <v>0</v>
      </c>
      <c r="T112" s="4">
        <f t="shared" si="25"/>
        <v>0</v>
      </c>
      <c r="U112" s="4">
        <f t="shared" si="26"/>
        <v>0</v>
      </c>
      <c r="W112">
        <v>106</v>
      </c>
      <c r="X112" s="1">
        <v>0.105</v>
      </c>
      <c r="Y112" s="4">
        <f t="shared" si="27"/>
        <v>0</v>
      </c>
      <c r="Z112" s="4">
        <f t="shared" si="31"/>
        <v>0</v>
      </c>
      <c r="AA112" s="4">
        <f t="shared" si="28"/>
        <v>0</v>
      </c>
      <c r="AB112" s="4">
        <f t="shared" si="29"/>
        <v>0</v>
      </c>
    </row>
    <row r="113" spans="2:28" x14ac:dyDescent="0.25">
      <c r="B113">
        <v>107</v>
      </c>
      <c r="C113" s="1">
        <v>0.105</v>
      </c>
      <c r="D113" s="2">
        <f t="shared" si="21"/>
        <v>942933.33333333582</v>
      </c>
      <c r="E113" s="4">
        <f t="shared" si="16"/>
        <v>610549.33333333489</v>
      </c>
      <c r="F113" s="4">
        <f t="shared" si="22"/>
        <v>1553482.6666666707</v>
      </c>
      <c r="G113" s="4">
        <f t="shared" si="23"/>
        <v>68834133.333333522</v>
      </c>
      <c r="I113">
        <v>107</v>
      </c>
      <c r="J113" s="1">
        <v>0.105</v>
      </c>
      <c r="K113" s="4">
        <f t="shared" si="17"/>
        <v>318240.00000000111</v>
      </c>
      <c r="L113" s="4">
        <f t="shared" si="18"/>
        <v>206060.40000000069</v>
      </c>
      <c r="M113" s="4">
        <f t="shared" si="19"/>
        <v>524300.40000000177</v>
      </c>
      <c r="N113" s="4">
        <f t="shared" si="20"/>
        <v>23231520.000000082</v>
      </c>
      <c r="P113">
        <v>107</v>
      </c>
      <c r="Q113" s="1">
        <v>4.4999999999999998E-2</v>
      </c>
      <c r="R113" s="4">
        <f t="shared" si="24"/>
        <v>0</v>
      </c>
      <c r="S113" s="4">
        <f t="shared" si="30"/>
        <v>0</v>
      </c>
      <c r="T113" s="4">
        <f t="shared" si="25"/>
        <v>0</v>
      </c>
      <c r="U113" s="4">
        <f t="shared" si="26"/>
        <v>0</v>
      </c>
      <c r="W113">
        <v>107</v>
      </c>
      <c r="X113" s="1">
        <v>0.105</v>
      </c>
      <c r="Y113" s="4">
        <f t="shared" si="27"/>
        <v>0</v>
      </c>
      <c r="Z113" s="4">
        <f t="shared" si="31"/>
        <v>0</v>
      </c>
      <c r="AA113" s="4">
        <f t="shared" si="28"/>
        <v>0</v>
      </c>
      <c r="AB113" s="4">
        <f t="shared" si="29"/>
        <v>0</v>
      </c>
    </row>
    <row r="114" spans="2:28" x14ac:dyDescent="0.25">
      <c r="B114">
        <v>108</v>
      </c>
      <c r="C114" s="1">
        <v>0.105</v>
      </c>
      <c r="D114" s="2">
        <f t="shared" si="21"/>
        <v>942933.33333333593</v>
      </c>
      <c r="E114" s="4">
        <f t="shared" si="16"/>
        <v>602298.66666666826</v>
      </c>
      <c r="F114" s="4">
        <f t="shared" si="22"/>
        <v>1545232.0000000042</v>
      </c>
      <c r="G114" s="4">
        <f t="shared" si="23"/>
        <v>67891200.000000179</v>
      </c>
      <c r="I114">
        <v>108</v>
      </c>
      <c r="J114" s="1">
        <v>0.105</v>
      </c>
      <c r="K114" s="4">
        <f t="shared" si="17"/>
        <v>318240.00000000111</v>
      </c>
      <c r="L114" s="4">
        <f t="shared" si="18"/>
        <v>203275.80000000069</v>
      </c>
      <c r="M114" s="4">
        <f t="shared" si="19"/>
        <v>521515.80000000179</v>
      </c>
      <c r="N114" s="4">
        <f t="shared" si="20"/>
        <v>22913280.000000082</v>
      </c>
      <c r="P114">
        <v>108</v>
      </c>
      <c r="Q114" s="1">
        <v>4.4999999999999998E-2</v>
      </c>
      <c r="R114" s="4">
        <f t="shared" si="24"/>
        <v>0</v>
      </c>
      <c r="S114" s="4">
        <f t="shared" si="30"/>
        <v>0</v>
      </c>
      <c r="T114" s="4">
        <f t="shared" si="25"/>
        <v>0</v>
      </c>
      <c r="U114" s="4">
        <f t="shared" si="26"/>
        <v>0</v>
      </c>
      <c r="W114">
        <v>108</v>
      </c>
      <c r="X114" s="1">
        <v>0.105</v>
      </c>
      <c r="Y114" s="4">
        <f t="shared" si="27"/>
        <v>0</v>
      </c>
      <c r="Z114" s="4">
        <f t="shared" si="31"/>
        <v>0</v>
      </c>
      <c r="AA114" s="4">
        <f t="shared" si="28"/>
        <v>0</v>
      </c>
      <c r="AB114" s="4">
        <f t="shared" si="29"/>
        <v>0</v>
      </c>
    </row>
    <row r="115" spans="2:28" x14ac:dyDescent="0.25">
      <c r="B115">
        <v>109</v>
      </c>
      <c r="C115" s="1">
        <v>0.105</v>
      </c>
      <c r="D115" s="2">
        <f t="shared" si="21"/>
        <v>942933.33333333582</v>
      </c>
      <c r="E115" s="4">
        <f t="shared" si="16"/>
        <v>594048.00000000151</v>
      </c>
      <c r="F115" s="4">
        <f t="shared" si="22"/>
        <v>1536981.3333333372</v>
      </c>
      <c r="G115" s="4">
        <f t="shared" si="23"/>
        <v>66948266.666666843</v>
      </c>
      <c r="I115">
        <v>109</v>
      </c>
      <c r="J115" s="1">
        <v>0.105</v>
      </c>
      <c r="K115" s="4">
        <f t="shared" si="17"/>
        <v>318240.00000000116</v>
      </c>
      <c r="L115" s="4">
        <f t="shared" si="18"/>
        <v>200491.20000000071</v>
      </c>
      <c r="M115" s="4">
        <f t="shared" si="19"/>
        <v>518731.20000000187</v>
      </c>
      <c r="N115" s="4">
        <f t="shared" si="20"/>
        <v>22595040.000000082</v>
      </c>
      <c r="P115">
        <v>109</v>
      </c>
      <c r="Q115" s="1">
        <v>4.4999999999999998E-2</v>
      </c>
      <c r="R115" s="4">
        <f t="shared" si="24"/>
        <v>0</v>
      </c>
      <c r="S115" s="4">
        <f t="shared" si="30"/>
        <v>0</v>
      </c>
      <c r="T115" s="4">
        <f t="shared" si="25"/>
        <v>0</v>
      </c>
      <c r="U115" s="4">
        <f t="shared" si="26"/>
        <v>0</v>
      </c>
      <c r="W115">
        <v>109</v>
      </c>
      <c r="X115" s="1">
        <v>0.105</v>
      </c>
      <c r="Y115" s="4">
        <f t="shared" si="27"/>
        <v>0</v>
      </c>
      <c r="Z115" s="4">
        <f t="shared" si="31"/>
        <v>0</v>
      </c>
      <c r="AA115" s="4">
        <f t="shared" si="28"/>
        <v>0</v>
      </c>
      <c r="AB115" s="4">
        <f t="shared" si="29"/>
        <v>0</v>
      </c>
    </row>
    <row r="116" spans="2:28" x14ac:dyDescent="0.25">
      <c r="B116">
        <v>110</v>
      </c>
      <c r="C116" s="1">
        <v>0.105</v>
      </c>
      <c r="D116" s="2">
        <f t="shared" si="21"/>
        <v>942933.33333333582</v>
      </c>
      <c r="E116" s="4">
        <f t="shared" si="16"/>
        <v>585797.33333333477</v>
      </c>
      <c r="F116" s="4">
        <f t="shared" si="22"/>
        <v>1528730.6666666707</v>
      </c>
      <c r="G116" s="4">
        <f t="shared" si="23"/>
        <v>66005333.333333507</v>
      </c>
      <c r="I116">
        <v>110</v>
      </c>
      <c r="J116" s="1">
        <v>0.105</v>
      </c>
      <c r="K116" s="4">
        <f t="shared" si="17"/>
        <v>318240.00000000116</v>
      </c>
      <c r="L116" s="4">
        <f t="shared" si="18"/>
        <v>197706.6000000007</v>
      </c>
      <c r="M116" s="4">
        <f t="shared" si="19"/>
        <v>515946.60000000184</v>
      </c>
      <c r="N116" s="4">
        <f t="shared" si="20"/>
        <v>22276800.000000082</v>
      </c>
      <c r="P116">
        <v>110</v>
      </c>
      <c r="Q116" s="1">
        <v>4.4999999999999998E-2</v>
      </c>
      <c r="R116" s="4">
        <f t="shared" si="24"/>
        <v>0</v>
      </c>
      <c r="S116" s="4">
        <f t="shared" si="30"/>
        <v>0</v>
      </c>
      <c r="T116" s="4">
        <f t="shared" si="25"/>
        <v>0</v>
      </c>
      <c r="U116" s="4">
        <f t="shared" si="26"/>
        <v>0</v>
      </c>
      <c r="W116">
        <v>110</v>
      </c>
      <c r="X116" s="1">
        <v>0.105</v>
      </c>
      <c r="Y116" s="4">
        <f t="shared" si="27"/>
        <v>0</v>
      </c>
      <c r="Z116" s="4">
        <f t="shared" si="31"/>
        <v>0</v>
      </c>
      <c r="AA116" s="4">
        <f t="shared" si="28"/>
        <v>0</v>
      </c>
      <c r="AB116" s="4">
        <f t="shared" si="29"/>
        <v>0</v>
      </c>
    </row>
    <row r="117" spans="2:28" x14ac:dyDescent="0.25">
      <c r="B117">
        <v>111</v>
      </c>
      <c r="C117" s="1">
        <v>0.105</v>
      </c>
      <c r="D117" s="2">
        <f t="shared" si="21"/>
        <v>942933.33333333582</v>
      </c>
      <c r="E117" s="4">
        <f t="shared" si="16"/>
        <v>577546.66666666814</v>
      </c>
      <c r="F117" s="4">
        <f t="shared" si="22"/>
        <v>1520480.000000004</v>
      </c>
      <c r="G117" s="4">
        <f t="shared" si="23"/>
        <v>65062400.000000171</v>
      </c>
      <c r="I117">
        <v>111</v>
      </c>
      <c r="J117" s="1">
        <v>0.105</v>
      </c>
      <c r="K117" s="4">
        <f t="shared" si="17"/>
        <v>318240.00000000116</v>
      </c>
      <c r="L117" s="4">
        <f t="shared" si="18"/>
        <v>194922.0000000007</v>
      </c>
      <c r="M117" s="4">
        <f t="shared" si="19"/>
        <v>513162.00000000186</v>
      </c>
      <c r="N117" s="4">
        <f t="shared" si="20"/>
        <v>21958560.000000082</v>
      </c>
      <c r="P117">
        <v>111</v>
      </c>
      <c r="Q117" s="1">
        <v>4.4999999999999998E-2</v>
      </c>
      <c r="R117" s="4">
        <f t="shared" si="24"/>
        <v>0</v>
      </c>
      <c r="S117" s="4">
        <f t="shared" si="30"/>
        <v>0</v>
      </c>
      <c r="T117" s="4">
        <f t="shared" si="25"/>
        <v>0</v>
      </c>
      <c r="U117" s="4">
        <f t="shared" si="26"/>
        <v>0</v>
      </c>
      <c r="W117">
        <v>111</v>
      </c>
      <c r="X117" s="1">
        <v>0.105</v>
      </c>
      <c r="Y117" s="4">
        <f t="shared" si="27"/>
        <v>0</v>
      </c>
      <c r="Z117" s="4">
        <f t="shared" si="31"/>
        <v>0</v>
      </c>
      <c r="AA117" s="4">
        <f t="shared" si="28"/>
        <v>0</v>
      </c>
      <c r="AB117" s="4">
        <f t="shared" si="29"/>
        <v>0</v>
      </c>
    </row>
    <row r="118" spans="2:28" x14ac:dyDescent="0.25">
      <c r="B118">
        <v>112</v>
      </c>
      <c r="C118" s="1">
        <v>0.105</v>
      </c>
      <c r="D118" s="2">
        <f t="shared" si="21"/>
        <v>942933.33333333582</v>
      </c>
      <c r="E118" s="4">
        <f t="shared" si="16"/>
        <v>569296.0000000014</v>
      </c>
      <c r="F118" s="4">
        <f t="shared" si="22"/>
        <v>1512229.3333333372</v>
      </c>
      <c r="G118" s="4">
        <f t="shared" si="23"/>
        <v>64119466.666666836</v>
      </c>
      <c r="I118">
        <v>112</v>
      </c>
      <c r="J118" s="1">
        <v>0.105</v>
      </c>
      <c r="K118" s="4">
        <f t="shared" si="17"/>
        <v>318240.00000000116</v>
      </c>
      <c r="L118" s="4">
        <f t="shared" si="18"/>
        <v>192137.40000000069</v>
      </c>
      <c r="M118" s="4">
        <f t="shared" si="19"/>
        <v>510377.40000000189</v>
      </c>
      <c r="N118" s="4">
        <f t="shared" si="20"/>
        <v>21640320.000000082</v>
      </c>
      <c r="P118">
        <v>112</v>
      </c>
      <c r="Q118" s="1">
        <v>4.4999999999999998E-2</v>
      </c>
      <c r="R118" s="4">
        <f t="shared" si="24"/>
        <v>0</v>
      </c>
      <c r="S118" s="4">
        <f t="shared" si="30"/>
        <v>0</v>
      </c>
      <c r="T118" s="4">
        <f t="shared" si="25"/>
        <v>0</v>
      </c>
      <c r="U118" s="4">
        <f t="shared" si="26"/>
        <v>0</v>
      </c>
      <c r="W118">
        <v>112</v>
      </c>
      <c r="X118" s="1">
        <v>0.105</v>
      </c>
      <c r="Y118" s="4">
        <f t="shared" si="27"/>
        <v>0</v>
      </c>
      <c r="Z118" s="4">
        <f t="shared" si="31"/>
        <v>0</v>
      </c>
      <c r="AA118" s="4">
        <f t="shared" si="28"/>
        <v>0</v>
      </c>
      <c r="AB118" s="4">
        <f t="shared" si="29"/>
        <v>0</v>
      </c>
    </row>
    <row r="119" spans="2:28" x14ac:dyDescent="0.25">
      <c r="B119">
        <v>113</v>
      </c>
      <c r="C119" s="1">
        <v>0.105</v>
      </c>
      <c r="D119" s="2">
        <f t="shared" si="21"/>
        <v>942933.33333333582</v>
      </c>
      <c r="E119" s="4">
        <f t="shared" si="16"/>
        <v>561045.33333333477</v>
      </c>
      <c r="F119" s="4">
        <f t="shared" si="22"/>
        <v>1503978.6666666707</v>
      </c>
      <c r="G119" s="4">
        <f t="shared" si="23"/>
        <v>63176533.3333335</v>
      </c>
      <c r="I119">
        <v>113</v>
      </c>
      <c r="J119" s="1">
        <v>0.105</v>
      </c>
      <c r="K119" s="4">
        <f t="shared" si="17"/>
        <v>318240.00000000122</v>
      </c>
      <c r="L119" s="4">
        <f t="shared" si="18"/>
        <v>189352.80000000069</v>
      </c>
      <c r="M119" s="4">
        <f t="shared" si="19"/>
        <v>507592.80000000191</v>
      </c>
      <c r="N119" s="4">
        <f t="shared" si="20"/>
        <v>21322080.000000082</v>
      </c>
      <c r="P119">
        <v>113</v>
      </c>
      <c r="Q119" s="1">
        <v>4.4999999999999998E-2</v>
      </c>
      <c r="R119" s="4">
        <f t="shared" si="24"/>
        <v>0</v>
      </c>
      <c r="S119" s="4">
        <f t="shared" si="30"/>
        <v>0</v>
      </c>
      <c r="T119" s="4">
        <f t="shared" si="25"/>
        <v>0</v>
      </c>
      <c r="U119" s="4">
        <f t="shared" si="26"/>
        <v>0</v>
      </c>
      <c r="W119">
        <v>113</v>
      </c>
      <c r="X119" s="1">
        <v>0.105</v>
      </c>
      <c r="Y119" s="4">
        <f t="shared" si="27"/>
        <v>0</v>
      </c>
      <c r="Z119" s="4">
        <f t="shared" si="31"/>
        <v>0</v>
      </c>
      <c r="AA119" s="4">
        <f t="shared" si="28"/>
        <v>0</v>
      </c>
      <c r="AB119" s="4">
        <f t="shared" si="29"/>
        <v>0</v>
      </c>
    </row>
    <row r="120" spans="2:28" x14ac:dyDescent="0.25">
      <c r="B120">
        <v>114</v>
      </c>
      <c r="C120" s="1">
        <v>0.105</v>
      </c>
      <c r="D120" s="2">
        <f t="shared" si="21"/>
        <v>942933.33333333582</v>
      </c>
      <c r="E120" s="4">
        <f t="shared" si="16"/>
        <v>552794.66666666802</v>
      </c>
      <c r="F120" s="4">
        <f t="shared" si="22"/>
        <v>1495728.0000000037</v>
      </c>
      <c r="G120" s="4">
        <f t="shared" si="23"/>
        <v>62233600.000000164</v>
      </c>
      <c r="I120">
        <v>114</v>
      </c>
      <c r="J120" s="1">
        <v>0.105</v>
      </c>
      <c r="K120" s="4">
        <f t="shared" si="17"/>
        <v>318240.00000000122</v>
      </c>
      <c r="L120" s="4">
        <f t="shared" si="18"/>
        <v>186568.20000000071</v>
      </c>
      <c r="M120" s="4">
        <f t="shared" si="19"/>
        <v>504808.20000000193</v>
      </c>
      <c r="N120" s="4">
        <f t="shared" si="20"/>
        <v>21003840.000000082</v>
      </c>
      <c r="P120">
        <v>114</v>
      </c>
      <c r="Q120" s="1">
        <v>4.4999999999999998E-2</v>
      </c>
      <c r="R120" s="4">
        <f t="shared" si="24"/>
        <v>0</v>
      </c>
      <c r="S120" s="4">
        <f t="shared" si="30"/>
        <v>0</v>
      </c>
      <c r="T120" s="4">
        <f t="shared" si="25"/>
        <v>0</v>
      </c>
      <c r="U120" s="4">
        <f t="shared" si="26"/>
        <v>0</v>
      </c>
      <c r="W120">
        <v>114</v>
      </c>
      <c r="X120" s="1">
        <v>0.105</v>
      </c>
      <c r="Y120" s="4">
        <f t="shared" si="27"/>
        <v>0</v>
      </c>
      <c r="Z120" s="4">
        <f t="shared" si="31"/>
        <v>0</v>
      </c>
      <c r="AA120" s="4">
        <f t="shared" si="28"/>
        <v>0</v>
      </c>
      <c r="AB120" s="4">
        <f t="shared" si="29"/>
        <v>0</v>
      </c>
    </row>
    <row r="121" spans="2:28" x14ac:dyDescent="0.25">
      <c r="B121">
        <v>115</v>
      </c>
      <c r="C121" s="1">
        <v>0.105</v>
      </c>
      <c r="D121" s="2">
        <f t="shared" si="21"/>
        <v>942933.33333333582</v>
      </c>
      <c r="E121" s="4">
        <f t="shared" si="16"/>
        <v>544544.0000000014</v>
      </c>
      <c r="F121" s="4">
        <f t="shared" si="22"/>
        <v>1487477.3333333372</v>
      </c>
      <c r="G121" s="4">
        <f t="shared" si="23"/>
        <v>61290666.666666828</v>
      </c>
      <c r="I121">
        <v>115</v>
      </c>
      <c r="J121" s="1">
        <v>0.105</v>
      </c>
      <c r="K121" s="4">
        <f t="shared" si="17"/>
        <v>318240.00000000122</v>
      </c>
      <c r="L121" s="4">
        <f t="shared" si="18"/>
        <v>183783.6000000007</v>
      </c>
      <c r="M121" s="4">
        <f t="shared" si="19"/>
        <v>502023.60000000196</v>
      </c>
      <c r="N121" s="4">
        <f t="shared" si="20"/>
        <v>20685600.000000082</v>
      </c>
      <c r="P121">
        <v>115</v>
      </c>
      <c r="Q121" s="1">
        <v>4.4999999999999998E-2</v>
      </c>
      <c r="R121" s="4">
        <f t="shared" si="24"/>
        <v>0</v>
      </c>
      <c r="S121" s="4">
        <f t="shared" si="30"/>
        <v>0</v>
      </c>
      <c r="T121" s="4">
        <f t="shared" si="25"/>
        <v>0</v>
      </c>
      <c r="U121" s="4">
        <f t="shared" si="26"/>
        <v>0</v>
      </c>
      <c r="W121">
        <v>115</v>
      </c>
      <c r="X121" s="1">
        <v>0.105</v>
      </c>
      <c r="Y121" s="4">
        <f t="shared" si="27"/>
        <v>0</v>
      </c>
      <c r="Z121" s="4">
        <f t="shared" si="31"/>
        <v>0</v>
      </c>
      <c r="AA121" s="4">
        <f t="shared" si="28"/>
        <v>0</v>
      </c>
      <c r="AB121" s="4">
        <f t="shared" si="29"/>
        <v>0</v>
      </c>
    </row>
    <row r="122" spans="2:28" x14ac:dyDescent="0.25">
      <c r="B122">
        <v>116</v>
      </c>
      <c r="C122" s="1">
        <v>0.105</v>
      </c>
      <c r="D122" s="2">
        <f t="shared" si="21"/>
        <v>942933.33333333582</v>
      </c>
      <c r="E122" s="4">
        <f t="shared" si="16"/>
        <v>536293.33333333465</v>
      </c>
      <c r="F122" s="4">
        <f t="shared" si="22"/>
        <v>1479226.6666666705</v>
      </c>
      <c r="G122" s="4">
        <f t="shared" si="23"/>
        <v>60347733.333333492</v>
      </c>
      <c r="I122">
        <v>116</v>
      </c>
      <c r="J122" s="1">
        <v>0.105</v>
      </c>
      <c r="K122" s="4">
        <f t="shared" si="17"/>
        <v>318240.00000000128</v>
      </c>
      <c r="L122" s="4">
        <f t="shared" si="18"/>
        <v>180999.0000000007</v>
      </c>
      <c r="M122" s="4">
        <f t="shared" si="19"/>
        <v>499239.00000000198</v>
      </c>
      <c r="N122" s="4">
        <f t="shared" si="20"/>
        <v>20367360.000000082</v>
      </c>
      <c r="P122">
        <v>116</v>
      </c>
      <c r="Q122" s="1">
        <v>4.4999999999999998E-2</v>
      </c>
      <c r="R122" s="4">
        <f t="shared" si="24"/>
        <v>0</v>
      </c>
      <c r="S122" s="4">
        <f t="shared" si="30"/>
        <v>0</v>
      </c>
      <c r="T122" s="4">
        <f t="shared" si="25"/>
        <v>0</v>
      </c>
      <c r="U122" s="4">
        <f t="shared" si="26"/>
        <v>0</v>
      </c>
      <c r="W122">
        <v>116</v>
      </c>
      <c r="X122" s="1">
        <v>0.105</v>
      </c>
      <c r="Y122" s="4">
        <f t="shared" si="27"/>
        <v>0</v>
      </c>
      <c r="Z122" s="4">
        <f t="shared" si="31"/>
        <v>0</v>
      </c>
      <c r="AA122" s="4">
        <f t="shared" si="28"/>
        <v>0</v>
      </c>
      <c r="AB122" s="4">
        <f t="shared" si="29"/>
        <v>0</v>
      </c>
    </row>
    <row r="123" spans="2:28" x14ac:dyDescent="0.25">
      <c r="B123">
        <v>117</v>
      </c>
      <c r="C123" s="1">
        <v>0.105</v>
      </c>
      <c r="D123" s="2">
        <f t="shared" si="21"/>
        <v>942933.33333333582</v>
      </c>
      <c r="E123" s="4">
        <f t="shared" si="16"/>
        <v>528042.66666666802</v>
      </c>
      <c r="F123" s="4">
        <f t="shared" si="22"/>
        <v>1470976.0000000037</v>
      </c>
      <c r="G123" s="4">
        <f t="shared" si="23"/>
        <v>59404800.000000156</v>
      </c>
      <c r="I123">
        <v>117</v>
      </c>
      <c r="J123" s="1">
        <v>0.105</v>
      </c>
      <c r="K123" s="4">
        <f t="shared" si="17"/>
        <v>318240.00000000128</v>
      </c>
      <c r="L123" s="4">
        <f t="shared" si="18"/>
        <v>178214.40000000069</v>
      </c>
      <c r="M123" s="4">
        <f t="shared" si="19"/>
        <v>496454.400000002</v>
      </c>
      <c r="N123" s="4">
        <f t="shared" si="20"/>
        <v>20049120.000000082</v>
      </c>
      <c r="P123">
        <v>117</v>
      </c>
      <c r="Q123" s="1">
        <v>4.4999999999999998E-2</v>
      </c>
      <c r="R123" s="4">
        <f t="shared" si="24"/>
        <v>0</v>
      </c>
      <c r="S123" s="4">
        <f t="shared" si="30"/>
        <v>0</v>
      </c>
      <c r="T123" s="4">
        <f t="shared" si="25"/>
        <v>0</v>
      </c>
      <c r="U123" s="4">
        <f t="shared" si="26"/>
        <v>0</v>
      </c>
      <c r="W123">
        <v>117</v>
      </c>
      <c r="X123" s="1">
        <v>0.105</v>
      </c>
      <c r="Y123" s="4">
        <f t="shared" si="27"/>
        <v>0</v>
      </c>
      <c r="Z123" s="4">
        <f t="shared" si="31"/>
        <v>0</v>
      </c>
      <c r="AA123" s="4">
        <f t="shared" si="28"/>
        <v>0</v>
      </c>
      <c r="AB123" s="4">
        <f t="shared" si="29"/>
        <v>0</v>
      </c>
    </row>
    <row r="124" spans="2:28" x14ac:dyDescent="0.25">
      <c r="B124">
        <v>118</v>
      </c>
      <c r="C124" s="1">
        <v>0.105</v>
      </c>
      <c r="D124" s="2">
        <f t="shared" si="21"/>
        <v>942933.33333333582</v>
      </c>
      <c r="E124" s="4">
        <f t="shared" si="16"/>
        <v>519792.00000000134</v>
      </c>
      <c r="F124" s="4">
        <f t="shared" si="22"/>
        <v>1462725.3333333372</v>
      </c>
      <c r="G124" s="4">
        <f t="shared" si="23"/>
        <v>58461866.666666821</v>
      </c>
      <c r="I124">
        <v>118</v>
      </c>
      <c r="J124" s="1">
        <v>0.105</v>
      </c>
      <c r="K124" s="4">
        <f t="shared" si="17"/>
        <v>318240.00000000128</v>
      </c>
      <c r="L124" s="4">
        <f t="shared" si="18"/>
        <v>175429.80000000069</v>
      </c>
      <c r="M124" s="4">
        <f t="shared" si="19"/>
        <v>493669.80000000197</v>
      </c>
      <c r="N124" s="4">
        <f t="shared" si="20"/>
        <v>19730880.000000082</v>
      </c>
      <c r="P124">
        <v>118</v>
      </c>
      <c r="Q124" s="1">
        <v>4.4999999999999998E-2</v>
      </c>
      <c r="R124" s="4">
        <f t="shared" si="24"/>
        <v>0</v>
      </c>
      <c r="S124" s="4">
        <f t="shared" si="30"/>
        <v>0</v>
      </c>
      <c r="T124" s="4">
        <f t="shared" si="25"/>
        <v>0</v>
      </c>
      <c r="U124" s="4">
        <f t="shared" si="26"/>
        <v>0</v>
      </c>
      <c r="W124">
        <v>118</v>
      </c>
      <c r="X124" s="1">
        <v>0.105</v>
      </c>
      <c r="Y124" s="4">
        <f t="shared" si="27"/>
        <v>0</v>
      </c>
      <c r="Z124" s="4">
        <f t="shared" si="31"/>
        <v>0</v>
      </c>
      <c r="AA124" s="4">
        <f t="shared" si="28"/>
        <v>0</v>
      </c>
      <c r="AB124" s="4">
        <f t="shared" si="29"/>
        <v>0</v>
      </c>
    </row>
    <row r="125" spans="2:28" x14ac:dyDescent="0.25">
      <c r="B125">
        <v>119</v>
      </c>
      <c r="C125" s="1">
        <v>0.105</v>
      </c>
      <c r="D125" s="2">
        <f t="shared" si="21"/>
        <v>942933.33333333582</v>
      </c>
      <c r="E125" s="4">
        <f t="shared" si="16"/>
        <v>511541.33333333465</v>
      </c>
      <c r="F125" s="4">
        <f t="shared" si="22"/>
        <v>1454474.6666666705</v>
      </c>
      <c r="G125" s="4">
        <f t="shared" si="23"/>
        <v>57518933.333333485</v>
      </c>
      <c r="I125">
        <v>119</v>
      </c>
      <c r="J125" s="1">
        <v>0.105</v>
      </c>
      <c r="K125" s="4">
        <f t="shared" si="17"/>
        <v>318240.00000000134</v>
      </c>
      <c r="L125" s="4">
        <f t="shared" si="18"/>
        <v>172645.20000000071</v>
      </c>
      <c r="M125" s="4">
        <f t="shared" si="19"/>
        <v>490885.20000000205</v>
      </c>
      <c r="N125" s="4">
        <f t="shared" si="20"/>
        <v>19412640.000000082</v>
      </c>
      <c r="P125">
        <v>119</v>
      </c>
      <c r="Q125" s="1">
        <v>4.4999999999999998E-2</v>
      </c>
      <c r="R125" s="4">
        <f t="shared" si="24"/>
        <v>0</v>
      </c>
      <c r="S125" s="4">
        <f t="shared" si="30"/>
        <v>0</v>
      </c>
      <c r="T125" s="4">
        <f t="shared" si="25"/>
        <v>0</v>
      </c>
      <c r="U125" s="4">
        <f t="shared" si="26"/>
        <v>0</v>
      </c>
      <c r="W125">
        <v>119</v>
      </c>
      <c r="X125" s="1">
        <v>0.105</v>
      </c>
      <c r="Y125" s="4">
        <f t="shared" si="27"/>
        <v>0</v>
      </c>
      <c r="Z125" s="4">
        <f t="shared" si="31"/>
        <v>0</v>
      </c>
      <c r="AA125" s="4">
        <f t="shared" si="28"/>
        <v>0</v>
      </c>
      <c r="AB125" s="4">
        <f t="shared" si="29"/>
        <v>0</v>
      </c>
    </row>
    <row r="126" spans="2:28" x14ac:dyDescent="0.25">
      <c r="B126">
        <v>120</v>
      </c>
      <c r="C126" s="1">
        <v>0.105</v>
      </c>
      <c r="D126" s="2">
        <f t="shared" si="21"/>
        <v>942933.33333333582</v>
      </c>
      <c r="E126" s="4">
        <f t="shared" si="16"/>
        <v>503290.66666666797</v>
      </c>
      <c r="F126" s="4">
        <f t="shared" si="22"/>
        <v>1446224.0000000037</v>
      </c>
      <c r="G126" s="4">
        <f t="shared" si="23"/>
        <v>56576000.000000149</v>
      </c>
      <c r="I126">
        <v>120</v>
      </c>
      <c r="J126" s="1">
        <v>0.105</v>
      </c>
      <c r="K126" s="4">
        <f t="shared" si="17"/>
        <v>318240.00000000134</v>
      </c>
      <c r="L126" s="4">
        <f t="shared" si="18"/>
        <v>169860.6000000007</v>
      </c>
      <c r="M126" s="4">
        <f t="shared" si="19"/>
        <v>488100.60000000207</v>
      </c>
      <c r="N126" s="4">
        <f t="shared" si="20"/>
        <v>19094400.000000082</v>
      </c>
      <c r="P126">
        <v>120</v>
      </c>
      <c r="Q126" s="1">
        <v>4.4999999999999998E-2</v>
      </c>
      <c r="R126" s="4">
        <f t="shared" si="24"/>
        <v>0</v>
      </c>
      <c r="S126" s="4">
        <f t="shared" si="30"/>
        <v>0</v>
      </c>
      <c r="T126" s="4">
        <f t="shared" si="25"/>
        <v>0</v>
      </c>
      <c r="U126" s="4">
        <f t="shared" si="26"/>
        <v>0</v>
      </c>
      <c r="W126">
        <v>120</v>
      </c>
      <c r="X126" s="1">
        <v>0.105</v>
      </c>
      <c r="Y126" s="4">
        <f t="shared" si="27"/>
        <v>0</v>
      </c>
      <c r="Z126" s="4">
        <f t="shared" si="31"/>
        <v>0</v>
      </c>
      <c r="AA126" s="4">
        <f t="shared" si="28"/>
        <v>0</v>
      </c>
      <c r="AB126" s="4">
        <f t="shared" si="29"/>
        <v>0</v>
      </c>
    </row>
    <row r="127" spans="2:28" x14ac:dyDescent="0.25">
      <c r="B127">
        <v>121</v>
      </c>
      <c r="C127" s="1">
        <v>0.105</v>
      </c>
      <c r="D127" s="2">
        <f t="shared" si="21"/>
        <v>942933.33333333582</v>
      </c>
      <c r="E127" s="4">
        <f t="shared" si="16"/>
        <v>495040.00000000128</v>
      </c>
      <c r="F127" s="4">
        <f t="shared" si="22"/>
        <v>1437973.3333333372</v>
      </c>
      <c r="G127" s="4">
        <f t="shared" si="23"/>
        <v>55633066.666666813</v>
      </c>
      <c r="I127">
        <v>121</v>
      </c>
      <c r="J127" s="1">
        <v>0.105</v>
      </c>
      <c r="K127" s="4">
        <f t="shared" si="17"/>
        <v>318240.00000000134</v>
      </c>
      <c r="L127" s="4">
        <f t="shared" si="18"/>
        <v>167076.0000000007</v>
      </c>
      <c r="M127" s="4">
        <f t="shared" si="19"/>
        <v>485316.00000000204</v>
      </c>
      <c r="N127" s="4">
        <f t="shared" si="20"/>
        <v>18776160.000000082</v>
      </c>
      <c r="P127">
        <v>121</v>
      </c>
      <c r="Q127" s="1">
        <v>4.4999999999999998E-2</v>
      </c>
      <c r="R127" s="4">
        <f t="shared" si="24"/>
        <v>0</v>
      </c>
      <c r="S127" s="4">
        <f t="shared" si="30"/>
        <v>0</v>
      </c>
      <c r="T127" s="4">
        <f t="shared" si="25"/>
        <v>0</v>
      </c>
      <c r="U127" s="4">
        <f t="shared" si="26"/>
        <v>0</v>
      </c>
      <c r="W127">
        <v>121</v>
      </c>
      <c r="X127" s="1">
        <v>0.105</v>
      </c>
      <c r="Y127" s="4">
        <f t="shared" si="27"/>
        <v>0</v>
      </c>
      <c r="Z127" s="4">
        <f t="shared" si="31"/>
        <v>0</v>
      </c>
      <c r="AA127" s="4">
        <f t="shared" si="28"/>
        <v>0</v>
      </c>
      <c r="AB127" s="4">
        <f t="shared" si="29"/>
        <v>0</v>
      </c>
    </row>
    <row r="128" spans="2:28" x14ac:dyDescent="0.25">
      <c r="B128">
        <v>122</v>
      </c>
      <c r="C128" s="1">
        <v>0.105</v>
      </c>
      <c r="D128" s="2">
        <f t="shared" si="21"/>
        <v>942933.33333333582</v>
      </c>
      <c r="E128" s="4">
        <f t="shared" si="16"/>
        <v>486789.33333333454</v>
      </c>
      <c r="F128" s="4">
        <f t="shared" si="22"/>
        <v>1429722.6666666702</v>
      </c>
      <c r="G128" s="4">
        <f t="shared" si="23"/>
        <v>54690133.333333477</v>
      </c>
      <c r="I128">
        <v>122</v>
      </c>
      <c r="J128" s="1">
        <v>0.105</v>
      </c>
      <c r="K128" s="4">
        <f t="shared" si="17"/>
        <v>318240.0000000014</v>
      </c>
      <c r="L128" s="4">
        <f t="shared" si="18"/>
        <v>164291.40000000069</v>
      </c>
      <c r="M128" s="4">
        <f t="shared" si="19"/>
        <v>482531.40000000212</v>
      </c>
      <c r="N128" s="4">
        <f t="shared" si="20"/>
        <v>18457920.000000082</v>
      </c>
      <c r="P128">
        <v>122</v>
      </c>
      <c r="Q128" s="1">
        <v>4.4999999999999998E-2</v>
      </c>
      <c r="R128" s="4">
        <f t="shared" si="24"/>
        <v>0</v>
      </c>
      <c r="S128" s="4">
        <f t="shared" si="30"/>
        <v>0</v>
      </c>
      <c r="T128" s="4">
        <f t="shared" si="25"/>
        <v>0</v>
      </c>
      <c r="U128" s="4">
        <f t="shared" si="26"/>
        <v>0</v>
      </c>
      <c r="W128">
        <v>122</v>
      </c>
      <c r="X128" s="1">
        <v>0.105</v>
      </c>
      <c r="Y128" s="4">
        <f t="shared" si="27"/>
        <v>0</v>
      </c>
      <c r="Z128" s="4">
        <f t="shared" si="31"/>
        <v>0</v>
      </c>
      <c r="AA128" s="4">
        <f t="shared" si="28"/>
        <v>0</v>
      </c>
      <c r="AB128" s="4">
        <f t="shared" si="29"/>
        <v>0</v>
      </c>
    </row>
    <row r="129" spans="2:28" x14ac:dyDescent="0.25">
      <c r="B129">
        <v>123</v>
      </c>
      <c r="C129" s="1">
        <v>0.105</v>
      </c>
      <c r="D129" s="2">
        <f t="shared" si="21"/>
        <v>942933.33333333582</v>
      </c>
      <c r="E129" s="4">
        <f t="shared" si="16"/>
        <v>478538.66666666785</v>
      </c>
      <c r="F129" s="4">
        <f t="shared" si="22"/>
        <v>1421472.0000000037</v>
      </c>
      <c r="G129" s="4">
        <f t="shared" si="23"/>
        <v>53747200.000000142</v>
      </c>
      <c r="I129">
        <v>123</v>
      </c>
      <c r="J129" s="1">
        <v>0.105</v>
      </c>
      <c r="K129" s="4">
        <f t="shared" si="17"/>
        <v>318240.0000000014</v>
      </c>
      <c r="L129" s="4">
        <f t="shared" si="18"/>
        <v>161506.80000000069</v>
      </c>
      <c r="M129" s="4">
        <f t="shared" si="19"/>
        <v>479746.80000000208</v>
      </c>
      <c r="N129" s="4">
        <f t="shared" si="20"/>
        <v>18139680.000000082</v>
      </c>
      <c r="P129">
        <v>123</v>
      </c>
      <c r="Q129" s="1">
        <v>4.4999999999999998E-2</v>
      </c>
      <c r="R129" s="4">
        <f t="shared" si="24"/>
        <v>0</v>
      </c>
      <c r="S129" s="4">
        <f t="shared" si="30"/>
        <v>0</v>
      </c>
      <c r="T129" s="4">
        <f t="shared" si="25"/>
        <v>0</v>
      </c>
      <c r="U129" s="4">
        <f t="shared" si="26"/>
        <v>0</v>
      </c>
      <c r="W129">
        <v>123</v>
      </c>
      <c r="X129" s="1">
        <v>0.105</v>
      </c>
      <c r="Y129" s="4">
        <f t="shared" si="27"/>
        <v>0</v>
      </c>
      <c r="Z129" s="4">
        <f t="shared" si="31"/>
        <v>0</v>
      </c>
      <c r="AA129" s="4">
        <f t="shared" si="28"/>
        <v>0</v>
      </c>
      <c r="AB129" s="4">
        <f t="shared" si="29"/>
        <v>0</v>
      </c>
    </row>
    <row r="130" spans="2:28" x14ac:dyDescent="0.25">
      <c r="B130">
        <v>124</v>
      </c>
      <c r="C130" s="1">
        <v>0.105</v>
      </c>
      <c r="D130" s="2">
        <f t="shared" si="21"/>
        <v>942933.33333333582</v>
      </c>
      <c r="E130" s="4">
        <f t="shared" si="16"/>
        <v>470288.00000000116</v>
      </c>
      <c r="F130" s="4">
        <f t="shared" si="22"/>
        <v>1413221.333333337</v>
      </c>
      <c r="G130" s="4">
        <f t="shared" si="23"/>
        <v>52804266.666666806</v>
      </c>
      <c r="I130">
        <v>124</v>
      </c>
      <c r="J130" s="1">
        <v>0.105</v>
      </c>
      <c r="K130" s="4">
        <f t="shared" si="17"/>
        <v>318240.00000000146</v>
      </c>
      <c r="L130" s="4">
        <f t="shared" si="18"/>
        <v>158722.20000000071</v>
      </c>
      <c r="M130" s="4">
        <f t="shared" si="19"/>
        <v>476962.20000000217</v>
      </c>
      <c r="N130" s="4">
        <f t="shared" si="20"/>
        <v>17821440.000000082</v>
      </c>
      <c r="P130">
        <v>124</v>
      </c>
      <c r="Q130" s="1">
        <v>4.4999999999999998E-2</v>
      </c>
      <c r="R130" s="4">
        <f t="shared" si="24"/>
        <v>0</v>
      </c>
      <c r="S130" s="4">
        <f t="shared" si="30"/>
        <v>0</v>
      </c>
      <c r="T130" s="4">
        <f t="shared" si="25"/>
        <v>0</v>
      </c>
      <c r="U130" s="4">
        <f t="shared" si="26"/>
        <v>0</v>
      </c>
      <c r="W130">
        <v>124</v>
      </c>
      <c r="X130" s="1">
        <v>0.105</v>
      </c>
      <c r="Y130" s="4">
        <f t="shared" si="27"/>
        <v>0</v>
      </c>
      <c r="Z130" s="4">
        <f t="shared" si="31"/>
        <v>0</v>
      </c>
      <c r="AA130" s="4">
        <f t="shared" si="28"/>
        <v>0</v>
      </c>
      <c r="AB130" s="4">
        <f t="shared" si="29"/>
        <v>0</v>
      </c>
    </row>
    <row r="131" spans="2:28" x14ac:dyDescent="0.25">
      <c r="B131">
        <v>125</v>
      </c>
      <c r="C131" s="1">
        <v>0.105</v>
      </c>
      <c r="D131" s="2">
        <f t="shared" si="21"/>
        <v>942933.33333333582</v>
      </c>
      <c r="E131" s="4">
        <f t="shared" ref="E131:E186" si="32">(C131/12)*G130</f>
        <v>462037.33333333448</v>
      </c>
      <c r="F131" s="4">
        <f t="shared" ref="F131:F186" si="33">E131+D131</f>
        <v>1404970.6666666702</v>
      </c>
      <c r="G131" s="4">
        <f t="shared" si="23"/>
        <v>51861333.33333347</v>
      </c>
      <c r="I131">
        <v>125</v>
      </c>
      <c r="J131" s="1">
        <v>0.105</v>
      </c>
      <c r="K131" s="4">
        <f t="shared" ref="K131:K186" si="34">IF(N130=0,0,N130/($J$2+1-I131))</f>
        <v>318240.00000000146</v>
      </c>
      <c r="L131" s="4">
        <f t="shared" ref="L131:L186" si="35">(J131/12)*N130</f>
        <v>155937.6000000007</v>
      </c>
      <c r="M131" s="4">
        <f t="shared" ref="M131:M186" si="36">L131+K131</f>
        <v>474177.60000000219</v>
      </c>
      <c r="N131" s="4">
        <f t="shared" ref="N131:N186" si="37">N130-K131</f>
        <v>17503200.000000082</v>
      </c>
      <c r="P131">
        <v>125</v>
      </c>
      <c r="Q131" s="1">
        <v>4.4999999999999998E-2</v>
      </c>
      <c r="R131" s="4">
        <f t="shared" si="24"/>
        <v>0</v>
      </c>
      <c r="S131" s="4">
        <f t="shared" si="30"/>
        <v>0</v>
      </c>
      <c r="T131" s="4">
        <f t="shared" si="25"/>
        <v>0</v>
      </c>
      <c r="U131" s="4">
        <f t="shared" si="26"/>
        <v>0</v>
      </c>
      <c r="W131">
        <v>125</v>
      </c>
      <c r="X131" s="1">
        <v>0.105</v>
      </c>
      <c r="Y131" s="4">
        <f t="shared" si="27"/>
        <v>0</v>
      </c>
      <c r="Z131" s="4">
        <f t="shared" si="31"/>
        <v>0</v>
      </c>
      <c r="AA131" s="4">
        <f t="shared" si="28"/>
        <v>0</v>
      </c>
      <c r="AB131" s="4">
        <f t="shared" si="29"/>
        <v>0</v>
      </c>
    </row>
    <row r="132" spans="2:28" x14ac:dyDescent="0.25">
      <c r="B132">
        <v>126</v>
      </c>
      <c r="C132" s="1">
        <v>0.105</v>
      </c>
      <c r="D132" s="2">
        <f t="shared" ref="D132:D186" si="38">IF(G131=0,0,G131/($C$2+1-B132))</f>
        <v>942933.33333333582</v>
      </c>
      <c r="E132" s="4">
        <f t="shared" si="32"/>
        <v>453786.66666666779</v>
      </c>
      <c r="F132" s="4">
        <f t="shared" si="33"/>
        <v>1396720.0000000037</v>
      </c>
      <c r="G132" s="4">
        <f t="shared" si="23"/>
        <v>50918400.000000134</v>
      </c>
      <c r="I132">
        <v>126</v>
      </c>
      <c r="J132" s="1">
        <v>0.105</v>
      </c>
      <c r="K132" s="4">
        <f t="shared" si="34"/>
        <v>318240.00000000151</v>
      </c>
      <c r="L132" s="4">
        <f t="shared" si="35"/>
        <v>153153.0000000007</v>
      </c>
      <c r="M132" s="4">
        <f t="shared" si="36"/>
        <v>471393.00000000221</v>
      </c>
      <c r="N132" s="4">
        <f t="shared" si="37"/>
        <v>17184960.000000082</v>
      </c>
      <c r="P132">
        <v>126</v>
      </c>
      <c r="Q132" s="1">
        <v>4.4999999999999998E-2</v>
      </c>
      <c r="R132" s="4">
        <f t="shared" si="24"/>
        <v>0</v>
      </c>
      <c r="S132" s="4">
        <f t="shared" si="30"/>
        <v>0</v>
      </c>
      <c r="T132" s="4">
        <f t="shared" si="25"/>
        <v>0</v>
      </c>
      <c r="U132" s="4">
        <f t="shared" si="26"/>
        <v>0</v>
      </c>
      <c r="W132">
        <v>126</v>
      </c>
      <c r="X132" s="1">
        <v>0.105</v>
      </c>
      <c r="Y132" s="4">
        <f t="shared" si="27"/>
        <v>0</v>
      </c>
      <c r="Z132" s="4">
        <f t="shared" si="31"/>
        <v>0</v>
      </c>
      <c r="AA132" s="4">
        <f t="shared" si="28"/>
        <v>0</v>
      </c>
      <c r="AB132" s="4">
        <f t="shared" si="29"/>
        <v>0</v>
      </c>
    </row>
    <row r="133" spans="2:28" x14ac:dyDescent="0.25">
      <c r="B133">
        <v>127</v>
      </c>
      <c r="C133" s="1">
        <v>0.105</v>
      </c>
      <c r="D133" s="2">
        <f t="shared" si="38"/>
        <v>942933.33333333582</v>
      </c>
      <c r="E133" s="4">
        <f t="shared" si="32"/>
        <v>445536.00000000111</v>
      </c>
      <c r="F133" s="4">
        <f t="shared" si="33"/>
        <v>1388469.333333337</v>
      </c>
      <c r="G133" s="4">
        <f t="shared" si="23"/>
        <v>49975466.666666798</v>
      </c>
      <c r="I133">
        <v>127</v>
      </c>
      <c r="J133" s="1">
        <v>0.105</v>
      </c>
      <c r="K133" s="4">
        <f t="shared" si="34"/>
        <v>318240.00000000151</v>
      </c>
      <c r="L133" s="4">
        <f t="shared" si="35"/>
        <v>150368.40000000069</v>
      </c>
      <c r="M133" s="4">
        <f t="shared" si="36"/>
        <v>468608.40000000224</v>
      </c>
      <c r="N133" s="4">
        <f t="shared" si="37"/>
        <v>16866720.000000082</v>
      </c>
      <c r="P133">
        <v>127</v>
      </c>
      <c r="Q133" s="1">
        <v>4.4999999999999998E-2</v>
      </c>
      <c r="R133" s="4">
        <f t="shared" si="24"/>
        <v>0</v>
      </c>
      <c r="S133" s="4">
        <f t="shared" si="30"/>
        <v>0</v>
      </c>
      <c r="T133" s="4">
        <f t="shared" si="25"/>
        <v>0</v>
      </c>
      <c r="U133" s="4">
        <f t="shared" si="26"/>
        <v>0</v>
      </c>
      <c r="W133">
        <v>127</v>
      </c>
      <c r="X133" s="1">
        <v>0.105</v>
      </c>
      <c r="Y133" s="4">
        <f t="shared" si="27"/>
        <v>0</v>
      </c>
      <c r="Z133" s="4">
        <f t="shared" si="31"/>
        <v>0</v>
      </c>
      <c r="AA133" s="4">
        <f t="shared" si="28"/>
        <v>0</v>
      </c>
      <c r="AB133" s="4">
        <f t="shared" si="29"/>
        <v>0</v>
      </c>
    </row>
    <row r="134" spans="2:28" x14ac:dyDescent="0.25">
      <c r="B134">
        <v>128</v>
      </c>
      <c r="C134" s="1">
        <v>0.105</v>
      </c>
      <c r="D134" s="2">
        <f t="shared" si="38"/>
        <v>942933.33333333582</v>
      </c>
      <c r="E134" s="4">
        <f t="shared" si="32"/>
        <v>437285.33333333442</v>
      </c>
      <c r="F134" s="4">
        <f t="shared" si="33"/>
        <v>1380218.6666666702</v>
      </c>
      <c r="G134" s="4">
        <f t="shared" si="23"/>
        <v>49032533.333333462</v>
      </c>
      <c r="I134">
        <v>128</v>
      </c>
      <c r="J134" s="1">
        <v>0.105</v>
      </c>
      <c r="K134" s="4">
        <f t="shared" si="34"/>
        <v>318240.00000000157</v>
      </c>
      <c r="L134" s="4">
        <f t="shared" si="35"/>
        <v>147583.80000000072</v>
      </c>
      <c r="M134" s="4">
        <f t="shared" si="36"/>
        <v>465823.80000000226</v>
      </c>
      <c r="N134" s="4">
        <f t="shared" si="37"/>
        <v>16548480.00000008</v>
      </c>
      <c r="P134">
        <v>128</v>
      </c>
      <c r="Q134" s="1">
        <v>4.4999999999999998E-2</v>
      </c>
      <c r="R134" s="4">
        <f t="shared" si="24"/>
        <v>0</v>
      </c>
      <c r="S134" s="4">
        <f t="shared" si="30"/>
        <v>0</v>
      </c>
      <c r="T134" s="4">
        <f t="shared" si="25"/>
        <v>0</v>
      </c>
      <c r="U134" s="4">
        <f t="shared" si="26"/>
        <v>0</v>
      </c>
      <c r="W134">
        <v>128</v>
      </c>
      <c r="X134" s="1">
        <v>0.105</v>
      </c>
      <c r="Y134" s="4">
        <f t="shared" si="27"/>
        <v>0</v>
      </c>
      <c r="Z134" s="4">
        <f t="shared" si="31"/>
        <v>0</v>
      </c>
      <c r="AA134" s="4">
        <f t="shared" si="28"/>
        <v>0</v>
      </c>
      <c r="AB134" s="4">
        <f t="shared" si="29"/>
        <v>0</v>
      </c>
    </row>
    <row r="135" spans="2:28" x14ac:dyDescent="0.25">
      <c r="B135">
        <v>129</v>
      </c>
      <c r="C135" s="1">
        <v>0.105</v>
      </c>
      <c r="D135" s="2">
        <f t="shared" si="38"/>
        <v>942933.33333333582</v>
      </c>
      <c r="E135" s="4">
        <f t="shared" si="32"/>
        <v>429034.66666666773</v>
      </c>
      <c r="F135" s="4">
        <f t="shared" si="33"/>
        <v>1371968.0000000035</v>
      </c>
      <c r="G135" s="4">
        <f t="shared" si="23"/>
        <v>48089600.000000127</v>
      </c>
      <c r="I135">
        <v>129</v>
      </c>
      <c r="J135" s="1">
        <v>0.105</v>
      </c>
      <c r="K135" s="4">
        <f t="shared" si="34"/>
        <v>318240.00000000151</v>
      </c>
      <c r="L135" s="4">
        <f t="shared" si="35"/>
        <v>144799.20000000068</v>
      </c>
      <c r="M135" s="4">
        <f t="shared" si="36"/>
        <v>463039.20000000217</v>
      </c>
      <c r="N135" s="4">
        <f t="shared" si="37"/>
        <v>16230240.000000078</v>
      </c>
      <c r="P135">
        <v>129</v>
      </c>
      <c r="Q135" s="1">
        <v>4.4999999999999998E-2</v>
      </c>
      <c r="R135" s="4">
        <f t="shared" si="24"/>
        <v>0</v>
      </c>
      <c r="S135" s="4">
        <f t="shared" si="30"/>
        <v>0</v>
      </c>
      <c r="T135" s="4">
        <f t="shared" si="25"/>
        <v>0</v>
      </c>
      <c r="U135" s="4">
        <f t="shared" si="26"/>
        <v>0</v>
      </c>
      <c r="W135">
        <v>129</v>
      </c>
      <c r="X135" s="1">
        <v>0.105</v>
      </c>
      <c r="Y135" s="4">
        <f t="shared" si="27"/>
        <v>0</v>
      </c>
      <c r="Z135" s="4">
        <f t="shared" si="31"/>
        <v>0</v>
      </c>
      <c r="AA135" s="4">
        <f t="shared" si="28"/>
        <v>0</v>
      </c>
      <c r="AB135" s="4">
        <f t="shared" si="29"/>
        <v>0</v>
      </c>
    </row>
    <row r="136" spans="2:28" x14ac:dyDescent="0.25">
      <c r="B136">
        <v>130</v>
      </c>
      <c r="C136" s="1">
        <v>0.105</v>
      </c>
      <c r="D136" s="2">
        <f t="shared" si="38"/>
        <v>942933.33333333582</v>
      </c>
      <c r="E136" s="4">
        <f t="shared" si="32"/>
        <v>420784.00000000105</v>
      </c>
      <c r="F136" s="4">
        <f t="shared" si="33"/>
        <v>1363717.3333333367</v>
      </c>
      <c r="G136" s="4">
        <f t="shared" ref="G136:G186" si="39">G135-D136</f>
        <v>47146666.666666791</v>
      </c>
      <c r="I136">
        <v>130</v>
      </c>
      <c r="J136" s="1">
        <v>0.105</v>
      </c>
      <c r="K136" s="4">
        <f t="shared" si="34"/>
        <v>318240.00000000151</v>
      </c>
      <c r="L136" s="4">
        <f t="shared" si="35"/>
        <v>142014.60000000068</v>
      </c>
      <c r="M136" s="4">
        <f t="shared" si="36"/>
        <v>460254.60000000219</v>
      </c>
      <c r="N136" s="4">
        <f t="shared" si="37"/>
        <v>15912000.000000076</v>
      </c>
      <c r="P136">
        <v>130</v>
      </c>
      <c r="Q136" s="1">
        <v>4.4999999999999998E-2</v>
      </c>
      <c r="R136" s="4">
        <f t="shared" ref="R136:R186" si="40">IF(U135=0,0,U135/($Q$2+1-P136))</f>
        <v>0</v>
      </c>
      <c r="S136" s="4">
        <f t="shared" si="30"/>
        <v>0</v>
      </c>
      <c r="T136" s="4">
        <f t="shared" ref="T136:T186" si="41">S136+R136</f>
        <v>0</v>
      </c>
      <c r="U136" s="4">
        <f t="shared" ref="U136:U186" si="42">U135-R136</f>
        <v>0</v>
      </c>
      <c r="W136">
        <v>130</v>
      </c>
      <c r="X136" s="1">
        <v>0.105</v>
      </c>
      <c r="Y136" s="4">
        <f t="shared" ref="Y136:Y186" si="43">IF(AB135=0,0,AB135/($X$2+1-W136))</f>
        <v>0</v>
      </c>
      <c r="Z136" s="4">
        <f t="shared" si="31"/>
        <v>0</v>
      </c>
      <c r="AA136" s="4">
        <f t="shared" ref="AA136:AA186" si="44">Z136+Y136</f>
        <v>0</v>
      </c>
      <c r="AB136" s="4">
        <f t="shared" ref="AB136:AB186" si="45">AB135-Y136</f>
        <v>0</v>
      </c>
    </row>
    <row r="137" spans="2:28" x14ac:dyDescent="0.25">
      <c r="B137">
        <v>131</v>
      </c>
      <c r="C137" s="1">
        <v>0.105</v>
      </c>
      <c r="D137" s="2">
        <f t="shared" si="38"/>
        <v>942933.33333333582</v>
      </c>
      <c r="E137" s="4">
        <f t="shared" si="32"/>
        <v>412533.33333333436</v>
      </c>
      <c r="F137" s="4">
        <f t="shared" si="33"/>
        <v>1355466.6666666702</v>
      </c>
      <c r="G137" s="4">
        <f t="shared" si="39"/>
        <v>46203733.333333455</v>
      </c>
      <c r="I137">
        <v>131</v>
      </c>
      <c r="J137" s="1">
        <v>0.105</v>
      </c>
      <c r="K137" s="4">
        <f t="shared" si="34"/>
        <v>318240.00000000151</v>
      </c>
      <c r="L137" s="4">
        <f t="shared" si="35"/>
        <v>139230.00000000064</v>
      </c>
      <c r="M137" s="4">
        <f t="shared" si="36"/>
        <v>457470.00000000215</v>
      </c>
      <c r="N137" s="4">
        <f t="shared" si="37"/>
        <v>15593760.000000075</v>
      </c>
      <c r="P137">
        <v>131</v>
      </c>
      <c r="Q137" s="1">
        <v>4.4999999999999998E-2</v>
      </c>
      <c r="R137" s="4">
        <f t="shared" si="40"/>
        <v>0</v>
      </c>
      <c r="S137" s="4">
        <f t="shared" ref="S137:S186" si="46">(Q137/12)*U136</f>
        <v>0</v>
      </c>
      <c r="T137" s="4">
        <f t="shared" si="41"/>
        <v>0</v>
      </c>
      <c r="U137" s="4">
        <f t="shared" si="42"/>
        <v>0</v>
      </c>
      <c r="W137">
        <v>131</v>
      </c>
      <c r="X137" s="1">
        <v>0.105</v>
      </c>
      <c r="Y137" s="4">
        <f t="shared" si="43"/>
        <v>0</v>
      </c>
      <c r="Z137" s="4">
        <f t="shared" ref="Z137:Z186" si="47">(X137/12)*AB136</f>
        <v>0</v>
      </c>
      <c r="AA137" s="4">
        <f t="shared" si="44"/>
        <v>0</v>
      </c>
      <c r="AB137" s="4">
        <f t="shared" si="45"/>
        <v>0</v>
      </c>
    </row>
    <row r="138" spans="2:28" x14ac:dyDescent="0.25">
      <c r="B138">
        <v>132</v>
      </c>
      <c r="C138" s="1">
        <v>0.105</v>
      </c>
      <c r="D138" s="2">
        <f t="shared" si="38"/>
        <v>942933.33333333582</v>
      </c>
      <c r="E138" s="4">
        <f t="shared" si="32"/>
        <v>404282.66666666768</v>
      </c>
      <c r="F138" s="4">
        <f t="shared" si="33"/>
        <v>1347216.0000000035</v>
      </c>
      <c r="G138" s="4">
        <f t="shared" si="39"/>
        <v>45260800.000000119</v>
      </c>
      <c r="I138">
        <v>132</v>
      </c>
      <c r="J138" s="1">
        <v>0.105</v>
      </c>
      <c r="K138" s="4">
        <f t="shared" si="34"/>
        <v>318240.00000000151</v>
      </c>
      <c r="L138" s="4">
        <f t="shared" si="35"/>
        <v>136445.40000000063</v>
      </c>
      <c r="M138" s="4">
        <f t="shared" si="36"/>
        <v>454685.40000000212</v>
      </c>
      <c r="N138" s="4">
        <f t="shared" si="37"/>
        <v>15275520.000000073</v>
      </c>
      <c r="P138">
        <v>132</v>
      </c>
      <c r="Q138" s="1">
        <v>4.4999999999999998E-2</v>
      </c>
      <c r="R138" s="4">
        <f t="shared" si="40"/>
        <v>0</v>
      </c>
      <c r="S138" s="4">
        <f t="shared" si="46"/>
        <v>0</v>
      </c>
      <c r="T138" s="4">
        <f t="shared" si="41"/>
        <v>0</v>
      </c>
      <c r="U138" s="4">
        <f t="shared" si="42"/>
        <v>0</v>
      </c>
      <c r="W138">
        <v>132</v>
      </c>
      <c r="X138" s="1">
        <v>0.105</v>
      </c>
      <c r="Y138" s="4">
        <f t="shared" si="43"/>
        <v>0</v>
      </c>
      <c r="Z138" s="4">
        <f t="shared" si="47"/>
        <v>0</v>
      </c>
      <c r="AA138" s="4">
        <f t="shared" si="44"/>
        <v>0</v>
      </c>
      <c r="AB138" s="4">
        <f t="shared" si="45"/>
        <v>0</v>
      </c>
    </row>
    <row r="139" spans="2:28" x14ac:dyDescent="0.25">
      <c r="B139">
        <v>133</v>
      </c>
      <c r="C139" s="1">
        <v>0.105</v>
      </c>
      <c r="D139" s="2">
        <f t="shared" si="38"/>
        <v>942933.33333333582</v>
      </c>
      <c r="E139" s="4">
        <f t="shared" si="32"/>
        <v>396032.00000000099</v>
      </c>
      <c r="F139" s="4">
        <f t="shared" si="33"/>
        <v>1338965.3333333367</v>
      </c>
      <c r="G139" s="4">
        <f t="shared" si="39"/>
        <v>44317866.666666783</v>
      </c>
      <c r="I139">
        <v>133</v>
      </c>
      <c r="J139" s="1">
        <v>0.105</v>
      </c>
      <c r="K139" s="4">
        <f t="shared" si="34"/>
        <v>318240.00000000151</v>
      </c>
      <c r="L139" s="4">
        <f t="shared" si="35"/>
        <v>133660.80000000063</v>
      </c>
      <c r="M139" s="4">
        <f t="shared" si="36"/>
        <v>451900.80000000214</v>
      </c>
      <c r="N139" s="4">
        <f t="shared" si="37"/>
        <v>14957280.000000071</v>
      </c>
      <c r="P139">
        <v>133</v>
      </c>
      <c r="Q139" s="1">
        <v>4.4999999999999998E-2</v>
      </c>
      <c r="R139" s="4">
        <f t="shared" si="40"/>
        <v>0</v>
      </c>
      <c r="S139" s="4">
        <f t="shared" si="46"/>
        <v>0</v>
      </c>
      <c r="T139" s="4">
        <f t="shared" si="41"/>
        <v>0</v>
      </c>
      <c r="U139" s="4">
        <f t="shared" si="42"/>
        <v>0</v>
      </c>
      <c r="W139">
        <v>133</v>
      </c>
      <c r="X139" s="1">
        <v>0.105</v>
      </c>
      <c r="Y139" s="4">
        <f t="shared" si="43"/>
        <v>0</v>
      </c>
      <c r="Z139" s="4">
        <f t="shared" si="47"/>
        <v>0</v>
      </c>
      <c r="AA139" s="4">
        <f t="shared" si="44"/>
        <v>0</v>
      </c>
      <c r="AB139" s="4">
        <f t="shared" si="45"/>
        <v>0</v>
      </c>
    </row>
    <row r="140" spans="2:28" x14ac:dyDescent="0.25">
      <c r="B140">
        <v>134</v>
      </c>
      <c r="C140" s="1">
        <v>0.105</v>
      </c>
      <c r="D140" s="2">
        <f t="shared" si="38"/>
        <v>942933.33333333582</v>
      </c>
      <c r="E140" s="4">
        <f t="shared" si="32"/>
        <v>387781.3333333343</v>
      </c>
      <c r="F140" s="4">
        <f t="shared" si="33"/>
        <v>1330714.6666666702</v>
      </c>
      <c r="G140" s="4">
        <f t="shared" si="39"/>
        <v>43374933.333333448</v>
      </c>
      <c r="I140">
        <v>134</v>
      </c>
      <c r="J140" s="1">
        <v>0.105</v>
      </c>
      <c r="K140" s="4">
        <f t="shared" si="34"/>
        <v>318240.00000000151</v>
      </c>
      <c r="L140" s="4">
        <f t="shared" si="35"/>
        <v>130876.20000000061</v>
      </c>
      <c r="M140" s="4">
        <f t="shared" si="36"/>
        <v>449116.20000000211</v>
      </c>
      <c r="N140" s="4">
        <f t="shared" si="37"/>
        <v>14639040.000000069</v>
      </c>
      <c r="P140">
        <v>134</v>
      </c>
      <c r="Q140" s="1">
        <v>4.4999999999999998E-2</v>
      </c>
      <c r="R140" s="4">
        <f t="shared" si="40"/>
        <v>0</v>
      </c>
      <c r="S140" s="4">
        <f t="shared" si="46"/>
        <v>0</v>
      </c>
      <c r="T140" s="4">
        <f t="shared" si="41"/>
        <v>0</v>
      </c>
      <c r="U140" s="4">
        <f t="shared" si="42"/>
        <v>0</v>
      </c>
      <c r="W140">
        <v>134</v>
      </c>
      <c r="X140" s="1">
        <v>0.105</v>
      </c>
      <c r="Y140" s="4">
        <f t="shared" si="43"/>
        <v>0</v>
      </c>
      <c r="Z140" s="4">
        <f t="shared" si="47"/>
        <v>0</v>
      </c>
      <c r="AA140" s="4">
        <f t="shared" si="44"/>
        <v>0</v>
      </c>
      <c r="AB140" s="4">
        <f t="shared" si="45"/>
        <v>0</v>
      </c>
    </row>
    <row r="141" spans="2:28" x14ac:dyDescent="0.25">
      <c r="B141">
        <v>135</v>
      </c>
      <c r="C141" s="1">
        <v>0.105</v>
      </c>
      <c r="D141" s="2">
        <f t="shared" si="38"/>
        <v>942933.33333333582</v>
      </c>
      <c r="E141" s="4">
        <f t="shared" si="32"/>
        <v>379530.66666666762</v>
      </c>
      <c r="F141" s="4">
        <f t="shared" si="33"/>
        <v>1322464.0000000035</v>
      </c>
      <c r="G141" s="4">
        <f t="shared" si="39"/>
        <v>42432000.000000112</v>
      </c>
      <c r="I141">
        <v>135</v>
      </c>
      <c r="J141" s="1">
        <v>0.105</v>
      </c>
      <c r="K141" s="4">
        <f t="shared" si="34"/>
        <v>318240.00000000151</v>
      </c>
      <c r="L141" s="4">
        <f t="shared" si="35"/>
        <v>128091.60000000059</v>
      </c>
      <c r="M141" s="4">
        <f t="shared" si="36"/>
        <v>446331.60000000207</v>
      </c>
      <c r="N141" s="4">
        <f t="shared" si="37"/>
        <v>14320800.000000067</v>
      </c>
      <c r="P141">
        <v>135</v>
      </c>
      <c r="Q141" s="1">
        <v>4.4999999999999998E-2</v>
      </c>
      <c r="R141" s="4">
        <f t="shared" si="40"/>
        <v>0</v>
      </c>
      <c r="S141" s="4">
        <f t="shared" si="46"/>
        <v>0</v>
      </c>
      <c r="T141" s="4">
        <f t="shared" si="41"/>
        <v>0</v>
      </c>
      <c r="U141" s="4">
        <f t="shared" si="42"/>
        <v>0</v>
      </c>
      <c r="W141">
        <v>135</v>
      </c>
      <c r="X141" s="1">
        <v>0.105</v>
      </c>
      <c r="Y141" s="4">
        <f t="shared" si="43"/>
        <v>0</v>
      </c>
      <c r="Z141" s="4">
        <f t="shared" si="47"/>
        <v>0</v>
      </c>
      <c r="AA141" s="4">
        <f t="shared" si="44"/>
        <v>0</v>
      </c>
      <c r="AB141" s="4">
        <f t="shared" si="45"/>
        <v>0</v>
      </c>
    </row>
    <row r="142" spans="2:28" x14ac:dyDescent="0.25">
      <c r="B142">
        <v>136</v>
      </c>
      <c r="C142" s="1">
        <v>0.105</v>
      </c>
      <c r="D142" s="2">
        <f t="shared" si="38"/>
        <v>942933.33333333582</v>
      </c>
      <c r="E142" s="4">
        <f t="shared" si="32"/>
        <v>371280.00000000093</v>
      </c>
      <c r="F142" s="4">
        <f t="shared" si="33"/>
        <v>1314213.3333333367</v>
      </c>
      <c r="G142" s="4">
        <f t="shared" si="39"/>
        <v>41489066.666666776</v>
      </c>
      <c r="I142">
        <v>136</v>
      </c>
      <c r="J142" s="1">
        <v>0.105</v>
      </c>
      <c r="K142" s="4">
        <f t="shared" si="34"/>
        <v>318240.00000000151</v>
      </c>
      <c r="L142" s="4">
        <f t="shared" si="35"/>
        <v>125307.00000000057</v>
      </c>
      <c r="M142" s="4">
        <f t="shared" si="36"/>
        <v>443547.0000000021</v>
      </c>
      <c r="N142" s="4">
        <f t="shared" si="37"/>
        <v>14002560.000000065</v>
      </c>
      <c r="P142">
        <v>136</v>
      </c>
      <c r="Q142" s="1">
        <v>4.4999999999999998E-2</v>
      </c>
      <c r="R142" s="4">
        <f t="shared" si="40"/>
        <v>0</v>
      </c>
      <c r="S142" s="4">
        <f t="shared" si="46"/>
        <v>0</v>
      </c>
      <c r="T142" s="4">
        <f t="shared" si="41"/>
        <v>0</v>
      </c>
      <c r="U142" s="4">
        <f t="shared" si="42"/>
        <v>0</v>
      </c>
      <c r="W142">
        <v>136</v>
      </c>
      <c r="X142" s="1">
        <v>0.105</v>
      </c>
      <c r="Y142" s="4">
        <f t="shared" si="43"/>
        <v>0</v>
      </c>
      <c r="Z142" s="4">
        <f t="shared" si="47"/>
        <v>0</v>
      </c>
      <c r="AA142" s="4">
        <f t="shared" si="44"/>
        <v>0</v>
      </c>
      <c r="AB142" s="4">
        <f t="shared" si="45"/>
        <v>0</v>
      </c>
    </row>
    <row r="143" spans="2:28" x14ac:dyDescent="0.25">
      <c r="B143">
        <v>137</v>
      </c>
      <c r="C143" s="1">
        <v>0.105</v>
      </c>
      <c r="D143" s="2">
        <f t="shared" si="38"/>
        <v>942933.33333333582</v>
      </c>
      <c r="E143" s="4">
        <f t="shared" si="32"/>
        <v>363029.33333333425</v>
      </c>
      <c r="F143" s="4">
        <f t="shared" si="33"/>
        <v>1305962.66666667</v>
      </c>
      <c r="G143" s="4">
        <f t="shared" si="39"/>
        <v>40546133.33333344</v>
      </c>
      <c r="I143">
        <v>137</v>
      </c>
      <c r="J143" s="1">
        <v>0.105</v>
      </c>
      <c r="K143" s="4">
        <f t="shared" si="34"/>
        <v>318240.00000000146</v>
      </c>
      <c r="L143" s="4">
        <f t="shared" si="35"/>
        <v>122522.40000000056</v>
      </c>
      <c r="M143" s="4">
        <f t="shared" si="36"/>
        <v>440762.400000002</v>
      </c>
      <c r="N143" s="4">
        <f t="shared" si="37"/>
        <v>13684320.000000063</v>
      </c>
      <c r="P143">
        <v>137</v>
      </c>
      <c r="Q143" s="1">
        <v>4.4999999999999998E-2</v>
      </c>
      <c r="R143" s="4">
        <f t="shared" si="40"/>
        <v>0</v>
      </c>
      <c r="S143" s="4">
        <f t="shared" si="46"/>
        <v>0</v>
      </c>
      <c r="T143" s="4">
        <f t="shared" si="41"/>
        <v>0</v>
      </c>
      <c r="U143" s="4">
        <f t="shared" si="42"/>
        <v>0</v>
      </c>
      <c r="W143">
        <v>137</v>
      </c>
      <c r="X143" s="1">
        <v>0.105</v>
      </c>
      <c r="Y143" s="4">
        <f t="shared" si="43"/>
        <v>0</v>
      </c>
      <c r="Z143" s="4">
        <f t="shared" si="47"/>
        <v>0</v>
      </c>
      <c r="AA143" s="4">
        <f t="shared" si="44"/>
        <v>0</v>
      </c>
      <c r="AB143" s="4">
        <f t="shared" si="45"/>
        <v>0</v>
      </c>
    </row>
    <row r="144" spans="2:28" x14ac:dyDescent="0.25">
      <c r="B144">
        <v>138</v>
      </c>
      <c r="C144" s="1">
        <v>0.105</v>
      </c>
      <c r="D144" s="2">
        <f t="shared" si="38"/>
        <v>942933.33333333582</v>
      </c>
      <c r="E144" s="4">
        <f t="shared" si="32"/>
        <v>354778.66666666756</v>
      </c>
      <c r="F144" s="4">
        <f t="shared" si="33"/>
        <v>1297712.0000000033</v>
      </c>
      <c r="G144" s="4">
        <f t="shared" si="39"/>
        <v>39603200.000000104</v>
      </c>
      <c r="I144">
        <v>138</v>
      </c>
      <c r="J144" s="1">
        <v>0.105</v>
      </c>
      <c r="K144" s="4">
        <f t="shared" si="34"/>
        <v>318240.00000000146</v>
      </c>
      <c r="L144" s="4">
        <f t="shared" si="35"/>
        <v>119737.80000000054</v>
      </c>
      <c r="M144" s="4">
        <f t="shared" si="36"/>
        <v>437977.80000000203</v>
      </c>
      <c r="N144" s="4">
        <f t="shared" si="37"/>
        <v>13366080.000000061</v>
      </c>
      <c r="P144">
        <v>138</v>
      </c>
      <c r="Q144" s="1">
        <v>4.4999999999999998E-2</v>
      </c>
      <c r="R144" s="4">
        <f t="shared" si="40"/>
        <v>0</v>
      </c>
      <c r="S144" s="4">
        <f t="shared" si="46"/>
        <v>0</v>
      </c>
      <c r="T144" s="4">
        <f t="shared" si="41"/>
        <v>0</v>
      </c>
      <c r="U144" s="4">
        <f t="shared" si="42"/>
        <v>0</v>
      </c>
      <c r="W144">
        <v>138</v>
      </c>
      <c r="X144" s="1">
        <v>0.105</v>
      </c>
      <c r="Y144" s="4">
        <f t="shared" si="43"/>
        <v>0</v>
      </c>
      <c r="Z144" s="4">
        <f t="shared" si="47"/>
        <v>0</v>
      </c>
      <c r="AA144" s="4">
        <f t="shared" si="44"/>
        <v>0</v>
      </c>
      <c r="AB144" s="4">
        <f t="shared" si="45"/>
        <v>0</v>
      </c>
    </row>
    <row r="145" spans="2:28" x14ac:dyDescent="0.25">
      <c r="B145">
        <v>139</v>
      </c>
      <c r="C145" s="1">
        <v>0.105</v>
      </c>
      <c r="D145" s="2">
        <f t="shared" si="38"/>
        <v>942933.33333333582</v>
      </c>
      <c r="E145" s="4">
        <f t="shared" si="32"/>
        <v>346528.00000000087</v>
      </c>
      <c r="F145" s="4">
        <f t="shared" si="33"/>
        <v>1289461.3333333367</v>
      </c>
      <c r="G145" s="4">
        <f t="shared" si="39"/>
        <v>38660266.666666768</v>
      </c>
      <c r="I145">
        <v>139</v>
      </c>
      <c r="J145" s="1">
        <v>0.105</v>
      </c>
      <c r="K145" s="4">
        <f t="shared" si="34"/>
        <v>318240.00000000146</v>
      </c>
      <c r="L145" s="4">
        <f t="shared" si="35"/>
        <v>116953.20000000052</v>
      </c>
      <c r="M145" s="4">
        <f t="shared" si="36"/>
        <v>435193.20000000199</v>
      </c>
      <c r="N145" s="4">
        <f t="shared" si="37"/>
        <v>13047840.00000006</v>
      </c>
      <c r="P145">
        <v>139</v>
      </c>
      <c r="Q145" s="1">
        <v>4.4999999999999998E-2</v>
      </c>
      <c r="R145" s="4">
        <f t="shared" si="40"/>
        <v>0</v>
      </c>
      <c r="S145" s="4">
        <f t="shared" si="46"/>
        <v>0</v>
      </c>
      <c r="T145" s="4">
        <f t="shared" si="41"/>
        <v>0</v>
      </c>
      <c r="U145" s="4">
        <f t="shared" si="42"/>
        <v>0</v>
      </c>
      <c r="W145">
        <v>139</v>
      </c>
      <c r="X145" s="1">
        <v>0.105</v>
      </c>
      <c r="Y145" s="4">
        <f t="shared" si="43"/>
        <v>0</v>
      </c>
      <c r="Z145" s="4">
        <f t="shared" si="47"/>
        <v>0</v>
      </c>
      <c r="AA145" s="4">
        <f t="shared" si="44"/>
        <v>0</v>
      </c>
      <c r="AB145" s="4">
        <f t="shared" si="45"/>
        <v>0</v>
      </c>
    </row>
    <row r="146" spans="2:28" x14ac:dyDescent="0.25">
      <c r="B146">
        <v>140</v>
      </c>
      <c r="C146" s="1">
        <v>0.105</v>
      </c>
      <c r="D146" s="2">
        <f t="shared" si="38"/>
        <v>942933.33333333582</v>
      </c>
      <c r="E146" s="4">
        <f t="shared" si="32"/>
        <v>338277.33333333419</v>
      </c>
      <c r="F146" s="4">
        <f t="shared" si="33"/>
        <v>1281210.66666667</v>
      </c>
      <c r="G146" s="4">
        <f t="shared" si="39"/>
        <v>37717333.333333433</v>
      </c>
      <c r="I146">
        <v>140</v>
      </c>
      <c r="J146" s="1">
        <v>0.105</v>
      </c>
      <c r="K146" s="4">
        <f t="shared" si="34"/>
        <v>318240.00000000146</v>
      </c>
      <c r="L146" s="4">
        <f t="shared" si="35"/>
        <v>114168.60000000052</v>
      </c>
      <c r="M146" s="4">
        <f t="shared" si="36"/>
        <v>432408.60000000196</v>
      </c>
      <c r="N146" s="4">
        <f t="shared" si="37"/>
        <v>12729600.000000058</v>
      </c>
      <c r="P146">
        <v>140</v>
      </c>
      <c r="Q146" s="1">
        <v>4.4999999999999998E-2</v>
      </c>
      <c r="R146" s="4">
        <f t="shared" si="40"/>
        <v>0</v>
      </c>
      <c r="S146" s="4">
        <f t="shared" si="46"/>
        <v>0</v>
      </c>
      <c r="T146" s="4">
        <f t="shared" si="41"/>
        <v>0</v>
      </c>
      <c r="U146" s="4">
        <f t="shared" si="42"/>
        <v>0</v>
      </c>
      <c r="W146">
        <v>140</v>
      </c>
      <c r="X146" s="1">
        <v>0.105</v>
      </c>
      <c r="Y146" s="4">
        <f t="shared" si="43"/>
        <v>0</v>
      </c>
      <c r="Z146" s="4">
        <f t="shared" si="47"/>
        <v>0</v>
      </c>
      <c r="AA146" s="4">
        <f t="shared" si="44"/>
        <v>0</v>
      </c>
      <c r="AB146" s="4">
        <f t="shared" si="45"/>
        <v>0</v>
      </c>
    </row>
    <row r="147" spans="2:28" x14ac:dyDescent="0.25">
      <c r="B147">
        <v>141</v>
      </c>
      <c r="C147" s="1">
        <v>0.105</v>
      </c>
      <c r="D147" s="2">
        <f t="shared" si="38"/>
        <v>942933.33333333582</v>
      </c>
      <c r="E147" s="4">
        <f t="shared" si="32"/>
        <v>330026.6666666675</v>
      </c>
      <c r="F147" s="4">
        <f t="shared" si="33"/>
        <v>1272960.0000000033</v>
      </c>
      <c r="G147" s="4">
        <f t="shared" si="39"/>
        <v>36774400.000000097</v>
      </c>
      <c r="I147">
        <v>141</v>
      </c>
      <c r="J147" s="1">
        <v>0.105</v>
      </c>
      <c r="K147" s="4">
        <f t="shared" si="34"/>
        <v>318240.00000000146</v>
      </c>
      <c r="L147" s="4">
        <f t="shared" si="35"/>
        <v>111384.00000000049</v>
      </c>
      <c r="M147" s="4">
        <f t="shared" si="36"/>
        <v>429624.00000000198</v>
      </c>
      <c r="N147" s="4">
        <f t="shared" si="37"/>
        <v>12411360.000000056</v>
      </c>
      <c r="P147">
        <v>141</v>
      </c>
      <c r="Q147" s="1">
        <v>4.4999999999999998E-2</v>
      </c>
      <c r="R147" s="4">
        <f t="shared" si="40"/>
        <v>0</v>
      </c>
      <c r="S147" s="4">
        <f t="shared" si="46"/>
        <v>0</v>
      </c>
      <c r="T147" s="4">
        <f t="shared" si="41"/>
        <v>0</v>
      </c>
      <c r="U147" s="4">
        <f t="shared" si="42"/>
        <v>0</v>
      </c>
      <c r="W147">
        <v>141</v>
      </c>
      <c r="X147" s="1">
        <v>0.105</v>
      </c>
      <c r="Y147" s="4">
        <f t="shared" si="43"/>
        <v>0</v>
      </c>
      <c r="Z147" s="4">
        <f t="shared" si="47"/>
        <v>0</v>
      </c>
      <c r="AA147" s="4">
        <f t="shared" si="44"/>
        <v>0</v>
      </c>
      <c r="AB147" s="4">
        <f t="shared" si="45"/>
        <v>0</v>
      </c>
    </row>
    <row r="148" spans="2:28" x14ac:dyDescent="0.25">
      <c r="B148">
        <v>142</v>
      </c>
      <c r="C148" s="1">
        <v>0.105</v>
      </c>
      <c r="D148" s="2">
        <f t="shared" si="38"/>
        <v>942933.33333333582</v>
      </c>
      <c r="E148" s="4">
        <f t="shared" si="32"/>
        <v>321776.00000000081</v>
      </c>
      <c r="F148" s="4">
        <f t="shared" si="33"/>
        <v>1264709.3333333367</v>
      </c>
      <c r="G148" s="4">
        <f t="shared" si="39"/>
        <v>35831466.666666761</v>
      </c>
      <c r="I148">
        <v>142</v>
      </c>
      <c r="J148" s="1">
        <v>0.105</v>
      </c>
      <c r="K148" s="4">
        <f t="shared" si="34"/>
        <v>318240.00000000146</v>
      </c>
      <c r="L148" s="4">
        <f t="shared" si="35"/>
        <v>108599.40000000047</v>
      </c>
      <c r="M148" s="4">
        <f t="shared" si="36"/>
        <v>426839.40000000194</v>
      </c>
      <c r="N148" s="4">
        <f t="shared" si="37"/>
        <v>12093120.000000054</v>
      </c>
      <c r="P148">
        <v>142</v>
      </c>
      <c r="Q148" s="1">
        <v>4.4999999999999998E-2</v>
      </c>
      <c r="R148" s="4">
        <f t="shared" si="40"/>
        <v>0</v>
      </c>
      <c r="S148" s="4">
        <f t="shared" si="46"/>
        <v>0</v>
      </c>
      <c r="T148" s="4">
        <f t="shared" si="41"/>
        <v>0</v>
      </c>
      <c r="U148" s="4">
        <f t="shared" si="42"/>
        <v>0</v>
      </c>
      <c r="W148">
        <v>142</v>
      </c>
      <c r="X148" s="1">
        <v>0.105</v>
      </c>
      <c r="Y148" s="4">
        <f t="shared" si="43"/>
        <v>0</v>
      </c>
      <c r="Z148" s="4">
        <f t="shared" si="47"/>
        <v>0</v>
      </c>
      <c r="AA148" s="4">
        <f t="shared" si="44"/>
        <v>0</v>
      </c>
      <c r="AB148" s="4">
        <f t="shared" si="45"/>
        <v>0</v>
      </c>
    </row>
    <row r="149" spans="2:28" x14ac:dyDescent="0.25">
      <c r="B149">
        <v>143</v>
      </c>
      <c r="C149" s="1">
        <v>0.105</v>
      </c>
      <c r="D149" s="2">
        <f t="shared" si="38"/>
        <v>942933.33333333582</v>
      </c>
      <c r="E149" s="4">
        <f t="shared" si="32"/>
        <v>313525.33333333413</v>
      </c>
      <c r="F149" s="4">
        <f t="shared" si="33"/>
        <v>1256458.66666667</v>
      </c>
      <c r="G149" s="4">
        <f t="shared" si="39"/>
        <v>34888533.333333425</v>
      </c>
      <c r="I149">
        <v>143</v>
      </c>
      <c r="J149" s="1">
        <v>0.105</v>
      </c>
      <c r="K149" s="4">
        <f t="shared" si="34"/>
        <v>318240.0000000014</v>
      </c>
      <c r="L149" s="4">
        <f t="shared" si="35"/>
        <v>105814.80000000047</v>
      </c>
      <c r="M149" s="4">
        <f t="shared" si="36"/>
        <v>424054.80000000185</v>
      </c>
      <c r="N149" s="4">
        <f t="shared" si="37"/>
        <v>11774880.000000052</v>
      </c>
      <c r="P149">
        <v>143</v>
      </c>
      <c r="Q149" s="1">
        <v>4.4999999999999998E-2</v>
      </c>
      <c r="R149" s="4">
        <f t="shared" si="40"/>
        <v>0</v>
      </c>
      <c r="S149" s="4">
        <f t="shared" si="46"/>
        <v>0</v>
      </c>
      <c r="T149" s="4">
        <f t="shared" si="41"/>
        <v>0</v>
      </c>
      <c r="U149" s="4">
        <f t="shared" si="42"/>
        <v>0</v>
      </c>
      <c r="W149">
        <v>143</v>
      </c>
      <c r="X149" s="1">
        <v>0.105</v>
      </c>
      <c r="Y149" s="4">
        <f t="shared" si="43"/>
        <v>0</v>
      </c>
      <c r="Z149" s="4">
        <f t="shared" si="47"/>
        <v>0</v>
      </c>
      <c r="AA149" s="4">
        <f t="shared" si="44"/>
        <v>0</v>
      </c>
      <c r="AB149" s="4">
        <f t="shared" si="45"/>
        <v>0</v>
      </c>
    </row>
    <row r="150" spans="2:28" x14ac:dyDescent="0.25">
      <c r="B150">
        <v>144</v>
      </c>
      <c r="C150" s="1">
        <v>0.105</v>
      </c>
      <c r="D150" s="2">
        <f t="shared" si="38"/>
        <v>942933.33333333582</v>
      </c>
      <c r="E150" s="4">
        <f t="shared" si="32"/>
        <v>305274.66666666744</v>
      </c>
      <c r="F150" s="4">
        <f t="shared" si="33"/>
        <v>1248208.0000000033</v>
      </c>
      <c r="G150" s="4">
        <f t="shared" si="39"/>
        <v>33945600.000000089</v>
      </c>
      <c r="I150">
        <v>144</v>
      </c>
      <c r="J150" s="1">
        <v>0.105</v>
      </c>
      <c r="K150" s="4">
        <f t="shared" si="34"/>
        <v>318240.0000000014</v>
      </c>
      <c r="L150" s="4">
        <f t="shared" si="35"/>
        <v>103030.20000000045</v>
      </c>
      <c r="M150" s="4">
        <f t="shared" si="36"/>
        <v>421270.20000000182</v>
      </c>
      <c r="N150" s="4">
        <f t="shared" si="37"/>
        <v>11456640.00000005</v>
      </c>
      <c r="P150">
        <v>144</v>
      </c>
      <c r="Q150" s="1">
        <v>4.4999999999999998E-2</v>
      </c>
      <c r="R150" s="4">
        <f t="shared" si="40"/>
        <v>0</v>
      </c>
      <c r="S150" s="4">
        <f t="shared" si="46"/>
        <v>0</v>
      </c>
      <c r="T150" s="4">
        <f t="shared" si="41"/>
        <v>0</v>
      </c>
      <c r="U150" s="4">
        <f t="shared" si="42"/>
        <v>0</v>
      </c>
      <c r="W150">
        <v>144</v>
      </c>
      <c r="X150" s="1">
        <v>0.105</v>
      </c>
      <c r="Y150" s="4">
        <f t="shared" si="43"/>
        <v>0</v>
      </c>
      <c r="Z150" s="4">
        <f t="shared" si="47"/>
        <v>0</v>
      </c>
      <c r="AA150" s="4">
        <f t="shared" si="44"/>
        <v>0</v>
      </c>
      <c r="AB150" s="4">
        <f t="shared" si="45"/>
        <v>0</v>
      </c>
    </row>
    <row r="151" spans="2:28" x14ac:dyDescent="0.25">
      <c r="B151">
        <v>145</v>
      </c>
      <c r="C151" s="1">
        <v>0.105</v>
      </c>
      <c r="D151" s="2">
        <f t="shared" si="38"/>
        <v>942933.33333333582</v>
      </c>
      <c r="E151" s="4">
        <f t="shared" si="32"/>
        <v>297024.00000000076</v>
      </c>
      <c r="F151" s="4">
        <f t="shared" si="33"/>
        <v>1239957.3333333365</v>
      </c>
      <c r="G151" s="4">
        <f t="shared" si="39"/>
        <v>33002666.666666754</v>
      </c>
      <c r="I151">
        <v>145</v>
      </c>
      <c r="J151" s="1">
        <v>0.105</v>
      </c>
      <c r="K151" s="4">
        <f t="shared" si="34"/>
        <v>318240.0000000014</v>
      </c>
      <c r="L151" s="4">
        <f t="shared" si="35"/>
        <v>100245.60000000043</v>
      </c>
      <c r="M151" s="4">
        <f t="shared" si="36"/>
        <v>418485.60000000184</v>
      </c>
      <c r="N151" s="4">
        <f t="shared" si="37"/>
        <v>11138400.000000048</v>
      </c>
      <c r="P151">
        <v>145</v>
      </c>
      <c r="Q151" s="1">
        <v>4.4999999999999998E-2</v>
      </c>
      <c r="R151" s="4">
        <f t="shared" si="40"/>
        <v>0</v>
      </c>
      <c r="S151" s="4">
        <f t="shared" si="46"/>
        <v>0</v>
      </c>
      <c r="T151" s="4">
        <f t="shared" si="41"/>
        <v>0</v>
      </c>
      <c r="U151" s="4">
        <f t="shared" si="42"/>
        <v>0</v>
      </c>
      <c r="W151">
        <v>145</v>
      </c>
      <c r="X151" s="1">
        <v>0.105</v>
      </c>
      <c r="Y151" s="4">
        <f t="shared" si="43"/>
        <v>0</v>
      </c>
      <c r="Z151" s="4">
        <f t="shared" si="47"/>
        <v>0</v>
      </c>
      <c r="AA151" s="4">
        <f t="shared" si="44"/>
        <v>0</v>
      </c>
      <c r="AB151" s="4">
        <f t="shared" si="45"/>
        <v>0</v>
      </c>
    </row>
    <row r="152" spans="2:28" x14ac:dyDescent="0.25">
      <c r="B152">
        <v>146</v>
      </c>
      <c r="C152" s="1">
        <v>0.105</v>
      </c>
      <c r="D152" s="2">
        <f t="shared" si="38"/>
        <v>942933.33333333582</v>
      </c>
      <c r="E152" s="4">
        <f t="shared" si="32"/>
        <v>288773.33333333407</v>
      </c>
      <c r="F152" s="4">
        <f t="shared" si="33"/>
        <v>1231706.6666666698</v>
      </c>
      <c r="G152" s="4">
        <f t="shared" si="39"/>
        <v>32059733.333333418</v>
      </c>
      <c r="I152">
        <v>146</v>
      </c>
      <c r="J152" s="1">
        <v>0.105</v>
      </c>
      <c r="K152" s="4">
        <f t="shared" si="34"/>
        <v>318240.0000000014</v>
      </c>
      <c r="L152" s="4">
        <f t="shared" si="35"/>
        <v>97461.000000000407</v>
      </c>
      <c r="M152" s="4">
        <f t="shared" si="36"/>
        <v>415701.0000000018</v>
      </c>
      <c r="N152" s="4">
        <f t="shared" si="37"/>
        <v>10820160.000000047</v>
      </c>
      <c r="P152">
        <v>146</v>
      </c>
      <c r="Q152" s="1">
        <v>4.4999999999999998E-2</v>
      </c>
      <c r="R152" s="4">
        <f t="shared" si="40"/>
        <v>0</v>
      </c>
      <c r="S152" s="4">
        <f t="shared" si="46"/>
        <v>0</v>
      </c>
      <c r="T152" s="4">
        <f t="shared" si="41"/>
        <v>0</v>
      </c>
      <c r="U152" s="4">
        <f t="shared" si="42"/>
        <v>0</v>
      </c>
      <c r="W152">
        <v>146</v>
      </c>
      <c r="X152" s="1">
        <v>0.105</v>
      </c>
      <c r="Y152" s="4">
        <f t="shared" si="43"/>
        <v>0</v>
      </c>
      <c r="Z152" s="4">
        <f t="shared" si="47"/>
        <v>0</v>
      </c>
      <c r="AA152" s="4">
        <f t="shared" si="44"/>
        <v>0</v>
      </c>
      <c r="AB152" s="4">
        <f t="shared" si="45"/>
        <v>0</v>
      </c>
    </row>
    <row r="153" spans="2:28" x14ac:dyDescent="0.25">
      <c r="B153">
        <v>147</v>
      </c>
      <c r="C153" s="1">
        <v>0.105</v>
      </c>
      <c r="D153" s="2">
        <f t="shared" si="38"/>
        <v>942933.33333333582</v>
      </c>
      <c r="E153" s="4">
        <f t="shared" si="32"/>
        <v>280522.66666666738</v>
      </c>
      <c r="F153" s="4">
        <f t="shared" si="33"/>
        <v>1223456.0000000033</v>
      </c>
      <c r="G153" s="4">
        <f t="shared" si="39"/>
        <v>31116800.000000082</v>
      </c>
      <c r="I153">
        <v>147</v>
      </c>
      <c r="J153" s="1">
        <v>0.105</v>
      </c>
      <c r="K153" s="4">
        <f t="shared" si="34"/>
        <v>318240.0000000014</v>
      </c>
      <c r="L153" s="4">
        <f t="shared" si="35"/>
        <v>94676.400000000402</v>
      </c>
      <c r="M153" s="4">
        <f t="shared" si="36"/>
        <v>412916.40000000177</v>
      </c>
      <c r="N153" s="4">
        <f t="shared" si="37"/>
        <v>10501920.000000045</v>
      </c>
      <c r="P153">
        <v>147</v>
      </c>
      <c r="Q153" s="1">
        <v>4.4999999999999998E-2</v>
      </c>
      <c r="R153" s="4">
        <f t="shared" si="40"/>
        <v>0</v>
      </c>
      <c r="S153" s="4">
        <f t="shared" si="46"/>
        <v>0</v>
      </c>
      <c r="T153" s="4">
        <f t="shared" si="41"/>
        <v>0</v>
      </c>
      <c r="U153" s="4">
        <f t="shared" si="42"/>
        <v>0</v>
      </c>
      <c r="W153">
        <v>147</v>
      </c>
      <c r="X153" s="1">
        <v>0.105</v>
      </c>
      <c r="Y153" s="4">
        <f t="shared" si="43"/>
        <v>0</v>
      </c>
      <c r="Z153" s="4">
        <f t="shared" si="47"/>
        <v>0</v>
      </c>
      <c r="AA153" s="4">
        <f t="shared" si="44"/>
        <v>0</v>
      </c>
      <c r="AB153" s="4">
        <f t="shared" si="45"/>
        <v>0</v>
      </c>
    </row>
    <row r="154" spans="2:28" x14ac:dyDescent="0.25">
      <c r="B154">
        <v>148</v>
      </c>
      <c r="C154" s="1">
        <v>0.105</v>
      </c>
      <c r="D154" s="2">
        <f t="shared" si="38"/>
        <v>942933.33333333582</v>
      </c>
      <c r="E154" s="4">
        <f t="shared" si="32"/>
        <v>272272.0000000007</v>
      </c>
      <c r="F154" s="4">
        <f t="shared" si="33"/>
        <v>1215205.3333333365</v>
      </c>
      <c r="G154" s="4">
        <f t="shared" si="39"/>
        <v>30173866.666666746</v>
      </c>
      <c r="I154">
        <v>148</v>
      </c>
      <c r="J154" s="1">
        <v>0.105</v>
      </c>
      <c r="K154" s="4">
        <f t="shared" si="34"/>
        <v>318240.00000000134</v>
      </c>
      <c r="L154" s="4">
        <f t="shared" si="35"/>
        <v>91891.800000000381</v>
      </c>
      <c r="M154" s="4">
        <f t="shared" si="36"/>
        <v>410131.80000000173</v>
      </c>
      <c r="N154" s="4">
        <f t="shared" si="37"/>
        <v>10183680.000000043</v>
      </c>
      <c r="P154">
        <v>148</v>
      </c>
      <c r="Q154" s="1">
        <v>4.4999999999999998E-2</v>
      </c>
      <c r="R154" s="4">
        <f t="shared" si="40"/>
        <v>0</v>
      </c>
      <c r="S154" s="4">
        <f t="shared" si="46"/>
        <v>0</v>
      </c>
      <c r="T154" s="4">
        <f t="shared" si="41"/>
        <v>0</v>
      </c>
      <c r="U154" s="4">
        <f t="shared" si="42"/>
        <v>0</v>
      </c>
      <c r="W154">
        <v>148</v>
      </c>
      <c r="X154" s="1">
        <v>0.105</v>
      </c>
      <c r="Y154" s="4">
        <f t="shared" si="43"/>
        <v>0</v>
      </c>
      <c r="Z154" s="4">
        <f t="shared" si="47"/>
        <v>0</v>
      </c>
      <c r="AA154" s="4">
        <f t="shared" si="44"/>
        <v>0</v>
      </c>
      <c r="AB154" s="4">
        <f t="shared" si="45"/>
        <v>0</v>
      </c>
    </row>
    <row r="155" spans="2:28" x14ac:dyDescent="0.25">
      <c r="B155">
        <v>149</v>
      </c>
      <c r="C155" s="1">
        <v>0.105</v>
      </c>
      <c r="D155" s="2">
        <f t="shared" si="38"/>
        <v>942933.33333333582</v>
      </c>
      <c r="E155" s="4">
        <f t="shared" si="32"/>
        <v>264021.33333333401</v>
      </c>
      <c r="F155" s="4">
        <f t="shared" si="33"/>
        <v>1206954.6666666698</v>
      </c>
      <c r="G155" s="4">
        <f t="shared" si="39"/>
        <v>29230933.33333341</v>
      </c>
      <c r="I155">
        <v>149</v>
      </c>
      <c r="J155" s="1">
        <v>0.105</v>
      </c>
      <c r="K155" s="4">
        <f t="shared" si="34"/>
        <v>318240.00000000134</v>
      </c>
      <c r="L155" s="4">
        <f t="shared" si="35"/>
        <v>89107.200000000361</v>
      </c>
      <c r="M155" s="4">
        <f t="shared" si="36"/>
        <v>407347.2000000017</v>
      </c>
      <c r="N155" s="4">
        <f t="shared" si="37"/>
        <v>9865440.000000041</v>
      </c>
      <c r="P155">
        <v>149</v>
      </c>
      <c r="Q155" s="1">
        <v>4.4999999999999998E-2</v>
      </c>
      <c r="R155" s="4">
        <f t="shared" si="40"/>
        <v>0</v>
      </c>
      <c r="S155" s="4">
        <f t="shared" si="46"/>
        <v>0</v>
      </c>
      <c r="T155" s="4">
        <f t="shared" si="41"/>
        <v>0</v>
      </c>
      <c r="U155" s="4">
        <f t="shared" si="42"/>
        <v>0</v>
      </c>
      <c r="W155">
        <v>149</v>
      </c>
      <c r="X155" s="1">
        <v>0.105</v>
      </c>
      <c r="Y155" s="4">
        <f t="shared" si="43"/>
        <v>0</v>
      </c>
      <c r="Z155" s="4">
        <f t="shared" si="47"/>
        <v>0</v>
      </c>
      <c r="AA155" s="4">
        <f t="shared" si="44"/>
        <v>0</v>
      </c>
      <c r="AB155" s="4">
        <f t="shared" si="45"/>
        <v>0</v>
      </c>
    </row>
    <row r="156" spans="2:28" x14ac:dyDescent="0.25">
      <c r="B156">
        <v>150</v>
      </c>
      <c r="C156" s="1">
        <v>0.105</v>
      </c>
      <c r="D156" s="2">
        <f t="shared" si="38"/>
        <v>942933.33333333582</v>
      </c>
      <c r="E156" s="4">
        <f t="shared" si="32"/>
        <v>255770.66666666733</v>
      </c>
      <c r="F156" s="4">
        <f t="shared" si="33"/>
        <v>1198704.0000000033</v>
      </c>
      <c r="G156" s="4">
        <f t="shared" si="39"/>
        <v>28288000.000000075</v>
      </c>
      <c r="I156">
        <v>150</v>
      </c>
      <c r="J156" s="1">
        <v>0.105</v>
      </c>
      <c r="K156" s="4">
        <f t="shared" si="34"/>
        <v>318240.00000000134</v>
      </c>
      <c r="L156" s="4">
        <f t="shared" si="35"/>
        <v>86322.600000000355</v>
      </c>
      <c r="M156" s="4">
        <f t="shared" si="36"/>
        <v>404562.60000000172</v>
      </c>
      <c r="N156" s="4">
        <f t="shared" si="37"/>
        <v>9547200.0000000391</v>
      </c>
      <c r="P156">
        <v>150</v>
      </c>
      <c r="Q156" s="1">
        <v>4.4999999999999998E-2</v>
      </c>
      <c r="R156" s="4">
        <f t="shared" si="40"/>
        <v>0</v>
      </c>
      <c r="S156" s="4">
        <f t="shared" si="46"/>
        <v>0</v>
      </c>
      <c r="T156" s="4">
        <f t="shared" si="41"/>
        <v>0</v>
      </c>
      <c r="U156" s="4">
        <f t="shared" si="42"/>
        <v>0</v>
      </c>
      <c r="W156">
        <v>150</v>
      </c>
      <c r="X156" s="1">
        <v>0.105</v>
      </c>
      <c r="Y156" s="4">
        <f t="shared" si="43"/>
        <v>0</v>
      </c>
      <c r="Z156" s="4">
        <f t="shared" si="47"/>
        <v>0</v>
      </c>
      <c r="AA156" s="4">
        <f t="shared" si="44"/>
        <v>0</v>
      </c>
      <c r="AB156" s="4">
        <f t="shared" si="45"/>
        <v>0</v>
      </c>
    </row>
    <row r="157" spans="2:28" x14ac:dyDescent="0.25">
      <c r="B157">
        <v>151</v>
      </c>
      <c r="C157" s="1">
        <v>0.105</v>
      </c>
      <c r="D157" s="2">
        <f t="shared" si="38"/>
        <v>942933.33333333582</v>
      </c>
      <c r="E157" s="4">
        <f t="shared" si="32"/>
        <v>247520.00000000064</v>
      </c>
      <c r="F157" s="4">
        <f t="shared" si="33"/>
        <v>1190453.3333333365</v>
      </c>
      <c r="G157" s="4">
        <f t="shared" si="39"/>
        <v>27345066.666666739</v>
      </c>
      <c r="I157">
        <v>151</v>
      </c>
      <c r="J157" s="1">
        <v>0.105</v>
      </c>
      <c r="K157" s="4">
        <f t="shared" si="34"/>
        <v>318240.00000000128</v>
      </c>
      <c r="L157" s="4">
        <f t="shared" si="35"/>
        <v>83538.000000000335</v>
      </c>
      <c r="M157" s="4">
        <f t="shared" si="36"/>
        <v>401778.00000000163</v>
      </c>
      <c r="N157" s="4">
        <f t="shared" si="37"/>
        <v>9228960.0000000373</v>
      </c>
      <c r="P157">
        <v>151</v>
      </c>
      <c r="Q157" s="1">
        <v>4.4999999999999998E-2</v>
      </c>
      <c r="R157" s="4">
        <f t="shared" si="40"/>
        <v>0</v>
      </c>
      <c r="S157" s="4">
        <f t="shared" si="46"/>
        <v>0</v>
      </c>
      <c r="T157" s="4">
        <f t="shared" si="41"/>
        <v>0</v>
      </c>
      <c r="U157" s="4">
        <f t="shared" si="42"/>
        <v>0</v>
      </c>
      <c r="W157">
        <v>151</v>
      </c>
      <c r="X157" s="1">
        <v>0.105</v>
      </c>
      <c r="Y157" s="4">
        <f t="shared" si="43"/>
        <v>0</v>
      </c>
      <c r="Z157" s="4">
        <f t="shared" si="47"/>
        <v>0</v>
      </c>
      <c r="AA157" s="4">
        <f t="shared" si="44"/>
        <v>0</v>
      </c>
      <c r="AB157" s="4">
        <f t="shared" si="45"/>
        <v>0</v>
      </c>
    </row>
    <row r="158" spans="2:28" x14ac:dyDescent="0.25">
      <c r="B158">
        <v>152</v>
      </c>
      <c r="C158" s="1">
        <v>0.105</v>
      </c>
      <c r="D158" s="2">
        <f t="shared" si="38"/>
        <v>942933.33333333582</v>
      </c>
      <c r="E158" s="4">
        <f t="shared" si="32"/>
        <v>239269.33333333393</v>
      </c>
      <c r="F158" s="4">
        <f t="shared" si="33"/>
        <v>1182202.6666666698</v>
      </c>
      <c r="G158" s="4">
        <f t="shared" si="39"/>
        <v>26402133.333333403</v>
      </c>
      <c r="I158">
        <v>152</v>
      </c>
      <c r="J158" s="1">
        <v>0.105</v>
      </c>
      <c r="K158" s="4">
        <f t="shared" si="34"/>
        <v>318240.00000000128</v>
      </c>
      <c r="L158" s="4">
        <f t="shared" si="35"/>
        <v>80753.400000000314</v>
      </c>
      <c r="M158" s="4">
        <f t="shared" si="36"/>
        <v>398993.40000000159</v>
      </c>
      <c r="N158" s="4">
        <f t="shared" si="37"/>
        <v>8910720.0000000354</v>
      </c>
      <c r="P158">
        <v>152</v>
      </c>
      <c r="Q158" s="1">
        <v>4.4999999999999998E-2</v>
      </c>
      <c r="R158" s="4">
        <f t="shared" si="40"/>
        <v>0</v>
      </c>
      <c r="S158" s="4">
        <f t="shared" si="46"/>
        <v>0</v>
      </c>
      <c r="T158" s="4">
        <f t="shared" si="41"/>
        <v>0</v>
      </c>
      <c r="U158" s="4">
        <f t="shared" si="42"/>
        <v>0</v>
      </c>
      <c r="W158">
        <v>152</v>
      </c>
      <c r="X158" s="1">
        <v>0.105</v>
      </c>
      <c r="Y158" s="4">
        <f t="shared" si="43"/>
        <v>0</v>
      </c>
      <c r="Z158" s="4">
        <f t="shared" si="47"/>
        <v>0</v>
      </c>
      <c r="AA158" s="4">
        <f t="shared" si="44"/>
        <v>0</v>
      </c>
      <c r="AB158" s="4">
        <f t="shared" si="45"/>
        <v>0</v>
      </c>
    </row>
    <row r="159" spans="2:28" x14ac:dyDescent="0.25">
      <c r="B159">
        <v>153</v>
      </c>
      <c r="C159" s="1">
        <v>0.105</v>
      </c>
      <c r="D159" s="2">
        <f t="shared" si="38"/>
        <v>942933.33333333582</v>
      </c>
      <c r="E159" s="4">
        <f t="shared" si="32"/>
        <v>231018.66666666724</v>
      </c>
      <c r="F159" s="4">
        <f t="shared" si="33"/>
        <v>1173952.000000003</v>
      </c>
      <c r="G159" s="4">
        <f t="shared" si="39"/>
        <v>25459200.000000067</v>
      </c>
      <c r="I159">
        <v>153</v>
      </c>
      <c r="J159" s="1">
        <v>0.105</v>
      </c>
      <c r="K159" s="4">
        <f t="shared" si="34"/>
        <v>318240.00000000128</v>
      </c>
      <c r="L159" s="4">
        <f t="shared" si="35"/>
        <v>77968.800000000309</v>
      </c>
      <c r="M159" s="4">
        <f t="shared" si="36"/>
        <v>396208.80000000156</v>
      </c>
      <c r="N159" s="4">
        <f t="shared" si="37"/>
        <v>8592480.0000000335</v>
      </c>
      <c r="P159">
        <v>153</v>
      </c>
      <c r="Q159" s="1">
        <v>4.4999999999999998E-2</v>
      </c>
      <c r="R159" s="4">
        <f t="shared" si="40"/>
        <v>0</v>
      </c>
      <c r="S159" s="4">
        <f t="shared" si="46"/>
        <v>0</v>
      </c>
      <c r="T159" s="4">
        <f t="shared" si="41"/>
        <v>0</v>
      </c>
      <c r="U159" s="4">
        <f t="shared" si="42"/>
        <v>0</v>
      </c>
      <c r="W159">
        <v>153</v>
      </c>
      <c r="X159" s="1">
        <v>0.105</v>
      </c>
      <c r="Y159" s="4">
        <f t="shared" si="43"/>
        <v>0</v>
      </c>
      <c r="Z159" s="4">
        <f t="shared" si="47"/>
        <v>0</v>
      </c>
      <c r="AA159" s="4">
        <f t="shared" si="44"/>
        <v>0</v>
      </c>
      <c r="AB159" s="4">
        <f t="shared" si="45"/>
        <v>0</v>
      </c>
    </row>
    <row r="160" spans="2:28" x14ac:dyDescent="0.25">
      <c r="B160">
        <v>154</v>
      </c>
      <c r="C160" s="1">
        <v>0.105</v>
      </c>
      <c r="D160" s="2">
        <f t="shared" si="38"/>
        <v>942933.33333333582</v>
      </c>
      <c r="E160" s="4">
        <f t="shared" si="32"/>
        <v>222768.00000000055</v>
      </c>
      <c r="F160" s="4">
        <f t="shared" si="33"/>
        <v>1165701.3333333363</v>
      </c>
      <c r="G160" s="4">
        <f t="shared" si="39"/>
        <v>24516266.666666731</v>
      </c>
      <c r="I160">
        <v>154</v>
      </c>
      <c r="J160" s="1">
        <v>0.105</v>
      </c>
      <c r="K160" s="4">
        <f t="shared" si="34"/>
        <v>318240.00000000122</v>
      </c>
      <c r="L160" s="4">
        <f t="shared" si="35"/>
        <v>75184.200000000288</v>
      </c>
      <c r="M160" s="4">
        <f t="shared" si="36"/>
        <v>393424.20000000153</v>
      </c>
      <c r="N160" s="4">
        <f t="shared" si="37"/>
        <v>8274240.0000000326</v>
      </c>
      <c r="P160">
        <v>154</v>
      </c>
      <c r="Q160" s="1">
        <v>4.4999999999999998E-2</v>
      </c>
      <c r="R160" s="4">
        <f t="shared" si="40"/>
        <v>0</v>
      </c>
      <c r="S160" s="4">
        <f t="shared" si="46"/>
        <v>0</v>
      </c>
      <c r="T160" s="4">
        <f t="shared" si="41"/>
        <v>0</v>
      </c>
      <c r="U160" s="4">
        <f t="shared" si="42"/>
        <v>0</v>
      </c>
      <c r="W160">
        <v>154</v>
      </c>
      <c r="X160" s="1">
        <v>0.105</v>
      </c>
      <c r="Y160" s="4">
        <f t="shared" si="43"/>
        <v>0</v>
      </c>
      <c r="Z160" s="4">
        <f t="shared" si="47"/>
        <v>0</v>
      </c>
      <c r="AA160" s="4">
        <f t="shared" si="44"/>
        <v>0</v>
      </c>
      <c r="AB160" s="4">
        <f t="shared" si="45"/>
        <v>0</v>
      </c>
    </row>
    <row r="161" spans="2:28" x14ac:dyDescent="0.25">
      <c r="B161">
        <v>155</v>
      </c>
      <c r="C161" s="1">
        <v>0.105</v>
      </c>
      <c r="D161" s="2">
        <f t="shared" si="38"/>
        <v>942933.33333333582</v>
      </c>
      <c r="E161" s="4">
        <f t="shared" si="32"/>
        <v>214517.33333333387</v>
      </c>
      <c r="F161" s="4">
        <f t="shared" si="33"/>
        <v>1157450.6666666698</v>
      </c>
      <c r="G161" s="4">
        <f t="shared" si="39"/>
        <v>23573333.333333395</v>
      </c>
      <c r="I161">
        <v>155</v>
      </c>
      <c r="J161" s="1">
        <v>0.105</v>
      </c>
      <c r="K161" s="4">
        <f t="shared" si="34"/>
        <v>318240.00000000128</v>
      </c>
      <c r="L161" s="4">
        <f t="shared" si="35"/>
        <v>72399.600000000282</v>
      </c>
      <c r="M161" s="4">
        <f t="shared" si="36"/>
        <v>390639.60000000155</v>
      </c>
      <c r="N161" s="4">
        <f t="shared" si="37"/>
        <v>7956000.0000000317</v>
      </c>
      <c r="P161">
        <v>155</v>
      </c>
      <c r="Q161" s="1">
        <v>4.4999999999999998E-2</v>
      </c>
      <c r="R161" s="4">
        <f t="shared" si="40"/>
        <v>0</v>
      </c>
      <c r="S161" s="4">
        <f t="shared" si="46"/>
        <v>0</v>
      </c>
      <c r="T161" s="4">
        <f t="shared" si="41"/>
        <v>0</v>
      </c>
      <c r="U161" s="4">
        <f t="shared" si="42"/>
        <v>0</v>
      </c>
      <c r="W161">
        <v>155</v>
      </c>
      <c r="X161" s="1">
        <v>0.105</v>
      </c>
      <c r="Y161" s="4">
        <f t="shared" si="43"/>
        <v>0</v>
      </c>
      <c r="Z161" s="4">
        <f t="shared" si="47"/>
        <v>0</v>
      </c>
      <c r="AA161" s="4">
        <f t="shared" si="44"/>
        <v>0</v>
      </c>
      <c r="AB161" s="4">
        <f t="shared" si="45"/>
        <v>0</v>
      </c>
    </row>
    <row r="162" spans="2:28" x14ac:dyDescent="0.25">
      <c r="B162">
        <v>156</v>
      </c>
      <c r="C162" s="1">
        <v>0.105</v>
      </c>
      <c r="D162" s="2">
        <f t="shared" si="38"/>
        <v>942933.33333333582</v>
      </c>
      <c r="E162" s="4">
        <f t="shared" si="32"/>
        <v>206266.66666666718</v>
      </c>
      <c r="F162" s="4">
        <f t="shared" si="33"/>
        <v>1149200.000000003</v>
      </c>
      <c r="G162" s="4">
        <f t="shared" si="39"/>
        <v>22630400.00000006</v>
      </c>
      <c r="I162">
        <v>156</v>
      </c>
      <c r="J162" s="1">
        <v>0.105</v>
      </c>
      <c r="K162" s="4">
        <f t="shared" si="34"/>
        <v>318240.00000000128</v>
      </c>
      <c r="L162" s="4">
        <f t="shared" si="35"/>
        <v>69615.000000000276</v>
      </c>
      <c r="M162" s="4">
        <f t="shared" si="36"/>
        <v>387855.00000000157</v>
      </c>
      <c r="N162" s="4">
        <f t="shared" si="37"/>
        <v>7637760.0000000307</v>
      </c>
      <c r="P162">
        <v>156</v>
      </c>
      <c r="Q162" s="1">
        <v>4.4999999999999998E-2</v>
      </c>
      <c r="R162" s="4">
        <f t="shared" si="40"/>
        <v>0</v>
      </c>
      <c r="S162" s="4">
        <f t="shared" si="46"/>
        <v>0</v>
      </c>
      <c r="T162" s="4">
        <f t="shared" si="41"/>
        <v>0</v>
      </c>
      <c r="U162" s="4">
        <f t="shared" si="42"/>
        <v>0</v>
      </c>
      <c r="W162">
        <v>156</v>
      </c>
      <c r="X162" s="1">
        <v>0.105</v>
      </c>
      <c r="Y162" s="4">
        <f t="shared" si="43"/>
        <v>0</v>
      </c>
      <c r="Z162" s="4">
        <f t="shared" si="47"/>
        <v>0</v>
      </c>
      <c r="AA162" s="4">
        <f t="shared" si="44"/>
        <v>0</v>
      </c>
      <c r="AB162" s="4">
        <f t="shared" si="45"/>
        <v>0</v>
      </c>
    </row>
    <row r="163" spans="2:28" x14ac:dyDescent="0.25">
      <c r="B163">
        <v>157</v>
      </c>
      <c r="C163" s="1">
        <v>0.105</v>
      </c>
      <c r="D163" s="2">
        <f t="shared" si="38"/>
        <v>942933.33333333582</v>
      </c>
      <c r="E163" s="4">
        <f t="shared" si="32"/>
        <v>198016.00000000049</v>
      </c>
      <c r="F163" s="4">
        <f t="shared" si="33"/>
        <v>1140949.3333333363</v>
      </c>
      <c r="G163" s="4">
        <f t="shared" si="39"/>
        <v>21687466.666666724</v>
      </c>
      <c r="I163">
        <v>157</v>
      </c>
      <c r="J163" s="1">
        <v>0.105</v>
      </c>
      <c r="K163" s="4">
        <f t="shared" si="34"/>
        <v>318240.00000000128</v>
      </c>
      <c r="L163" s="4">
        <f t="shared" si="35"/>
        <v>66830.400000000256</v>
      </c>
      <c r="M163" s="4">
        <f t="shared" si="36"/>
        <v>385070.40000000154</v>
      </c>
      <c r="N163" s="4">
        <f t="shared" si="37"/>
        <v>7319520.0000000298</v>
      </c>
      <c r="P163">
        <v>157</v>
      </c>
      <c r="Q163" s="1">
        <v>4.4999999999999998E-2</v>
      </c>
      <c r="R163" s="4">
        <f t="shared" si="40"/>
        <v>0</v>
      </c>
      <c r="S163" s="4">
        <f t="shared" si="46"/>
        <v>0</v>
      </c>
      <c r="T163" s="4">
        <f t="shared" si="41"/>
        <v>0</v>
      </c>
      <c r="U163" s="4">
        <f t="shared" si="42"/>
        <v>0</v>
      </c>
      <c r="W163">
        <v>157</v>
      </c>
      <c r="X163" s="1">
        <v>0.105</v>
      </c>
      <c r="Y163" s="4">
        <f t="shared" si="43"/>
        <v>0</v>
      </c>
      <c r="Z163" s="4">
        <f t="shared" si="47"/>
        <v>0</v>
      </c>
      <c r="AA163" s="4">
        <f t="shared" si="44"/>
        <v>0</v>
      </c>
      <c r="AB163" s="4">
        <f t="shared" si="45"/>
        <v>0</v>
      </c>
    </row>
    <row r="164" spans="2:28" x14ac:dyDescent="0.25">
      <c r="B164">
        <v>158</v>
      </c>
      <c r="C164" s="1">
        <v>0.105</v>
      </c>
      <c r="D164" s="2">
        <f t="shared" si="38"/>
        <v>942933.33333333582</v>
      </c>
      <c r="E164" s="4">
        <f t="shared" si="32"/>
        <v>189765.33333333381</v>
      </c>
      <c r="F164" s="4">
        <f t="shared" si="33"/>
        <v>1132698.6666666695</v>
      </c>
      <c r="G164" s="4">
        <f t="shared" si="39"/>
        <v>20744533.333333388</v>
      </c>
      <c r="I164">
        <v>158</v>
      </c>
      <c r="J164" s="1">
        <v>0.105</v>
      </c>
      <c r="K164" s="4">
        <f t="shared" si="34"/>
        <v>318240.00000000128</v>
      </c>
      <c r="L164" s="4">
        <f t="shared" si="35"/>
        <v>64045.800000000258</v>
      </c>
      <c r="M164" s="4">
        <f t="shared" si="36"/>
        <v>382285.80000000156</v>
      </c>
      <c r="N164" s="4">
        <f t="shared" si="37"/>
        <v>7001280.0000000289</v>
      </c>
      <c r="P164">
        <v>158</v>
      </c>
      <c r="Q164" s="1">
        <v>4.4999999999999998E-2</v>
      </c>
      <c r="R164" s="4">
        <f t="shared" si="40"/>
        <v>0</v>
      </c>
      <c r="S164" s="4">
        <f t="shared" si="46"/>
        <v>0</v>
      </c>
      <c r="T164" s="4">
        <f t="shared" si="41"/>
        <v>0</v>
      </c>
      <c r="U164" s="4">
        <f t="shared" si="42"/>
        <v>0</v>
      </c>
      <c r="W164">
        <v>158</v>
      </c>
      <c r="X164" s="1">
        <v>0.105</v>
      </c>
      <c r="Y164" s="4">
        <f t="shared" si="43"/>
        <v>0</v>
      </c>
      <c r="Z164" s="4">
        <f t="shared" si="47"/>
        <v>0</v>
      </c>
      <c r="AA164" s="4">
        <f t="shared" si="44"/>
        <v>0</v>
      </c>
      <c r="AB164" s="4">
        <f t="shared" si="45"/>
        <v>0</v>
      </c>
    </row>
    <row r="165" spans="2:28" x14ac:dyDescent="0.25">
      <c r="B165">
        <v>159</v>
      </c>
      <c r="C165" s="1">
        <v>0.105</v>
      </c>
      <c r="D165" s="2">
        <f t="shared" si="38"/>
        <v>942933.33333333582</v>
      </c>
      <c r="E165" s="4">
        <f t="shared" si="32"/>
        <v>181514.66666666712</v>
      </c>
      <c r="F165" s="4">
        <f t="shared" si="33"/>
        <v>1124448.000000003</v>
      </c>
      <c r="G165" s="4">
        <f t="shared" si="39"/>
        <v>19801600.000000052</v>
      </c>
      <c r="I165">
        <v>159</v>
      </c>
      <c r="J165" s="1">
        <v>0.105</v>
      </c>
      <c r="K165" s="4">
        <f t="shared" si="34"/>
        <v>318240.00000000134</v>
      </c>
      <c r="L165" s="4">
        <f t="shared" si="35"/>
        <v>61261.200000000244</v>
      </c>
      <c r="M165" s="4">
        <f t="shared" si="36"/>
        <v>379501.20000000158</v>
      </c>
      <c r="N165" s="4">
        <f t="shared" si="37"/>
        <v>6683040.0000000279</v>
      </c>
      <c r="P165">
        <v>159</v>
      </c>
      <c r="Q165" s="1">
        <v>4.4999999999999998E-2</v>
      </c>
      <c r="R165" s="4">
        <f t="shared" si="40"/>
        <v>0</v>
      </c>
      <c r="S165" s="4">
        <f t="shared" si="46"/>
        <v>0</v>
      </c>
      <c r="T165" s="4">
        <f t="shared" si="41"/>
        <v>0</v>
      </c>
      <c r="U165" s="4">
        <f t="shared" si="42"/>
        <v>0</v>
      </c>
      <c r="W165">
        <v>159</v>
      </c>
      <c r="X165" s="1">
        <v>0.105</v>
      </c>
      <c r="Y165" s="4">
        <f t="shared" si="43"/>
        <v>0</v>
      </c>
      <c r="Z165" s="4">
        <f t="shared" si="47"/>
        <v>0</v>
      </c>
      <c r="AA165" s="4">
        <f t="shared" si="44"/>
        <v>0</v>
      </c>
      <c r="AB165" s="4">
        <f t="shared" si="45"/>
        <v>0</v>
      </c>
    </row>
    <row r="166" spans="2:28" x14ac:dyDescent="0.25">
      <c r="B166">
        <v>160</v>
      </c>
      <c r="C166" s="1">
        <v>0.105</v>
      </c>
      <c r="D166" s="2">
        <f t="shared" si="38"/>
        <v>942933.33333333582</v>
      </c>
      <c r="E166" s="4">
        <f t="shared" si="32"/>
        <v>173264.00000000044</v>
      </c>
      <c r="F166" s="4">
        <f t="shared" si="33"/>
        <v>1116197.3333333363</v>
      </c>
      <c r="G166" s="4">
        <f t="shared" si="39"/>
        <v>18858666.666666716</v>
      </c>
      <c r="I166">
        <v>160</v>
      </c>
      <c r="J166" s="1">
        <v>0.105</v>
      </c>
      <c r="K166" s="4">
        <f t="shared" si="34"/>
        <v>318240.00000000134</v>
      </c>
      <c r="L166" s="4">
        <f t="shared" si="35"/>
        <v>58476.600000000239</v>
      </c>
      <c r="M166" s="4">
        <f t="shared" si="36"/>
        <v>376716.60000000161</v>
      </c>
      <c r="N166" s="4">
        <f t="shared" si="37"/>
        <v>6364800.000000027</v>
      </c>
      <c r="P166">
        <v>160</v>
      </c>
      <c r="Q166" s="1">
        <v>4.4999999999999998E-2</v>
      </c>
      <c r="R166" s="4">
        <f t="shared" si="40"/>
        <v>0</v>
      </c>
      <c r="S166" s="4">
        <f t="shared" si="46"/>
        <v>0</v>
      </c>
      <c r="T166" s="4">
        <f t="shared" si="41"/>
        <v>0</v>
      </c>
      <c r="U166" s="4">
        <f t="shared" si="42"/>
        <v>0</v>
      </c>
      <c r="W166">
        <v>160</v>
      </c>
      <c r="X166" s="1">
        <v>0.105</v>
      </c>
      <c r="Y166" s="4">
        <f t="shared" si="43"/>
        <v>0</v>
      </c>
      <c r="Z166" s="4">
        <f t="shared" si="47"/>
        <v>0</v>
      </c>
      <c r="AA166" s="4">
        <f t="shared" si="44"/>
        <v>0</v>
      </c>
      <c r="AB166" s="4">
        <f t="shared" si="45"/>
        <v>0</v>
      </c>
    </row>
    <row r="167" spans="2:28" x14ac:dyDescent="0.25">
      <c r="B167">
        <v>161</v>
      </c>
      <c r="C167" s="1">
        <v>0.105</v>
      </c>
      <c r="D167" s="2">
        <f t="shared" si="38"/>
        <v>942933.33333333582</v>
      </c>
      <c r="E167" s="4">
        <f t="shared" si="32"/>
        <v>165013.33333333375</v>
      </c>
      <c r="F167" s="4">
        <f t="shared" si="33"/>
        <v>1107946.6666666695</v>
      </c>
      <c r="G167" s="4">
        <f t="shared" si="39"/>
        <v>17915733.333333381</v>
      </c>
      <c r="I167">
        <v>161</v>
      </c>
      <c r="J167" s="1">
        <v>0.105</v>
      </c>
      <c r="K167" s="4">
        <f t="shared" si="34"/>
        <v>318240.00000000134</v>
      </c>
      <c r="L167" s="4">
        <f t="shared" si="35"/>
        <v>55692.000000000233</v>
      </c>
      <c r="M167" s="4">
        <f t="shared" si="36"/>
        <v>373932.00000000157</v>
      </c>
      <c r="N167" s="4">
        <f t="shared" si="37"/>
        <v>6046560.0000000261</v>
      </c>
      <c r="P167">
        <v>161</v>
      </c>
      <c r="Q167" s="1">
        <v>4.4999999999999998E-2</v>
      </c>
      <c r="R167" s="4">
        <f t="shared" si="40"/>
        <v>0</v>
      </c>
      <c r="S167" s="4">
        <f t="shared" si="46"/>
        <v>0</v>
      </c>
      <c r="T167" s="4">
        <f t="shared" si="41"/>
        <v>0</v>
      </c>
      <c r="U167" s="4">
        <f t="shared" si="42"/>
        <v>0</v>
      </c>
      <c r="W167">
        <v>161</v>
      </c>
      <c r="X167" s="1">
        <v>0.105</v>
      </c>
      <c r="Y167" s="4">
        <f t="shared" si="43"/>
        <v>0</v>
      </c>
      <c r="Z167" s="4">
        <f t="shared" si="47"/>
        <v>0</v>
      </c>
      <c r="AA167" s="4">
        <f t="shared" si="44"/>
        <v>0</v>
      </c>
      <c r="AB167" s="4">
        <f t="shared" si="45"/>
        <v>0</v>
      </c>
    </row>
    <row r="168" spans="2:28" x14ac:dyDescent="0.25">
      <c r="B168">
        <v>162</v>
      </c>
      <c r="C168" s="1">
        <v>0.105</v>
      </c>
      <c r="D168" s="2">
        <f t="shared" si="38"/>
        <v>942933.33333333582</v>
      </c>
      <c r="E168" s="4">
        <f t="shared" si="32"/>
        <v>156762.66666666706</v>
      </c>
      <c r="F168" s="4">
        <f t="shared" si="33"/>
        <v>1099696.0000000028</v>
      </c>
      <c r="G168" s="4">
        <f t="shared" si="39"/>
        <v>16972800.000000045</v>
      </c>
      <c r="I168">
        <v>162</v>
      </c>
      <c r="J168" s="1">
        <v>0.105</v>
      </c>
      <c r="K168" s="4">
        <f t="shared" si="34"/>
        <v>318240.0000000014</v>
      </c>
      <c r="L168" s="4">
        <f t="shared" si="35"/>
        <v>52907.40000000022</v>
      </c>
      <c r="M168" s="4">
        <f t="shared" si="36"/>
        <v>371147.40000000159</v>
      </c>
      <c r="N168" s="4">
        <f t="shared" si="37"/>
        <v>5728320.0000000242</v>
      </c>
      <c r="P168">
        <v>162</v>
      </c>
      <c r="Q168" s="1">
        <v>4.4999999999999998E-2</v>
      </c>
      <c r="R168" s="4">
        <f t="shared" si="40"/>
        <v>0</v>
      </c>
      <c r="S168" s="4">
        <f t="shared" si="46"/>
        <v>0</v>
      </c>
      <c r="T168" s="4">
        <f t="shared" si="41"/>
        <v>0</v>
      </c>
      <c r="U168" s="4">
        <f t="shared" si="42"/>
        <v>0</v>
      </c>
      <c r="W168">
        <v>162</v>
      </c>
      <c r="X168" s="1">
        <v>0.105</v>
      </c>
      <c r="Y168" s="4">
        <f t="shared" si="43"/>
        <v>0</v>
      </c>
      <c r="Z168" s="4">
        <f t="shared" si="47"/>
        <v>0</v>
      </c>
      <c r="AA168" s="4">
        <f t="shared" si="44"/>
        <v>0</v>
      </c>
      <c r="AB168" s="4">
        <f t="shared" si="45"/>
        <v>0</v>
      </c>
    </row>
    <row r="169" spans="2:28" x14ac:dyDescent="0.25">
      <c r="B169">
        <v>163</v>
      </c>
      <c r="C169" s="1">
        <v>0.105</v>
      </c>
      <c r="D169" s="2">
        <f t="shared" si="38"/>
        <v>942933.33333333582</v>
      </c>
      <c r="E169" s="4">
        <f t="shared" si="32"/>
        <v>148512.00000000038</v>
      </c>
      <c r="F169" s="4">
        <f t="shared" si="33"/>
        <v>1091445.3333333363</v>
      </c>
      <c r="G169" s="4">
        <f t="shared" si="39"/>
        <v>16029866.666666709</v>
      </c>
      <c r="I169">
        <v>163</v>
      </c>
      <c r="J169" s="1">
        <v>0.105</v>
      </c>
      <c r="K169" s="4">
        <f t="shared" si="34"/>
        <v>318240.00000000134</v>
      </c>
      <c r="L169" s="4">
        <f t="shared" si="35"/>
        <v>50122.800000000207</v>
      </c>
      <c r="M169" s="4">
        <f t="shared" si="36"/>
        <v>368362.80000000156</v>
      </c>
      <c r="N169" s="4">
        <f t="shared" si="37"/>
        <v>5410080.0000000233</v>
      </c>
      <c r="P169">
        <v>163</v>
      </c>
      <c r="Q169" s="1">
        <v>4.4999999999999998E-2</v>
      </c>
      <c r="R169" s="4">
        <f t="shared" si="40"/>
        <v>0</v>
      </c>
      <c r="S169" s="4">
        <f t="shared" si="46"/>
        <v>0</v>
      </c>
      <c r="T169" s="4">
        <f t="shared" si="41"/>
        <v>0</v>
      </c>
      <c r="U169" s="4">
        <f t="shared" si="42"/>
        <v>0</v>
      </c>
      <c r="W169">
        <v>163</v>
      </c>
      <c r="X169" s="1">
        <v>0.105</v>
      </c>
      <c r="Y169" s="4">
        <f t="shared" si="43"/>
        <v>0</v>
      </c>
      <c r="Z169" s="4">
        <f t="shared" si="47"/>
        <v>0</v>
      </c>
      <c r="AA169" s="4">
        <f t="shared" si="44"/>
        <v>0</v>
      </c>
      <c r="AB169" s="4">
        <f t="shared" si="45"/>
        <v>0</v>
      </c>
    </row>
    <row r="170" spans="2:28" x14ac:dyDescent="0.25">
      <c r="B170">
        <v>164</v>
      </c>
      <c r="C170" s="1">
        <v>0.105</v>
      </c>
      <c r="D170" s="2">
        <f t="shared" si="38"/>
        <v>942933.33333333582</v>
      </c>
      <c r="E170" s="4">
        <f t="shared" si="32"/>
        <v>140261.33333333369</v>
      </c>
      <c r="F170" s="4">
        <f t="shared" si="33"/>
        <v>1083194.6666666695</v>
      </c>
      <c r="G170" s="4">
        <f t="shared" si="39"/>
        <v>15086933.333333373</v>
      </c>
      <c r="I170">
        <v>164</v>
      </c>
      <c r="J170" s="1">
        <v>0.105</v>
      </c>
      <c r="K170" s="4">
        <f t="shared" si="34"/>
        <v>318240.0000000014</v>
      </c>
      <c r="L170" s="4">
        <f t="shared" si="35"/>
        <v>47338.200000000201</v>
      </c>
      <c r="M170" s="4">
        <f t="shared" si="36"/>
        <v>365578.20000000158</v>
      </c>
      <c r="N170" s="4">
        <f t="shared" si="37"/>
        <v>5091840.0000000224</v>
      </c>
      <c r="P170">
        <v>164</v>
      </c>
      <c r="Q170" s="1">
        <v>4.4999999999999998E-2</v>
      </c>
      <c r="R170" s="4">
        <f t="shared" si="40"/>
        <v>0</v>
      </c>
      <c r="S170" s="4">
        <f t="shared" si="46"/>
        <v>0</v>
      </c>
      <c r="T170" s="4">
        <f t="shared" si="41"/>
        <v>0</v>
      </c>
      <c r="U170" s="4">
        <f t="shared" si="42"/>
        <v>0</v>
      </c>
      <c r="W170">
        <v>164</v>
      </c>
      <c r="X170" s="1">
        <v>0.105</v>
      </c>
      <c r="Y170" s="4">
        <f t="shared" si="43"/>
        <v>0</v>
      </c>
      <c r="Z170" s="4">
        <f t="shared" si="47"/>
        <v>0</v>
      </c>
      <c r="AA170" s="4">
        <f t="shared" si="44"/>
        <v>0</v>
      </c>
      <c r="AB170" s="4">
        <f t="shared" si="45"/>
        <v>0</v>
      </c>
    </row>
    <row r="171" spans="2:28" x14ac:dyDescent="0.25">
      <c r="B171">
        <v>165</v>
      </c>
      <c r="C171" s="1">
        <v>0.105</v>
      </c>
      <c r="D171" s="2">
        <f t="shared" si="38"/>
        <v>942933.33333333582</v>
      </c>
      <c r="E171" s="4">
        <f t="shared" si="32"/>
        <v>132010.66666666701</v>
      </c>
      <c r="F171" s="4">
        <f t="shared" si="33"/>
        <v>1074944.0000000028</v>
      </c>
      <c r="G171" s="4">
        <f t="shared" si="39"/>
        <v>14144000.000000037</v>
      </c>
      <c r="I171">
        <v>165</v>
      </c>
      <c r="J171" s="1">
        <v>0.105</v>
      </c>
      <c r="K171" s="4">
        <f t="shared" si="34"/>
        <v>318240.0000000014</v>
      </c>
      <c r="L171" s="4">
        <f t="shared" si="35"/>
        <v>44553.600000000188</v>
      </c>
      <c r="M171" s="4">
        <f t="shared" si="36"/>
        <v>362793.60000000161</v>
      </c>
      <c r="N171" s="4">
        <f t="shared" si="37"/>
        <v>4773600.0000000205</v>
      </c>
      <c r="P171">
        <v>165</v>
      </c>
      <c r="Q171" s="1">
        <v>4.4999999999999998E-2</v>
      </c>
      <c r="R171" s="4">
        <f t="shared" si="40"/>
        <v>0</v>
      </c>
      <c r="S171" s="4">
        <f t="shared" si="46"/>
        <v>0</v>
      </c>
      <c r="T171" s="4">
        <f t="shared" si="41"/>
        <v>0</v>
      </c>
      <c r="U171" s="4">
        <f t="shared" si="42"/>
        <v>0</v>
      </c>
      <c r="W171">
        <v>165</v>
      </c>
      <c r="X171" s="1">
        <v>0.105</v>
      </c>
      <c r="Y171" s="4">
        <f t="shared" si="43"/>
        <v>0</v>
      </c>
      <c r="Z171" s="4">
        <f t="shared" si="47"/>
        <v>0</v>
      </c>
      <c r="AA171" s="4">
        <f t="shared" si="44"/>
        <v>0</v>
      </c>
      <c r="AB171" s="4">
        <f t="shared" si="45"/>
        <v>0</v>
      </c>
    </row>
    <row r="172" spans="2:28" x14ac:dyDescent="0.25">
      <c r="B172">
        <v>166</v>
      </c>
      <c r="C172" s="1">
        <v>0.105</v>
      </c>
      <c r="D172" s="2">
        <f t="shared" si="38"/>
        <v>942933.33333333582</v>
      </c>
      <c r="E172" s="4">
        <f t="shared" si="32"/>
        <v>123760.00000000032</v>
      </c>
      <c r="F172" s="4">
        <f t="shared" si="33"/>
        <v>1066693.333333336</v>
      </c>
      <c r="G172" s="4">
        <f t="shared" si="39"/>
        <v>13201066.666666701</v>
      </c>
      <c r="I172">
        <v>166</v>
      </c>
      <c r="J172" s="1">
        <v>0.105</v>
      </c>
      <c r="K172" s="4">
        <f t="shared" si="34"/>
        <v>318240.00000000134</v>
      </c>
      <c r="L172" s="4">
        <f t="shared" si="35"/>
        <v>41769.000000000175</v>
      </c>
      <c r="M172" s="4">
        <f t="shared" si="36"/>
        <v>360009.00000000151</v>
      </c>
      <c r="N172" s="4">
        <f t="shared" si="37"/>
        <v>4455360.0000000196</v>
      </c>
      <c r="P172">
        <v>166</v>
      </c>
      <c r="Q172" s="1">
        <v>4.4999999999999998E-2</v>
      </c>
      <c r="R172" s="4">
        <f t="shared" si="40"/>
        <v>0</v>
      </c>
      <c r="S172" s="4">
        <f t="shared" si="46"/>
        <v>0</v>
      </c>
      <c r="T172" s="4">
        <f t="shared" si="41"/>
        <v>0</v>
      </c>
      <c r="U172" s="4">
        <f t="shared" si="42"/>
        <v>0</v>
      </c>
      <c r="W172">
        <v>166</v>
      </c>
      <c r="X172" s="1">
        <v>0.105</v>
      </c>
      <c r="Y172" s="4">
        <f t="shared" si="43"/>
        <v>0</v>
      </c>
      <c r="Z172" s="4">
        <f t="shared" si="47"/>
        <v>0</v>
      </c>
      <c r="AA172" s="4">
        <f t="shared" si="44"/>
        <v>0</v>
      </c>
      <c r="AB172" s="4">
        <f t="shared" si="45"/>
        <v>0</v>
      </c>
    </row>
    <row r="173" spans="2:28" x14ac:dyDescent="0.25">
      <c r="B173">
        <v>167</v>
      </c>
      <c r="C173" s="1">
        <v>0.105</v>
      </c>
      <c r="D173" s="2">
        <f t="shared" si="38"/>
        <v>942933.33333333582</v>
      </c>
      <c r="E173" s="4">
        <f t="shared" si="32"/>
        <v>115509.33333333362</v>
      </c>
      <c r="F173" s="4">
        <f t="shared" si="33"/>
        <v>1058442.6666666695</v>
      </c>
      <c r="G173" s="4">
        <f t="shared" si="39"/>
        <v>12258133.333333366</v>
      </c>
      <c r="I173">
        <v>167</v>
      </c>
      <c r="J173" s="1">
        <v>0.105</v>
      </c>
      <c r="K173" s="4">
        <f t="shared" si="34"/>
        <v>318240.0000000014</v>
      </c>
      <c r="L173" s="4">
        <f t="shared" si="35"/>
        <v>38984.400000000169</v>
      </c>
      <c r="M173" s="4">
        <f t="shared" si="36"/>
        <v>357224.40000000154</v>
      </c>
      <c r="N173" s="4">
        <f t="shared" si="37"/>
        <v>4137120.0000000182</v>
      </c>
      <c r="P173">
        <v>167</v>
      </c>
      <c r="Q173" s="1">
        <v>4.4999999999999998E-2</v>
      </c>
      <c r="R173" s="4">
        <f t="shared" si="40"/>
        <v>0</v>
      </c>
      <c r="S173" s="4">
        <f t="shared" si="46"/>
        <v>0</v>
      </c>
      <c r="T173" s="4">
        <f t="shared" si="41"/>
        <v>0</v>
      </c>
      <c r="U173" s="4">
        <f t="shared" si="42"/>
        <v>0</v>
      </c>
      <c r="W173">
        <v>167</v>
      </c>
      <c r="X173" s="1">
        <v>0.105</v>
      </c>
      <c r="Y173" s="4">
        <f t="shared" si="43"/>
        <v>0</v>
      </c>
      <c r="Z173" s="4">
        <f t="shared" si="47"/>
        <v>0</v>
      </c>
      <c r="AA173" s="4">
        <f t="shared" si="44"/>
        <v>0</v>
      </c>
      <c r="AB173" s="4">
        <f t="shared" si="45"/>
        <v>0</v>
      </c>
    </row>
    <row r="174" spans="2:28" x14ac:dyDescent="0.25">
      <c r="B174">
        <v>168</v>
      </c>
      <c r="C174" s="1">
        <v>0.105</v>
      </c>
      <c r="D174" s="2">
        <f t="shared" si="38"/>
        <v>942933.33333333582</v>
      </c>
      <c r="E174" s="4">
        <f t="shared" si="32"/>
        <v>107258.66666666693</v>
      </c>
      <c r="F174" s="4">
        <f t="shared" si="33"/>
        <v>1050192.0000000028</v>
      </c>
      <c r="G174" s="4">
        <f t="shared" si="39"/>
        <v>11315200.00000003</v>
      </c>
      <c r="I174">
        <v>168</v>
      </c>
      <c r="J174" s="1">
        <v>0.105</v>
      </c>
      <c r="K174" s="4">
        <f t="shared" si="34"/>
        <v>318240.0000000014</v>
      </c>
      <c r="L174" s="4">
        <f t="shared" si="35"/>
        <v>36199.800000000156</v>
      </c>
      <c r="M174" s="4">
        <f t="shared" si="36"/>
        <v>354439.80000000156</v>
      </c>
      <c r="N174" s="4">
        <f t="shared" si="37"/>
        <v>3818880.0000000168</v>
      </c>
      <c r="P174">
        <v>168</v>
      </c>
      <c r="Q174" s="1">
        <v>4.4999999999999998E-2</v>
      </c>
      <c r="R174" s="4">
        <f t="shared" si="40"/>
        <v>0</v>
      </c>
      <c r="S174" s="4">
        <f t="shared" si="46"/>
        <v>0</v>
      </c>
      <c r="T174" s="4">
        <f t="shared" si="41"/>
        <v>0</v>
      </c>
      <c r="U174" s="4">
        <f t="shared" si="42"/>
        <v>0</v>
      </c>
      <c r="W174">
        <v>168</v>
      </c>
      <c r="X174" s="1">
        <v>0.105</v>
      </c>
      <c r="Y174" s="4">
        <f t="shared" si="43"/>
        <v>0</v>
      </c>
      <c r="Z174" s="4">
        <f t="shared" si="47"/>
        <v>0</v>
      </c>
      <c r="AA174" s="4">
        <f t="shared" si="44"/>
        <v>0</v>
      </c>
      <c r="AB174" s="4">
        <f t="shared" si="45"/>
        <v>0</v>
      </c>
    </row>
    <row r="175" spans="2:28" x14ac:dyDescent="0.25">
      <c r="B175">
        <v>169</v>
      </c>
      <c r="C175" s="1">
        <v>0.105</v>
      </c>
      <c r="D175" s="2">
        <f t="shared" si="38"/>
        <v>942933.33333333582</v>
      </c>
      <c r="E175" s="4">
        <f t="shared" si="32"/>
        <v>99008.000000000247</v>
      </c>
      <c r="F175" s="4">
        <f t="shared" si="33"/>
        <v>1041941.333333336</v>
      </c>
      <c r="G175" s="4">
        <f t="shared" si="39"/>
        <v>10372266.666666694</v>
      </c>
      <c r="I175">
        <v>169</v>
      </c>
      <c r="J175" s="1">
        <v>0.105</v>
      </c>
      <c r="K175" s="4">
        <f t="shared" si="34"/>
        <v>318240.0000000014</v>
      </c>
      <c r="L175" s="4">
        <f t="shared" si="35"/>
        <v>33415.200000000143</v>
      </c>
      <c r="M175" s="4">
        <f t="shared" si="36"/>
        <v>351655.20000000153</v>
      </c>
      <c r="N175" s="4">
        <f t="shared" si="37"/>
        <v>3500640.0000000154</v>
      </c>
      <c r="P175">
        <v>169</v>
      </c>
      <c r="Q175" s="1">
        <v>4.4999999999999998E-2</v>
      </c>
      <c r="R175" s="4">
        <f t="shared" si="40"/>
        <v>0</v>
      </c>
      <c r="S175" s="4">
        <f t="shared" si="46"/>
        <v>0</v>
      </c>
      <c r="T175" s="4">
        <f t="shared" si="41"/>
        <v>0</v>
      </c>
      <c r="U175" s="4">
        <f t="shared" si="42"/>
        <v>0</v>
      </c>
      <c r="W175">
        <v>169</v>
      </c>
      <c r="X175" s="1">
        <v>0.105</v>
      </c>
      <c r="Y175" s="4">
        <f t="shared" si="43"/>
        <v>0</v>
      </c>
      <c r="Z175" s="4">
        <f t="shared" si="47"/>
        <v>0</v>
      </c>
      <c r="AA175" s="4">
        <f t="shared" si="44"/>
        <v>0</v>
      </c>
      <c r="AB175" s="4">
        <f t="shared" si="45"/>
        <v>0</v>
      </c>
    </row>
    <row r="176" spans="2:28" x14ac:dyDescent="0.25">
      <c r="B176">
        <v>170</v>
      </c>
      <c r="C176" s="1">
        <v>0.105</v>
      </c>
      <c r="D176" s="2">
        <f t="shared" si="38"/>
        <v>942933.33333333582</v>
      </c>
      <c r="E176" s="4">
        <f t="shared" si="32"/>
        <v>90757.333333333561</v>
      </c>
      <c r="F176" s="4">
        <f t="shared" si="33"/>
        <v>1033690.6666666694</v>
      </c>
      <c r="G176" s="4">
        <f t="shared" si="39"/>
        <v>9429333.3333333582</v>
      </c>
      <c r="I176">
        <v>170</v>
      </c>
      <c r="J176" s="1">
        <v>0.105</v>
      </c>
      <c r="K176" s="4">
        <f t="shared" si="34"/>
        <v>318240.0000000014</v>
      </c>
      <c r="L176" s="4">
        <f t="shared" si="35"/>
        <v>30630.60000000013</v>
      </c>
      <c r="M176" s="4">
        <f t="shared" si="36"/>
        <v>348870.60000000155</v>
      </c>
      <c r="N176" s="4">
        <f t="shared" si="37"/>
        <v>3182400.000000014</v>
      </c>
      <c r="P176">
        <v>170</v>
      </c>
      <c r="Q176" s="1">
        <v>4.4999999999999998E-2</v>
      </c>
      <c r="R176" s="4">
        <f t="shared" si="40"/>
        <v>0</v>
      </c>
      <c r="S176" s="4">
        <f t="shared" si="46"/>
        <v>0</v>
      </c>
      <c r="T176" s="4">
        <f t="shared" si="41"/>
        <v>0</v>
      </c>
      <c r="U176" s="4">
        <f t="shared" si="42"/>
        <v>0</v>
      </c>
      <c r="W176">
        <v>170</v>
      </c>
      <c r="X176" s="1">
        <v>0.105</v>
      </c>
      <c r="Y176" s="4">
        <f t="shared" si="43"/>
        <v>0</v>
      </c>
      <c r="Z176" s="4">
        <f t="shared" si="47"/>
        <v>0</v>
      </c>
      <c r="AA176" s="4">
        <f t="shared" si="44"/>
        <v>0</v>
      </c>
      <c r="AB176" s="4">
        <f t="shared" si="45"/>
        <v>0</v>
      </c>
    </row>
    <row r="177" spans="2:28" x14ac:dyDescent="0.25">
      <c r="B177">
        <v>171</v>
      </c>
      <c r="C177" s="1">
        <v>0.105</v>
      </c>
      <c r="D177" s="2">
        <f t="shared" si="38"/>
        <v>942933.33333333582</v>
      </c>
      <c r="E177" s="4">
        <f t="shared" si="32"/>
        <v>82506.666666666875</v>
      </c>
      <c r="F177" s="4">
        <f t="shared" si="33"/>
        <v>1025440.0000000027</v>
      </c>
      <c r="G177" s="4">
        <f t="shared" si="39"/>
        <v>8486400.0000000224</v>
      </c>
      <c r="I177">
        <v>171</v>
      </c>
      <c r="J177" s="1">
        <v>0.105</v>
      </c>
      <c r="K177" s="4">
        <f t="shared" si="34"/>
        <v>318240.0000000014</v>
      </c>
      <c r="L177" s="4">
        <f t="shared" si="35"/>
        <v>27846.00000000012</v>
      </c>
      <c r="M177" s="4">
        <f t="shared" si="36"/>
        <v>346086.00000000151</v>
      </c>
      <c r="N177" s="4">
        <f t="shared" si="37"/>
        <v>2864160.0000000126</v>
      </c>
      <c r="P177">
        <v>171</v>
      </c>
      <c r="Q177" s="1">
        <v>4.4999999999999998E-2</v>
      </c>
      <c r="R177" s="4">
        <f t="shared" si="40"/>
        <v>0</v>
      </c>
      <c r="S177" s="4">
        <f t="shared" si="46"/>
        <v>0</v>
      </c>
      <c r="T177" s="4">
        <f t="shared" si="41"/>
        <v>0</v>
      </c>
      <c r="U177" s="4">
        <f t="shared" si="42"/>
        <v>0</v>
      </c>
      <c r="W177">
        <v>171</v>
      </c>
      <c r="X177" s="1">
        <v>0.105</v>
      </c>
      <c r="Y177" s="4">
        <f t="shared" si="43"/>
        <v>0</v>
      </c>
      <c r="Z177" s="4">
        <f t="shared" si="47"/>
        <v>0</v>
      </c>
      <c r="AA177" s="4">
        <f t="shared" si="44"/>
        <v>0</v>
      </c>
      <c r="AB177" s="4">
        <f t="shared" si="45"/>
        <v>0</v>
      </c>
    </row>
    <row r="178" spans="2:28" x14ac:dyDescent="0.25">
      <c r="B178">
        <v>172</v>
      </c>
      <c r="C178" s="1">
        <v>0.105</v>
      </c>
      <c r="D178" s="2">
        <f t="shared" si="38"/>
        <v>942933.33333333582</v>
      </c>
      <c r="E178" s="4">
        <f t="shared" si="32"/>
        <v>74256.000000000189</v>
      </c>
      <c r="F178" s="4">
        <f t="shared" si="33"/>
        <v>1017189.333333336</v>
      </c>
      <c r="G178" s="4">
        <f t="shared" si="39"/>
        <v>7543466.6666666865</v>
      </c>
      <c r="I178">
        <v>172</v>
      </c>
      <c r="J178" s="1">
        <v>0.105</v>
      </c>
      <c r="K178" s="4">
        <f t="shared" si="34"/>
        <v>318240.0000000014</v>
      </c>
      <c r="L178" s="4">
        <f t="shared" si="35"/>
        <v>25061.400000000107</v>
      </c>
      <c r="M178" s="4">
        <f t="shared" si="36"/>
        <v>343301.40000000148</v>
      </c>
      <c r="N178" s="4">
        <f t="shared" si="37"/>
        <v>2545920.0000000112</v>
      </c>
      <c r="P178">
        <v>172</v>
      </c>
      <c r="Q178" s="1">
        <v>4.4999999999999998E-2</v>
      </c>
      <c r="R178" s="4">
        <f t="shared" si="40"/>
        <v>0</v>
      </c>
      <c r="S178" s="4">
        <f t="shared" si="46"/>
        <v>0</v>
      </c>
      <c r="T178" s="4">
        <f t="shared" si="41"/>
        <v>0</v>
      </c>
      <c r="U178" s="4">
        <f t="shared" si="42"/>
        <v>0</v>
      </c>
      <c r="W178">
        <v>172</v>
      </c>
      <c r="X178" s="1">
        <v>0.105</v>
      </c>
      <c r="Y178" s="4">
        <f t="shared" si="43"/>
        <v>0</v>
      </c>
      <c r="Z178" s="4">
        <f t="shared" si="47"/>
        <v>0</v>
      </c>
      <c r="AA178" s="4">
        <f t="shared" si="44"/>
        <v>0</v>
      </c>
      <c r="AB178" s="4">
        <f t="shared" si="45"/>
        <v>0</v>
      </c>
    </row>
    <row r="179" spans="2:28" x14ac:dyDescent="0.25">
      <c r="B179">
        <v>173</v>
      </c>
      <c r="C179" s="1">
        <v>0.105</v>
      </c>
      <c r="D179" s="2">
        <f t="shared" si="38"/>
        <v>942933.33333333582</v>
      </c>
      <c r="E179" s="4">
        <f t="shared" si="32"/>
        <v>66005.333333333503</v>
      </c>
      <c r="F179" s="4">
        <f t="shared" si="33"/>
        <v>1008938.6666666693</v>
      </c>
      <c r="G179" s="4">
        <f t="shared" si="39"/>
        <v>6600533.3333333507</v>
      </c>
      <c r="I179">
        <v>173</v>
      </c>
      <c r="J179" s="1">
        <v>0.105</v>
      </c>
      <c r="K179" s="4">
        <f t="shared" si="34"/>
        <v>318240.0000000014</v>
      </c>
      <c r="L179" s="4">
        <f t="shared" si="35"/>
        <v>22276.800000000094</v>
      </c>
      <c r="M179" s="4">
        <f t="shared" si="36"/>
        <v>340516.8000000015</v>
      </c>
      <c r="N179" s="4">
        <f t="shared" si="37"/>
        <v>2227680.0000000098</v>
      </c>
      <c r="P179">
        <v>173</v>
      </c>
      <c r="Q179" s="1">
        <v>4.4999999999999998E-2</v>
      </c>
      <c r="R179" s="4">
        <f t="shared" si="40"/>
        <v>0</v>
      </c>
      <c r="S179" s="4">
        <f t="shared" si="46"/>
        <v>0</v>
      </c>
      <c r="T179" s="4">
        <f t="shared" si="41"/>
        <v>0</v>
      </c>
      <c r="U179" s="4">
        <f t="shared" si="42"/>
        <v>0</v>
      </c>
      <c r="W179">
        <v>173</v>
      </c>
      <c r="X179" s="1">
        <v>0.105</v>
      </c>
      <c r="Y179" s="4">
        <f t="shared" si="43"/>
        <v>0</v>
      </c>
      <c r="Z179" s="4">
        <f t="shared" si="47"/>
        <v>0</v>
      </c>
      <c r="AA179" s="4">
        <f t="shared" si="44"/>
        <v>0</v>
      </c>
      <c r="AB179" s="4">
        <f t="shared" si="45"/>
        <v>0</v>
      </c>
    </row>
    <row r="180" spans="2:28" x14ac:dyDescent="0.25">
      <c r="B180">
        <v>174</v>
      </c>
      <c r="C180" s="1">
        <v>0.105</v>
      </c>
      <c r="D180" s="2">
        <f t="shared" si="38"/>
        <v>942933.33333333582</v>
      </c>
      <c r="E180" s="4">
        <f t="shared" si="32"/>
        <v>57754.66666666681</v>
      </c>
      <c r="F180" s="4">
        <f t="shared" si="33"/>
        <v>1000688.0000000027</v>
      </c>
      <c r="G180" s="4">
        <f t="shared" si="39"/>
        <v>5657600.0000000149</v>
      </c>
      <c r="I180">
        <v>174</v>
      </c>
      <c r="J180" s="1">
        <v>0.105</v>
      </c>
      <c r="K180" s="4">
        <f t="shared" si="34"/>
        <v>318240.0000000014</v>
      </c>
      <c r="L180" s="4">
        <f t="shared" si="35"/>
        <v>19492.200000000084</v>
      </c>
      <c r="M180" s="4">
        <f t="shared" si="36"/>
        <v>337732.20000000147</v>
      </c>
      <c r="N180" s="4">
        <f t="shared" si="37"/>
        <v>1909440.0000000084</v>
      </c>
      <c r="P180">
        <v>174</v>
      </c>
      <c r="Q180" s="1">
        <v>4.4999999999999998E-2</v>
      </c>
      <c r="R180" s="4">
        <f t="shared" si="40"/>
        <v>0</v>
      </c>
      <c r="S180" s="4">
        <f t="shared" si="46"/>
        <v>0</v>
      </c>
      <c r="T180" s="4">
        <f t="shared" si="41"/>
        <v>0</v>
      </c>
      <c r="U180" s="4">
        <f t="shared" si="42"/>
        <v>0</v>
      </c>
      <c r="W180">
        <v>174</v>
      </c>
      <c r="X180" s="1">
        <v>0.105</v>
      </c>
      <c r="Y180" s="4">
        <f t="shared" si="43"/>
        <v>0</v>
      </c>
      <c r="Z180" s="4">
        <f t="shared" si="47"/>
        <v>0</v>
      </c>
      <c r="AA180" s="4">
        <f t="shared" si="44"/>
        <v>0</v>
      </c>
      <c r="AB180" s="4">
        <f t="shared" si="45"/>
        <v>0</v>
      </c>
    </row>
    <row r="181" spans="2:28" x14ac:dyDescent="0.25">
      <c r="B181">
        <v>175</v>
      </c>
      <c r="C181" s="1">
        <v>0.105</v>
      </c>
      <c r="D181" s="2">
        <f t="shared" si="38"/>
        <v>942933.33333333582</v>
      </c>
      <c r="E181" s="4">
        <f t="shared" si="32"/>
        <v>49504.000000000124</v>
      </c>
      <c r="F181" s="4">
        <f t="shared" si="33"/>
        <v>992437.33333333593</v>
      </c>
      <c r="G181" s="4">
        <f t="shared" si="39"/>
        <v>4714666.6666666791</v>
      </c>
      <c r="I181">
        <v>175</v>
      </c>
      <c r="J181" s="1">
        <v>0.105</v>
      </c>
      <c r="K181" s="4">
        <f t="shared" si="34"/>
        <v>318240.0000000014</v>
      </c>
      <c r="L181" s="4">
        <f t="shared" si="35"/>
        <v>16707.600000000071</v>
      </c>
      <c r="M181" s="4">
        <f t="shared" si="36"/>
        <v>334947.60000000149</v>
      </c>
      <c r="N181" s="4">
        <f t="shared" si="37"/>
        <v>1591200.000000007</v>
      </c>
      <c r="P181">
        <v>175</v>
      </c>
      <c r="Q181" s="1">
        <v>4.4999999999999998E-2</v>
      </c>
      <c r="R181" s="4">
        <f t="shared" si="40"/>
        <v>0</v>
      </c>
      <c r="S181" s="4">
        <f t="shared" si="46"/>
        <v>0</v>
      </c>
      <c r="T181" s="4">
        <f t="shared" si="41"/>
        <v>0</v>
      </c>
      <c r="U181" s="4">
        <f t="shared" si="42"/>
        <v>0</v>
      </c>
      <c r="W181">
        <v>175</v>
      </c>
      <c r="X181" s="1">
        <v>0.105</v>
      </c>
      <c r="Y181" s="4">
        <f t="shared" si="43"/>
        <v>0</v>
      </c>
      <c r="Z181" s="4">
        <f t="shared" si="47"/>
        <v>0</v>
      </c>
      <c r="AA181" s="4">
        <f t="shared" si="44"/>
        <v>0</v>
      </c>
      <c r="AB181" s="4">
        <f t="shared" si="45"/>
        <v>0</v>
      </c>
    </row>
    <row r="182" spans="2:28" x14ac:dyDescent="0.25">
      <c r="B182">
        <v>176</v>
      </c>
      <c r="C182" s="1">
        <v>0.105</v>
      </c>
      <c r="D182" s="2">
        <f t="shared" si="38"/>
        <v>942933.33333333582</v>
      </c>
      <c r="E182" s="4">
        <f t="shared" si="32"/>
        <v>41253.333333333438</v>
      </c>
      <c r="F182" s="4">
        <f t="shared" si="33"/>
        <v>984186.66666666931</v>
      </c>
      <c r="G182" s="4">
        <f t="shared" si="39"/>
        <v>3771733.3333333433</v>
      </c>
      <c r="I182">
        <v>176</v>
      </c>
      <c r="J182" s="1">
        <v>0.105</v>
      </c>
      <c r="K182" s="4">
        <f t="shared" si="34"/>
        <v>318240.0000000014</v>
      </c>
      <c r="L182" s="4">
        <f t="shared" si="35"/>
        <v>13923.00000000006</v>
      </c>
      <c r="M182" s="4">
        <f t="shared" si="36"/>
        <v>332163.00000000146</v>
      </c>
      <c r="N182" s="4">
        <f t="shared" si="37"/>
        <v>1272960.0000000056</v>
      </c>
      <c r="P182">
        <v>176</v>
      </c>
      <c r="Q182" s="1">
        <v>4.4999999999999998E-2</v>
      </c>
      <c r="R182" s="4">
        <f t="shared" si="40"/>
        <v>0</v>
      </c>
      <c r="S182" s="4">
        <f t="shared" si="46"/>
        <v>0</v>
      </c>
      <c r="T182" s="4">
        <f t="shared" si="41"/>
        <v>0</v>
      </c>
      <c r="U182" s="4">
        <f t="shared" si="42"/>
        <v>0</v>
      </c>
      <c r="W182">
        <v>176</v>
      </c>
      <c r="X182" s="1">
        <v>0.105</v>
      </c>
      <c r="Y182" s="4">
        <f t="shared" si="43"/>
        <v>0</v>
      </c>
      <c r="Z182" s="4">
        <f t="shared" si="47"/>
        <v>0</v>
      </c>
      <c r="AA182" s="4">
        <f t="shared" si="44"/>
        <v>0</v>
      </c>
      <c r="AB182" s="4">
        <f t="shared" si="45"/>
        <v>0</v>
      </c>
    </row>
    <row r="183" spans="2:28" x14ac:dyDescent="0.25">
      <c r="B183">
        <v>177</v>
      </c>
      <c r="C183" s="1">
        <v>0.105</v>
      </c>
      <c r="D183" s="2">
        <f t="shared" si="38"/>
        <v>942933.33333333582</v>
      </c>
      <c r="E183" s="4">
        <f t="shared" si="32"/>
        <v>33002.666666666752</v>
      </c>
      <c r="F183" s="4">
        <f t="shared" si="33"/>
        <v>975936.00000000256</v>
      </c>
      <c r="G183" s="4">
        <f t="shared" si="39"/>
        <v>2828800.0000000075</v>
      </c>
      <c r="I183">
        <v>177</v>
      </c>
      <c r="J183" s="1">
        <v>0.105</v>
      </c>
      <c r="K183" s="4">
        <f t="shared" si="34"/>
        <v>318240.0000000014</v>
      </c>
      <c r="L183" s="4">
        <f t="shared" si="35"/>
        <v>11138.400000000047</v>
      </c>
      <c r="M183" s="4">
        <f t="shared" si="36"/>
        <v>329378.40000000142</v>
      </c>
      <c r="N183" s="4">
        <f t="shared" si="37"/>
        <v>954720.00000000419</v>
      </c>
      <c r="P183">
        <v>177</v>
      </c>
      <c r="Q183" s="1">
        <v>4.4999999999999998E-2</v>
      </c>
      <c r="R183" s="4">
        <f t="shared" si="40"/>
        <v>0</v>
      </c>
      <c r="S183" s="4">
        <f t="shared" si="46"/>
        <v>0</v>
      </c>
      <c r="T183" s="4">
        <f t="shared" si="41"/>
        <v>0</v>
      </c>
      <c r="U183" s="4">
        <f t="shared" si="42"/>
        <v>0</v>
      </c>
      <c r="W183">
        <v>177</v>
      </c>
      <c r="X183" s="1">
        <v>0.105</v>
      </c>
      <c r="Y183" s="4">
        <f t="shared" si="43"/>
        <v>0</v>
      </c>
      <c r="Z183" s="4">
        <f t="shared" si="47"/>
        <v>0</v>
      </c>
      <c r="AA183" s="4">
        <f t="shared" si="44"/>
        <v>0</v>
      </c>
      <c r="AB183" s="4">
        <f t="shared" si="45"/>
        <v>0</v>
      </c>
    </row>
    <row r="184" spans="2:28" x14ac:dyDescent="0.25">
      <c r="B184">
        <v>178</v>
      </c>
      <c r="C184" s="1">
        <v>0.105</v>
      </c>
      <c r="D184" s="2">
        <f t="shared" si="38"/>
        <v>942933.33333333582</v>
      </c>
      <c r="E184" s="4">
        <f t="shared" si="32"/>
        <v>24752.000000000062</v>
      </c>
      <c r="F184" s="4">
        <f t="shared" si="33"/>
        <v>967685.33333333593</v>
      </c>
      <c r="G184" s="4">
        <f t="shared" si="39"/>
        <v>1885866.6666666716</v>
      </c>
      <c r="I184">
        <v>178</v>
      </c>
      <c r="J184" s="1">
        <v>0.105</v>
      </c>
      <c r="K184" s="4">
        <f t="shared" si="34"/>
        <v>318240.0000000014</v>
      </c>
      <c r="L184" s="4">
        <f t="shared" si="35"/>
        <v>8353.8000000000357</v>
      </c>
      <c r="M184" s="4">
        <f t="shared" si="36"/>
        <v>326593.80000000144</v>
      </c>
      <c r="N184" s="4">
        <f t="shared" si="37"/>
        <v>636480.00000000279</v>
      </c>
      <c r="P184">
        <v>178</v>
      </c>
      <c r="Q184" s="1">
        <v>4.4999999999999998E-2</v>
      </c>
      <c r="R184" s="4">
        <f t="shared" si="40"/>
        <v>0</v>
      </c>
      <c r="S184" s="4">
        <f t="shared" si="46"/>
        <v>0</v>
      </c>
      <c r="T184" s="4">
        <f t="shared" si="41"/>
        <v>0</v>
      </c>
      <c r="U184" s="4">
        <f t="shared" si="42"/>
        <v>0</v>
      </c>
      <c r="W184">
        <v>178</v>
      </c>
      <c r="X184" s="1">
        <v>0.105</v>
      </c>
      <c r="Y184" s="4">
        <f t="shared" si="43"/>
        <v>0</v>
      </c>
      <c r="Z184" s="4">
        <f t="shared" si="47"/>
        <v>0</v>
      </c>
      <c r="AA184" s="4">
        <f t="shared" si="44"/>
        <v>0</v>
      </c>
      <c r="AB184" s="4">
        <f t="shared" si="45"/>
        <v>0</v>
      </c>
    </row>
    <row r="185" spans="2:28" x14ac:dyDescent="0.25">
      <c r="B185">
        <v>179</v>
      </c>
      <c r="C185" s="1">
        <v>0.105</v>
      </c>
      <c r="D185" s="2">
        <f t="shared" si="38"/>
        <v>942933.33333333582</v>
      </c>
      <c r="E185" s="4">
        <f t="shared" si="32"/>
        <v>16501.333333333376</v>
      </c>
      <c r="F185" s="4">
        <f t="shared" si="33"/>
        <v>959434.66666666919</v>
      </c>
      <c r="G185" s="4">
        <f t="shared" si="39"/>
        <v>942933.33333333582</v>
      </c>
      <c r="I185">
        <v>179</v>
      </c>
      <c r="J185" s="1">
        <v>0.105</v>
      </c>
      <c r="K185" s="4">
        <f t="shared" si="34"/>
        <v>318240.0000000014</v>
      </c>
      <c r="L185" s="4">
        <f t="shared" si="35"/>
        <v>5569.2000000000235</v>
      </c>
      <c r="M185" s="4">
        <f t="shared" si="36"/>
        <v>323809.20000000141</v>
      </c>
      <c r="N185" s="4">
        <f t="shared" si="37"/>
        <v>318240.0000000014</v>
      </c>
      <c r="P185">
        <v>179</v>
      </c>
      <c r="Q185" s="1">
        <v>4.4999999999999998E-2</v>
      </c>
      <c r="R185" s="4">
        <f t="shared" si="40"/>
        <v>0</v>
      </c>
      <c r="S185" s="4">
        <f t="shared" si="46"/>
        <v>0</v>
      </c>
      <c r="T185" s="4">
        <f t="shared" si="41"/>
        <v>0</v>
      </c>
      <c r="U185" s="4">
        <f t="shared" si="42"/>
        <v>0</v>
      </c>
      <c r="W185">
        <v>179</v>
      </c>
      <c r="X185" s="1">
        <v>0.105</v>
      </c>
      <c r="Y185" s="4">
        <f t="shared" si="43"/>
        <v>0</v>
      </c>
      <c r="Z185" s="4">
        <f t="shared" si="47"/>
        <v>0</v>
      </c>
      <c r="AA185" s="4">
        <f t="shared" si="44"/>
        <v>0</v>
      </c>
      <c r="AB185" s="4">
        <f t="shared" si="45"/>
        <v>0</v>
      </c>
    </row>
    <row r="186" spans="2:28" x14ac:dyDescent="0.25">
      <c r="B186">
        <v>180</v>
      </c>
      <c r="C186" s="1">
        <v>0.105</v>
      </c>
      <c r="D186" s="2">
        <f t="shared" si="38"/>
        <v>942933.33333333582</v>
      </c>
      <c r="E186" s="4">
        <f t="shared" si="32"/>
        <v>8250.6666666666879</v>
      </c>
      <c r="F186" s="4">
        <f t="shared" si="33"/>
        <v>951184.00000000256</v>
      </c>
      <c r="G186" s="4">
        <f t="shared" si="39"/>
        <v>0</v>
      </c>
      <c r="I186">
        <v>180</v>
      </c>
      <c r="J186" s="1">
        <v>0.105</v>
      </c>
      <c r="K186" s="4">
        <f t="shared" si="34"/>
        <v>318240.0000000014</v>
      </c>
      <c r="L186" s="4">
        <f t="shared" si="35"/>
        <v>2784.6000000000117</v>
      </c>
      <c r="M186" s="4">
        <f t="shared" si="36"/>
        <v>321024.60000000143</v>
      </c>
      <c r="N186" s="4">
        <f t="shared" si="37"/>
        <v>0</v>
      </c>
      <c r="P186">
        <v>180</v>
      </c>
      <c r="Q186" s="1">
        <v>4.4999999999999998E-2</v>
      </c>
      <c r="R186" s="4">
        <f t="shared" si="40"/>
        <v>0</v>
      </c>
      <c r="S186" s="4">
        <f t="shared" si="46"/>
        <v>0</v>
      </c>
      <c r="T186" s="4">
        <f t="shared" si="41"/>
        <v>0</v>
      </c>
      <c r="U186" s="4">
        <f t="shared" si="42"/>
        <v>0</v>
      </c>
      <c r="W186">
        <v>180</v>
      </c>
      <c r="X186" s="1">
        <v>0.105</v>
      </c>
      <c r="Y186" s="4">
        <f t="shared" si="43"/>
        <v>0</v>
      </c>
      <c r="Z186" s="4">
        <f t="shared" si="47"/>
        <v>0</v>
      </c>
      <c r="AA186" s="4">
        <f t="shared" si="44"/>
        <v>0</v>
      </c>
      <c r="AB186" s="4">
        <f t="shared" si="45"/>
        <v>0</v>
      </c>
    </row>
  </sheetData>
  <mergeCells count="4">
    <mergeCell ref="B4:E4"/>
    <mergeCell ref="I4:L4"/>
    <mergeCell ref="P4:S4"/>
    <mergeCell ref="W4:Z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AE4CA-F14A-49F6-99FA-7E713421ED81}">
  <dimension ref="B2:X25"/>
  <sheetViews>
    <sheetView workbookViewId="0">
      <selection activeCell="D15" sqref="D15"/>
    </sheetView>
  </sheetViews>
  <sheetFormatPr defaultColWidth="18.28515625" defaultRowHeight="15" x14ac:dyDescent="0.25"/>
  <cols>
    <col min="1" max="16384" width="18.28515625" style="13"/>
  </cols>
  <sheetData>
    <row r="2" spans="2:24" x14ac:dyDescent="0.25">
      <c r="C2" s="13" t="s">
        <v>30</v>
      </c>
      <c r="D2" s="13">
        <v>2500000</v>
      </c>
      <c r="H2" s="13" t="s">
        <v>44</v>
      </c>
      <c r="I2" s="13" t="s">
        <v>30</v>
      </c>
      <c r="J2" s="13">
        <v>2500000</v>
      </c>
      <c r="O2" s="13" t="s">
        <v>30</v>
      </c>
      <c r="P2" s="13">
        <v>2500000</v>
      </c>
      <c r="U2" s="13" t="s">
        <v>30</v>
      </c>
      <c r="V2" s="13">
        <v>2500000</v>
      </c>
    </row>
    <row r="4" spans="2:24" x14ac:dyDescent="0.25">
      <c r="C4" s="13" t="s">
        <v>0</v>
      </c>
      <c r="D4" s="13">
        <f>IFERROR(D2-D9, 0)</f>
        <v>2246265.5834674854</v>
      </c>
      <c r="I4" s="13" t="s">
        <v>0</v>
      </c>
      <c r="J4" s="13">
        <f>IF(((J8*J5)/(1+J6))&gt;J2,J2,((J8*J5)/(1+J6)))</f>
        <v>876936.56825489621</v>
      </c>
      <c r="O4" s="13" t="s">
        <v>0</v>
      </c>
      <c r="P4" s="13">
        <f>P2-P9</f>
        <v>1875000</v>
      </c>
      <c r="U4" s="13" t="s">
        <v>0</v>
      </c>
      <c r="V4" s="13">
        <f>V2-V8</f>
        <v>2000000</v>
      </c>
    </row>
    <row r="5" spans="2:24" x14ac:dyDescent="0.25">
      <c r="C5" s="13" t="s">
        <v>1</v>
      </c>
      <c r="D5" s="13">
        <v>12</v>
      </c>
      <c r="I5" s="13" t="s">
        <v>1</v>
      </c>
      <c r="J5" s="13">
        <f>D5</f>
        <v>12</v>
      </c>
      <c r="O5" s="13" t="s">
        <v>1</v>
      </c>
      <c r="P5" s="13">
        <f>J5</f>
        <v>12</v>
      </c>
      <c r="U5" s="13" t="s">
        <v>1</v>
      </c>
      <c r="V5" s="13">
        <f>P5</f>
        <v>12</v>
      </c>
    </row>
    <row r="6" spans="2:24" x14ac:dyDescent="0.25">
      <c r="C6" s="13" t="s">
        <v>5</v>
      </c>
      <c r="D6" s="15">
        <v>2.63E-2</v>
      </c>
      <c r="I6" s="13" t="s">
        <v>5</v>
      </c>
      <c r="J6" s="5">
        <f>D6</f>
        <v>2.63E-2</v>
      </c>
      <c r="O6" s="13" t="s">
        <v>5</v>
      </c>
      <c r="P6" s="5">
        <f>J6</f>
        <v>2.63E-2</v>
      </c>
      <c r="U6" s="13" t="s">
        <v>5</v>
      </c>
      <c r="V6" s="5">
        <f>P6</f>
        <v>2.63E-2</v>
      </c>
    </row>
    <row r="8" spans="2:24" x14ac:dyDescent="0.25">
      <c r="C8" s="13" t="s">
        <v>46</v>
      </c>
      <c r="D8" s="13">
        <v>500000</v>
      </c>
      <c r="I8" s="13" t="s">
        <v>47</v>
      </c>
      <c r="J8" s="13">
        <v>75000</v>
      </c>
      <c r="O8" s="13" t="s">
        <v>32</v>
      </c>
      <c r="P8" s="13">
        <v>25</v>
      </c>
      <c r="U8" s="13" t="s">
        <v>31</v>
      </c>
      <c r="V8" s="13">
        <v>500000</v>
      </c>
      <c r="W8" s="5">
        <f>V8/V2</f>
        <v>0.2</v>
      </c>
    </row>
    <row r="9" spans="2:24" x14ac:dyDescent="0.25">
      <c r="C9" s="13" t="s">
        <v>31</v>
      </c>
      <c r="D9" s="13">
        <f>IF((D8-(D2*((1/D5)+D6)))/(1-(1/D5)-D6)&gt;0,(D8-(D2*((1/D5)+D6)))/(1-(1/D5)-D6),0)</f>
        <v>253734.41653251473</v>
      </c>
      <c r="E9" s="15">
        <f>D9/D2</f>
        <v>0.1014937666130059</v>
      </c>
      <c r="I9" s="13" t="s">
        <v>31</v>
      </c>
      <c r="J9" s="13">
        <f>J2-J4</f>
        <v>1623063.4317451038</v>
      </c>
      <c r="K9" s="5">
        <f>J9/J2</f>
        <v>0.64922537269804148</v>
      </c>
      <c r="O9" s="13" t="s">
        <v>31</v>
      </c>
      <c r="P9" s="13">
        <f>P2*P8/100</f>
        <v>625000</v>
      </c>
      <c r="Q9" s="5">
        <f>P9/P2</f>
        <v>0.25</v>
      </c>
      <c r="U9" s="13" t="s">
        <v>32</v>
      </c>
      <c r="V9" s="13">
        <f>V8/V2*100</f>
        <v>20</v>
      </c>
    </row>
    <row r="11" spans="2:24" x14ac:dyDescent="0.25">
      <c r="B11" s="13" t="s">
        <v>6</v>
      </c>
      <c r="E11" s="13" t="s">
        <v>9</v>
      </c>
      <c r="F11" s="13" t="s">
        <v>7</v>
      </c>
      <c r="H11" s="13" t="s">
        <v>6</v>
      </c>
      <c r="K11" s="13" t="s">
        <v>9</v>
      </c>
      <c r="L11" s="13" t="s">
        <v>7</v>
      </c>
      <c r="N11" s="13" t="s">
        <v>6</v>
      </c>
      <c r="Q11" s="13" t="s">
        <v>9</v>
      </c>
      <c r="R11" s="13" t="s">
        <v>7</v>
      </c>
      <c r="T11" s="13" t="s">
        <v>6</v>
      </c>
      <c r="W11" s="13" t="s">
        <v>9</v>
      </c>
      <c r="X11" s="13" t="s">
        <v>7</v>
      </c>
    </row>
    <row r="12" spans="2:24" x14ac:dyDescent="0.25">
      <c r="B12" s="13" t="s">
        <v>3</v>
      </c>
      <c r="C12" s="13" t="s">
        <v>4</v>
      </c>
      <c r="D12" s="13" t="s">
        <v>5</v>
      </c>
      <c r="E12" s="13" t="s">
        <v>45</v>
      </c>
      <c r="F12" s="13" t="s">
        <v>28</v>
      </c>
      <c r="H12" s="13" t="s">
        <v>3</v>
      </c>
      <c r="I12" s="13" t="s">
        <v>4</v>
      </c>
      <c r="J12" s="13" t="s">
        <v>5</v>
      </c>
      <c r="K12" s="13" t="s">
        <v>45</v>
      </c>
      <c r="L12" s="13" t="s">
        <v>28</v>
      </c>
      <c r="N12" s="13" t="s">
        <v>3</v>
      </c>
      <c r="O12" s="13" t="s">
        <v>4</v>
      </c>
      <c r="P12" s="13" t="s">
        <v>5</v>
      </c>
      <c r="Q12" s="13" t="s">
        <v>45</v>
      </c>
      <c r="R12" s="13" t="s">
        <v>28</v>
      </c>
      <c r="T12" s="13" t="s">
        <v>3</v>
      </c>
      <c r="U12" s="13" t="s">
        <v>4</v>
      </c>
      <c r="V12" s="13" t="s">
        <v>5</v>
      </c>
      <c r="W12" s="13" t="s">
        <v>45</v>
      </c>
      <c r="X12" s="13" t="s">
        <v>28</v>
      </c>
    </row>
    <row r="13" spans="2:24" x14ac:dyDescent="0.25">
      <c r="F13" s="13">
        <f>$D$4</f>
        <v>2246265.5834674854</v>
      </c>
      <c r="L13" s="13">
        <f>J4</f>
        <v>876936.56825489621</v>
      </c>
      <c r="R13" s="13">
        <f>P4</f>
        <v>1875000</v>
      </c>
      <c r="X13" s="13">
        <f>V4</f>
        <v>2000000</v>
      </c>
    </row>
    <row r="14" spans="2:24" x14ac:dyDescent="0.25">
      <c r="B14" s="14">
        <v>1</v>
      </c>
      <c r="C14" s="13">
        <f t="shared" ref="C14:C25" si="0">IFERROR(F13/($D$5+1-B14),0)</f>
        <v>187188.79862229046</v>
      </c>
      <c r="D14" s="13">
        <f>$D$4*$D$6</f>
        <v>59076.784845194867</v>
      </c>
      <c r="E14" s="13">
        <f t="shared" ref="E14:E25" si="1">D14+C14</f>
        <v>246265.58346748532</v>
      </c>
      <c r="F14" s="13">
        <f t="shared" ref="F14:F25" si="2">F13-C14</f>
        <v>2059076.784845195</v>
      </c>
      <c r="H14" s="14">
        <v>1</v>
      </c>
      <c r="I14" s="13">
        <f>IFERROR(L13/($J$5+1-H14),0)</f>
        <v>73078.047354574679</v>
      </c>
      <c r="J14" s="13">
        <f>I14*$J$6</f>
        <v>1921.9526454253141</v>
      </c>
      <c r="K14" s="13">
        <f>I14+J14</f>
        <v>75000</v>
      </c>
      <c r="L14" s="13">
        <f>L13-I14</f>
        <v>803858.52090032154</v>
      </c>
      <c r="N14" s="13">
        <v>1</v>
      </c>
      <c r="O14" s="13">
        <f>IFERROR(R13/($P$5+1-N14),0)</f>
        <v>156250</v>
      </c>
      <c r="P14" s="13">
        <f>O14*$P$6</f>
        <v>4109.375</v>
      </c>
      <c r="Q14" s="13">
        <f>O14+P14</f>
        <v>160359.375</v>
      </c>
      <c r="R14" s="13">
        <f>R13-O14</f>
        <v>1718750</v>
      </c>
      <c r="T14" s="13">
        <v>1</v>
      </c>
      <c r="U14" s="13">
        <f>IFERROR(X13/($V$5+1-T14),0)</f>
        <v>166666.66666666666</v>
      </c>
      <c r="V14" s="13">
        <f>U14*$P$6</f>
        <v>4383.333333333333</v>
      </c>
      <c r="W14" s="13">
        <f>U14+V14</f>
        <v>171050</v>
      </c>
      <c r="X14" s="13">
        <f>X13-U14</f>
        <v>1833333.3333333333</v>
      </c>
    </row>
    <row r="15" spans="2:24" x14ac:dyDescent="0.25">
      <c r="B15" s="14">
        <f t="shared" ref="B15:B25" si="3">B14+1</f>
        <v>2</v>
      </c>
      <c r="C15" s="13">
        <f t="shared" si="0"/>
        <v>187188.79862229046</v>
      </c>
      <c r="D15" s="13">
        <f t="shared" ref="D15:D25" si="4">$D$4*$D$6</f>
        <v>59076.784845194867</v>
      </c>
      <c r="E15" s="13">
        <f t="shared" si="1"/>
        <v>246265.58346748532</v>
      </c>
      <c r="F15" s="13">
        <f t="shared" si="2"/>
        <v>1871887.9862229046</v>
      </c>
      <c r="H15" s="14">
        <f>H14+1</f>
        <v>2</v>
      </c>
      <c r="I15" s="13">
        <f t="shared" ref="I15:I25" si="5">IFERROR(L14/($J$5+1-H15),0)</f>
        <v>73078.047354574679</v>
      </c>
      <c r="J15" s="13">
        <f t="shared" ref="J15:J25" si="6">I15*$J$6</f>
        <v>1921.9526454253141</v>
      </c>
      <c r="K15" s="13">
        <f t="shared" ref="K15:K25" si="7">I15+J15</f>
        <v>75000</v>
      </c>
      <c r="L15" s="13">
        <f t="shared" ref="L15:L25" si="8">L14-I15</f>
        <v>730780.47354574688</v>
      </c>
      <c r="N15" s="13">
        <f>N14+1</f>
        <v>2</v>
      </c>
      <c r="O15" s="13">
        <f t="shared" ref="O15:O25" si="9">IFERROR(R14/($P$5+1-N15),0)</f>
        <v>156250</v>
      </c>
      <c r="P15" s="13">
        <f t="shared" ref="P15:P25" si="10">O15*$P$6</f>
        <v>4109.375</v>
      </c>
      <c r="Q15" s="13">
        <f t="shared" ref="Q15:Q25" si="11">O15+P15</f>
        <v>160359.375</v>
      </c>
      <c r="R15" s="13">
        <f t="shared" ref="R15:R25" si="12">R14-O15</f>
        <v>1562500</v>
      </c>
      <c r="T15" s="13">
        <f>T14+1</f>
        <v>2</v>
      </c>
      <c r="U15" s="13">
        <f t="shared" ref="U15:U25" si="13">IFERROR(X14/($V$5+1-T15),0)</f>
        <v>166666.66666666666</v>
      </c>
      <c r="V15" s="13">
        <f t="shared" ref="V15:V25" si="14">U15*$P$6</f>
        <v>4383.333333333333</v>
      </c>
      <c r="W15" s="13">
        <f t="shared" ref="W15:W25" si="15">U15+V15</f>
        <v>171050</v>
      </c>
      <c r="X15" s="13">
        <f t="shared" ref="X15:X25" si="16">X14-U15</f>
        <v>1666666.6666666665</v>
      </c>
    </row>
    <row r="16" spans="2:24" x14ac:dyDescent="0.25">
      <c r="B16" s="14">
        <f t="shared" si="3"/>
        <v>3</v>
      </c>
      <c r="C16" s="13">
        <f t="shared" si="0"/>
        <v>187188.79862229046</v>
      </c>
      <c r="D16" s="13">
        <f t="shared" si="4"/>
        <v>59076.784845194867</v>
      </c>
      <c r="E16" s="13">
        <f t="shared" si="1"/>
        <v>246265.58346748532</v>
      </c>
      <c r="F16" s="13">
        <f t="shared" si="2"/>
        <v>1684699.1876006143</v>
      </c>
      <c r="H16" s="14">
        <f t="shared" ref="H16:H25" si="17">H15+1</f>
        <v>3</v>
      </c>
      <c r="I16" s="13">
        <f t="shared" si="5"/>
        <v>73078.047354574694</v>
      </c>
      <c r="J16" s="13">
        <f t="shared" si="6"/>
        <v>1921.9526454253146</v>
      </c>
      <c r="K16" s="13">
        <f t="shared" si="7"/>
        <v>75000.000000000015</v>
      </c>
      <c r="L16" s="13">
        <f t="shared" si="8"/>
        <v>657702.42619117221</v>
      </c>
      <c r="N16" s="13">
        <f t="shared" ref="N16:N25" si="18">N15+1</f>
        <v>3</v>
      </c>
      <c r="O16" s="13">
        <f t="shared" si="9"/>
        <v>156250</v>
      </c>
      <c r="P16" s="13">
        <f t="shared" si="10"/>
        <v>4109.375</v>
      </c>
      <c r="Q16" s="13">
        <f t="shared" si="11"/>
        <v>160359.375</v>
      </c>
      <c r="R16" s="13">
        <f t="shared" si="12"/>
        <v>1406250</v>
      </c>
      <c r="T16" s="13">
        <f t="shared" ref="T16:T25" si="19">T15+1</f>
        <v>3</v>
      </c>
      <c r="U16" s="13">
        <f t="shared" si="13"/>
        <v>166666.66666666666</v>
      </c>
      <c r="V16" s="13">
        <f t="shared" si="14"/>
        <v>4383.333333333333</v>
      </c>
      <c r="W16" s="13">
        <f t="shared" si="15"/>
        <v>171050</v>
      </c>
      <c r="X16" s="13">
        <f t="shared" si="16"/>
        <v>1499999.9999999998</v>
      </c>
    </row>
    <row r="17" spans="2:24" x14ac:dyDescent="0.25">
      <c r="B17" s="14">
        <f t="shared" si="3"/>
        <v>4</v>
      </c>
      <c r="C17" s="13">
        <f t="shared" si="0"/>
        <v>187188.79862229049</v>
      </c>
      <c r="D17" s="13">
        <f t="shared" si="4"/>
        <v>59076.784845194867</v>
      </c>
      <c r="E17" s="13">
        <f t="shared" si="1"/>
        <v>246265.58346748535</v>
      </c>
      <c r="F17" s="13">
        <f t="shared" si="2"/>
        <v>1497510.3889783239</v>
      </c>
      <c r="H17" s="14">
        <f t="shared" si="17"/>
        <v>4</v>
      </c>
      <c r="I17" s="13">
        <f t="shared" si="5"/>
        <v>73078.047354574694</v>
      </c>
      <c r="J17" s="13">
        <f t="shared" si="6"/>
        <v>1921.9526454253146</v>
      </c>
      <c r="K17" s="13">
        <f t="shared" si="7"/>
        <v>75000.000000000015</v>
      </c>
      <c r="L17" s="13">
        <f t="shared" si="8"/>
        <v>584624.37883659755</v>
      </c>
      <c r="N17" s="13">
        <f t="shared" si="18"/>
        <v>4</v>
      </c>
      <c r="O17" s="13">
        <f t="shared" si="9"/>
        <v>156250</v>
      </c>
      <c r="P17" s="13">
        <f t="shared" si="10"/>
        <v>4109.375</v>
      </c>
      <c r="Q17" s="13">
        <f t="shared" si="11"/>
        <v>160359.375</v>
      </c>
      <c r="R17" s="13">
        <f t="shared" si="12"/>
        <v>1250000</v>
      </c>
      <c r="T17" s="13">
        <f t="shared" si="19"/>
        <v>4</v>
      </c>
      <c r="U17" s="13">
        <f t="shared" si="13"/>
        <v>166666.66666666663</v>
      </c>
      <c r="V17" s="13">
        <f t="shared" si="14"/>
        <v>4383.3333333333321</v>
      </c>
      <c r="W17" s="13">
        <f t="shared" si="15"/>
        <v>171049.99999999997</v>
      </c>
      <c r="X17" s="13">
        <f t="shared" si="16"/>
        <v>1333333.333333333</v>
      </c>
    </row>
    <row r="18" spans="2:24" x14ac:dyDescent="0.25">
      <c r="B18" s="14">
        <f t="shared" si="3"/>
        <v>5</v>
      </c>
      <c r="C18" s="13">
        <f t="shared" si="0"/>
        <v>187188.79862229049</v>
      </c>
      <c r="D18" s="13">
        <f t="shared" si="4"/>
        <v>59076.784845194867</v>
      </c>
      <c r="E18" s="13">
        <f t="shared" si="1"/>
        <v>246265.58346748535</v>
      </c>
      <c r="F18" s="13">
        <f t="shared" si="2"/>
        <v>1310321.5903560333</v>
      </c>
      <c r="H18" s="14">
        <f t="shared" si="17"/>
        <v>5</v>
      </c>
      <c r="I18" s="13">
        <f t="shared" si="5"/>
        <v>73078.047354574694</v>
      </c>
      <c r="J18" s="13">
        <f t="shared" si="6"/>
        <v>1921.9526454253146</v>
      </c>
      <c r="K18" s="13">
        <f t="shared" si="7"/>
        <v>75000.000000000015</v>
      </c>
      <c r="L18" s="13">
        <f t="shared" si="8"/>
        <v>511546.33148202288</v>
      </c>
      <c r="N18" s="13">
        <f t="shared" si="18"/>
        <v>5</v>
      </c>
      <c r="O18" s="13">
        <f t="shared" si="9"/>
        <v>156250</v>
      </c>
      <c r="P18" s="13">
        <f t="shared" si="10"/>
        <v>4109.375</v>
      </c>
      <c r="Q18" s="13">
        <f t="shared" si="11"/>
        <v>160359.375</v>
      </c>
      <c r="R18" s="13">
        <f t="shared" si="12"/>
        <v>1093750</v>
      </c>
      <c r="T18" s="13">
        <f t="shared" si="19"/>
        <v>5</v>
      </c>
      <c r="U18" s="13">
        <f t="shared" si="13"/>
        <v>166666.66666666663</v>
      </c>
      <c r="V18" s="13">
        <f t="shared" si="14"/>
        <v>4383.3333333333321</v>
      </c>
      <c r="W18" s="13">
        <f t="shared" si="15"/>
        <v>171049.99999999997</v>
      </c>
      <c r="X18" s="13">
        <f t="shared" si="16"/>
        <v>1166666.6666666665</v>
      </c>
    </row>
    <row r="19" spans="2:24" x14ac:dyDescent="0.25">
      <c r="B19" s="14">
        <f t="shared" si="3"/>
        <v>6</v>
      </c>
      <c r="C19" s="13">
        <f t="shared" si="0"/>
        <v>187188.79862229046</v>
      </c>
      <c r="D19" s="13">
        <f t="shared" si="4"/>
        <v>59076.784845194867</v>
      </c>
      <c r="E19" s="13">
        <f t="shared" si="1"/>
        <v>246265.58346748532</v>
      </c>
      <c r="F19" s="13">
        <f t="shared" si="2"/>
        <v>1123132.7917337429</v>
      </c>
      <c r="H19" s="14">
        <f t="shared" si="17"/>
        <v>6</v>
      </c>
      <c r="I19" s="13">
        <f>IFERROR(L18/($J$5+1-H19),0)</f>
        <v>73078.047354574694</v>
      </c>
      <c r="J19" s="13">
        <f t="shared" si="6"/>
        <v>1921.9526454253146</v>
      </c>
      <c r="K19" s="13">
        <f t="shared" si="7"/>
        <v>75000.000000000015</v>
      </c>
      <c r="L19" s="13">
        <f t="shared" si="8"/>
        <v>438468.28412744822</v>
      </c>
      <c r="N19" s="13">
        <f t="shared" si="18"/>
        <v>6</v>
      </c>
      <c r="O19" s="13">
        <f t="shared" si="9"/>
        <v>156250</v>
      </c>
      <c r="P19" s="13">
        <f t="shared" si="10"/>
        <v>4109.375</v>
      </c>
      <c r="Q19" s="13">
        <f t="shared" si="11"/>
        <v>160359.375</v>
      </c>
      <c r="R19" s="13">
        <f t="shared" si="12"/>
        <v>937500</v>
      </c>
      <c r="T19" s="13">
        <f t="shared" si="19"/>
        <v>6</v>
      </c>
      <c r="U19" s="13">
        <f t="shared" si="13"/>
        <v>166666.66666666666</v>
      </c>
      <c r="V19" s="13">
        <f t="shared" si="14"/>
        <v>4383.333333333333</v>
      </c>
      <c r="W19" s="13">
        <f t="shared" si="15"/>
        <v>171050</v>
      </c>
      <c r="X19" s="13">
        <f t="shared" si="16"/>
        <v>999999.99999999988</v>
      </c>
    </row>
    <row r="20" spans="2:24" x14ac:dyDescent="0.25">
      <c r="B20" s="14">
        <f t="shared" si="3"/>
        <v>7</v>
      </c>
      <c r="C20" s="13">
        <f t="shared" si="0"/>
        <v>187188.79862229049</v>
      </c>
      <c r="D20" s="13">
        <f t="shared" si="4"/>
        <v>59076.784845194867</v>
      </c>
      <c r="E20" s="13">
        <f t="shared" si="1"/>
        <v>246265.58346748535</v>
      </c>
      <c r="F20" s="13">
        <f t="shared" si="2"/>
        <v>935943.99311145244</v>
      </c>
      <c r="H20" s="14">
        <f t="shared" si="17"/>
        <v>7</v>
      </c>
      <c r="I20" s="13">
        <f t="shared" si="5"/>
        <v>73078.047354574708</v>
      </c>
      <c r="J20" s="13">
        <f t="shared" si="6"/>
        <v>1921.9526454253148</v>
      </c>
      <c r="K20" s="13">
        <f t="shared" si="7"/>
        <v>75000.000000000029</v>
      </c>
      <c r="L20" s="13">
        <f t="shared" si="8"/>
        <v>365390.2367728735</v>
      </c>
      <c r="N20" s="13">
        <f t="shared" si="18"/>
        <v>7</v>
      </c>
      <c r="O20" s="13">
        <f t="shared" si="9"/>
        <v>156250</v>
      </c>
      <c r="P20" s="13">
        <f t="shared" si="10"/>
        <v>4109.375</v>
      </c>
      <c r="Q20" s="13">
        <f t="shared" si="11"/>
        <v>160359.375</v>
      </c>
      <c r="R20" s="13">
        <f t="shared" si="12"/>
        <v>781250</v>
      </c>
      <c r="T20" s="13">
        <f t="shared" si="19"/>
        <v>7</v>
      </c>
      <c r="U20" s="13">
        <f t="shared" si="13"/>
        <v>166666.66666666666</v>
      </c>
      <c r="V20" s="13">
        <f t="shared" si="14"/>
        <v>4383.333333333333</v>
      </c>
      <c r="W20" s="13">
        <f t="shared" si="15"/>
        <v>171050</v>
      </c>
      <c r="X20" s="13">
        <f t="shared" si="16"/>
        <v>833333.33333333326</v>
      </c>
    </row>
    <row r="21" spans="2:24" x14ac:dyDescent="0.25">
      <c r="B21" s="14">
        <f t="shared" si="3"/>
        <v>8</v>
      </c>
      <c r="C21" s="13">
        <f t="shared" si="0"/>
        <v>187188.79862229049</v>
      </c>
      <c r="D21" s="13">
        <f t="shared" si="4"/>
        <v>59076.784845194867</v>
      </c>
      <c r="E21" s="13">
        <f t="shared" si="1"/>
        <v>246265.58346748535</v>
      </c>
      <c r="F21" s="13">
        <f t="shared" si="2"/>
        <v>748755.19448916195</v>
      </c>
      <c r="H21" s="14">
        <f t="shared" si="17"/>
        <v>8</v>
      </c>
      <c r="I21" s="13">
        <f t="shared" si="5"/>
        <v>73078.047354574694</v>
      </c>
      <c r="J21" s="13">
        <f t="shared" si="6"/>
        <v>1921.9526454253146</v>
      </c>
      <c r="K21" s="13">
        <f t="shared" si="7"/>
        <v>75000.000000000015</v>
      </c>
      <c r="L21" s="13">
        <f t="shared" si="8"/>
        <v>292312.18941829877</v>
      </c>
      <c r="N21" s="13">
        <f t="shared" si="18"/>
        <v>8</v>
      </c>
      <c r="O21" s="13">
        <f t="shared" si="9"/>
        <v>156250</v>
      </c>
      <c r="P21" s="13">
        <f t="shared" si="10"/>
        <v>4109.375</v>
      </c>
      <c r="Q21" s="13">
        <f t="shared" si="11"/>
        <v>160359.375</v>
      </c>
      <c r="R21" s="13">
        <f t="shared" si="12"/>
        <v>625000</v>
      </c>
      <c r="T21" s="13">
        <f t="shared" si="19"/>
        <v>8</v>
      </c>
      <c r="U21" s="13">
        <f t="shared" si="13"/>
        <v>166666.66666666666</v>
      </c>
      <c r="V21" s="13">
        <f t="shared" si="14"/>
        <v>4383.333333333333</v>
      </c>
      <c r="W21" s="13">
        <f t="shared" si="15"/>
        <v>171050</v>
      </c>
      <c r="X21" s="13">
        <f t="shared" si="16"/>
        <v>666666.66666666663</v>
      </c>
    </row>
    <row r="22" spans="2:24" x14ac:dyDescent="0.25">
      <c r="B22" s="14">
        <f t="shared" si="3"/>
        <v>9</v>
      </c>
      <c r="C22" s="13">
        <f t="shared" si="0"/>
        <v>187188.79862229049</v>
      </c>
      <c r="D22" s="13">
        <f t="shared" si="4"/>
        <v>59076.784845194867</v>
      </c>
      <c r="E22" s="13">
        <f t="shared" si="1"/>
        <v>246265.58346748535</v>
      </c>
      <c r="F22" s="13">
        <f t="shared" si="2"/>
        <v>561566.39586687146</v>
      </c>
      <c r="H22" s="14">
        <f t="shared" si="17"/>
        <v>9</v>
      </c>
      <c r="I22" s="13">
        <f t="shared" si="5"/>
        <v>73078.047354574694</v>
      </c>
      <c r="J22" s="13">
        <f t="shared" si="6"/>
        <v>1921.9526454253146</v>
      </c>
      <c r="K22" s="13">
        <f t="shared" si="7"/>
        <v>75000.000000000015</v>
      </c>
      <c r="L22" s="13">
        <f t="shared" si="8"/>
        <v>219234.14206372408</v>
      </c>
      <c r="N22" s="13">
        <f t="shared" si="18"/>
        <v>9</v>
      </c>
      <c r="O22" s="13">
        <f t="shared" si="9"/>
        <v>156250</v>
      </c>
      <c r="P22" s="13">
        <f t="shared" si="10"/>
        <v>4109.375</v>
      </c>
      <c r="Q22" s="13">
        <f t="shared" si="11"/>
        <v>160359.375</v>
      </c>
      <c r="R22" s="13">
        <f t="shared" si="12"/>
        <v>468750</v>
      </c>
      <c r="T22" s="13">
        <f t="shared" si="19"/>
        <v>9</v>
      </c>
      <c r="U22" s="13">
        <f t="shared" si="13"/>
        <v>166666.66666666666</v>
      </c>
      <c r="V22" s="13">
        <f t="shared" si="14"/>
        <v>4383.333333333333</v>
      </c>
      <c r="W22" s="13">
        <f t="shared" si="15"/>
        <v>171050</v>
      </c>
      <c r="X22" s="13">
        <f t="shared" si="16"/>
        <v>500000</v>
      </c>
    </row>
    <row r="23" spans="2:24" x14ac:dyDescent="0.25">
      <c r="B23" s="14">
        <f t="shared" si="3"/>
        <v>10</v>
      </c>
      <c r="C23" s="13">
        <f t="shared" si="0"/>
        <v>187188.79862229049</v>
      </c>
      <c r="D23" s="13">
        <f t="shared" si="4"/>
        <v>59076.784845194867</v>
      </c>
      <c r="E23" s="13">
        <f t="shared" si="1"/>
        <v>246265.58346748535</v>
      </c>
      <c r="F23" s="13">
        <f t="shared" si="2"/>
        <v>374377.59724458097</v>
      </c>
      <c r="H23" s="14">
        <f t="shared" si="17"/>
        <v>10</v>
      </c>
      <c r="I23" s="13">
        <f t="shared" si="5"/>
        <v>73078.047354574694</v>
      </c>
      <c r="J23" s="13">
        <f t="shared" si="6"/>
        <v>1921.9526454253146</v>
      </c>
      <c r="K23" s="13">
        <f t="shared" si="7"/>
        <v>75000.000000000015</v>
      </c>
      <c r="L23" s="13">
        <f t="shared" si="8"/>
        <v>146156.09470914939</v>
      </c>
      <c r="N23" s="13">
        <f t="shared" si="18"/>
        <v>10</v>
      </c>
      <c r="O23" s="13">
        <f t="shared" si="9"/>
        <v>156250</v>
      </c>
      <c r="P23" s="13">
        <f t="shared" si="10"/>
        <v>4109.375</v>
      </c>
      <c r="Q23" s="13">
        <f t="shared" si="11"/>
        <v>160359.375</v>
      </c>
      <c r="R23" s="13">
        <f t="shared" si="12"/>
        <v>312500</v>
      </c>
      <c r="T23" s="13">
        <f t="shared" si="19"/>
        <v>10</v>
      </c>
      <c r="U23" s="13">
        <f t="shared" si="13"/>
        <v>166666.66666666666</v>
      </c>
      <c r="V23" s="13">
        <f t="shared" si="14"/>
        <v>4383.333333333333</v>
      </c>
      <c r="W23" s="13">
        <f t="shared" si="15"/>
        <v>171050</v>
      </c>
      <c r="X23" s="13">
        <f t="shared" si="16"/>
        <v>333333.33333333337</v>
      </c>
    </row>
    <row r="24" spans="2:24" x14ac:dyDescent="0.25">
      <c r="B24" s="14">
        <f t="shared" si="3"/>
        <v>11</v>
      </c>
      <c r="C24" s="13">
        <f t="shared" si="0"/>
        <v>187188.79862229049</v>
      </c>
      <c r="D24" s="13">
        <f t="shared" si="4"/>
        <v>59076.784845194867</v>
      </c>
      <c r="E24" s="13">
        <f t="shared" si="1"/>
        <v>246265.58346748535</v>
      </c>
      <c r="F24" s="13">
        <f t="shared" si="2"/>
        <v>187188.79862229049</v>
      </c>
      <c r="H24" s="14">
        <f t="shared" si="17"/>
        <v>11</v>
      </c>
      <c r="I24" s="13">
        <f t="shared" si="5"/>
        <v>73078.047354574694</v>
      </c>
      <c r="J24" s="13">
        <f t="shared" si="6"/>
        <v>1921.9526454253146</v>
      </c>
      <c r="K24" s="13">
        <f t="shared" si="7"/>
        <v>75000.000000000015</v>
      </c>
      <c r="L24" s="13">
        <f t="shared" si="8"/>
        <v>73078.047354574694</v>
      </c>
      <c r="N24" s="13">
        <f t="shared" si="18"/>
        <v>11</v>
      </c>
      <c r="O24" s="13">
        <f t="shared" si="9"/>
        <v>156250</v>
      </c>
      <c r="P24" s="13">
        <f t="shared" si="10"/>
        <v>4109.375</v>
      </c>
      <c r="Q24" s="13">
        <f t="shared" si="11"/>
        <v>160359.375</v>
      </c>
      <c r="R24" s="13">
        <f t="shared" si="12"/>
        <v>156250</v>
      </c>
      <c r="T24" s="13">
        <f t="shared" si="19"/>
        <v>11</v>
      </c>
      <c r="U24" s="13">
        <f t="shared" si="13"/>
        <v>166666.66666666669</v>
      </c>
      <c r="V24" s="13">
        <f t="shared" si="14"/>
        <v>4383.3333333333339</v>
      </c>
      <c r="W24" s="13">
        <f t="shared" si="15"/>
        <v>171050.00000000003</v>
      </c>
      <c r="X24" s="13">
        <f t="shared" si="16"/>
        <v>166666.66666666669</v>
      </c>
    </row>
    <row r="25" spans="2:24" x14ac:dyDescent="0.25">
      <c r="B25" s="14">
        <f t="shared" si="3"/>
        <v>12</v>
      </c>
      <c r="C25" s="13">
        <f t="shared" si="0"/>
        <v>187188.79862229049</v>
      </c>
      <c r="D25" s="13">
        <f t="shared" si="4"/>
        <v>59076.784845194867</v>
      </c>
      <c r="E25" s="13">
        <f t="shared" si="1"/>
        <v>246265.58346748535</v>
      </c>
      <c r="F25" s="13">
        <f t="shared" si="2"/>
        <v>0</v>
      </c>
      <c r="H25" s="14">
        <f t="shared" si="17"/>
        <v>12</v>
      </c>
      <c r="I25" s="13">
        <f t="shared" si="5"/>
        <v>73078.047354574694</v>
      </c>
      <c r="J25" s="13">
        <f t="shared" si="6"/>
        <v>1921.9526454253146</v>
      </c>
      <c r="K25" s="13">
        <f t="shared" si="7"/>
        <v>75000.000000000015</v>
      </c>
      <c r="L25" s="13">
        <f t="shared" si="8"/>
        <v>0</v>
      </c>
      <c r="N25" s="13">
        <f t="shared" si="18"/>
        <v>12</v>
      </c>
      <c r="O25" s="13">
        <f t="shared" si="9"/>
        <v>156250</v>
      </c>
      <c r="P25" s="13">
        <f t="shared" si="10"/>
        <v>4109.375</v>
      </c>
      <c r="Q25" s="13">
        <f t="shared" si="11"/>
        <v>160359.375</v>
      </c>
      <c r="R25" s="13">
        <f t="shared" si="12"/>
        <v>0</v>
      </c>
      <c r="T25" s="13">
        <f t="shared" si="19"/>
        <v>12</v>
      </c>
      <c r="U25" s="13">
        <f t="shared" si="13"/>
        <v>166666.66666666669</v>
      </c>
      <c r="V25" s="13">
        <f t="shared" si="14"/>
        <v>4383.3333333333339</v>
      </c>
      <c r="W25" s="13">
        <f t="shared" si="15"/>
        <v>171050.00000000003</v>
      </c>
      <c r="X25" s="13">
        <f t="shared" si="1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Credit Calculation Method</vt:lpstr>
      <vt:lpstr>KKB BCA</vt:lpstr>
      <vt:lpstr>KKB BCA (2)</vt:lpstr>
      <vt:lpstr>KKB BCA (3)</vt:lpstr>
      <vt:lpstr>KPR SB Eff. Berjangka BCA</vt:lpstr>
      <vt:lpstr>KPR SB Eff. Berjangka BCA (2)</vt:lpstr>
      <vt:lpstr>KPR SB Eff. Berjangka BCA (3)</vt:lpstr>
      <vt:lpstr>Sheet3</vt:lpstr>
      <vt:lpstr>Kredit Bunga Tetap</vt:lpstr>
      <vt:lpstr>Kredit Bunga Efektif</vt:lpstr>
      <vt:lpstr>Kredit Bunga Anuitas</vt:lpstr>
      <vt:lpstr>Single Input Credit Simulation</vt:lpstr>
      <vt:lpstr>Multi-mode Saving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Baihaqi Aulia Asy'ari</dc:creator>
  <cp:lastModifiedBy>haqi aulia</cp:lastModifiedBy>
  <dcterms:created xsi:type="dcterms:W3CDTF">2023-01-03T17:44:10Z</dcterms:created>
  <dcterms:modified xsi:type="dcterms:W3CDTF">2024-01-28T04:37:07Z</dcterms:modified>
</cp:coreProperties>
</file>