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AF642BC-8346-44F9-AA7C-4DBE913EB7CA}" xr6:coauthVersionLast="47" xr6:coauthVersionMax="47" xr10:uidLastSave="{00000000-0000-0000-0000-000000000000}"/>
  <bookViews>
    <workbookView xWindow="8985" yWindow="4095" windowWidth="19815" windowHeight="11505" xr2:uid="{5CD0D740-9131-436F-8C5D-67EB17183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E24" i="1"/>
  <c r="F24" i="1"/>
  <c r="C24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C41" i="1"/>
  <c r="C30" i="1"/>
  <c r="D20" i="1"/>
  <c r="E20" i="1" s="1"/>
  <c r="F20" i="1" s="1"/>
  <c r="F19" i="1"/>
  <c r="E19" i="1"/>
  <c r="D19" i="1"/>
  <c r="C19" i="1"/>
  <c r="C21" i="1" s="1"/>
  <c r="C27" i="1" s="1"/>
  <c r="C28" i="1" s="1"/>
  <c r="D12" i="1"/>
  <c r="D3" i="1"/>
  <c r="D8" i="1"/>
  <c r="D6" i="1"/>
  <c r="D10" i="1" s="1"/>
  <c r="D5" i="1"/>
  <c r="D9" i="1" s="1"/>
  <c r="E21" i="1" l="1"/>
  <c r="G40" i="1" s="1"/>
  <c r="C22" i="1"/>
  <c r="F21" i="1"/>
  <c r="Q40" i="1"/>
  <c r="C40" i="1"/>
  <c r="C39" i="1" s="1"/>
  <c r="D41" i="1" s="1"/>
  <c r="P40" i="1"/>
  <c r="O40" i="1"/>
  <c r="N40" i="1"/>
  <c r="D40" i="1"/>
  <c r="M40" i="1"/>
  <c r="R40" i="1"/>
  <c r="D21" i="1"/>
  <c r="D27" i="1" s="1"/>
  <c r="D28" i="1" s="1"/>
  <c r="G20" i="1"/>
  <c r="F22" i="1" s="1"/>
  <c r="C34" i="1"/>
  <c r="E34" i="1"/>
  <c r="D34" i="1"/>
  <c r="G34" i="1"/>
  <c r="F34" i="1"/>
  <c r="C32" i="1"/>
  <c r="D14" i="1"/>
  <c r="D13" i="1"/>
  <c r="H40" i="1" l="1"/>
  <c r="I40" i="1"/>
  <c r="F40" i="1"/>
  <c r="F27" i="1"/>
  <c r="F28" i="1" s="1"/>
  <c r="E22" i="1"/>
  <c r="E27" i="1"/>
  <c r="E28" i="1" s="1"/>
  <c r="E40" i="1"/>
  <c r="D22" i="1"/>
  <c r="K40" i="1"/>
  <c r="J40" i="1"/>
  <c r="L40" i="1"/>
  <c r="D39" i="1"/>
  <c r="E41" i="1" s="1"/>
  <c r="E39" i="1" l="1"/>
  <c r="F41" i="1" s="1"/>
  <c r="F39" i="1" s="1"/>
  <c r="G41" i="1" s="1"/>
  <c r="G39" i="1" s="1"/>
  <c r="H41" i="1" s="1"/>
  <c r="H39" i="1" s="1"/>
  <c r="I41" i="1" s="1"/>
  <c r="I39" i="1" s="1"/>
  <c r="J41" i="1" l="1"/>
  <c r="J39" i="1" s="1"/>
  <c r="K41" i="1" l="1"/>
  <c r="K39" i="1" s="1"/>
  <c r="L41" i="1" l="1"/>
  <c r="L39" i="1" s="1"/>
  <c r="M41" i="1" l="1"/>
  <c r="M39" i="1" s="1"/>
  <c r="N41" i="1" l="1"/>
  <c r="N39" i="1" s="1"/>
  <c r="O41" i="1" l="1"/>
  <c r="O39" i="1" s="1"/>
  <c r="P41" i="1" l="1"/>
  <c r="P39" i="1" s="1"/>
  <c r="Q41" i="1" l="1"/>
  <c r="Q39" i="1" l="1"/>
  <c r="R41" i="1" s="1"/>
  <c r="R39" i="1" l="1"/>
  <c r="R46" i="1" s="1"/>
  <c r="R48" i="1" s="1"/>
  <c r="R49" i="1" l="1"/>
</calcChain>
</file>

<file path=xl/sharedStrings.xml><?xml version="1.0" encoding="utf-8"?>
<sst xmlns="http://schemas.openxmlformats.org/spreadsheetml/2006/main" count="26" uniqueCount="16">
  <si>
    <t>Inflation</t>
  </si>
  <si>
    <t>Tuition</t>
  </si>
  <si>
    <t>/semester</t>
  </si>
  <si>
    <t>/year</t>
  </si>
  <si>
    <t>Period</t>
  </si>
  <si>
    <t>/8 semester</t>
  </si>
  <si>
    <t>month</t>
  </si>
  <si>
    <t>%/year</t>
  </si>
  <si>
    <t>period</t>
  </si>
  <si>
    <t>year</t>
  </si>
  <si>
    <t>%/month</t>
  </si>
  <si>
    <t>Tuition Adj.</t>
  </si>
  <si>
    <t>Avg. return</t>
  </si>
  <si>
    <t>/month</t>
  </si>
  <si>
    <t>Contribution full</t>
  </si>
  <si>
    <t>Contribution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</si>
</sst>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p&quot;#,##0.00;[Red]\-&quot;Rp&quot;#,##0.00"/>
    <numFmt numFmtId="41" formatCode="_-* #,##0_-;\-* #,##0_-;_-* &quot;-&quot;_-;_-@_-"/>
    <numFmt numFmtId="43" formatCode="_-* #,##0.00_-;\-* #,##0.00_-;_-* &quot;-&quot;??_-;_-@_-"/>
    <numFmt numFmtId="164" formatCode="0.00000%"/>
    <numFmt numFmtId="165" formatCode="_-* #,##0.00_-;\-* #,##0.0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164" fontId="0" fillId="0" borderId="0" xfId="2" applyNumberFormat="1" applyFont="1"/>
    <xf numFmtId="8" fontId="0" fillId="0" borderId="0" xfId="0" applyNumberFormat="1"/>
    <xf numFmtId="165" fontId="0" fillId="0" borderId="0" xfId="1" applyNumberFormat="1" applyFont="1"/>
    <xf numFmtId="9" fontId="0" fillId="0" borderId="0" xfId="0" applyNumberFormat="1"/>
    <xf numFmtId="165" fontId="0" fillId="0" borderId="0" xfId="0" applyNumberFormat="1"/>
    <xf numFmtId="43" fontId="0" fillId="0" borderId="0" xfId="0" applyNumberForma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FEE49-8F60-4575-8633-4C6239DBDDE6}">
  <dimension ref="B2:X49"/>
  <sheetViews>
    <sheetView tabSelected="1" topLeftCell="A13" zoomScaleNormal="100" workbookViewId="0">
      <selection activeCell="D45" sqref="D45"/>
    </sheetView>
  </sheetViews>
  <sheetFormatPr defaultRowHeight="15" x14ac:dyDescent="0.25"/>
  <cols>
    <col min="1" max="26" width="18.28515625" customWidth="1"/>
  </cols>
  <sheetData>
    <row r="2" spans="2:4" x14ac:dyDescent="0.25">
      <c r="B2" t="s">
        <v>0</v>
      </c>
      <c r="C2" t="s">
        <v>7</v>
      </c>
      <c r="D2" s="1">
        <v>2.5000000000000001E-2</v>
      </c>
    </row>
    <row r="3" spans="2:4" x14ac:dyDescent="0.25">
      <c r="B3" t="s">
        <v>0</v>
      </c>
      <c r="C3" t="s">
        <v>10</v>
      </c>
      <c r="D3" s="2">
        <f>(1+D2)^(1/12)-1</f>
        <v>2.0598362698427408E-3</v>
      </c>
    </row>
    <row r="4" spans="2:4" x14ac:dyDescent="0.25">
      <c r="B4" t="s">
        <v>1</v>
      </c>
      <c r="C4" t="s">
        <v>2</v>
      </c>
      <c r="D4" s="4">
        <v>3000000</v>
      </c>
    </row>
    <row r="5" spans="2:4" x14ac:dyDescent="0.25">
      <c r="B5" t="s">
        <v>1</v>
      </c>
      <c r="C5" t="s">
        <v>3</v>
      </c>
      <c r="D5" s="4">
        <f>D4*2</f>
        <v>6000000</v>
      </c>
    </row>
    <row r="6" spans="2:4" x14ac:dyDescent="0.25">
      <c r="B6" t="s">
        <v>1</v>
      </c>
      <c r="C6" t="s">
        <v>5</v>
      </c>
      <c r="D6" s="4">
        <f>D4*8</f>
        <v>24000000</v>
      </c>
    </row>
    <row r="7" spans="2:4" x14ac:dyDescent="0.25">
      <c r="B7" t="s">
        <v>8</v>
      </c>
      <c r="C7" t="s">
        <v>9</v>
      </c>
      <c r="D7">
        <v>7</v>
      </c>
    </row>
    <row r="8" spans="2:4" x14ac:dyDescent="0.25">
      <c r="B8" t="s">
        <v>4</v>
      </c>
      <c r="C8" t="s">
        <v>6</v>
      </c>
      <c r="D8">
        <f>D7*18</f>
        <v>126</v>
      </c>
    </row>
    <row r="9" spans="2:4" x14ac:dyDescent="0.25">
      <c r="B9" t="s">
        <v>11</v>
      </c>
      <c r="C9" t="s">
        <v>3</v>
      </c>
      <c r="D9" s="4">
        <f>D5*(1+D2)^D7</f>
        <v>7132114.5220092749</v>
      </c>
    </row>
    <row r="10" spans="2:4" x14ac:dyDescent="0.25">
      <c r="B10" t="s">
        <v>11</v>
      </c>
      <c r="C10" t="s">
        <v>5</v>
      </c>
      <c r="D10" s="4">
        <f>D6*(1+D2)^D7</f>
        <v>28528458.0880371</v>
      </c>
    </row>
    <row r="11" spans="2:4" x14ac:dyDescent="0.25">
      <c r="B11" t="s">
        <v>12</v>
      </c>
      <c r="C11" t="s">
        <v>7</v>
      </c>
      <c r="D11" s="5">
        <v>7.0000000000000007E-2</v>
      </c>
    </row>
    <row r="12" spans="2:4" x14ac:dyDescent="0.25">
      <c r="B12" t="s">
        <v>12</v>
      </c>
      <c r="C12" s="5" t="s">
        <v>7</v>
      </c>
      <c r="D12" s="2">
        <f>(1+D11)^(1/12)-1</f>
        <v>5.6541453874052738E-3</v>
      </c>
    </row>
    <row r="13" spans="2:4" x14ac:dyDescent="0.25">
      <c r="B13" t="s">
        <v>15</v>
      </c>
      <c r="C13" t="s">
        <v>13</v>
      </c>
      <c r="D13" s="3">
        <f>-PMT(D12,D8,0,D9,1)</f>
        <v>38749.366343040521</v>
      </c>
    </row>
    <row r="14" spans="2:4" x14ac:dyDescent="0.25">
      <c r="B14" t="s">
        <v>14</v>
      </c>
      <c r="C14" t="s">
        <v>13</v>
      </c>
      <c r="D14" s="3">
        <f>-PMT(D12,D8,0,D10,1)</f>
        <v>154997.46537216209</v>
      </c>
    </row>
    <row r="15" spans="2:4" x14ac:dyDescent="0.25">
      <c r="C15" s="3"/>
    </row>
    <row r="17" spans="2:7" x14ac:dyDescent="0.25">
      <c r="B17" s="5">
        <v>7.0000000000000007E-2</v>
      </c>
      <c r="C17" s="1">
        <v>2.5000000000000001E-2</v>
      </c>
      <c r="D17" s="1">
        <v>2.5000000000000001E-2</v>
      </c>
      <c r="E17" s="1">
        <v>2.5000000000000001E-2</v>
      </c>
      <c r="F17" s="1">
        <v>2.5000000000000001E-2</v>
      </c>
    </row>
    <row r="18" spans="2:7" x14ac:dyDescent="0.25">
      <c r="C18" s="4">
        <v>450000</v>
      </c>
      <c r="D18" s="4">
        <v>550000</v>
      </c>
      <c r="E18" s="4">
        <v>600000</v>
      </c>
      <c r="F18" s="4">
        <v>5000000</v>
      </c>
    </row>
    <row r="19" spans="2:7" x14ac:dyDescent="0.25">
      <c r="C19" s="4">
        <f>C18*12</f>
        <v>5400000</v>
      </c>
      <c r="D19" s="4">
        <f>D18*12</f>
        <v>6600000</v>
      </c>
      <c r="E19" s="4">
        <f>E18*12</f>
        <v>7200000</v>
      </c>
      <c r="F19" s="4">
        <f>F18*2</f>
        <v>10000000</v>
      </c>
    </row>
    <row r="20" spans="2:7" x14ac:dyDescent="0.25">
      <c r="C20">
        <v>6</v>
      </c>
      <c r="D20">
        <f>C20+6</f>
        <v>12</v>
      </c>
      <c r="E20">
        <f>D20+3</f>
        <v>15</v>
      </c>
      <c r="F20">
        <f>E20+3</f>
        <v>18</v>
      </c>
      <c r="G20">
        <f>F20+4</f>
        <v>22</v>
      </c>
    </row>
    <row r="21" spans="2:7" x14ac:dyDescent="0.25">
      <c r="C21" s="4">
        <f>C19*(1+C17)^C20</f>
        <v>6262344.458349607</v>
      </c>
      <c r="D21" s="4">
        <f t="shared" ref="D21:E21" si="0">D19*(1+D17)^D20</f>
        <v>8876266.2400255632</v>
      </c>
      <c r="E21" s="4">
        <f t="shared" si="0"/>
        <v>10427746.798786396</v>
      </c>
      <c r="F21" s="4">
        <f>F19*(1+F17)^F20</f>
        <v>15596587.177065039</v>
      </c>
    </row>
    <row r="22" spans="2:7" x14ac:dyDescent="0.25">
      <c r="C22" s="4">
        <f>C21*(D20-C20)</f>
        <v>37574066.75009764</v>
      </c>
      <c r="D22" s="4">
        <f t="shared" ref="D22:E22" si="1">D21*(E20-D20)</f>
        <v>26628798.720076688</v>
      </c>
      <c r="E22" s="4">
        <f t="shared" si="1"/>
        <v>31283240.39635919</v>
      </c>
      <c r="F22" s="4">
        <f>F21*(G20-F20)</f>
        <v>62386348.708260156</v>
      </c>
    </row>
    <row r="23" spans="2:7" x14ac:dyDescent="0.25">
      <c r="C23" s="4"/>
      <c r="D23" s="4"/>
      <c r="E23" s="4"/>
      <c r="F23" s="4"/>
    </row>
    <row r="24" spans="2:7" x14ac:dyDescent="0.25">
      <c r="C24" s="4">
        <f>C21/12</f>
        <v>521862.03819580056</v>
      </c>
      <c r="D24" s="4">
        <f t="shared" ref="D24:F24" si="2">D21/12</f>
        <v>739688.85333546356</v>
      </c>
      <c r="E24" s="4">
        <f t="shared" si="2"/>
        <v>868978.89989886631</v>
      </c>
      <c r="F24" s="4">
        <f t="shared" si="2"/>
        <v>1299715.5980887532</v>
      </c>
    </row>
    <row r="25" spans="2:7" x14ac:dyDescent="0.25">
      <c r="C25" s="4"/>
      <c r="D25" s="4"/>
      <c r="E25" s="4"/>
      <c r="F25" s="4"/>
    </row>
    <row r="26" spans="2:7" x14ac:dyDescent="0.25">
      <c r="C26" s="4">
        <v>0.6</v>
      </c>
      <c r="D26" s="4">
        <v>0.6</v>
      </c>
      <c r="E26" s="4">
        <v>0.6</v>
      </c>
      <c r="F26" s="4">
        <v>0.6</v>
      </c>
    </row>
    <row r="27" spans="2:7" x14ac:dyDescent="0.25">
      <c r="C27" s="4">
        <f>C21*C26</f>
        <v>3757406.6750097643</v>
      </c>
      <c r="D27" s="4">
        <f t="shared" ref="D27:F27" si="3">D21*D26</f>
        <v>5325759.7440153379</v>
      </c>
      <c r="E27" s="4">
        <f t="shared" si="3"/>
        <v>6256648.0792718371</v>
      </c>
      <c r="F27" s="4">
        <f t="shared" si="3"/>
        <v>9357952.3062390238</v>
      </c>
    </row>
    <row r="28" spans="2:7" x14ac:dyDescent="0.25">
      <c r="C28" s="4">
        <f>C27/12</f>
        <v>313117.22291748034</v>
      </c>
      <c r="D28" s="4">
        <f t="shared" ref="D28:F28" si="4">D27/12</f>
        <v>443813.31200127816</v>
      </c>
      <c r="E28" s="4">
        <f t="shared" si="4"/>
        <v>521387.33993931976</v>
      </c>
      <c r="F28" s="4">
        <f t="shared" si="4"/>
        <v>779829.35885325202</v>
      </c>
    </row>
    <row r="30" spans="2:7" x14ac:dyDescent="0.25">
      <c r="C30">
        <f>C20</f>
        <v>6</v>
      </c>
    </row>
    <row r="31" spans="2:7" x14ac:dyDescent="0.25">
      <c r="C31">
        <v>0</v>
      </c>
    </row>
    <row r="32" spans="2:7" x14ac:dyDescent="0.25">
      <c r="C32" s="3">
        <f>-PMT(B17,C30,C31,C22)</f>
        <v>5252696.7115027029</v>
      </c>
    </row>
    <row r="33" spans="2:24" x14ac:dyDescent="0.25">
      <c r="C33">
        <v>1</v>
      </c>
      <c r="D33">
        <v>1</v>
      </c>
      <c r="E33">
        <v>1</v>
      </c>
      <c r="F33">
        <v>1</v>
      </c>
      <c r="G33">
        <v>1</v>
      </c>
    </row>
    <row r="34" spans="2:24" x14ac:dyDescent="0.25">
      <c r="C34" s="6">
        <f>C22-(C21*1)</f>
        <v>31311722.291748032</v>
      </c>
      <c r="D34" s="7">
        <f>C22-(C21*2)</f>
        <v>25049377.833398424</v>
      </c>
      <c r="E34" s="7">
        <f>C22-(C21*3)</f>
        <v>18787033.37504882</v>
      </c>
      <c r="F34" s="7">
        <f>C22-(C21*4)</f>
        <v>12524688.916699212</v>
      </c>
      <c r="G34" s="7">
        <f>C22-(C21*5)</f>
        <v>6262344.4583496042</v>
      </c>
      <c r="T34" s="7"/>
    </row>
    <row r="35" spans="2:24" x14ac:dyDescent="0.25">
      <c r="R35">
        <v>3</v>
      </c>
    </row>
    <row r="37" spans="2:24" x14ac:dyDescent="0.25">
      <c r="C37">
        <v>22</v>
      </c>
      <c r="D37">
        <v>21</v>
      </c>
      <c r="E37">
        <v>20</v>
      </c>
      <c r="F37">
        <v>19</v>
      </c>
      <c r="G37">
        <v>18</v>
      </c>
      <c r="H37">
        <v>17</v>
      </c>
      <c r="I37">
        <v>16</v>
      </c>
      <c r="J37">
        <v>15</v>
      </c>
      <c r="K37">
        <v>14</v>
      </c>
      <c r="L37">
        <v>13</v>
      </c>
      <c r="M37">
        <v>12</v>
      </c>
      <c r="N37">
        <v>11</v>
      </c>
      <c r="O37">
        <v>10</v>
      </c>
      <c r="P37">
        <v>9</v>
      </c>
      <c r="Q37">
        <v>8</v>
      </c>
      <c r="R37">
        <v>7</v>
      </c>
    </row>
    <row r="38" spans="2:24" x14ac:dyDescent="0.25">
      <c r="C38" s="5">
        <v>7.0000000000000007E-2</v>
      </c>
      <c r="D38" s="5">
        <v>7.0000000000000007E-2</v>
      </c>
      <c r="E38" s="5">
        <v>7.0000000000000007E-2</v>
      </c>
      <c r="F38" s="5">
        <v>7.0000000000000007E-2</v>
      </c>
      <c r="G38" s="5">
        <v>7.0000000000000007E-2</v>
      </c>
      <c r="H38" s="5">
        <v>7.0000000000000007E-2</v>
      </c>
      <c r="I38" s="5">
        <v>7.0000000000000007E-2</v>
      </c>
      <c r="J38" s="5">
        <v>7.0000000000000007E-2</v>
      </c>
      <c r="K38" s="5">
        <v>7.0000000000000007E-2</v>
      </c>
      <c r="L38" s="5">
        <v>7.0000000000000007E-2</v>
      </c>
      <c r="M38" s="5">
        <v>7.0000000000000007E-2</v>
      </c>
      <c r="N38" s="5">
        <v>7.0000000000000007E-2</v>
      </c>
      <c r="O38" s="5">
        <v>7.0000000000000007E-2</v>
      </c>
      <c r="P38" s="5">
        <v>7.0000000000000007E-2</v>
      </c>
      <c r="Q38" s="5">
        <v>7.0000000000000007E-2</v>
      </c>
      <c r="R38" s="5">
        <v>7.0000000000000007E-2</v>
      </c>
      <c r="T38" s="5"/>
      <c r="U38" s="5"/>
      <c r="V38" s="5"/>
      <c r="W38" s="5"/>
      <c r="X38" s="5"/>
    </row>
    <row r="39" spans="2:24" x14ac:dyDescent="0.25">
      <c r="B39" s="4">
        <v>15000000</v>
      </c>
      <c r="C39" s="7">
        <f>C41+C40-C42</f>
        <v>20015278.765850086</v>
      </c>
      <c r="D39" s="7">
        <f>D41+D40-D42</f>
        <v>24702455.182532407</v>
      </c>
      <c r="E39" s="7">
        <f t="shared" ref="E39:R39" si="5">E41+E40-E42</f>
        <v>29082993.889712147</v>
      </c>
      <c r="F39" s="7">
        <f t="shared" si="5"/>
        <v>33176955.298291348</v>
      </c>
      <c r="G39" s="7">
        <f t="shared" si="5"/>
        <v>34834247.077563353</v>
      </c>
      <c r="H39" s="7">
        <f t="shared" si="5"/>
        <v>36383117.899312891</v>
      </c>
      <c r="I39" s="7">
        <f t="shared" si="5"/>
        <v>37830660.723377883</v>
      </c>
      <c r="J39" s="7">
        <f t="shared" si="5"/>
        <v>38832023.925425455</v>
      </c>
      <c r="K39" s="7">
        <f t="shared" si="5"/>
        <v>39767877.385283001</v>
      </c>
      <c r="L39" s="7">
        <f t="shared" si="5"/>
        <v>40642506.787019022</v>
      </c>
      <c r="M39" s="7">
        <f t="shared" si="5"/>
        <v>40645995.661171123</v>
      </c>
      <c r="N39" s="7">
        <f t="shared" si="5"/>
        <v>40649256.291219816</v>
      </c>
      <c r="O39" s="7">
        <f t="shared" si="5"/>
        <v>40652303.609022334</v>
      </c>
      <c r="P39" s="7">
        <f t="shared" si="5"/>
        <v>40655151.569585435</v>
      </c>
      <c r="Q39" s="7">
        <f t="shared" si="5"/>
        <v>40657813.214971513</v>
      </c>
      <c r="R39" s="7">
        <f t="shared" si="5"/>
        <v>40660300.734023921</v>
      </c>
      <c r="T39" s="7"/>
      <c r="U39" s="7"/>
      <c r="V39" s="7"/>
      <c r="W39" s="7"/>
      <c r="X39" s="7"/>
    </row>
    <row r="40" spans="2:24" x14ac:dyDescent="0.25">
      <c r="C40" s="7">
        <f>$F$21</f>
        <v>15596587.177065039</v>
      </c>
      <c r="D40" s="7">
        <f>$F$21</f>
        <v>15596587.177065039</v>
      </c>
      <c r="E40" s="7">
        <f t="shared" ref="E40:F40" si="6">$F$21</f>
        <v>15596587.177065039</v>
      </c>
      <c r="F40" s="7">
        <f t="shared" si="6"/>
        <v>15596587.177065039</v>
      </c>
      <c r="G40" s="6">
        <f>$E$21</f>
        <v>10427746.798786396</v>
      </c>
      <c r="H40" s="6">
        <f t="shared" ref="H40:I40" si="7">$E$21</f>
        <v>10427746.798786396</v>
      </c>
      <c r="I40" s="6">
        <f t="shared" si="7"/>
        <v>10427746.798786396</v>
      </c>
      <c r="J40" s="6">
        <f>$D$21</f>
        <v>8876266.2400255632</v>
      </c>
      <c r="K40" s="6">
        <f t="shared" ref="K40:L40" si="8">$D$21</f>
        <v>8876266.2400255632</v>
      </c>
      <c r="L40" s="6">
        <f t="shared" si="8"/>
        <v>8876266.2400255632</v>
      </c>
      <c r="M40" s="6">
        <f>$C$21</f>
        <v>6262344.458349607</v>
      </c>
      <c r="N40" s="6">
        <f t="shared" ref="N40:R40" si="9">$C$21</f>
        <v>6262344.458349607</v>
      </c>
      <c r="O40" s="6">
        <f t="shared" si="9"/>
        <v>6262344.458349607</v>
      </c>
      <c r="P40" s="6">
        <f t="shared" si="9"/>
        <v>6262344.458349607</v>
      </c>
      <c r="Q40" s="6">
        <f t="shared" si="9"/>
        <v>6262344.458349607</v>
      </c>
      <c r="R40" s="6">
        <f t="shared" si="9"/>
        <v>6262344.458349607</v>
      </c>
      <c r="S40" s="6"/>
    </row>
    <row r="41" spans="2:24" x14ac:dyDescent="0.25">
      <c r="C41" s="4">
        <f>B39*(1/(1+C38))</f>
        <v>14018691.588785047</v>
      </c>
      <c r="D41" s="4">
        <f>C39*(1/(1+D38))</f>
        <v>18705868.00546737</v>
      </c>
      <c r="E41" s="4">
        <f t="shared" ref="E41:Q41" si="10">D39*(1/(1+E38))</f>
        <v>23086406.71264711</v>
      </c>
      <c r="F41" s="4">
        <f t="shared" si="10"/>
        <v>27180368.121226307</v>
      </c>
      <c r="G41" s="4">
        <f t="shared" si="10"/>
        <v>31006500.278776959</v>
      </c>
      <c r="H41" s="4">
        <f t="shared" si="10"/>
        <v>32555371.100526497</v>
      </c>
      <c r="I41" s="4">
        <f t="shared" si="10"/>
        <v>34002913.924591489</v>
      </c>
      <c r="J41" s="4">
        <f t="shared" si="10"/>
        <v>35355757.68539989</v>
      </c>
      <c r="K41" s="4">
        <f t="shared" si="10"/>
        <v>36291611.145257436</v>
      </c>
      <c r="L41" s="4">
        <f t="shared" si="10"/>
        <v>37166240.546993457</v>
      </c>
      <c r="M41" s="4">
        <f t="shared" si="10"/>
        <v>37983651.202821516</v>
      </c>
      <c r="N41" s="4">
        <f t="shared" si="10"/>
        <v>37986911.832870208</v>
      </c>
      <c r="O41" s="4">
        <f t="shared" si="10"/>
        <v>37989959.150672726</v>
      </c>
      <c r="P41" s="4">
        <f t="shared" si="10"/>
        <v>37992807.111235827</v>
      </c>
      <c r="Q41" s="4">
        <f t="shared" si="10"/>
        <v>37995468.756621905</v>
      </c>
      <c r="R41" s="4">
        <f>Q39*(1/(1+R38))</f>
        <v>37997956.275674313</v>
      </c>
      <c r="T41" s="4"/>
      <c r="U41" s="4"/>
      <c r="V41" s="4"/>
      <c r="W41" s="4"/>
      <c r="X41" s="4"/>
    </row>
    <row r="42" spans="2:24" x14ac:dyDescent="0.25">
      <c r="C42" s="4">
        <f t="shared" ref="C42:Q42" si="11">C43*12</f>
        <v>9600000</v>
      </c>
      <c r="D42" s="4">
        <f t="shared" si="11"/>
        <v>9600000</v>
      </c>
      <c r="E42" s="4">
        <f t="shared" si="11"/>
        <v>9600000</v>
      </c>
      <c r="F42" s="4">
        <f t="shared" si="11"/>
        <v>9600000</v>
      </c>
      <c r="G42" s="4">
        <f t="shared" si="11"/>
        <v>6600000</v>
      </c>
      <c r="H42" s="4">
        <f t="shared" si="11"/>
        <v>6600000</v>
      </c>
      <c r="I42" s="4">
        <f t="shared" si="11"/>
        <v>6600000</v>
      </c>
      <c r="J42" s="4">
        <f t="shared" si="11"/>
        <v>5400000</v>
      </c>
      <c r="K42" s="4">
        <f t="shared" si="11"/>
        <v>5400000</v>
      </c>
      <c r="L42" s="4">
        <f t="shared" si="11"/>
        <v>5400000</v>
      </c>
      <c r="M42" s="4">
        <f t="shared" si="11"/>
        <v>3600000</v>
      </c>
      <c r="N42" s="4">
        <f t="shared" si="11"/>
        <v>3600000</v>
      </c>
      <c r="O42" s="4">
        <f t="shared" si="11"/>
        <v>3600000</v>
      </c>
      <c r="P42" s="4">
        <f t="shared" si="11"/>
        <v>3600000</v>
      </c>
      <c r="Q42" s="4">
        <f t="shared" si="11"/>
        <v>3600000</v>
      </c>
      <c r="R42" s="4">
        <f>R43*12</f>
        <v>3600000</v>
      </c>
    </row>
    <row r="43" spans="2:24" x14ac:dyDescent="0.25">
      <c r="C43" s="4">
        <v>800000</v>
      </c>
      <c r="D43" s="4">
        <v>800000</v>
      </c>
      <c r="E43" s="4">
        <v>800000</v>
      </c>
      <c r="F43" s="4">
        <v>800000</v>
      </c>
      <c r="G43" s="4">
        <v>550000</v>
      </c>
      <c r="H43" s="4">
        <v>550000</v>
      </c>
      <c r="I43" s="4">
        <v>550000</v>
      </c>
      <c r="J43" s="4">
        <v>450000</v>
      </c>
      <c r="K43" s="4">
        <v>450000</v>
      </c>
      <c r="L43" s="4">
        <v>450000</v>
      </c>
      <c r="M43" s="4">
        <v>300000</v>
      </c>
      <c r="N43" s="4">
        <v>300000</v>
      </c>
      <c r="O43" s="4">
        <v>300000</v>
      </c>
      <c r="P43" s="4">
        <v>300000</v>
      </c>
      <c r="Q43" s="4">
        <v>300000</v>
      </c>
      <c r="R43" s="4">
        <v>300000</v>
      </c>
    </row>
    <row r="45" spans="2:24" x14ac:dyDescent="0.25">
      <c r="R45" s="5">
        <v>7.0000000000000007E-2</v>
      </c>
    </row>
    <row r="46" spans="2:24" x14ac:dyDescent="0.25">
      <c r="R46" s="4">
        <f>R39*(1/(1+R38))</f>
        <v>38000281.059835441</v>
      </c>
    </row>
    <row r="48" spans="2:24" x14ac:dyDescent="0.25">
      <c r="R48" s="3">
        <f>-PMT(R38,R37-1+R35,0,R46,1)</f>
        <v>2964961.9906108333</v>
      </c>
    </row>
    <row r="49" spans="18:18" x14ac:dyDescent="0.25">
      <c r="R49" s="3">
        <f>R48/12</f>
        <v>247080.16588423611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Baihaqi Aulia Asy'ari</dc:creator>
  <cp:lastModifiedBy>M. Baihaqi Aulia Asy'ari</cp:lastModifiedBy>
  <dcterms:created xsi:type="dcterms:W3CDTF">2022-11-29T12:27:57Z</dcterms:created>
  <dcterms:modified xsi:type="dcterms:W3CDTF">2022-11-30T01:17:56Z</dcterms:modified>
</cp:coreProperties>
</file>