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mt 4\Decision Support System\Week 3\"/>
    </mc:Choice>
  </mc:AlternateContent>
  <xr:revisionPtr revIDLastSave="0" documentId="13_ncr:1_{1B058165-C40A-461E-8F2D-A99CB7CD3661}" xr6:coauthVersionLast="47" xr6:coauthVersionMax="47" xr10:uidLastSave="{00000000-0000-0000-0000-000000000000}"/>
  <bookViews>
    <workbookView xWindow="14400" yWindow="0" windowWidth="14400" windowHeight="15600" xr2:uid="{5FDC2802-BF64-4505-BA0C-7EB84234EE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E59" i="1"/>
  <c r="J39" i="1"/>
  <c r="J47" i="1"/>
  <c r="F71" i="1"/>
  <c r="F69" i="1"/>
  <c r="F70" i="1"/>
  <c r="F68" i="1"/>
  <c r="E71" i="1"/>
  <c r="E69" i="1"/>
  <c r="E70" i="1"/>
  <c r="E68" i="1"/>
  <c r="B68" i="1"/>
  <c r="C68" i="1"/>
  <c r="D68" i="1"/>
  <c r="C69" i="1"/>
  <c r="D69" i="1"/>
  <c r="C70" i="1"/>
  <c r="D70" i="1"/>
  <c r="B69" i="1"/>
  <c r="B70" i="1"/>
  <c r="H66" i="1"/>
  <c r="G66" i="1"/>
  <c r="F66" i="1"/>
  <c r="H65" i="1"/>
  <c r="G65" i="1"/>
  <c r="F65" i="1"/>
  <c r="H64" i="1"/>
  <c r="G64" i="1"/>
  <c r="F64" i="1"/>
  <c r="D66" i="1"/>
  <c r="C66" i="1"/>
  <c r="B66" i="1"/>
  <c r="D65" i="1"/>
  <c r="C65" i="1"/>
  <c r="B65" i="1"/>
  <c r="D64" i="1"/>
  <c r="C64" i="1"/>
  <c r="B64" i="1"/>
  <c r="H48" i="1"/>
  <c r="B61" i="1"/>
  <c r="B60" i="1"/>
  <c r="B59" i="1"/>
  <c r="D58" i="1"/>
  <c r="E60" i="1"/>
  <c r="F48" i="1"/>
  <c r="F47" i="1"/>
  <c r="I49" i="1"/>
  <c r="I48" i="1"/>
  <c r="I47" i="1"/>
  <c r="G47" i="1"/>
  <c r="J38" i="1"/>
  <c r="J37" i="1"/>
  <c r="J49" i="1"/>
  <c r="B39" i="1"/>
  <c r="B40" i="1"/>
  <c r="F33" i="1"/>
  <c r="F31" i="1"/>
  <c r="F30" i="1"/>
  <c r="D50" i="1"/>
  <c r="H47" i="1"/>
  <c r="G48" i="1"/>
  <c r="G49" i="1"/>
  <c r="H49" i="1"/>
  <c r="F49" i="1"/>
  <c r="G37" i="1"/>
  <c r="H37" i="1"/>
  <c r="G38" i="1"/>
  <c r="H38" i="1"/>
  <c r="G39" i="1"/>
  <c r="H39" i="1"/>
  <c r="F38" i="1"/>
  <c r="F39" i="1"/>
  <c r="F37" i="1"/>
  <c r="I38" i="1"/>
  <c r="C60" i="1" s="1"/>
  <c r="C58" i="1"/>
  <c r="D49" i="1"/>
  <c r="C49" i="1"/>
  <c r="C50" i="1" s="1"/>
  <c r="B49" i="1"/>
  <c r="B50" i="1" s="1"/>
  <c r="D48" i="1"/>
  <c r="C48" i="1"/>
  <c r="B48" i="1"/>
  <c r="D47" i="1"/>
  <c r="C47" i="1"/>
  <c r="B47" i="1"/>
  <c r="C39" i="1"/>
  <c r="B38" i="1"/>
  <c r="D38" i="1"/>
  <c r="D37" i="1"/>
  <c r="D40" i="1" s="1"/>
  <c r="C37" i="1"/>
  <c r="D28" i="1"/>
  <c r="C29" i="1"/>
  <c r="C30" i="1" s="1"/>
  <c r="B29" i="1"/>
  <c r="B30" i="1" s="1"/>
  <c r="F29" i="1" s="1"/>
  <c r="B28" i="1"/>
  <c r="D29" i="1"/>
  <c r="C28" i="1"/>
  <c r="D27" i="1"/>
  <c r="C27" i="1"/>
  <c r="B27" i="1"/>
  <c r="E45" i="1"/>
  <c r="E25" i="1"/>
  <c r="E35" i="1"/>
  <c r="B22" i="1"/>
  <c r="B20" i="1"/>
  <c r="B19" i="1"/>
  <c r="F16" i="1"/>
  <c r="F10" i="1"/>
  <c r="B10" i="1"/>
  <c r="D30" i="1"/>
  <c r="D4" i="1"/>
  <c r="C5" i="1"/>
  <c r="C18" i="1" s="1"/>
  <c r="B5" i="1"/>
  <c r="B18" i="1" s="1"/>
  <c r="D5" i="1"/>
  <c r="C4" i="1"/>
  <c r="B4" i="1"/>
  <c r="B17" i="1" s="1"/>
  <c r="D3" i="1"/>
  <c r="C3" i="1"/>
  <c r="C16" i="1" s="1"/>
  <c r="B3" i="1"/>
  <c r="B16" i="1" s="1"/>
  <c r="K47" i="1" l="1"/>
  <c r="J48" i="1"/>
  <c r="C40" i="1"/>
  <c r="F28" i="1"/>
  <c r="H29" i="1"/>
  <c r="H28" i="1"/>
  <c r="I37" i="1"/>
  <c r="C59" i="1" s="1"/>
  <c r="H27" i="1"/>
  <c r="G29" i="1"/>
  <c r="I29" i="1" s="1"/>
  <c r="G27" i="1"/>
  <c r="D60" i="1"/>
  <c r="G28" i="1"/>
  <c r="I28" i="1" s="1"/>
  <c r="F27" i="1"/>
  <c r="C10" i="1"/>
  <c r="D18" i="1"/>
  <c r="D16" i="1"/>
  <c r="D17" i="1"/>
  <c r="B6" i="1"/>
  <c r="C17" i="1"/>
  <c r="D6" i="1"/>
  <c r="D10" i="1" s="1"/>
  <c r="C6" i="1"/>
  <c r="D59" i="1" l="1"/>
  <c r="I39" i="1"/>
  <c r="C61" i="1" s="1"/>
  <c r="I27" i="1"/>
  <c r="D61" i="1"/>
  <c r="K37" i="1"/>
  <c r="J27" i="1"/>
  <c r="K27" i="1" s="1"/>
  <c r="K38" i="1"/>
  <c r="J28" i="1"/>
  <c r="K28" i="1" s="1"/>
  <c r="J29" i="1"/>
  <c r="K29" i="1" s="1"/>
  <c r="K48" i="1"/>
  <c r="D12" i="1"/>
  <c r="D11" i="1"/>
  <c r="B11" i="1"/>
  <c r="B12" i="1"/>
  <c r="C12" i="1"/>
  <c r="C11" i="1"/>
  <c r="E61" i="1" l="1"/>
  <c r="F61" i="1" s="1"/>
  <c r="K39" i="1"/>
  <c r="F40" i="1" s="1"/>
  <c r="F41" i="1" s="1"/>
  <c r="F43" i="1" s="1"/>
  <c r="K49" i="1"/>
  <c r="F50" i="1" s="1"/>
  <c r="F51" i="1" s="1"/>
  <c r="F53" i="1" s="1"/>
  <c r="F34" i="1"/>
  <c r="E10" i="1"/>
  <c r="E16" i="1"/>
  <c r="E12" i="1"/>
  <c r="F12" i="1"/>
  <c r="E18" i="1" s="1"/>
  <c r="E11" i="1"/>
  <c r="F11" i="1"/>
  <c r="E17" i="1" s="1"/>
  <c r="F59" i="1" l="1"/>
  <c r="F60" i="1"/>
  <c r="F54" i="1"/>
  <c r="F44" i="1"/>
  <c r="G16" i="1"/>
  <c r="F18" i="1"/>
  <c r="G18" i="1" s="1"/>
  <c r="F17" i="1"/>
  <c r="G17" i="1" s="1"/>
  <c r="B23" i="1" l="1"/>
</calcChain>
</file>

<file path=xl/sharedStrings.xml><?xml version="1.0" encoding="utf-8"?>
<sst xmlns="http://schemas.openxmlformats.org/spreadsheetml/2006/main" count="140" uniqueCount="29">
  <si>
    <t>Network</t>
  </si>
  <si>
    <t>Credibility</t>
  </si>
  <si>
    <t>Payment</t>
  </si>
  <si>
    <t>Step 2</t>
  </si>
  <si>
    <t>Step 3</t>
  </si>
  <si>
    <t>Criteria</t>
  </si>
  <si>
    <t>Total</t>
  </si>
  <si>
    <t>Average</t>
  </si>
  <si>
    <t>(Priority Weight)</t>
  </si>
  <si>
    <t>Matrix Multiplication</t>
  </si>
  <si>
    <t>MM per PW</t>
  </si>
  <si>
    <r>
      <t>l</t>
    </r>
    <r>
      <rPr>
        <sz val="11"/>
        <color theme="1"/>
        <rFont val="Calibri"/>
        <family val="2"/>
        <scheme val="minor"/>
      </rPr>
      <t>max</t>
    </r>
  </si>
  <si>
    <t>CI</t>
  </si>
  <si>
    <t>RI</t>
  </si>
  <si>
    <t>CR</t>
  </si>
  <si>
    <t>Consistency</t>
  </si>
  <si>
    <t>Step 4</t>
  </si>
  <si>
    <t>Network Breadth</t>
  </si>
  <si>
    <t>Makmur Jaya</t>
  </si>
  <si>
    <t>Anugerah</t>
  </si>
  <si>
    <t>Permata</t>
  </si>
  <si>
    <t>Step 5</t>
  </si>
  <si>
    <t>Payment System</t>
  </si>
  <si>
    <t>Priority Weight</t>
  </si>
  <si>
    <t>Evaluation Weight</t>
  </si>
  <si>
    <t>Eigenvector</t>
  </si>
  <si>
    <t>Result</t>
  </si>
  <si>
    <t>Step 6</t>
  </si>
  <si>
    <t>Additional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</si>
</sst>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0" xfId="0" applyFon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A77A-5C53-41A2-8922-678F520C6563}">
  <dimension ref="A1:K71"/>
  <sheetViews>
    <sheetView tabSelected="1" topLeftCell="A46" zoomScale="85" zoomScaleNormal="85" workbookViewId="0">
      <selection activeCell="B73" sqref="B73"/>
    </sheetView>
  </sheetViews>
  <sheetFormatPr defaultRowHeight="15" x14ac:dyDescent="0.25"/>
  <cols>
    <col min="1" max="4" width="13.7109375" customWidth="1"/>
    <col min="5" max="6" width="16" bestFit="1" customWidth="1"/>
    <col min="7" max="8" width="13.7109375" customWidth="1"/>
    <col min="9" max="9" width="16" bestFit="1" customWidth="1"/>
    <col min="10" max="11" width="13.7109375" customWidth="1"/>
  </cols>
  <sheetData>
    <row r="1" spans="1:7" x14ac:dyDescent="0.25">
      <c r="A1" s="2" t="s">
        <v>3</v>
      </c>
      <c r="B1" s="2"/>
      <c r="C1" s="2"/>
      <c r="D1" s="2"/>
    </row>
    <row r="2" spans="1:7" x14ac:dyDescent="0.25">
      <c r="A2" s="1" t="s">
        <v>5</v>
      </c>
      <c r="B2" s="1" t="s">
        <v>0</v>
      </c>
      <c r="C2" s="1" t="s">
        <v>1</v>
      </c>
      <c r="D2" s="1" t="s">
        <v>2</v>
      </c>
    </row>
    <row r="3" spans="1:7" x14ac:dyDescent="0.25">
      <c r="A3" s="1" t="s">
        <v>0</v>
      </c>
      <c r="B3" s="1">
        <f>1/1</f>
        <v>1</v>
      </c>
      <c r="C3" s="1">
        <f>1/3</f>
        <v>0.33333333333333331</v>
      </c>
      <c r="D3" s="1">
        <f>5/1</f>
        <v>5</v>
      </c>
    </row>
    <row r="4" spans="1:7" x14ac:dyDescent="0.25">
      <c r="A4" s="1" t="s">
        <v>1</v>
      </c>
      <c r="B4" s="1">
        <f>3/1</f>
        <v>3</v>
      </c>
      <c r="C4" s="1">
        <f>1/1</f>
        <v>1</v>
      </c>
      <c r="D4" s="1">
        <f>6/1</f>
        <v>6</v>
      </c>
    </row>
    <row r="5" spans="1:7" x14ac:dyDescent="0.25">
      <c r="A5" s="1" t="s">
        <v>2</v>
      </c>
      <c r="B5" s="1">
        <f>1/5</f>
        <v>0.2</v>
      </c>
      <c r="C5" s="1">
        <f>1/6</f>
        <v>0.16666666666666666</v>
      </c>
      <c r="D5" s="1">
        <f>1/1</f>
        <v>1</v>
      </c>
    </row>
    <row r="6" spans="1:7" x14ac:dyDescent="0.25">
      <c r="B6">
        <f>SUM(B3:B5)</f>
        <v>4.2</v>
      </c>
      <c r="C6">
        <f t="shared" ref="C6:D6" si="0">SUM(C3:C5)</f>
        <v>1.5</v>
      </c>
      <c r="D6">
        <f t="shared" si="0"/>
        <v>12</v>
      </c>
    </row>
    <row r="7" spans="1:7" x14ac:dyDescent="0.25">
      <c r="A7" s="2" t="s">
        <v>4</v>
      </c>
      <c r="B7" s="2"/>
      <c r="C7" s="2"/>
      <c r="D7" s="2"/>
      <c r="E7" s="2"/>
      <c r="F7" s="2"/>
    </row>
    <row r="8" spans="1:7" x14ac:dyDescent="0.25">
      <c r="A8" s="4" t="s">
        <v>5</v>
      </c>
      <c r="B8" s="5" t="s">
        <v>0</v>
      </c>
      <c r="C8" s="5" t="s">
        <v>1</v>
      </c>
      <c r="D8" s="5" t="s">
        <v>2</v>
      </c>
      <c r="E8" s="5" t="s">
        <v>6</v>
      </c>
      <c r="F8" s="3" t="s">
        <v>7</v>
      </c>
    </row>
    <row r="9" spans="1:7" x14ac:dyDescent="0.25">
      <c r="A9" s="4"/>
      <c r="B9" s="5"/>
      <c r="C9" s="5"/>
      <c r="D9" s="5"/>
      <c r="E9" s="5"/>
      <c r="F9" s="3" t="s">
        <v>8</v>
      </c>
    </row>
    <row r="10" spans="1:7" x14ac:dyDescent="0.25">
      <c r="A10" s="1" t="s">
        <v>0</v>
      </c>
      <c r="B10">
        <f>B3/B$6</f>
        <v>0.23809523809523808</v>
      </c>
      <c r="C10">
        <f>C3/C$6</f>
        <v>0.22222222222222221</v>
      </c>
      <c r="D10">
        <f>D3/D$6</f>
        <v>0.41666666666666669</v>
      </c>
      <c r="E10">
        <f>SUM(B10:D10)</f>
        <v>0.87698412698412698</v>
      </c>
      <c r="F10">
        <f>AVERAGE(B10:D10)</f>
        <v>0.29232804232804233</v>
      </c>
    </row>
    <row r="11" spans="1:7" x14ac:dyDescent="0.25">
      <c r="A11" s="1" t="s">
        <v>1</v>
      </c>
      <c r="B11">
        <f>B4/B$6</f>
        <v>0.7142857142857143</v>
      </c>
      <c r="C11">
        <f>C4/C$6</f>
        <v>0.66666666666666663</v>
      </c>
      <c r="D11">
        <f>D4/D$6</f>
        <v>0.5</v>
      </c>
      <c r="E11">
        <f t="shared" ref="E11:E12" si="1">SUM(B11:D11)</f>
        <v>1.8809523809523809</v>
      </c>
      <c r="F11">
        <f>AVERAGE(B11:D11)</f>
        <v>0.62698412698412698</v>
      </c>
    </row>
    <row r="12" spans="1:7" x14ac:dyDescent="0.25">
      <c r="A12" s="1" t="s">
        <v>2</v>
      </c>
      <c r="B12">
        <f>B5/B$6</f>
        <v>4.7619047619047616E-2</v>
      </c>
      <c r="C12">
        <f>C5/C$6</f>
        <v>0.1111111111111111</v>
      </c>
      <c r="D12">
        <f>D5/D$6</f>
        <v>8.3333333333333329E-2</v>
      </c>
      <c r="E12">
        <f t="shared" si="1"/>
        <v>0.24206349206349204</v>
      </c>
      <c r="F12">
        <f>AVERAGE(B12:D12)</f>
        <v>8.0687830687830683E-2</v>
      </c>
    </row>
    <row r="13" spans="1:7" x14ac:dyDescent="0.25">
      <c r="A13" s="2" t="s">
        <v>16</v>
      </c>
      <c r="B13" s="2"/>
      <c r="C13" s="2"/>
      <c r="D13" s="2"/>
      <c r="E13" s="2"/>
      <c r="F13" s="2"/>
      <c r="G13" s="2"/>
    </row>
    <row r="14" spans="1:7" x14ac:dyDescent="0.25">
      <c r="A14" s="4" t="s">
        <v>5</v>
      </c>
      <c r="B14" s="5" t="s">
        <v>0</v>
      </c>
      <c r="C14" s="5" t="s">
        <v>1</v>
      </c>
      <c r="D14" s="5" t="s">
        <v>2</v>
      </c>
      <c r="E14" s="3" t="s">
        <v>7</v>
      </c>
      <c r="F14" s="6" t="s">
        <v>9</v>
      </c>
      <c r="G14" s="4" t="s">
        <v>10</v>
      </c>
    </row>
    <row r="15" spans="1:7" x14ac:dyDescent="0.25">
      <c r="A15" s="4"/>
      <c r="B15" s="5"/>
      <c r="C15" s="5"/>
      <c r="D15" s="5"/>
      <c r="E15" s="3" t="s">
        <v>8</v>
      </c>
      <c r="F15" s="6"/>
      <c r="G15" s="4"/>
    </row>
    <row r="16" spans="1:7" x14ac:dyDescent="0.25">
      <c r="A16" s="1" t="s">
        <v>0</v>
      </c>
      <c r="B16">
        <f>B3</f>
        <v>1</v>
      </c>
      <c r="C16">
        <f>C3</f>
        <v>0.33333333333333331</v>
      </c>
      <c r="D16">
        <f>D3</f>
        <v>5</v>
      </c>
      <c r="E16">
        <f>F10</f>
        <v>0.29232804232804233</v>
      </c>
      <c r="F16">
        <f>MMULT(B16:D16,$E$16:$E$18)</f>
        <v>0.90476190476190466</v>
      </c>
      <c r="G16">
        <f>F16/E16</f>
        <v>3.0950226244343888</v>
      </c>
    </row>
    <row r="17" spans="1:11" x14ac:dyDescent="0.25">
      <c r="A17" s="1" t="s">
        <v>1</v>
      </c>
      <c r="B17">
        <f>B4</f>
        <v>3</v>
      </c>
      <c r="C17">
        <f>C4</f>
        <v>1</v>
      </c>
      <c r="D17">
        <f>D4</f>
        <v>6</v>
      </c>
      <c r="E17">
        <f t="shared" ref="E17:E18" si="2">F11</f>
        <v>0.62698412698412698</v>
      </c>
      <c r="F17">
        <f>MMULT(B17:D17,$E$16:$E$18)</f>
        <v>1.9880952380952381</v>
      </c>
      <c r="G17">
        <f t="shared" ref="G17:G18" si="3">F17/E17</f>
        <v>3.1708860759493671</v>
      </c>
    </row>
    <row r="18" spans="1:11" x14ac:dyDescent="0.25">
      <c r="A18" s="1" t="s">
        <v>2</v>
      </c>
      <c r="B18">
        <f>B5</f>
        <v>0.2</v>
      </c>
      <c r="C18">
        <f>C5</f>
        <v>0.16666666666666666</v>
      </c>
      <c r="D18">
        <f>D5</f>
        <v>1</v>
      </c>
      <c r="E18">
        <f t="shared" si="2"/>
        <v>8.0687830687830683E-2</v>
      </c>
      <c r="F18">
        <f t="shared" ref="F18" si="4">MMULT(B18:D18,$E$16:$E$18)</f>
        <v>0.24365079365079367</v>
      </c>
      <c r="G18">
        <f t="shared" si="3"/>
        <v>3.0196721311475416</v>
      </c>
    </row>
    <row r="19" spans="1:11" x14ac:dyDescent="0.25">
      <c r="A19" s="7" t="s">
        <v>11</v>
      </c>
      <c r="B19">
        <f>AVERAGE(G16:G18)</f>
        <v>3.095193610510433</v>
      </c>
    </row>
    <row r="20" spans="1:11" x14ac:dyDescent="0.25">
      <c r="A20" t="s">
        <v>12</v>
      </c>
      <c r="B20">
        <f>(B19-COUNT(G16:G18))/(COUNT(G16:G18)-1)</f>
        <v>4.7596805255216479E-2</v>
      </c>
    </row>
    <row r="21" spans="1:11" x14ac:dyDescent="0.25">
      <c r="A21" t="s">
        <v>13</v>
      </c>
      <c r="B21">
        <v>0.57999999999999996</v>
      </c>
    </row>
    <row r="22" spans="1:11" x14ac:dyDescent="0.25">
      <c r="A22" t="s">
        <v>14</v>
      </c>
      <c r="B22">
        <f>B20/B21</f>
        <v>8.2063457336580145E-2</v>
      </c>
    </row>
    <row r="23" spans="1:11" x14ac:dyDescent="0.25">
      <c r="A23" t="s">
        <v>15</v>
      </c>
      <c r="B23" t="b">
        <f>IF(B22&lt;=1,TRUE,FALSE)</f>
        <v>1</v>
      </c>
    </row>
    <row r="24" spans="1:11" x14ac:dyDescent="0.25">
      <c r="A24" s="2" t="s">
        <v>21</v>
      </c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ht="15" customHeight="1" x14ac:dyDescent="0.25">
      <c r="A25" s="8" t="s">
        <v>17</v>
      </c>
      <c r="B25" s="8" t="s">
        <v>18</v>
      </c>
      <c r="C25" s="8" t="s">
        <v>19</v>
      </c>
      <c r="D25" s="8" t="s">
        <v>20</v>
      </c>
      <c r="E25" s="8" t="str">
        <f>A25</f>
        <v>Network Breadth</v>
      </c>
      <c r="F25" s="8" t="s">
        <v>18</v>
      </c>
      <c r="G25" s="8" t="s">
        <v>19</v>
      </c>
      <c r="H25" s="8" t="s">
        <v>20</v>
      </c>
      <c r="I25" s="3" t="s">
        <v>7</v>
      </c>
      <c r="J25" s="6" t="s">
        <v>9</v>
      </c>
      <c r="K25" s="4" t="s">
        <v>10</v>
      </c>
    </row>
    <row r="26" spans="1:11" x14ac:dyDescent="0.25">
      <c r="A26" s="8"/>
      <c r="B26" s="8"/>
      <c r="C26" s="8"/>
      <c r="D26" s="8"/>
      <c r="E26" s="8"/>
      <c r="F26" s="8"/>
      <c r="G26" s="8"/>
      <c r="H26" s="8"/>
      <c r="I26" s="3" t="s">
        <v>8</v>
      </c>
      <c r="J26" s="6"/>
      <c r="K26" s="4"/>
    </row>
    <row r="27" spans="1:11" x14ac:dyDescent="0.25">
      <c r="A27" t="s">
        <v>18</v>
      </c>
      <c r="B27">
        <f>1</f>
        <v>1</v>
      </c>
      <c r="C27">
        <f>5/1</f>
        <v>5</v>
      </c>
      <c r="D27">
        <f>7/1</f>
        <v>7</v>
      </c>
      <c r="E27" t="s">
        <v>18</v>
      </c>
      <c r="F27">
        <f>B27/B$30</f>
        <v>0.74468085106382986</v>
      </c>
      <c r="G27">
        <f t="shared" ref="G27:H29" si="5">C27/C$30</f>
        <v>0.78947368421052633</v>
      </c>
      <c r="H27">
        <f t="shared" si="5"/>
        <v>0.63636363636363635</v>
      </c>
      <c r="I27">
        <f>AVERAGE(F27:H27)</f>
        <v>0.72350605721266426</v>
      </c>
      <c r="J27">
        <f>MMULT(B27:D27,$I$27:$I$29)</f>
        <v>2.2725915368692524</v>
      </c>
      <c r="K27">
        <f>J27/I27</f>
        <v>3.1410815627784809</v>
      </c>
    </row>
    <row r="28" spans="1:11" x14ac:dyDescent="0.25">
      <c r="A28" t="s">
        <v>19</v>
      </c>
      <c r="B28">
        <f>1/5</f>
        <v>0.2</v>
      </c>
      <c r="C28">
        <f>1</f>
        <v>1</v>
      </c>
      <c r="D28">
        <f>3/1</f>
        <v>3</v>
      </c>
      <c r="E28" t="s">
        <v>19</v>
      </c>
      <c r="F28">
        <f t="shared" ref="F28:F29" si="6">B28/B$30</f>
        <v>0.14893617021276598</v>
      </c>
      <c r="G28">
        <f t="shared" si="5"/>
        <v>0.15789473684210528</v>
      </c>
      <c r="H28">
        <f t="shared" si="5"/>
        <v>0.27272727272727271</v>
      </c>
      <c r="I28">
        <f t="shared" ref="I28:I29" si="7">AVERAGE(F28:H28)</f>
        <v>0.19318605992738133</v>
      </c>
      <c r="J28">
        <f>MMULT(B28:D28,$I$27:$I$29)</f>
        <v>0.58781091994977774</v>
      </c>
      <c r="K28">
        <f t="shared" ref="K28:K29" si="8">J28/I28</f>
        <v>3.0427191287546109</v>
      </c>
    </row>
    <row r="29" spans="1:11" x14ac:dyDescent="0.25">
      <c r="A29" t="s">
        <v>20</v>
      </c>
      <c r="B29">
        <f>1/7</f>
        <v>0.14285714285714285</v>
      </c>
      <c r="C29">
        <f>1/3</f>
        <v>0.33333333333333331</v>
      </c>
      <c r="D29">
        <f>1</f>
        <v>1</v>
      </c>
      <c r="E29" t="s">
        <v>20</v>
      </c>
      <c r="F29">
        <f t="shared" si="6"/>
        <v>0.10638297872340426</v>
      </c>
      <c r="G29">
        <f t="shared" si="5"/>
        <v>5.2631578947368418E-2</v>
      </c>
      <c r="H29">
        <f t="shared" si="5"/>
        <v>9.0909090909090912E-2</v>
      </c>
      <c r="I29">
        <f t="shared" si="7"/>
        <v>8.3307882859954524E-2</v>
      </c>
      <c r="J29">
        <f>MMULT(B29:D29,$I$27:$I$29)</f>
        <v>0.25106124434231936</v>
      </c>
      <c r="K29">
        <f t="shared" si="8"/>
        <v>3.0136553195616331</v>
      </c>
    </row>
    <row r="30" spans="1:11" x14ac:dyDescent="0.25">
      <c r="A30" t="s">
        <v>6</v>
      </c>
      <c r="B30">
        <f>SUM(B27:B29)</f>
        <v>1.3428571428571427</v>
      </c>
      <c r="C30">
        <f t="shared" ref="C30:D30" si="9">SUM(C27:C29)</f>
        <v>6.333333333333333</v>
      </c>
      <c r="D30">
        <f t="shared" si="9"/>
        <v>11</v>
      </c>
      <c r="E30" s="7" t="s">
        <v>11</v>
      </c>
      <c r="F30">
        <f>AVERAGE(K27:K29)</f>
        <v>3.0658186703649086</v>
      </c>
    </row>
    <row r="31" spans="1:11" x14ac:dyDescent="0.25">
      <c r="E31" t="s">
        <v>12</v>
      </c>
      <c r="F31">
        <f>(F30-COUNT(K27:K29))/(COUNT(K27:K29)-1)</f>
        <v>3.2909335182454313E-2</v>
      </c>
    </row>
    <row r="32" spans="1:11" x14ac:dyDescent="0.25">
      <c r="E32" t="s">
        <v>13</v>
      </c>
      <c r="F32">
        <v>0.57999999999999996</v>
      </c>
    </row>
    <row r="33" spans="1:11" x14ac:dyDescent="0.25">
      <c r="E33" t="s">
        <v>14</v>
      </c>
      <c r="F33">
        <f>F31/F32</f>
        <v>5.6740233073197095E-2</v>
      </c>
    </row>
    <row r="34" spans="1:11" x14ac:dyDescent="0.25">
      <c r="E34" t="s">
        <v>15</v>
      </c>
      <c r="F34" t="b">
        <f>IF(F33&lt;=1,TRUE,FALSE)</f>
        <v>1</v>
      </c>
    </row>
    <row r="35" spans="1:11" x14ac:dyDescent="0.25">
      <c r="A35" s="8" t="s">
        <v>1</v>
      </c>
      <c r="B35" s="8" t="s">
        <v>18</v>
      </c>
      <c r="C35" s="8" t="s">
        <v>19</v>
      </c>
      <c r="D35" s="8" t="s">
        <v>20</v>
      </c>
      <c r="E35" s="8" t="str">
        <f>A35</f>
        <v>Credibility</v>
      </c>
      <c r="F35" s="8" t="s">
        <v>18</v>
      </c>
      <c r="G35" s="8" t="s">
        <v>19</v>
      </c>
      <c r="H35" s="8" t="s">
        <v>20</v>
      </c>
      <c r="I35" s="3" t="s">
        <v>7</v>
      </c>
      <c r="J35" s="6" t="s">
        <v>9</v>
      </c>
      <c r="K35" s="4" t="s">
        <v>10</v>
      </c>
    </row>
    <row r="36" spans="1:11" x14ac:dyDescent="0.25">
      <c r="A36" s="8"/>
      <c r="B36" s="8"/>
      <c r="C36" s="8"/>
      <c r="D36" s="8"/>
      <c r="E36" s="8"/>
      <c r="F36" s="8"/>
      <c r="G36" s="8"/>
      <c r="H36" s="8"/>
      <c r="I36" s="3" t="s">
        <v>8</v>
      </c>
      <c r="J36" s="6"/>
      <c r="K36" s="4"/>
    </row>
    <row r="37" spans="1:11" x14ac:dyDescent="0.25">
      <c r="A37" t="s">
        <v>18</v>
      </c>
      <c r="B37">
        <v>1</v>
      </c>
      <c r="C37">
        <f>5/1</f>
        <v>5</v>
      </c>
      <c r="D37">
        <f>9/1</f>
        <v>9</v>
      </c>
      <c r="E37" t="s">
        <v>18</v>
      </c>
      <c r="F37">
        <f>B37/B$40</f>
        <v>0.76271186440677963</v>
      </c>
      <c r="G37">
        <f t="shared" ref="G37:H39" si="10">C37/C$40</f>
        <v>0.78947368421052633</v>
      </c>
      <c r="H37">
        <f t="shared" si="10"/>
        <v>0.69230769230769229</v>
      </c>
      <c r="I37">
        <f>AVERAGE(F37:H37)</f>
        <v>0.74816441364166619</v>
      </c>
      <c r="J37">
        <f>MMULT(B37:D37,$I$37:$I$39)</f>
        <v>2.2930762368764155</v>
      </c>
      <c r="K37">
        <f>J37/I37</f>
        <v>3.0649362560763089</v>
      </c>
    </row>
    <row r="38" spans="1:11" x14ac:dyDescent="0.25">
      <c r="A38" t="s">
        <v>19</v>
      </c>
      <c r="B38">
        <f>1/5</f>
        <v>0.2</v>
      </c>
      <c r="C38">
        <v>1</v>
      </c>
      <c r="D38">
        <f>3/1</f>
        <v>3</v>
      </c>
      <c r="E38" t="s">
        <v>19</v>
      </c>
      <c r="F38">
        <f t="shared" ref="F38:F39" si="11">B38/B$40</f>
        <v>0.15254237288135594</v>
      </c>
      <c r="G38">
        <f t="shared" si="10"/>
        <v>0.15789473684210528</v>
      </c>
      <c r="H38">
        <f t="shared" si="10"/>
        <v>0.23076923076923078</v>
      </c>
      <c r="I38">
        <f>AVERAGE(F38:H38)</f>
        <v>0.18040211349756399</v>
      </c>
      <c r="J38">
        <f t="shared" ref="J38:J39" si="12">MMULT(B38:D38,$I$37:$I$39)</f>
        <v>0.54433541480820702</v>
      </c>
      <c r="K38">
        <f t="shared" ref="K38:K39" si="13">J38/I38</f>
        <v>3.0173449980981366</v>
      </c>
    </row>
    <row r="39" spans="1:11" x14ac:dyDescent="0.25">
      <c r="A39" t="s">
        <v>20</v>
      </c>
      <c r="B39">
        <f>1/9</f>
        <v>0.1111111111111111</v>
      </c>
      <c r="C39">
        <f>1/3</f>
        <v>0.33333333333333331</v>
      </c>
      <c r="D39">
        <v>1</v>
      </c>
      <c r="E39" t="s">
        <v>20</v>
      </c>
      <c r="F39">
        <f t="shared" si="11"/>
        <v>8.4745762711864403E-2</v>
      </c>
      <c r="G39">
        <f t="shared" si="10"/>
        <v>5.2631578947368418E-2</v>
      </c>
      <c r="H39">
        <f t="shared" si="10"/>
        <v>7.6923076923076927E-2</v>
      </c>
      <c r="I39">
        <f t="shared" ref="I38:I39" si="14">AVERAGE(F39:H39)</f>
        <v>7.1433472860769912E-2</v>
      </c>
      <c r="J39">
        <f>MMULT(B39:D39,$I$37:$I$39)</f>
        <v>0.21469688998680969</v>
      </c>
      <c r="K39">
        <f t="shared" si="13"/>
        <v>3.0055502188067029</v>
      </c>
    </row>
    <row r="40" spans="1:11" x14ac:dyDescent="0.25">
      <c r="A40" t="s">
        <v>6</v>
      </c>
      <c r="B40">
        <f>SUM(B37:B39)</f>
        <v>1.3111111111111111</v>
      </c>
      <c r="C40">
        <f t="shared" ref="C40" si="15">SUM(C37:C39)</f>
        <v>6.333333333333333</v>
      </c>
      <c r="D40">
        <f t="shared" ref="D40" si="16">SUM(D37:D39)</f>
        <v>13</v>
      </c>
      <c r="E40" s="7" t="s">
        <v>11</v>
      </c>
      <c r="F40">
        <f>AVERAGE(K37:K39)</f>
        <v>3.0292771576603825</v>
      </c>
    </row>
    <row r="41" spans="1:11" x14ac:dyDescent="0.25">
      <c r="E41" t="s">
        <v>12</v>
      </c>
      <c r="F41">
        <f>(F40-COUNT(K37:K39))/(COUNT(K37:K39)-1)</f>
        <v>1.4638578830191262E-2</v>
      </c>
    </row>
    <row r="42" spans="1:11" x14ac:dyDescent="0.25">
      <c r="E42" t="s">
        <v>13</v>
      </c>
      <c r="F42">
        <v>0.57999999999999996</v>
      </c>
    </row>
    <row r="43" spans="1:11" x14ac:dyDescent="0.25">
      <c r="E43" t="s">
        <v>14</v>
      </c>
      <c r="F43">
        <f>F41/F42</f>
        <v>2.5238929017571143E-2</v>
      </c>
    </row>
    <row r="44" spans="1:11" x14ac:dyDescent="0.25">
      <c r="E44" t="s">
        <v>15</v>
      </c>
      <c r="F44" t="b">
        <f>IF(F43&lt;=1,TRUE,FALSE)</f>
        <v>1</v>
      </c>
    </row>
    <row r="45" spans="1:11" x14ac:dyDescent="0.25">
      <c r="A45" s="8" t="s">
        <v>22</v>
      </c>
      <c r="B45" s="8" t="s">
        <v>18</v>
      </c>
      <c r="C45" s="8" t="s">
        <v>19</v>
      </c>
      <c r="D45" s="8" t="s">
        <v>20</v>
      </c>
      <c r="E45" s="8" t="str">
        <f>A45</f>
        <v>Payment System</v>
      </c>
      <c r="F45" s="8" t="s">
        <v>18</v>
      </c>
      <c r="G45" s="8" t="s">
        <v>19</v>
      </c>
      <c r="H45" s="8" t="s">
        <v>20</v>
      </c>
      <c r="I45" s="3" t="s">
        <v>7</v>
      </c>
      <c r="J45" s="6" t="s">
        <v>9</v>
      </c>
      <c r="K45" s="4" t="s">
        <v>10</v>
      </c>
    </row>
    <row r="46" spans="1:11" x14ac:dyDescent="0.25">
      <c r="A46" s="8"/>
      <c r="B46" s="8"/>
      <c r="C46" s="8"/>
      <c r="D46" s="8"/>
      <c r="E46" s="8"/>
      <c r="F46" s="8"/>
      <c r="G46" s="8"/>
      <c r="H46" s="8"/>
      <c r="I46" s="3" t="s">
        <v>8</v>
      </c>
      <c r="J46" s="6"/>
      <c r="K46" s="4"/>
    </row>
    <row r="47" spans="1:11" x14ac:dyDescent="0.25">
      <c r="A47" t="s">
        <v>18</v>
      </c>
      <c r="B47">
        <f>1</f>
        <v>1</v>
      </c>
      <c r="C47">
        <f>5/1</f>
        <v>5</v>
      </c>
      <c r="D47">
        <f>7/1</f>
        <v>7</v>
      </c>
      <c r="E47" t="s">
        <v>18</v>
      </c>
      <c r="F47">
        <f>B47/B$50</f>
        <v>0.74468085106382986</v>
      </c>
      <c r="G47">
        <f>C47/C$50</f>
        <v>0.78947368421052633</v>
      </c>
      <c r="H47">
        <f t="shared" ref="G47:H49" si="17">D47/D$50</f>
        <v>0.63636363636363635</v>
      </c>
      <c r="I47">
        <f>AVERAGE(F47:H47)</f>
        <v>0.72350605721266426</v>
      </c>
      <c r="J47">
        <f>MMULT(B47:D47,$I$47:$I$49)</f>
        <v>2.2725915368692524</v>
      </c>
      <c r="K47">
        <f>J47/I47</f>
        <v>3.1410815627784809</v>
      </c>
    </row>
    <row r="48" spans="1:11" x14ac:dyDescent="0.25">
      <c r="A48" t="s">
        <v>19</v>
      </c>
      <c r="B48">
        <f>1/5</f>
        <v>0.2</v>
      </c>
      <c r="C48">
        <f>1</f>
        <v>1</v>
      </c>
      <c r="D48">
        <f>3/1</f>
        <v>3</v>
      </c>
      <c r="E48" t="s">
        <v>19</v>
      </c>
      <c r="F48">
        <f>B48/B$50</f>
        <v>0.14893617021276598</v>
      </c>
      <c r="G48">
        <f t="shared" si="17"/>
        <v>0.15789473684210528</v>
      </c>
      <c r="H48">
        <f>D48/D$50</f>
        <v>0.27272727272727271</v>
      </c>
      <c r="I48">
        <f>AVERAGE(F48:H48)</f>
        <v>0.19318605992738133</v>
      </c>
      <c r="J48">
        <f t="shared" ref="J48:J49" si="18">MMULT(B48:D48,$I$47:$I$49)</f>
        <v>0.58781091994977774</v>
      </c>
      <c r="K48">
        <f t="shared" ref="K48:K49" si="19">J48/I48</f>
        <v>3.0427191287546109</v>
      </c>
    </row>
    <row r="49" spans="1:11" x14ac:dyDescent="0.25">
      <c r="A49" t="s">
        <v>20</v>
      </c>
      <c r="B49">
        <f>1/7</f>
        <v>0.14285714285714285</v>
      </c>
      <c r="C49">
        <f>1/3</f>
        <v>0.33333333333333331</v>
      </c>
      <c r="D49">
        <f>1</f>
        <v>1</v>
      </c>
      <c r="E49" t="s">
        <v>20</v>
      </c>
      <c r="F49">
        <f t="shared" ref="F48:F49" si="20">B49/B$50</f>
        <v>0.10638297872340426</v>
      </c>
      <c r="G49">
        <f t="shared" si="17"/>
        <v>5.2631578947368418E-2</v>
      </c>
      <c r="H49">
        <f t="shared" si="17"/>
        <v>9.0909090909090912E-2</v>
      </c>
      <c r="I49">
        <f>AVERAGE(F49:H49)</f>
        <v>8.3307882859954524E-2</v>
      </c>
      <c r="J49">
        <f t="shared" si="18"/>
        <v>0.25106124434231936</v>
      </c>
      <c r="K49">
        <f t="shared" si="19"/>
        <v>3.0136553195616331</v>
      </c>
    </row>
    <row r="50" spans="1:11" x14ac:dyDescent="0.25">
      <c r="A50" t="s">
        <v>6</v>
      </c>
      <c r="B50">
        <f>SUM(B47:B49)</f>
        <v>1.3428571428571427</v>
      </c>
      <c r="C50">
        <f t="shared" ref="C50" si="21">SUM(C47:C49)</f>
        <v>6.333333333333333</v>
      </c>
      <c r="D50">
        <f>SUM(D47:D49)</f>
        <v>11</v>
      </c>
      <c r="E50" s="7" t="s">
        <v>11</v>
      </c>
      <c r="F50">
        <f>AVERAGE(K47:K49)</f>
        <v>3.0658186703649086</v>
      </c>
    </row>
    <row r="51" spans="1:11" x14ac:dyDescent="0.25">
      <c r="E51" t="s">
        <v>12</v>
      </c>
      <c r="F51">
        <f>(F50-COUNT(K47:K49))/(COUNT(K47:K49)-1)</f>
        <v>3.2909335182454313E-2</v>
      </c>
    </row>
    <row r="52" spans="1:11" x14ac:dyDescent="0.25">
      <c r="E52" t="s">
        <v>13</v>
      </c>
      <c r="F52">
        <v>0.57999999999999996</v>
      </c>
    </row>
    <row r="53" spans="1:11" x14ac:dyDescent="0.25">
      <c r="E53" t="s">
        <v>14</v>
      </c>
      <c r="F53">
        <f>F51/F52</f>
        <v>5.6740233073197095E-2</v>
      </c>
    </row>
    <row r="54" spans="1:11" x14ac:dyDescent="0.25">
      <c r="E54" t="s">
        <v>15</v>
      </c>
      <c r="F54" t="b">
        <f>IF(F53&lt;=1,TRUE,FALSE)</f>
        <v>1</v>
      </c>
    </row>
    <row r="55" spans="1:11" x14ac:dyDescent="0.25">
      <c r="A55" s="2" t="s">
        <v>27</v>
      </c>
      <c r="B55" s="2"/>
      <c r="C55" s="2"/>
      <c r="D55" s="2"/>
      <c r="E55" s="2"/>
      <c r="F55" s="2"/>
    </row>
    <row r="56" spans="1:11" x14ac:dyDescent="0.25">
      <c r="A56" s="2"/>
      <c r="B56" s="5" t="s">
        <v>0</v>
      </c>
      <c r="C56" s="5" t="s">
        <v>1</v>
      </c>
      <c r="D56" s="5" t="s">
        <v>2</v>
      </c>
      <c r="E56" s="8" t="s">
        <v>24</v>
      </c>
    </row>
    <row r="57" spans="1:11" x14ac:dyDescent="0.25">
      <c r="A57" s="2"/>
      <c r="B57" s="5"/>
      <c r="C57" s="5"/>
      <c r="D57" s="5"/>
      <c r="E57" s="8"/>
    </row>
    <row r="58" spans="1:11" x14ac:dyDescent="0.25">
      <c r="A58" s="3" t="s">
        <v>23</v>
      </c>
      <c r="B58">
        <f>F10</f>
        <v>0.29232804232804233</v>
      </c>
      <c r="C58">
        <f>F11</f>
        <v>0.62698412698412698</v>
      </c>
      <c r="D58">
        <f>F12</f>
        <v>8.0687830687830683E-2</v>
      </c>
    </row>
    <row r="59" spans="1:11" x14ac:dyDescent="0.25">
      <c r="A59" t="s">
        <v>18</v>
      </c>
      <c r="B59">
        <f>I27</f>
        <v>0.72350605721266426</v>
      </c>
      <c r="C59">
        <f>I37</f>
        <v>0.74816441364166619</v>
      </c>
      <c r="D59">
        <f>I47</f>
        <v>0.72350605721266426</v>
      </c>
      <c r="E59">
        <f>SUM($B$58*B59,$C$58*C59,$D$58*D59)</f>
        <v>0.73896645529116545</v>
      </c>
      <c r="F59">
        <f>RANK(E59,$E$59:$E$61)</f>
        <v>1</v>
      </c>
    </row>
    <row r="60" spans="1:11" x14ac:dyDescent="0.25">
      <c r="A60" t="s">
        <v>19</v>
      </c>
      <c r="B60">
        <f>I28</f>
        <v>0.19318605992738133</v>
      </c>
      <c r="C60">
        <f t="shared" ref="C60:C61" si="22">I38</f>
        <v>0.18040211349756399</v>
      </c>
      <c r="D60">
        <f t="shared" ref="D60:D61" si="23">I48</f>
        <v>0.19318605992738133</v>
      </c>
      <c r="E60">
        <f>SUM($B$58*B60,$C$58*C60,$D$58*D60)</f>
        <v>0.18517072843567048</v>
      </c>
      <c r="F60">
        <f t="shared" ref="F60:F61" si="24">RANK(E60,$E$59:$E$61)</f>
        <v>2</v>
      </c>
    </row>
    <row r="61" spans="1:11" x14ac:dyDescent="0.25">
      <c r="A61" t="s">
        <v>20</v>
      </c>
      <c r="B61">
        <f>I29</f>
        <v>8.3307882859954524E-2</v>
      </c>
      <c r="C61">
        <f t="shared" si="22"/>
        <v>7.1433472860769912E-2</v>
      </c>
      <c r="D61">
        <f t="shared" si="23"/>
        <v>8.3307882859954524E-2</v>
      </c>
      <c r="E61">
        <f t="shared" ref="E60:E61" si="25">SUM($B$58*B61,$C$58*C61,$D$58*D61)</f>
        <v>7.5862816273164171E-2</v>
      </c>
      <c r="F61">
        <f t="shared" si="24"/>
        <v>3</v>
      </c>
    </row>
    <row r="62" spans="1:11" x14ac:dyDescent="0.25">
      <c r="A62" s="2" t="s">
        <v>28</v>
      </c>
      <c r="B62" s="2"/>
      <c r="C62" s="2"/>
      <c r="D62" s="2"/>
      <c r="E62" s="2"/>
      <c r="F62" s="2"/>
      <c r="G62" s="2"/>
      <c r="H62" s="2"/>
    </row>
    <row r="63" spans="1:11" x14ac:dyDescent="0.25">
      <c r="A63" s="1" t="s">
        <v>5</v>
      </c>
      <c r="B63" s="1" t="s">
        <v>0</v>
      </c>
      <c r="C63" s="1" t="s">
        <v>1</v>
      </c>
      <c r="D63" s="1" t="s">
        <v>2</v>
      </c>
      <c r="E63" s="1" t="s">
        <v>5</v>
      </c>
      <c r="F63" s="1" t="s">
        <v>0</v>
      </c>
      <c r="G63" s="1" t="s">
        <v>1</v>
      </c>
      <c r="H63" s="1" t="s">
        <v>2</v>
      </c>
    </row>
    <row r="64" spans="1:11" x14ac:dyDescent="0.25">
      <c r="A64" s="1" t="s">
        <v>0</v>
      </c>
      <c r="B64" s="1">
        <f>1/1</f>
        <v>1</v>
      </c>
      <c r="C64" s="1">
        <f>1/3</f>
        <v>0.33333333333333331</v>
      </c>
      <c r="D64" s="1">
        <f>5/1</f>
        <v>5</v>
      </c>
      <c r="E64" s="1" t="s">
        <v>0</v>
      </c>
      <c r="F64" s="1">
        <f>1/1</f>
        <v>1</v>
      </c>
      <c r="G64" s="1">
        <f>1/3</f>
        <v>0.33333333333333331</v>
      </c>
      <c r="H64" s="1">
        <f>5/1</f>
        <v>5</v>
      </c>
    </row>
    <row r="65" spans="1:8" x14ac:dyDescent="0.25">
      <c r="A65" s="1" t="s">
        <v>1</v>
      </c>
      <c r="B65" s="1">
        <f>3/1</f>
        <v>3</v>
      </c>
      <c r="C65" s="1">
        <f>1/1</f>
        <v>1</v>
      </c>
      <c r="D65" s="1">
        <f>6/1</f>
        <v>6</v>
      </c>
      <c r="E65" s="1" t="s">
        <v>1</v>
      </c>
      <c r="F65" s="1">
        <f>3/1</f>
        <v>3</v>
      </c>
      <c r="G65" s="1">
        <f>1/1</f>
        <v>1</v>
      </c>
      <c r="H65" s="1">
        <f>6/1</f>
        <v>6</v>
      </c>
    </row>
    <row r="66" spans="1:8" x14ac:dyDescent="0.25">
      <c r="A66" s="1" t="s">
        <v>2</v>
      </c>
      <c r="B66" s="1">
        <f>1/5</f>
        <v>0.2</v>
      </c>
      <c r="C66" s="1">
        <f>1/6</f>
        <v>0.16666666666666666</v>
      </c>
      <c r="D66" s="1">
        <f>1/1</f>
        <v>1</v>
      </c>
      <c r="E66" s="1" t="s">
        <v>2</v>
      </c>
      <c r="F66" s="1">
        <f>1/5</f>
        <v>0.2</v>
      </c>
      <c r="G66" s="1">
        <f>1/6</f>
        <v>0.16666666666666666</v>
      </c>
      <c r="H66" s="1">
        <f>1/1</f>
        <v>1</v>
      </c>
    </row>
    <row r="67" spans="1:8" x14ac:dyDescent="0.25">
      <c r="A67" s="1" t="s">
        <v>5</v>
      </c>
      <c r="B67" s="1" t="s">
        <v>0</v>
      </c>
      <c r="C67" s="1" t="s">
        <v>1</v>
      </c>
      <c r="D67" s="1" t="s">
        <v>2</v>
      </c>
      <c r="E67" s="1" t="s">
        <v>26</v>
      </c>
      <c r="F67" t="s">
        <v>25</v>
      </c>
    </row>
    <row r="68" spans="1:8" x14ac:dyDescent="0.25">
      <c r="A68" s="1" t="s">
        <v>0</v>
      </c>
      <c r="B68">
        <f>MMULT($B64:$D64,F$64:F$66)</f>
        <v>3</v>
      </c>
      <c r="C68">
        <f>MMULT($B64:$D64,G$64:G$66)</f>
        <v>1.5</v>
      </c>
      <c r="D68">
        <f>MMULT($B64:$D64,H$64:H$66)</f>
        <v>12</v>
      </c>
      <c r="E68">
        <f>SUM(B68:D68)</f>
        <v>16.5</v>
      </c>
      <c r="F68">
        <f>E68/$E$71</f>
        <v>0.28448275862068967</v>
      </c>
    </row>
    <row r="69" spans="1:8" x14ac:dyDescent="0.25">
      <c r="A69" s="1" t="s">
        <v>1</v>
      </c>
      <c r="B69">
        <f>MMULT($B65:$D65,F$64:F$66)</f>
        <v>7.2</v>
      </c>
      <c r="C69">
        <f>MMULT($B65:$D65,G$64:G$66)</f>
        <v>3</v>
      </c>
      <c r="D69">
        <f>MMULT($B65:$D65,H$64:H$66)</f>
        <v>27</v>
      </c>
      <c r="E69">
        <f t="shared" ref="E69:E70" si="26">SUM(B69:D69)</f>
        <v>37.200000000000003</v>
      </c>
      <c r="F69">
        <f t="shared" ref="F69:F70" si="27">E69/$E$71</f>
        <v>0.64137931034482765</v>
      </c>
    </row>
    <row r="70" spans="1:8" x14ac:dyDescent="0.25">
      <c r="A70" s="1" t="s">
        <v>2</v>
      </c>
      <c r="B70">
        <f>MMULT($B66:$D66,F$64:F$66)</f>
        <v>0.89999999999999991</v>
      </c>
      <c r="C70">
        <f>MMULT($B66:$D66,G$64:G$66)</f>
        <v>0.4</v>
      </c>
      <c r="D70">
        <f>MMULT($B66:$D66,H$64:H$66)</f>
        <v>3</v>
      </c>
      <c r="E70">
        <f t="shared" si="26"/>
        <v>4.3</v>
      </c>
      <c r="F70">
        <f t="shared" si="27"/>
        <v>7.4137931034482754E-2</v>
      </c>
    </row>
    <row r="71" spans="1:8" x14ac:dyDescent="0.25">
      <c r="D71" t="s">
        <v>6</v>
      </c>
      <c r="E71">
        <f>SUM(E68:E70)</f>
        <v>58</v>
      </c>
      <c r="F71">
        <f>SUM(F68:F70)</f>
        <v>1</v>
      </c>
    </row>
  </sheetData>
  <mergeCells count="52">
    <mergeCell ref="A56:A57"/>
    <mergeCell ref="E56:E57"/>
    <mergeCell ref="A55:F55"/>
    <mergeCell ref="A62:H62"/>
    <mergeCell ref="G45:G46"/>
    <mergeCell ref="H45:H46"/>
    <mergeCell ref="J45:J46"/>
    <mergeCell ref="K45:K46"/>
    <mergeCell ref="B56:B57"/>
    <mergeCell ref="C56:C57"/>
    <mergeCell ref="D56:D57"/>
    <mergeCell ref="G35:G36"/>
    <mergeCell ref="H35:H36"/>
    <mergeCell ref="J35:J36"/>
    <mergeCell ref="K35:K36"/>
    <mergeCell ref="A45:A46"/>
    <mergeCell ref="B45:B46"/>
    <mergeCell ref="C45:C46"/>
    <mergeCell ref="D45:D46"/>
    <mergeCell ref="E45:E46"/>
    <mergeCell ref="F45:F46"/>
    <mergeCell ref="H25:H26"/>
    <mergeCell ref="J25:J26"/>
    <mergeCell ref="K25:K26"/>
    <mergeCell ref="A24:K24"/>
    <mergeCell ref="A35:A36"/>
    <mergeCell ref="B35:B36"/>
    <mergeCell ref="C35:C36"/>
    <mergeCell ref="D35:D36"/>
    <mergeCell ref="E35:E36"/>
    <mergeCell ref="F35:F36"/>
    <mergeCell ref="A13:G13"/>
    <mergeCell ref="A25:A26"/>
    <mergeCell ref="B25:B26"/>
    <mergeCell ref="C25:C26"/>
    <mergeCell ref="D25:D26"/>
    <mergeCell ref="E25:E26"/>
    <mergeCell ref="F25:F26"/>
    <mergeCell ref="G25:G26"/>
    <mergeCell ref="A14:A15"/>
    <mergeCell ref="B14:B15"/>
    <mergeCell ref="C14:C15"/>
    <mergeCell ref="D14:D15"/>
    <mergeCell ref="F14:F15"/>
    <mergeCell ref="G14:G15"/>
    <mergeCell ref="A1:D1"/>
    <mergeCell ref="A7:F7"/>
    <mergeCell ref="A8:A9"/>
    <mergeCell ref="B8:B9"/>
    <mergeCell ref="C8:C9"/>
    <mergeCell ref="D8:D9"/>
    <mergeCell ref="E8:E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haqi aulia</dc:creator>
  <cp:lastModifiedBy>haqi aulia</cp:lastModifiedBy>
  <dcterms:created xsi:type="dcterms:W3CDTF">2024-02-26T02:15:11Z</dcterms:created>
  <dcterms:modified xsi:type="dcterms:W3CDTF">2024-02-26T04:02:26Z</dcterms:modified>
</cp:coreProperties>
</file>