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roy.lightfoot/Documents/"/>
    </mc:Choice>
  </mc:AlternateContent>
  <xr:revisionPtr revIDLastSave="0" documentId="13_ncr:1_{6CAD74AE-C8CB-7B43-8F73-8041A4A9BDBC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Data" sheetId="1" r:id="rId1"/>
    <sheet name="XmR Template - Mean Basis" sheetId="2" r:id="rId2"/>
    <sheet name="XmR Template - Median Basis" sheetId="3" r:id="rId3"/>
    <sheet name="mscr" sheetId="4" state="veryHidden" r:id="rId4"/>
    <sheet name="Extra" sheetId="5" state="hidden" r:id="rId5"/>
  </sheets>
  <definedNames>
    <definedName name="AverageMd">OFFSET('XmR Template - Median Basis'!$D$16,0,0,COUNT('XmR Template - Median Basis'!$D$16:$D$203))</definedName>
    <definedName name="AverageMn">OFFSET('XmR Template - Mean Basis'!$D$16,0,0,COUNT('XmR Template - Mean Basis'!$D$16:$D$288))</definedName>
    <definedName name="DataMd">OFFSET('XmR Template - Median Basis'!$C$16,0,0,COUNTA('XmR Template - Median Basis'!$C$16:$C$203))</definedName>
    <definedName name="DataMn">OFFSET('XmR Template - Mean Basis'!$C$16,0,0,COUNTA('XmR Template - Mean Basis'!$C$16:$C$288))</definedName>
    <definedName name="LCL_XMd">OFFSET('XmR Template - Median Basis'!$H$16,0,0,COUNT('XmR Template - Median Basis'!$H$16:$H$203))</definedName>
    <definedName name="LCL_XMd1sig">OFFSET('XmR Template - Median Basis'!$J$16,0,0,COUNT('XmR Template - Median Basis'!$J$16:$J$203))</definedName>
    <definedName name="LCL_XMd2sig">OFFSET('XmR Template - Median Basis'!$L$16,0,0,COUNT('XmR Template - Median Basis'!$L$16:$L$203))</definedName>
    <definedName name="LCL_XMn">OFFSET('XmR Template - Mean Basis'!$H$16,0,0,COUNT('XmR Template - Mean Basis'!$H$16:$H$288))</definedName>
    <definedName name="LCL_XMn1sig">OFFSET('XmR Template - Mean Basis'!$J$16,0,0,COUNT('XmR Template - Mean Basis'!$J$16:$J$288))</definedName>
    <definedName name="LCL_XMn2sig">OFFSET('XmR Template - Mean Basis'!$L$16,0,0,COUNT('XmR Template - Mean Basis'!$L$16:$L$288))</definedName>
    <definedName name="PeriodMd">OFFSET('XmR Template - Median Basis'!$B$16,0,0,COUNTA('XmR Template - Median Basis'!$C$16:$C$203))</definedName>
    <definedName name="PeriodMn">OFFSET('XmR Template - Mean Basis'!$B$16,0,0,COUNTA('XmR Template - Mean Basis'!$C$16:$C$288))</definedName>
    <definedName name="R_medianMd">OFFSET('XmR Template - Median Basis'!$F$16,0,0,COUNT('XmR Template - Median Basis'!$F$16:$F$203))</definedName>
    <definedName name="R_medianMn">OFFSET('XmR Template - Mean Basis'!$F$16,0,0,COUNT('XmR Template - Mean Basis'!$F$16:$F$288))</definedName>
    <definedName name="RangeMd">OFFSET('XmR Template - Median Basis'!$E$16,0,0,COUNT('XmR Template - Median Basis'!$E$16:$E$203)+1)</definedName>
    <definedName name="RangeMn">OFFSET('XmR Template - Mean Basis'!$E$16,0,0,COUNT('XmR Template - Mean Basis'!$E$16:$E$288)+1)</definedName>
    <definedName name="UCL_XMd">OFFSET('XmR Template - Median Basis'!$I$16,0,0,COUNT('XmR Template - Median Basis'!$I$16:$I$203))</definedName>
    <definedName name="UCL_XMd1sig">OFFSET('XmR Template - Median Basis'!$K$16,0,0,COUNT('XmR Template - Median Basis'!$K$16:$K$203))</definedName>
    <definedName name="UCL_XMd2sig">OFFSET('XmR Template - Median Basis'!$M$16,0,0,COUNT('XmR Template - Median Basis'!$M$16:$M$203))</definedName>
    <definedName name="UCL_XMn">OFFSET('XmR Template - Mean Basis'!$I$16,0,0,COUNT('XmR Template - Mean Basis'!$I$16:$I$288))</definedName>
    <definedName name="UCL_XMn1sig">OFFSET('XmR Template - Mean Basis'!$K$16,0,0,COUNT('XmR Template - Mean Basis'!$K$16:$K$288))</definedName>
    <definedName name="UCL_XMn2sig">OFFSET('XmR Template - Mean Basis'!$M$16,0,0,COUNT('XmR Template - Mean Basis'!$M$16:$M$288))</definedName>
    <definedName name="URLMd">OFFSET('XmR Template - Median Basis'!$G$16,0,0,COUNT('XmR Template - Median Basis'!$G$16:$G$203))</definedName>
    <definedName name="URLMn">OFFSET('XmR Template - Mean Basis'!$G$16,0,0,COUNT('XmR Template - Mean Basis'!$G$16:$G$288))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3" i="3" l="1"/>
  <c r="H203" i="3"/>
  <c r="F203" i="3"/>
  <c r="G203" i="3" s="1"/>
  <c r="D203" i="3"/>
  <c r="B203" i="3"/>
  <c r="I202" i="3"/>
  <c r="H202" i="3"/>
  <c r="G202" i="3"/>
  <c r="F202" i="3"/>
  <c r="D202" i="3"/>
  <c r="B202" i="3"/>
  <c r="I201" i="3"/>
  <c r="H201" i="3"/>
  <c r="F201" i="3"/>
  <c r="G201" i="3" s="1"/>
  <c r="D201" i="3"/>
  <c r="B201" i="3"/>
  <c r="I200" i="3"/>
  <c r="H200" i="3"/>
  <c r="G200" i="3"/>
  <c r="F200" i="3"/>
  <c r="D200" i="3"/>
  <c r="B200" i="3"/>
  <c r="I199" i="3"/>
  <c r="H199" i="3"/>
  <c r="F199" i="3"/>
  <c r="G199" i="3" s="1"/>
  <c r="D199" i="3"/>
  <c r="B199" i="3"/>
  <c r="I198" i="3"/>
  <c r="H198" i="3"/>
  <c r="G198" i="3"/>
  <c r="F198" i="3"/>
  <c r="D198" i="3"/>
  <c r="B198" i="3"/>
  <c r="I197" i="3"/>
  <c r="H197" i="3"/>
  <c r="F197" i="3"/>
  <c r="G197" i="3" s="1"/>
  <c r="D197" i="3"/>
  <c r="B197" i="3"/>
  <c r="I196" i="3"/>
  <c r="H196" i="3"/>
  <c r="F196" i="3"/>
  <c r="G196" i="3" s="1"/>
  <c r="D196" i="3"/>
  <c r="B196" i="3"/>
  <c r="I195" i="3"/>
  <c r="H195" i="3"/>
  <c r="F195" i="3"/>
  <c r="G195" i="3" s="1"/>
  <c r="D195" i="3"/>
  <c r="B195" i="3"/>
  <c r="I194" i="3"/>
  <c r="H194" i="3"/>
  <c r="F194" i="3"/>
  <c r="G194" i="3" s="1"/>
  <c r="D194" i="3"/>
  <c r="B194" i="3"/>
  <c r="I193" i="3"/>
  <c r="H193" i="3"/>
  <c r="F193" i="3"/>
  <c r="G193" i="3" s="1"/>
  <c r="D193" i="3"/>
  <c r="B193" i="3"/>
  <c r="I192" i="3"/>
  <c r="H192" i="3"/>
  <c r="G192" i="3"/>
  <c r="F192" i="3"/>
  <c r="D192" i="3"/>
  <c r="B192" i="3"/>
  <c r="I191" i="3"/>
  <c r="H191" i="3"/>
  <c r="F191" i="3"/>
  <c r="G191" i="3" s="1"/>
  <c r="D191" i="3"/>
  <c r="B191" i="3"/>
  <c r="I190" i="3"/>
  <c r="H190" i="3"/>
  <c r="G190" i="3"/>
  <c r="F190" i="3"/>
  <c r="D190" i="3"/>
  <c r="B190" i="3"/>
  <c r="I189" i="3"/>
  <c r="H189" i="3"/>
  <c r="G189" i="3"/>
  <c r="F189" i="3"/>
  <c r="D189" i="3"/>
  <c r="B189" i="3"/>
  <c r="I188" i="3"/>
  <c r="H188" i="3"/>
  <c r="G188" i="3"/>
  <c r="F188" i="3"/>
  <c r="D188" i="3"/>
  <c r="B188" i="3"/>
  <c r="I187" i="3"/>
  <c r="H187" i="3"/>
  <c r="G187" i="3"/>
  <c r="F187" i="3"/>
  <c r="D187" i="3"/>
  <c r="B187" i="3"/>
  <c r="I186" i="3"/>
  <c r="H186" i="3"/>
  <c r="F186" i="3"/>
  <c r="G186" i="3" s="1"/>
  <c r="D186" i="3"/>
  <c r="B186" i="3"/>
  <c r="I185" i="3"/>
  <c r="H185" i="3"/>
  <c r="F185" i="3"/>
  <c r="G185" i="3" s="1"/>
  <c r="D185" i="3"/>
  <c r="B185" i="3"/>
  <c r="I184" i="3"/>
  <c r="H184" i="3"/>
  <c r="F184" i="3"/>
  <c r="G184" i="3" s="1"/>
  <c r="D184" i="3"/>
  <c r="B184" i="3"/>
  <c r="I183" i="3"/>
  <c r="H183" i="3"/>
  <c r="F183" i="3"/>
  <c r="G183" i="3" s="1"/>
  <c r="D183" i="3"/>
  <c r="B183" i="3"/>
  <c r="I182" i="3"/>
  <c r="H182" i="3"/>
  <c r="G182" i="3"/>
  <c r="F182" i="3"/>
  <c r="D182" i="3"/>
  <c r="B182" i="3"/>
  <c r="I181" i="3"/>
  <c r="H181" i="3"/>
  <c r="F181" i="3"/>
  <c r="G181" i="3" s="1"/>
  <c r="D181" i="3"/>
  <c r="B181" i="3"/>
  <c r="I180" i="3"/>
  <c r="H180" i="3"/>
  <c r="G180" i="3"/>
  <c r="F180" i="3"/>
  <c r="D180" i="3"/>
  <c r="B180" i="3"/>
  <c r="I179" i="3"/>
  <c r="H179" i="3"/>
  <c r="G179" i="3"/>
  <c r="F179" i="3"/>
  <c r="D179" i="3"/>
  <c r="B179" i="3"/>
  <c r="I178" i="3"/>
  <c r="H178" i="3"/>
  <c r="G178" i="3"/>
  <c r="F178" i="3"/>
  <c r="D178" i="3"/>
  <c r="B178" i="3"/>
  <c r="I177" i="3"/>
  <c r="H177" i="3"/>
  <c r="G177" i="3"/>
  <c r="F177" i="3"/>
  <c r="D177" i="3"/>
  <c r="B177" i="3"/>
  <c r="I176" i="3"/>
  <c r="H176" i="3"/>
  <c r="F176" i="3"/>
  <c r="G176" i="3" s="1"/>
  <c r="D176" i="3"/>
  <c r="B176" i="3"/>
  <c r="I175" i="3"/>
  <c r="H175" i="3"/>
  <c r="F175" i="3"/>
  <c r="G175" i="3" s="1"/>
  <c r="D175" i="3"/>
  <c r="B175" i="3"/>
  <c r="I174" i="3"/>
  <c r="H174" i="3"/>
  <c r="F174" i="3"/>
  <c r="G174" i="3" s="1"/>
  <c r="D174" i="3"/>
  <c r="B174" i="3"/>
  <c r="I173" i="3"/>
  <c r="H173" i="3"/>
  <c r="F173" i="3"/>
  <c r="G173" i="3" s="1"/>
  <c r="D173" i="3"/>
  <c r="B173" i="3"/>
  <c r="I172" i="3"/>
  <c r="H172" i="3"/>
  <c r="G172" i="3"/>
  <c r="F172" i="3"/>
  <c r="D172" i="3"/>
  <c r="B172" i="3"/>
  <c r="I171" i="3"/>
  <c r="H171" i="3"/>
  <c r="F171" i="3"/>
  <c r="G171" i="3" s="1"/>
  <c r="D171" i="3"/>
  <c r="B171" i="3"/>
  <c r="I170" i="3"/>
  <c r="H170" i="3"/>
  <c r="G170" i="3"/>
  <c r="F170" i="3"/>
  <c r="D170" i="3"/>
  <c r="B170" i="3"/>
  <c r="I169" i="3"/>
  <c r="H169" i="3"/>
  <c r="G169" i="3"/>
  <c r="F169" i="3"/>
  <c r="D169" i="3"/>
  <c r="B169" i="3"/>
  <c r="I168" i="3"/>
  <c r="H168" i="3"/>
  <c r="G168" i="3"/>
  <c r="F168" i="3"/>
  <c r="D168" i="3"/>
  <c r="B168" i="3"/>
  <c r="I167" i="3"/>
  <c r="H167" i="3"/>
  <c r="G167" i="3"/>
  <c r="F167" i="3"/>
  <c r="D167" i="3"/>
  <c r="B167" i="3"/>
  <c r="I166" i="3"/>
  <c r="H166" i="3"/>
  <c r="F166" i="3"/>
  <c r="G166" i="3" s="1"/>
  <c r="D166" i="3"/>
  <c r="B166" i="3"/>
  <c r="I165" i="3"/>
  <c r="H165" i="3"/>
  <c r="F165" i="3"/>
  <c r="G165" i="3" s="1"/>
  <c r="D165" i="3"/>
  <c r="B165" i="3"/>
  <c r="I164" i="3"/>
  <c r="H164" i="3"/>
  <c r="F164" i="3"/>
  <c r="G164" i="3" s="1"/>
  <c r="D164" i="3"/>
  <c r="B164" i="3"/>
  <c r="I163" i="3"/>
  <c r="H163" i="3"/>
  <c r="F163" i="3"/>
  <c r="G163" i="3" s="1"/>
  <c r="D163" i="3"/>
  <c r="B163" i="3"/>
  <c r="I162" i="3"/>
  <c r="H162" i="3"/>
  <c r="G162" i="3"/>
  <c r="F162" i="3"/>
  <c r="D162" i="3"/>
  <c r="B162" i="3"/>
  <c r="I161" i="3"/>
  <c r="H161" i="3"/>
  <c r="G161" i="3"/>
  <c r="F161" i="3"/>
  <c r="D161" i="3"/>
  <c r="B161" i="3"/>
  <c r="I160" i="3"/>
  <c r="H160" i="3"/>
  <c r="G160" i="3"/>
  <c r="F160" i="3"/>
  <c r="D160" i="3"/>
  <c r="B160" i="3"/>
  <c r="I159" i="3"/>
  <c r="H159" i="3"/>
  <c r="G159" i="3"/>
  <c r="F159" i="3"/>
  <c r="D159" i="3"/>
  <c r="B159" i="3"/>
  <c r="I158" i="3"/>
  <c r="H158" i="3"/>
  <c r="G158" i="3"/>
  <c r="F158" i="3"/>
  <c r="D158" i="3"/>
  <c r="B158" i="3"/>
  <c r="I157" i="3"/>
  <c r="H157" i="3"/>
  <c r="G157" i="3"/>
  <c r="F157" i="3"/>
  <c r="D157" i="3"/>
  <c r="B157" i="3"/>
  <c r="I156" i="3"/>
  <c r="H156" i="3"/>
  <c r="F156" i="3"/>
  <c r="G156" i="3" s="1"/>
  <c r="D156" i="3"/>
  <c r="B156" i="3"/>
  <c r="I155" i="3"/>
  <c r="H155" i="3"/>
  <c r="F155" i="3"/>
  <c r="G155" i="3" s="1"/>
  <c r="D155" i="3"/>
  <c r="B155" i="3"/>
  <c r="I154" i="3"/>
  <c r="H154" i="3"/>
  <c r="F154" i="3"/>
  <c r="G154" i="3" s="1"/>
  <c r="D154" i="3"/>
  <c r="B154" i="3"/>
  <c r="I153" i="3"/>
  <c r="H153" i="3"/>
  <c r="G153" i="3"/>
  <c r="F153" i="3"/>
  <c r="D153" i="3"/>
  <c r="B153" i="3"/>
  <c r="I152" i="3"/>
  <c r="H152" i="3"/>
  <c r="G152" i="3"/>
  <c r="F152" i="3"/>
  <c r="D152" i="3"/>
  <c r="B152" i="3"/>
  <c r="I151" i="3"/>
  <c r="H151" i="3"/>
  <c r="F151" i="3"/>
  <c r="G151" i="3" s="1"/>
  <c r="D151" i="3"/>
  <c r="B151" i="3"/>
  <c r="I150" i="3"/>
  <c r="H150" i="3"/>
  <c r="G150" i="3"/>
  <c r="F150" i="3"/>
  <c r="D150" i="3"/>
  <c r="B150" i="3"/>
  <c r="I149" i="3"/>
  <c r="H149" i="3"/>
  <c r="G149" i="3"/>
  <c r="F149" i="3"/>
  <c r="D149" i="3"/>
  <c r="B149" i="3"/>
  <c r="I148" i="3"/>
  <c r="H148" i="3"/>
  <c r="G148" i="3"/>
  <c r="F148" i="3"/>
  <c r="D148" i="3"/>
  <c r="B148" i="3"/>
  <c r="I147" i="3"/>
  <c r="H147" i="3"/>
  <c r="G147" i="3"/>
  <c r="F147" i="3"/>
  <c r="D147" i="3"/>
  <c r="B147" i="3"/>
  <c r="I146" i="3"/>
  <c r="H146" i="3"/>
  <c r="F146" i="3"/>
  <c r="G146" i="3" s="1"/>
  <c r="D146" i="3"/>
  <c r="B146" i="3"/>
  <c r="I145" i="3"/>
  <c r="H145" i="3"/>
  <c r="F145" i="3"/>
  <c r="G145" i="3" s="1"/>
  <c r="D145" i="3"/>
  <c r="B145" i="3"/>
  <c r="I144" i="3"/>
  <c r="H144" i="3"/>
  <c r="F144" i="3"/>
  <c r="G144" i="3" s="1"/>
  <c r="D144" i="3"/>
  <c r="B144" i="3"/>
  <c r="I143" i="3"/>
  <c r="H143" i="3"/>
  <c r="F143" i="3"/>
  <c r="G143" i="3" s="1"/>
  <c r="D143" i="3"/>
  <c r="B143" i="3"/>
  <c r="I142" i="3"/>
  <c r="H142" i="3"/>
  <c r="G142" i="3"/>
  <c r="F142" i="3"/>
  <c r="D142" i="3"/>
  <c r="B142" i="3"/>
  <c r="I141" i="3"/>
  <c r="H141" i="3"/>
  <c r="F141" i="3"/>
  <c r="G141" i="3" s="1"/>
  <c r="D141" i="3"/>
  <c r="B141" i="3"/>
  <c r="I140" i="3"/>
  <c r="H140" i="3"/>
  <c r="G140" i="3"/>
  <c r="F140" i="3"/>
  <c r="D140" i="3"/>
  <c r="B140" i="3"/>
  <c r="I139" i="3"/>
  <c r="H139" i="3"/>
  <c r="G139" i="3"/>
  <c r="F139" i="3"/>
  <c r="D139" i="3"/>
  <c r="B139" i="3"/>
  <c r="I138" i="3"/>
  <c r="H138" i="3"/>
  <c r="G138" i="3"/>
  <c r="F138" i="3"/>
  <c r="D138" i="3"/>
  <c r="B138" i="3"/>
  <c r="I137" i="3"/>
  <c r="H137" i="3"/>
  <c r="G137" i="3"/>
  <c r="F137" i="3"/>
  <c r="D137" i="3"/>
  <c r="B137" i="3"/>
  <c r="I136" i="3"/>
  <c r="H136" i="3"/>
  <c r="F136" i="3"/>
  <c r="G136" i="3" s="1"/>
  <c r="D136" i="3"/>
  <c r="B136" i="3"/>
  <c r="I135" i="3"/>
  <c r="H135" i="3"/>
  <c r="F135" i="3"/>
  <c r="G135" i="3" s="1"/>
  <c r="D135" i="3"/>
  <c r="B135" i="3"/>
  <c r="I134" i="3"/>
  <c r="H134" i="3"/>
  <c r="F134" i="3"/>
  <c r="G134" i="3" s="1"/>
  <c r="D134" i="3"/>
  <c r="B134" i="3"/>
  <c r="I133" i="3"/>
  <c r="H133" i="3"/>
  <c r="F133" i="3"/>
  <c r="G133" i="3" s="1"/>
  <c r="D133" i="3"/>
  <c r="B133" i="3"/>
  <c r="I132" i="3"/>
  <c r="H132" i="3"/>
  <c r="G132" i="3"/>
  <c r="F132" i="3"/>
  <c r="D132" i="3"/>
  <c r="B132" i="3"/>
  <c r="I131" i="3"/>
  <c r="H131" i="3"/>
  <c r="F131" i="3"/>
  <c r="G131" i="3" s="1"/>
  <c r="D131" i="3"/>
  <c r="B131" i="3"/>
  <c r="I130" i="3"/>
  <c r="H130" i="3"/>
  <c r="G130" i="3"/>
  <c r="F130" i="3"/>
  <c r="D130" i="3"/>
  <c r="B130" i="3"/>
  <c r="I129" i="3"/>
  <c r="H129" i="3"/>
  <c r="G129" i="3"/>
  <c r="F129" i="3"/>
  <c r="D129" i="3"/>
  <c r="B129" i="3"/>
  <c r="I128" i="3"/>
  <c r="H128" i="3"/>
  <c r="G128" i="3"/>
  <c r="F128" i="3"/>
  <c r="D128" i="3"/>
  <c r="B128" i="3"/>
  <c r="I127" i="3"/>
  <c r="H127" i="3"/>
  <c r="G127" i="3"/>
  <c r="F127" i="3"/>
  <c r="D127" i="3"/>
  <c r="B127" i="3"/>
  <c r="I126" i="3"/>
  <c r="H126" i="3"/>
  <c r="F126" i="3"/>
  <c r="G126" i="3" s="1"/>
  <c r="D126" i="3"/>
  <c r="B126" i="3"/>
  <c r="I125" i="3"/>
  <c r="H125" i="3"/>
  <c r="F125" i="3"/>
  <c r="G125" i="3" s="1"/>
  <c r="D125" i="3"/>
  <c r="B125" i="3"/>
  <c r="I124" i="3"/>
  <c r="H124" i="3"/>
  <c r="F124" i="3"/>
  <c r="G124" i="3" s="1"/>
  <c r="D124" i="3"/>
  <c r="B124" i="3"/>
  <c r="I123" i="3"/>
  <c r="H123" i="3"/>
  <c r="F123" i="3"/>
  <c r="G123" i="3" s="1"/>
  <c r="D123" i="3"/>
  <c r="B123" i="3"/>
  <c r="I122" i="3"/>
  <c r="H122" i="3"/>
  <c r="G122" i="3"/>
  <c r="F122" i="3"/>
  <c r="D122" i="3"/>
  <c r="B122" i="3"/>
  <c r="I121" i="3"/>
  <c r="H121" i="3"/>
  <c r="G121" i="3"/>
  <c r="F121" i="3"/>
  <c r="D121" i="3"/>
  <c r="B121" i="3"/>
  <c r="I120" i="3"/>
  <c r="H120" i="3"/>
  <c r="G120" i="3"/>
  <c r="F120" i="3"/>
  <c r="D120" i="3"/>
  <c r="B120" i="3"/>
  <c r="I119" i="3"/>
  <c r="H119" i="3"/>
  <c r="G119" i="3"/>
  <c r="F119" i="3"/>
  <c r="D119" i="3"/>
  <c r="B119" i="3"/>
  <c r="I118" i="3"/>
  <c r="H118" i="3"/>
  <c r="G118" i="3"/>
  <c r="F118" i="3"/>
  <c r="D118" i="3"/>
  <c r="B118" i="3"/>
  <c r="I117" i="3"/>
  <c r="H117" i="3"/>
  <c r="G117" i="3"/>
  <c r="F117" i="3"/>
  <c r="D117" i="3"/>
  <c r="B117" i="3"/>
  <c r="I116" i="3"/>
  <c r="H116" i="3"/>
  <c r="F116" i="3"/>
  <c r="G116" i="3" s="1"/>
  <c r="D116" i="3"/>
  <c r="B116" i="3"/>
  <c r="I115" i="3"/>
  <c r="H115" i="3"/>
  <c r="F115" i="3"/>
  <c r="G115" i="3" s="1"/>
  <c r="D115" i="3"/>
  <c r="I114" i="3"/>
  <c r="H114" i="3"/>
  <c r="F114" i="3"/>
  <c r="G114" i="3" s="1"/>
  <c r="D114" i="3"/>
  <c r="I113" i="3"/>
  <c r="H113" i="3"/>
  <c r="G113" i="3"/>
  <c r="F113" i="3"/>
  <c r="D113" i="3"/>
  <c r="I112" i="3"/>
  <c r="H112" i="3"/>
  <c r="F112" i="3"/>
  <c r="G112" i="3" s="1"/>
  <c r="D112" i="3"/>
  <c r="I111" i="3"/>
  <c r="H111" i="3"/>
  <c r="F111" i="3"/>
  <c r="G111" i="3" s="1"/>
  <c r="D111" i="3"/>
  <c r="I110" i="3"/>
  <c r="H110" i="3"/>
  <c r="F110" i="3"/>
  <c r="G110" i="3" s="1"/>
  <c r="D110" i="3"/>
  <c r="I109" i="3"/>
  <c r="H109" i="3"/>
  <c r="G109" i="3"/>
  <c r="F109" i="3"/>
  <c r="D109" i="3"/>
  <c r="I108" i="3"/>
  <c r="H108" i="3"/>
  <c r="G108" i="3"/>
  <c r="F108" i="3"/>
  <c r="D108" i="3"/>
  <c r="I107" i="3"/>
  <c r="H107" i="3"/>
  <c r="G107" i="3"/>
  <c r="F107" i="3"/>
  <c r="D107" i="3"/>
  <c r="I106" i="3"/>
  <c r="H106" i="3"/>
  <c r="F106" i="3"/>
  <c r="G106" i="3" s="1"/>
  <c r="D106" i="3"/>
  <c r="I105" i="3"/>
  <c r="H105" i="3"/>
  <c r="F105" i="3"/>
  <c r="G105" i="3" s="1"/>
  <c r="D105" i="3"/>
  <c r="I104" i="3"/>
  <c r="H104" i="3"/>
  <c r="F104" i="3"/>
  <c r="G104" i="3" s="1"/>
  <c r="D104" i="3"/>
  <c r="I103" i="3"/>
  <c r="H103" i="3"/>
  <c r="G103" i="3"/>
  <c r="F103" i="3"/>
  <c r="D103" i="3"/>
  <c r="I102" i="3"/>
  <c r="H102" i="3"/>
  <c r="G102" i="3"/>
  <c r="F102" i="3"/>
  <c r="D102" i="3"/>
  <c r="I101" i="3"/>
  <c r="H101" i="3"/>
  <c r="G101" i="3"/>
  <c r="F101" i="3"/>
  <c r="D101" i="3"/>
  <c r="I100" i="3"/>
  <c r="H100" i="3"/>
  <c r="G100" i="3"/>
  <c r="F100" i="3"/>
  <c r="D100" i="3"/>
  <c r="I99" i="3"/>
  <c r="H99" i="3"/>
  <c r="G99" i="3"/>
  <c r="F99" i="3"/>
  <c r="D99" i="3"/>
  <c r="I98" i="3"/>
  <c r="H98" i="3"/>
  <c r="G98" i="3"/>
  <c r="F98" i="3"/>
  <c r="D98" i="3"/>
  <c r="I97" i="3"/>
  <c r="H97" i="3"/>
  <c r="G97" i="3"/>
  <c r="F97" i="3"/>
  <c r="D97" i="3"/>
  <c r="I96" i="3"/>
  <c r="H96" i="3"/>
  <c r="F96" i="3"/>
  <c r="G96" i="3" s="1"/>
  <c r="D96" i="3"/>
  <c r="I95" i="3"/>
  <c r="H95" i="3"/>
  <c r="F95" i="3"/>
  <c r="G95" i="3" s="1"/>
  <c r="D95" i="3"/>
  <c r="I94" i="3"/>
  <c r="H94" i="3"/>
  <c r="F94" i="3"/>
  <c r="G94" i="3" s="1"/>
  <c r="D94" i="3"/>
  <c r="I93" i="3"/>
  <c r="H93" i="3"/>
  <c r="F93" i="3"/>
  <c r="G93" i="3" s="1"/>
  <c r="D93" i="3"/>
  <c r="I92" i="3"/>
  <c r="H92" i="3"/>
  <c r="F92" i="3"/>
  <c r="G92" i="3" s="1"/>
  <c r="D92" i="3"/>
  <c r="I91" i="3"/>
  <c r="H91" i="3"/>
  <c r="F91" i="3"/>
  <c r="G91" i="3" s="1"/>
  <c r="D91" i="3"/>
  <c r="B91" i="3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I90" i="3"/>
  <c r="H90" i="3"/>
  <c r="G90" i="3"/>
  <c r="F90" i="3"/>
  <c r="D90" i="3"/>
  <c r="I89" i="3"/>
  <c r="H89" i="3"/>
  <c r="G89" i="3"/>
  <c r="F89" i="3"/>
  <c r="D89" i="3"/>
  <c r="B89" i="3"/>
  <c r="B90" i="3" s="1"/>
  <c r="I88" i="3"/>
  <c r="H88" i="3"/>
  <c r="G88" i="3"/>
  <c r="F88" i="3"/>
  <c r="D88" i="3"/>
  <c r="B88" i="3"/>
  <c r="I87" i="3"/>
  <c r="H87" i="3"/>
  <c r="G87" i="3"/>
  <c r="F87" i="3"/>
  <c r="D87" i="3"/>
  <c r="I86" i="3"/>
  <c r="H86" i="3"/>
  <c r="G86" i="3"/>
  <c r="F86" i="3"/>
  <c r="D86" i="3"/>
  <c r="C85" i="3" a="1"/>
  <c r="C85" i="3" s="1"/>
  <c r="B85" i="3" a="1"/>
  <c r="B85" i="3" s="1"/>
  <c r="C84" i="3" a="1"/>
  <c r="C84" i="3"/>
  <c r="B84" i="3" a="1"/>
  <c r="B84" i="3" s="1"/>
  <c r="C83" i="3" a="1"/>
  <c r="C83" i="3" s="1"/>
  <c r="B83" i="3" a="1"/>
  <c r="B83" i="3" s="1"/>
  <c r="C82" i="3" a="1"/>
  <c r="C82" i="3" s="1"/>
  <c r="B82" i="3" a="1"/>
  <c r="B82" i="3"/>
  <c r="C81" i="3" a="1"/>
  <c r="C81" i="3" s="1"/>
  <c r="B81" i="3" a="1"/>
  <c r="B81" i="3" s="1"/>
  <c r="C80" i="3" a="1"/>
  <c r="C80" i="3"/>
  <c r="B80" i="3" a="1"/>
  <c r="B80" i="3" s="1"/>
  <c r="C79" i="3" a="1"/>
  <c r="C79" i="3"/>
  <c r="B79" i="3" a="1"/>
  <c r="B79" i="3" s="1"/>
  <c r="C78" i="3" a="1"/>
  <c r="C78" i="3" s="1"/>
  <c r="B78" i="3" a="1"/>
  <c r="B78" i="3"/>
  <c r="C77" i="3" a="1"/>
  <c r="C77" i="3" s="1"/>
  <c r="B77" i="3" a="1"/>
  <c r="B77" i="3"/>
  <c r="C76" i="3" a="1"/>
  <c r="C76" i="3" s="1"/>
  <c r="B76" i="3" a="1"/>
  <c r="B76" i="3" s="1"/>
  <c r="C75" i="3" a="1"/>
  <c r="C75" i="3"/>
  <c r="B75" i="3" a="1"/>
  <c r="B75" i="3"/>
  <c r="C74" i="3" a="1"/>
  <c r="C74" i="3"/>
  <c r="B74" i="3" a="1"/>
  <c r="B74" i="3" s="1"/>
  <c r="C73" i="3" a="1"/>
  <c r="C73" i="3" s="1"/>
  <c r="B73" i="3" a="1"/>
  <c r="B73" i="3"/>
  <c r="C72" i="3" a="1"/>
  <c r="C72" i="3" s="1"/>
  <c r="B72" i="3" a="1"/>
  <c r="B72" i="3"/>
  <c r="C71" i="3" a="1"/>
  <c r="C71" i="3" s="1"/>
  <c r="B71" i="3" a="1"/>
  <c r="B71" i="3" s="1"/>
  <c r="C70" i="3" a="1"/>
  <c r="C70" i="3" s="1"/>
  <c r="B70" i="3" a="1"/>
  <c r="B70" i="3" s="1"/>
  <c r="C69" i="3" a="1"/>
  <c r="C69" i="3"/>
  <c r="B69" i="3" a="1"/>
  <c r="B69" i="3" s="1"/>
  <c r="C68" i="3" a="1"/>
  <c r="C68" i="3"/>
  <c r="B68" i="3" a="1"/>
  <c r="B68" i="3"/>
  <c r="C67" i="3" a="1"/>
  <c r="C67" i="3"/>
  <c r="B67" i="3" a="1"/>
  <c r="B67" i="3" s="1"/>
  <c r="C66" i="3" a="1"/>
  <c r="C66" i="3" s="1"/>
  <c r="B66" i="3" a="1"/>
  <c r="B66" i="3" s="1"/>
  <c r="C65" i="3" a="1"/>
  <c r="C65" i="3"/>
  <c r="B65" i="3" a="1"/>
  <c r="B65" i="3" s="1"/>
  <c r="C64" i="3" a="1"/>
  <c r="C64" i="3" s="1"/>
  <c r="B64" i="3" a="1"/>
  <c r="B64" i="3" s="1"/>
  <c r="C63" i="3" a="1"/>
  <c r="C63" i="3" s="1"/>
  <c r="B63" i="3" a="1"/>
  <c r="B63" i="3"/>
  <c r="C62" i="3" a="1"/>
  <c r="C62" i="3" s="1"/>
  <c r="B62" i="3" a="1"/>
  <c r="B62" i="3"/>
  <c r="C61" i="3" a="1"/>
  <c r="C61" i="3" s="1"/>
  <c r="B61" i="3" a="1"/>
  <c r="B61" i="3" s="1"/>
  <c r="C60" i="3" a="1"/>
  <c r="C60" i="3" s="1"/>
  <c r="B60" i="3" a="1"/>
  <c r="B60" i="3" s="1"/>
  <c r="C59" i="3" a="1"/>
  <c r="C59" i="3" s="1"/>
  <c r="B59" i="3" a="1"/>
  <c r="B59" i="3" s="1"/>
  <c r="C58" i="3" a="1"/>
  <c r="C58" i="3" s="1"/>
  <c r="B58" i="3" a="1"/>
  <c r="B58" i="3"/>
  <c r="C57" i="3" a="1"/>
  <c r="C57" i="3" s="1"/>
  <c r="B57" i="3" a="1"/>
  <c r="B57" i="3" s="1"/>
  <c r="C56" i="3" a="1"/>
  <c r="C56" i="3" s="1"/>
  <c r="B56" i="3" a="1"/>
  <c r="B56" i="3"/>
  <c r="C55" i="3" a="1"/>
  <c r="C55" i="3"/>
  <c r="B55" i="3" a="1"/>
  <c r="B55" i="3" s="1"/>
  <c r="C54" i="3" a="1"/>
  <c r="C54" i="3" s="1"/>
  <c r="B54" i="3" a="1"/>
  <c r="B54" i="3" s="1"/>
  <c r="C53" i="3" a="1"/>
  <c r="C53" i="3" s="1"/>
  <c r="B53" i="3" a="1"/>
  <c r="B53" i="3" s="1"/>
  <c r="C52" i="3" a="1"/>
  <c r="C52" i="3"/>
  <c r="B52" i="3" a="1"/>
  <c r="B52" i="3"/>
  <c r="C51" i="3" a="1"/>
  <c r="C51" i="3" s="1"/>
  <c r="B51" i="3" a="1"/>
  <c r="B51" i="3" s="1"/>
  <c r="C50" i="3" a="1"/>
  <c r="C50" i="3" s="1"/>
  <c r="B50" i="3" a="1"/>
  <c r="B50" i="3" s="1"/>
  <c r="C49" i="3" a="1"/>
  <c r="C49" i="3" s="1"/>
  <c r="B49" i="3" a="1"/>
  <c r="B49" i="3" s="1"/>
  <c r="C48" i="3" a="1"/>
  <c r="C48" i="3"/>
  <c r="B48" i="3" a="1"/>
  <c r="B48" i="3"/>
  <c r="C47" i="3" a="1"/>
  <c r="C47" i="3"/>
  <c r="B47" i="3" a="1"/>
  <c r="B47" i="3" s="1"/>
  <c r="C46" i="3" a="1"/>
  <c r="C46" i="3" s="1"/>
  <c r="B46" i="3" a="1"/>
  <c r="B46" i="3"/>
  <c r="C45" i="3" a="1"/>
  <c r="C45" i="3" s="1"/>
  <c r="B45" i="3" a="1"/>
  <c r="B45" i="3"/>
  <c r="C44" i="3" a="1"/>
  <c r="C44" i="3"/>
  <c r="B44" i="3" a="1"/>
  <c r="B44" i="3" s="1"/>
  <c r="C43" i="3" a="1"/>
  <c r="C43" i="3" s="1"/>
  <c r="B43" i="3" a="1"/>
  <c r="B43" i="3" s="1"/>
  <c r="C42" i="3" a="1"/>
  <c r="C42" i="3" s="1"/>
  <c r="B42" i="3" a="1"/>
  <c r="B42" i="3"/>
  <c r="C41" i="3" a="1"/>
  <c r="C41" i="3" s="1"/>
  <c r="B41" i="3" a="1"/>
  <c r="B41" i="3"/>
  <c r="C40" i="3" a="1"/>
  <c r="C40" i="3" s="1"/>
  <c r="B40" i="3" a="1"/>
  <c r="B40" i="3"/>
  <c r="C39" i="3" a="1"/>
  <c r="C39" i="3" s="1"/>
  <c r="B39" i="3" a="1"/>
  <c r="B39" i="3" s="1"/>
  <c r="C38" i="3" a="1"/>
  <c r="C38" i="3"/>
  <c r="B38" i="3" a="1"/>
  <c r="B38" i="3" s="1"/>
  <c r="C37" i="3" a="1"/>
  <c r="C37" i="3" s="1"/>
  <c r="B37" i="3" a="1"/>
  <c r="B37" i="3" s="1"/>
  <c r="C36" i="3" a="1"/>
  <c r="C36" i="3" s="1"/>
  <c r="B36" i="3" a="1"/>
  <c r="B36" i="3"/>
  <c r="C35" i="3" a="1"/>
  <c r="C35" i="3" s="1"/>
  <c r="B35" i="3" a="1"/>
  <c r="B35" i="3" s="1"/>
  <c r="C34" i="3" a="1"/>
  <c r="C34" i="3"/>
  <c r="B34" i="3" a="1"/>
  <c r="B34" i="3" s="1"/>
  <c r="C33" i="3" a="1"/>
  <c r="C33" i="3"/>
  <c r="B33" i="3" a="1"/>
  <c r="B33" i="3" s="1"/>
  <c r="C32" i="3" a="1"/>
  <c r="C32" i="3" s="1"/>
  <c r="B32" i="3" a="1"/>
  <c r="B32" i="3"/>
  <c r="C31" i="3" a="1"/>
  <c r="C31" i="3" s="1"/>
  <c r="B31" i="3" a="1"/>
  <c r="B31" i="3"/>
  <c r="C30" i="3" a="1"/>
  <c r="C30" i="3" s="1"/>
  <c r="B30" i="3" a="1"/>
  <c r="B30" i="3" s="1"/>
  <c r="C29" i="3" a="1"/>
  <c r="C29" i="3"/>
  <c r="D35" i="3" s="1"/>
  <c r="B29" i="3" a="1"/>
  <c r="B29" i="3" s="1"/>
  <c r="C28" i="3" a="1"/>
  <c r="C28" i="3"/>
  <c r="B28" i="3" a="1"/>
  <c r="B28" i="3" s="1"/>
  <c r="C27" i="3" a="1"/>
  <c r="C27" i="3" s="1"/>
  <c r="B27" i="3" a="1"/>
  <c r="B27" i="3"/>
  <c r="C26" i="3" a="1"/>
  <c r="C26" i="3"/>
  <c r="B26" i="3" a="1"/>
  <c r="B26" i="3"/>
  <c r="C25" i="3" a="1"/>
  <c r="C25" i="3" s="1"/>
  <c r="B25" i="3" a="1"/>
  <c r="B25" i="3" s="1"/>
  <c r="C24" i="3" a="1"/>
  <c r="C24" i="3"/>
  <c r="B24" i="3" a="1"/>
  <c r="B24" i="3" s="1"/>
  <c r="C23" i="3" a="1"/>
  <c r="C23" i="3"/>
  <c r="B23" i="3" a="1"/>
  <c r="B23" i="3" s="1"/>
  <c r="C22" i="3" a="1"/>
  <c r="C22" i="3" s="1"/>
  <c r="B22" i="3" a="1"/>
  <c r="B22" i="3" s="1"/>
  <c r="C21" i="3" a="1"/>
  <c r="C21" i="3"/>
  <c r="B21" i="3" a="1"/>
  <c r="B21" i="3" s="1"/>
  <c r="C20" i="3" a="1"/>
  <c r="C20" i="3"/>
  <c r="B20" i="3" a="1"/>
  <c r="B20" i="3" s="1"/>
  <c r="C19" i="3" a="1"/>
  <c r="C19" i="3"/>
  <c r="B19" i="3" a="1"/>
  <c r="B19" i="3"/>
  <c r="C18" i="3" a="1"/>
  <c r="C18" i="3" s="1"/>
  <c r="B18" i="3" a="1"/>
  <c r="B18" i="3"/>
  <c r="C17" i="3" a="1"/>
  <c r="C17" i="3" s="1"/>
  <c r="D49" i="3" s="1"/>
  <c r="B17" i="3" a="1"/>
  <c r="B17" i="3"/>
  <c r="C16" i="3" a="1"/>
  <c r="C16" i="3" s="1"/>
  <c r="B16" i="3" a="1"/>
  <c r="B16" i="3" s="1"/>
  <c r="I288" i="2"/>
  <c r="H288" i="2"/>
  <c r="G288" i="2"/>
  <c r="F288" i="2"/>
  <c r="D288" i="2"/>
  <c r="B288" i="2"/>
  <c r="I287" i="2"/>
  <c r="H287" i="2"/>
  <c r="F287" i="2"/>
  <c r="G287" i="2" s="1"/>
  <c r="D287" i="2"/>
  <c r="B287" i="2"/>
  <c r="I286" i="2"/>
  <c r="H286" i="2"/>
  <c r="F286" i="2"/>
  <c r="G286" i="2" s="1"/>
  <c r="D286" i="2"/>
  <c r="B286" i="2"/>
  <c r="I285" i="2"/>
  <c r="H285" i="2"/>
  <c r="F285" i="2"/>
  <c r="G285" i="2" s="1"/>
  <c r="D285" i="2"/>
  <c r="B285" i="2"/>
  <c r="I284" i="2"/>
  <c r="H284" i="2"/>
  <c r="F284" i="2"/>
  <c r="G284" i="2" s="1"/>
  <c r="D284" i="2"/>
  <c r="B284" i="2"/>
  <c r="I283" i="2"/>
  <c r="H283" i="2"/>
  <c r="G283" i="2"/>
  <c r="F283" i="2"/>
  <c r="D283" i="2"/>
  <c r="B283" i="2"/>
  <c r="I282" i="2"/>
  <c r="H282" i="2"/>
  <c r="F282" i="2"/>
  <c r="G282" i="2" s="1"/>
  <c r="D282" i="2"/>
  <c r="B282" i="2"/>
  <c r="I281" i="2"/>
  <c r="H281" i="2"/>
  <c r="F281" i="2"/>
  <c r="G281" i="2" s="1"/>
  <c r="D281" i="2"/>
  <c r="B281" i="2"/>
  <c r="I280" i="2"/>
  <c r="H280" i="2"/>
  <c r="G280" i="2"/>
  <c r="F280" i="2"/>
  <c r="D280" i="2"/>
  <c r="B280" i="2"/>
  <c r="I279" i="2"/>
  <c r="H279" i="2"/>
  <c r="G279" i="2"/>
  <c r="F279" i="2"/>
  <c r="D279" i="2"/>
  <c r="B279" i="2"/>
  <c r="I278" i="2"/>
  <c r="H278" i="2"/>
  <c r="G278" i="2"/>
  <c r="F278" i="2"/>
  <c r="D278" i="2"/>
  <c r="B278" i="2"/>
  <c r="I277" i="2"/>
  <c r="H277" i="2"/>
  <c r="F277" i="2"/>
  <c r="G277" i="2" s="1"/>
  <c r="D277" i="2"/>
  <c r="B277" i="2"/>
  <c r="I276" i="2"/>
  <c r="H276" i="2"/>
  <c r="F276" i="2"/>
  <c r="G276" i="2" s="1"/>
  <c r="D276" i="2"/>
  <c r="B276" i="2"/>
  <c r="I275" i="2"/>
  <c r="H275" i="2"/>
  <c r="F275" i="2"/>
  <c r="G275" i="2" s="1"/>
  <c r="D275" i="2"/>
  <c r="B275" i="2"/>
  <c r="I274" i="2"/>
  <c r="H274" i="2"/>
  <c r="F274" i="2"/>
  <c r="G274" i="2" s="1"/>
  <c r="D274" i="2"/>
  <c r="B274" i="2"/>
  <c r="I273" i="2"/>
  <c r="H273" i="2"/>
  <c r="F273" i="2"/>
  <c r="G273" i="2" s="1"/>
  <c r="D273" i="2"/>
  <c r="B273" i="2"/>
  <c r="I272" i="2"/>
  <c r="H272" i="2"/>
  <c r="F272" i="2"/>
  <c r="G272" i="2" s="1"/>
  <c r="D272" i="2"/>
  <c r="B272" i="2"/>
  <c r="I271" i="2"/>
  <c r="H271" i="2"/>
  <c r="F271" i="2"/>
  <c r="G271" i="2" s="1"/>
  <c r="D271" i="2"/>
  <c r="B271" i="2"/>
  <c r="I270" i="2"/>
  <c r="H270" i="2"/>
  <c r="G270" i="2"/>
  <c r="F270" i="2"/>
  <c r="D270" i="2"/>
  <c r="B270" i="2"/>
  <c r="I269" i="2"/>
  <c r="H269" i="2"/>
  <c r="G269" i="2"/>
  <c r="F269" i="2"/>
  <c r="D269" i="2"/>
  <c r="B269" i="2"/>
  <c r="I268" i="2"/>
  <c r="H268" i="2"/>
  <c r="G268" i="2"/>
  <c r="F268" i="2"/>
  <c r="D268" i="2"/>
  <c r="B268" i="2"/>
  <c r="I267" i="2"/>
  <c r="H267" i="2"/>
  <c r="F267" i="2"/>
  <c r="G267" i="2" s="1"/>
  <c r="D267" i="2"/>
  <c r="B267" i="2"/>
  <c r="I266" i="2"/>
  <c r="H266" i="2"/>
  <c r="F266" i="2"/>
  <c r="G266" i="2" s="1"/>
  <c r="D266" i="2"/>
  <c r="B266" i="2"/>
  <c r="I265" i="2"/>
  <c r="H265" i="2"/>
  <c r="F265" i="2"/>
  <c r="G265" i="2" s="1"/>
  <c r="D265" i="2"/>
  <c r="B265" i="2"/>
  <c r="I264" i="2"/>
  <c r="H264" i="2"/>
  <c r="F264" i="2"/>
  <c r="G264" i="2" s="1"/>
  <c r="D264" i="2"/>
  <c r="B264" i="2"/>
  <c r="I263" i="2"/>
  <c r="H263" i="2"/>
  <c r="G263" i="2"/>
  <c r="F263" i="2"/>
  <c r="D263" i="2"/>
  <c r="B263" i="2"/>
  <c r="I262" i="2"/>
  <c r="H262" i="2"/>
  <c r="G262" i="2"/>
  <c r="F262" i="2"/>
  <c r="D262" i="2"/>
  <c r="B262" i="2"/>
  <c r="I261" i="2"/>
  <c r="H261" i="2"/>
  <c r="F261" i="2"/>
  <c r="G261" i="2" s="1"/>
  <c r="D261" i="2"/>
  <c r="B261" i="2"/>
  <c r="I260" i="2"/>
  <c r="H260" i="2"/>
  <c r="G260" i="2"/>
  <c r="F260" i="2"/>
  <c r="D260" i="2"/>
  <c r="B260" i="2"/>
  <c r="I259" i="2"/>
  <c r="H259" i="2"/>
  <c r="F259" i="2"/>
  <c r="G259" i="2" s="1"/>
  <c r="D259" i="2"/>
  <c r="B259" i="2"/>
  <c r="I258" i="2"/>
  <c r="H258" i="2"/>
  <c r="G258" i="2"/>
  <c r="F258" i="2"/>
  <c r="D258" i="2"/>
  <c r="B258" i="2"/>
  <c r="I257" i="2"/>
  <c r="H257" i="2"/>
  <c r="F257" i="2"/>
  <c r="G257" i="2" s="1"/>
  <c r="D257" i="2"/>
  <c r="B257" i="2"/>
  <c r="I256" i="2"/>
  <c r="H256" i="2"/>
  <c r="G256" i="2"/>
  <c r="F256" i="2"/>
  <c r="D256" i="2"/>
  <c r="B256" i="2"/>
  <c r="I255" i="2"/>
  <c r="H255" i="2"/>
  <c r="F255" i="2"/>
  <c r="G255" i="2" s="1"/>
  <c r="D255" i="2"/>
  <c r="B255" i="2"/>
  <c r="I254" i="2"/>
  <c r="H254" i="2"/>
  <c r="F254" i="2"/>
  <c r="G254" i="2" s="1"/>
  <c r="D254" i="2"/>
  <c r="B254" i="2"/>
  <c r="I253" i="2"/>
  <c r="H253" i="2"/>
  <c r="F253" i="2"/>
  <c r="G253" i="2" s="1"/>
  <c r="D253" i="2"/>
  <c r="B253" i="2"/>
  <c r="I252" i="2"/>
  <c r="H252" i="2"/>
  <c r="G252" i="2"/>
  <c r="F252" i="2"/>
  <c r="D252" i="2"/>
  <c r="B252" i="2"/>
  <c r="I251" i="2"/>
  <c r="H251" i="2"/>
  <c r="F251" i="2"/>
  <c r="G251" i="2" s="1"/>
  <c r="D251" i="2"/>
  <c r="B251" i="2"/>
  <c r="I250" i="2"/>
  <c r="H250" i="2"/>
  <c r="G250" i="2"/>
  <c r="F250" i="2"/>
  <c r="D250" i="2"/>
  <c r="B250" i="2"/>
  <c r="I249" i="2"/>
  <c r="H249" i="2"/>
  <c r="F249" i="2"/>
  <c r="G249" i="2" s="1"/>
  <c r="D249" i="2"/>
  <c r="B249" i="2"/>
  <c r="I248" i="2"/>
  <c r="H248" i="2"/>
  <c r="G248" i="2"/>
  <c r="F248" i="2"/>
  <c r="D248" i="2"/>
  <c r="B248" i="2"/>
  <c r="I247" i="2"/>
  <c r="H247" i="2"/>
  <c r="F247" i="2"/>
  <c r="G247" i="2" s="1"/>
  <c r="D247" i="2"/>
  <c r="B247" i="2"/>
  <c r="I246" i="2"/>
  <c r="H246" i="2"/>
  <c r="G246" i="2"/>
  <c r="F246" i="2"/>
  <c r="D246" i="2"/>
  <c r="B246" i="2"/>
  <c r="I245" i="2"/>
  <c r="H245" i="2"/>
  <c r="F245" i="2"/>
  <c r="G245" i="2" s="1"/>
  <c r="D245" i="2"/>
  <c r="B245" i="2"/>
  <c r="I244" i="2"/>
  <c r="H244" i="2"/>
  <c r="F244" i="2"/>
  <c r="G244" i="2" s="1"/>
  <c r="D244" i="2"/>
  <c r="B244" i="2"/>
  <c r="I243" i="2"/>
  <c r="H243" i="2"/>
  <c r="F243" i="2"/>
  <c r="G243" i="2" s="1"/>
  <c r="D243" i="2"/>
  <c r="B243" i="2"/>
  <c r="I242" i="2"/>
  <c r="H242" i="2"/>
  <c r="G242" i="2"/>
  <c r="F242" i="2"/>
  <c r="D242" i="2"/>
  <c r="B242" i="2"/>
  <c r="I241" i="2"/>
  <c r="H241" i="2"/>
  <c r="F241" i="2"/>
  <c r="G241" i="2" s="1"/>
  <c r="D241" i="2"/>
  <c r="B241" i="2"/>
  <c r="I240" i="2"/>
  <c r="H240" i="2"/>
  <c r="G240" i="2"/>
  <c r="F240" i="2"/>
  <c r="D240" i="2"/>
  <c r="B240" i="2"/>
  <c r="I239" i="2"/>
  <c r="H239" i="2"/>
  <c r="G239" i="2"/>
  <c r="F239" i="2"/>
  <c r="D239" i="2"/>
  <c r="B239" i="2"/>
  <c r="I238" i="2"/>
  <c r="H238" i="2"/>
  <c r="G238" i="2"/>
  <c r="F238" i="2"/>
  <c r="D238" i="2"/>
  <c r="B238" i="2"/>
  <c r="I237" i="2"/>
  <c r="H237" i="2"/>
  <c r="F237" i="2"/>
  <c r="G237" i="2" s="1"/>
  <c r="D237" i="2"/>
  <c r="B237" i="2"/>
  <c r="I236" i="2"/>
  <c r="H236" i="2"/>
  <c r="G236" i="2"/>
  <c r="F236" i="2"/>
  <c r="D236" i="2"/>
  <c r="B236" i="2"/>
  <c r="I235" i="2"/>
  <c r="H235" i="2"/>
  <c r="F235" i="2"/>
  <c r="G235" i="2" s="1"/>
  <c r="D235" i="2"/>
  <c r="B235" i="2"/>
  <c r="I234" i="2"/>
  <c r="H234" i="2"/>
  <c r="F234" i="2"/>
  <c r="G234" i="2" s="1"/>
  <c r="D234" i="2"/>
  <c r="B234" i="2"/>
  <c r="I233" i="2"/>
  <c r="H233" i="2"/>
  <c r="F233" i="2"/>
  <c r="G233" i="2" s="1"/>
  <c r="D233" i="2"/>
  <c r="B233" i="2"/>
  <c r="I232" i="2"/>
  <c r="H232" i="2"/>
  <c r="F232" i="2"/>
  <c r="G232" i="2" s="1"/>
  <c r="D232" i="2"/>
  <c r="B232" i="2"/>
  <c r="I231" i="2"/>
  <c r="H231" i="2"/>
  <c r="F231" i="2"/>
  <c r="G231" i="2" s="1"/>
  <c r="D231" i="2"/>
  <c r="B231" i="2"/>
  <c r="I230" i="2"/>
  <c r="H230" i="2"/>
  <c r="G230" i="2"/>
  <c r="F230" i="2"/>
  <c r="D230" i="2"/>
  <c r="B230" i="2"/>
  <c r="I229" i="2"/>
  <c r="H229" i="2"/>
  <c r="G229" i="2"/>
  <c r="F229" i="2"/>
  <c r="D229" i="2"/>
  <c r="B229" i="2"/>
  <c r="I228" i="2"/>
  <c r="H228" i="2"/>
  <c r="G228" i="2"/>
  <c r="F228" i="2"/>
  <c r="D228" i="2"/>
  <c r="B228" i="2"/>
  <c r="I227" i="2"/>
  <c r="H227" i="2"/>
  <c r="F227" i="2"/>
  <c r="G227" i="2" s="1"/>
  <c r="D227" i="2"/>
  <c r="B227" i="2"/>
  <c r="I226" i="2"/>
  <c r="H226" i="2"/>
  <c r="G226" i="2"/>
  <c r="F226" i="2"/>
  <c r="D226" i="2"/>
  <c r="B226" i="2"/>
  <c r="I225" i="2"/>
  <c r="H225" i="2"/>
  <c r="F225" i="2"/>
  <c r="G225" i="2" s="1"/>
  <c r="D225" i="2"/>
  <c r="B225" i="2"/>
  <c r="I224" i="2"/>
  <c r="H224" i="2"/>
  <c r="F224" i="2"/>
  <c r="G224" i="2" s="1"/>
  <c r="D224" i="2"/>
  <c r="B224" i="2"/>
  <c r="I223" i="2"/>
  <c r="H223" i="2"/>
  <c r="G223" i="2"/>
  <c r="F223" i="2"/>
  <c r="D223" i="2"/>
  <c r="B223" i="2"/>
  <c r="I222" i="2"/>
  <c r="H222" i="2"/>
  <c r="F222" i="2"/>
  <c r="G222" i="2" s="1"/>
  <c r="D222" i="2"/>
  <c r="B222" i="2"/>
  <c r="I221" i="2"/>
  <c r="H221" i="2"/>
  <c r="F221" i="2"/>
  <c r="G221" i="2" s="1"/>
  <c r="D221" i="2"/>
  <c r="B221" i="2"/>
  <c r="I220" i="2"/>
  <c r="H220" i="2"/>
  <c r="G220" i="2"/>
  <c r="F220" i="2"/>
  <c r="D220" i="2"/>
  <c r="B220" i="2"/>
  <c r="I219" i="2"/>
  <c r="H219" i="2"/>
  <c r="G219" i="2"/>
  <c r="F219" i="2"/>
  <c r="D219" i="2"/>
  <c r="B219" i="2"/>
  <c r="I218" i="2"/>
  <c r="H218" i="2"/>
  <c r="F218" i="2"/>
  <c r="G218" i="2" s="1"/>
  <c r="D218" i="2"/>
  <c r="B218" i="2"/>
  <c r="I217" i="2"/>
  <c r="H217" i="2"/>
  <c r="F217" i="2"/>
  <c r="G217" i="2" s="1"/>
  <c r="D217" i="2"/>
  <c r="B217" i="2"/>
  <c r="I216" i="2"/>
  <c r="H216" i="2"/>
  <c r="F216" i="2"/>
  <c r="G216" i="2" s="1"/>
  <c r="D216" i="2"/>
  <c r="B216" i="2"/>
  <c r="I215" i="2"/>
  <c r="H215" i="2"/>
  <c r="F215" i="2"/>
  <c r="G215" i="2" s="1"/>
  <c r="D215" i="2"/>
  <c r="B215" i="2"/>
  <c r="I214" i="2"/>
  <c r="H214" i="2"/>
  <c r="F214" i="2"/>
  <c r="G214" i="2" s="1"/>
  <c r="D214" i="2"/>
  <c r="B214" i="2"/>
  <c r="I213" i="2"/>
  <c r="H213" i="2"/>
  <c r="G213" i="2"/>
  <c r="F213" i="2"/>
  <c r="D213" i="2"/>
  <c r="B213" i="2"/>
  <c r="I212" i="2"/>
  <c r="H212" i="2"/>
  <c r="G212" i="2"/>
  <c r="F212" i="2"/>
  <c r="D212" i="2"/>
  <c r="B212" i="2"/>
  <c r="I211" i="2"/>
  <c r="H211" i="2"/>
  <c r="G211" i="2"/>
  <c r="F211" i="2"/>
  <c r="D211" i="2"/>
  <c r="B211" i="2"/>
  <c r="I210" i="2"/>
  <c r="H210" i="2"/>
  <c r="G210" i="2"/>
  <c r="F210" i="2"/>
  <c r="D210" i="2"/>
  <c r="B210" i="2"/>
  <c r="I209" i="2"/>
  <c r="H209" i="2"/>
  <c r="G209" i="2"/>
  <c r="F209" i="2"/>
  <c r="D209" i="2"/>
  <c r="B209" i="2"/>
  <c r="I208" i="2"/>
  <c r="H208" i="2"/>
  <c r="G208" i="2"/>
  <c r="F208" i="2"/>
  <c r="D208" i="2"/>
  <c r="B208" i="2"/>
  <c r="I207" i="2"/>
  <c r="H207" i="2"/>
  <c r="F207" i="2"/>
  <c r="G207" i="2" s="1"/>
  <c r="D207" i="2"/>
  <c r="B207" i="2"/>
  <c r="I206" i="2"/>
  <c r="H206" i="2"/>
  <c r="G206" i="2"/>
  <c r="F206" i="2"/>
  <c r="D206" i="2"/>
  <c r="B206" i="2"/>
  <c r="I205" i="2"/>
  <c r="H205" i="2"/>
  <c r="G205" i="2"/>
  <c r="F205" i="2"/>
  <c r="D205" i="2"/>
  <c r="B205" i="2"/>
  <c r="I204" i="2"/>
  <c r="H204" i="2"/>
  <c r="F204" i="2"/>
  <c r="G204" i="2" s="1"/>
  <c r="D204" i="2"/>
  <c r="B204" i="2"/>
  <c r="I203" i="2"/>
  <c r="H203" i="2"/>
  <c r="G203" i="2"/>
  <c r="F203" i="2"/>
  <c r="D203" i="2"/>
  <c r="B203" i="2"/>
  <c r="I202" i="2"/>
  <c r="H202" i="2"/>
  <c r="G202" i="2"/>
  <c r="F202" i="2"/>
  <c r="D202" i="2"/>
  <c r="B202" i="2"/>
  <c r="I201" i="2"/>
  <c r="H201" i="2"/>
  <c r="F201" i="2"/>
  <c r="G201" i="2" s="1"/>
  <c r="D201" i="2"/>
  <c r="B201" i="2"/>
  <c r="I200" i="2"/>
  <c r="H200" i="2"/>
  <c r="G200" i="2"/>
  <c r="F200" i="2"/>
  <c r="D200" i="2"/>
  <c r="I199" i="2"/>
  <c r="H199" i="2"/>
  <c r="F199" i="2"/>
  <c r="G199" i="2" s="1"/>
  <c r="D199" i="2"/>
  <c r="I198" i="2"/>
  <c r="H198" i="2"/>
  <c r="F198" i="2"/>
  <c r="G198" i="2" s="1"/>
  <c r="D198" i="2"/>
  <c r="I197" i="2"/>
  <c r="H197" i="2"/>
  <c r="F197" i="2"/>
  <c r="G197" i="2" s="1"/>
  <c r="D197" i="2"/>
  <c r="I196" i="2"/>
  <c r="H196" i="2"/>
  <c r="F196" i="2"/>
  <c r="G196" i="2" s="1"/>
  <c r="D196" i="2"/>
  <c r="I195" i="2"/>
  <c r="H195" i="2"/>
  <c r="F195" i="2"/>
  <c r="G195" i="2" s="1"/>
  <c r="D195" i="2"/>
  <c r="I194" i="2"/>
  <c r="H194" i="2"/>
  <c r="F194" i="2"/>
  <c r="G194" i="2" s="1"/>
  <c r="D194" i="2"/>
  <c r="I193" i="2"/>
  <c r="H193" i="2"/>
  <c r="G193" i="2"/>
  <c r="F193" i="2"/>
  <c r="D193" i="2"/>
  <c r="I192" i="2"/>
  <c r="H192" i="2"/>
  <c r="G192" i="2"/>
  <c r="F192" i="2"/>
  <c r="D192" i="2"/>
  <c r="I191" i="2"/>
  <c r="H191" i="2"/>
  <c r="G191" i="2"/>
  <c r="F191" i="2"/>
  <c r="D191" i="2"/>
  <c r="I190" i="2"/>
  <c r="H190" i="2"/>
  <c r="G190" i="2"/>
  <c r="F190" i="2"/>
  <c r="D190" i="2"/>
  <c r="I189" i="2"/>
  <c r="H189" i="2"/>
  <c r="G189" i="2"/>
  <c r="F189" i="2"/>
  <c r="D189" i="2"/>
  <c r="I188" i="2"/>
  <c r="H188" i="2"/>
  <c r="F188" i="2"/>
  <c r="G188" i="2" s="1"/>
  <c r="D188" i="2"/>
  <c r="L187" i="2"/>
  <c r="I187" i="2"/>
  <c r="H187" i="2"/>
  <c r="F187" i="2"/>
  <c r="G187" i="2" s="1"/>
  <c r="D187" i="2"/>
  <c r="L186" i="2"/>
  <c r="K186" i="2"/>
  <c r="I186" i="2"/>
  <c r="H186" i="2"/>
  <c r="F186" i="2"/>
  <c r="G186" i="2" s="1"/>
  <c r="D186" i="2"/>
  <c r="M185" i="2"/>
  <c r="L185" i="2"/>
  <c r="K185" i="2"/>
  <c r="J185" i="2"/>
  <c r="I185" i="2"/>
  <c r="H185" i="2"/>
  <c r="F185" i="2"/>
  <c r="G185" i="2" s="1"/>
  <c r="D185" i="2"/>
  <c r="M184" i="2"/>
  <c r="L184" i="2"/>
  <c r="K184" i="2"/>
  <c r="J184" i="2"/>
  <c r="I184" i="2"/>
  <c r="H184" i="2"/>
  <c r="F184" i="2"/>
  <c r="G184" i="2" s="1"/>
  <c r="D184" i="2"/>
  <c r="M183" i="2"/>
  <c r="L183" i="2"/>
  <c r="K183" i="2"/>
  <c r="J183" i="2"/>
  <c r="I183" i="2"/>
  <c r="H183" i="2"/>
  <c r="F183" i="2"/>
  <c r="G183" i="2" s="1"/>
  <c r="D183" i="2"/>
  <c r="M182" i="2"/>
  <c r="L182" i="2"/>
  <c r="K182" i="2"/>
  <c r="J182" i="2"/>
  <c r="I182" i="2"/>
  <c r="H182" i="2"/>
  <c r="G182" i="2"/>
  <c r="F182" i="2"/>
  <c r="D182" i="2"/>
  <c r="M181" i="2"/>
  <c r="L181" i="2"/>
  <c r="K181" i="2"/>
  <c r="J181" i="2"/>
  <c r="I181" i="2"/>
  <c r="H181" i="2"/>
  <c r="G181" i="2"/>
  <c r="F181" i="2"/>
  <c r="D181" i="2"/>
  <c r="M180" i="2"/>
  <c r="L180" i="2"/>
  <c r="K180" i="2"/>
  <c r="J180" i="2"/>
  <c r="I180" i="2"/>
  <c r="H180" i="2"/>
  <c r="F180" i="2"/>
  <c r="G180" i="2" s="1"/>
  <c r="D180" i="2"/>
  <c r="M179" i="2"/>
  <c r="L179" i="2"/>
  <c r="K179" i="2"/>
  <c r="J179" i="2"/>
  <c r="I179" i="2"/>
  <c r="H179" i="2"/>
  <c r="G179" i="2"/>
  <c r="F179" i="2"/>
  <c r="D179" i="2"/>
  <c r="M178" i="2"/>
  <c r="L178" i="2"/>
  <c r="K178" i="2"/>
  <c r="J178" i="2"/>
  <c r="I178" i="2"/>
  <c r="H178" i="2"/>
  <c r="G178" i="2"/>
  <c r="F178" i="2"/>
  <c r="D178" i="2"/>
  <c r="M177" i="2"/>
  <c r="L177" i="2"/>
  <c r="K177" i="2"/>
  <c r="J177" i="2"/>
  <c r="I177" i="2"/>
  <c r="H177" i="2"/>
  <c r="G177" i="2"/>
  <c r="F177" i="2"/>
  <c r="D177" i="2"/>
  <c r="M176" i="2"/>
  <c r="L176" i="2"/>
  <c r="K176" i="2"/>
  <c r="J176" i="2"/>
  <c r="I176" i="2"/>
  <c r="H176" i="2"/>
  <c r="F176" i="2"/>
  <c r="G176" i="2" s="1"/>
  <c r="D176" i="2"/>
  <c r="M175" i="2"/>
  <c r="L175" i="2"/>
  <c r="K175" i="2"/>
  <c r="J175" i="2"/>
  <c r="I175" i="2"/>
  <c r="H175" i="2"/>
  <c r="F175" i="2"/>
  <c r="G175" i="2" s="1"/>
  <c r="D175" i="2"/>
  <c r="M174" i="2"/>
  <c r="L174" i="2"/>
  <c r="K174" i="2"/>
  <c r="J174" i="2"/>
  <c r="I174" i="2"/>
  <c r="H174" i="2"/>
  <c r="G174" i="2"/>
  <c r="F174" i="2"/>
  <c r="D174" i="2"/>
  <c r="M173" i="2"/>
  <c r="L173" i="2"/>
  <c r="K173" i="2"/>
  <c r="J173" i="2"/>
  <c r="I173" i="2"/>
  <c r="H173" i="2"/>
  <c r="G173" i="2"/>
  <c r="F173" i="2"/>
  <c r="D173" i="2"/>
  <c r="M172" i="2"/>
  <c r="L172" i="2"/>
  <c r="K172" i="2"/>
  <c r="J172" i="2"/>
  <c r="I172" i="2"/>
  <c r="H172" i="2"/>
  <c r="F172" i="2"/>
  <c r="G172" i="2" s="1"/>
  <c r="D172" i="2"/>
  <c r="M171" i="2"/>
  <c r="L171" i="2"/>
  <c r="K171" i="2"/>
  <c r="J171" i="2"/>
  <c r="I171" i="2"/>
  <c r="H171" i="2"/>
  <c r="G171" i="2"/>
  <c r="F171" i="2"/>
  <c r="D171" i="2"/>
  <c r="M170" i="2"/>
  <c r="L170" i="2"/>
  <c r="K170" i="2"/>
  <c r="J170" i="2"/>
  <c r="I170" i="2"/>
  <c r="H170" i="2"/>
  <c r="G170" i="2"/>
  <c r="F170" i="2"/>
  <c r="D170" i="2"/>
  <c r="M169" i="2"/>
  <c r="L169" i="2"/>
  <c r="K169" i="2"/>
  <c r="J169" i="2"/>
  <c r="I169" i="2"/>
  <c r="H169" i="2"/>
  <c r="G169" i="2"/>
  <c r="F169" i="2"/>
  <c r="D169" i="2"/>
  <c r="M168" i="2"/>
  <c r="L168" i="2"/>
  <c r="K168" i="2"/>
  <c r="J168" i="2"/>
  <c r="I168" i="2"/>
  <c r="H168" i="2"/>
  <c r="G168" i="2"/>
  <c r="F168" i="2"/>
  <c r="D168" i="2"/>
  <c r="M167" i="2"/>
  <c r="L167" i="2"/>
  <c r="K167" i="2"/>
  <c r="J167" i="2"/>
  <c r="I167" i="2"/>
  <c r="H167" i="2"/>
  <c r="G167" i="2"/>
  <c r="F167" i="2"/>
  <c r="D167" i="2"/>
  <c r="M166" i="2"/>
  <c r="L166" i="2"/>
  <c r="K166" i="2"/>
  <c r="J166" i="2"/>
  <c r="I166" i="2"/>
  <c r="H166" i="2"/>
  <c r="F166" i="2"/>
  <c r="G166" i="2" s="1"/>
  <c r="D166" i="2"/>
  <c r="M165" i="2"/>
  <c r="L165" i="2"/>
  <c r="K165" i="2"/>
  <c r="J165" i="2"/>
  <c r="I165" i="2"/>
  <c r="H165" i="2"/>
  <c r="F165" i="2"/>
  <c r="G165" i="2" s="1"/>
  <c r="D165" i="2"/>
  <c r="M164" i="2"/>
  <c r="L164" i="2"/>
  <c r="K164" i="2"/>
  <c r="J164" i="2"/>
  <c r="I164" i="2"/>
  <c r="H164" i="2"/>
  <c r="G164" i="2"/>
  <c r="F164" i="2"/>
  <c r="D164" i="2"/>
  <c r="M163" i="2"/>
  <c r="L163" i="2"/>
  <c r="K163" i="2"/>
  <c r="J163" i="2"/>
  <c r="I163" i="2"/>
  <c r="H163" i="2"/>
  <c r="F163" i="2"/>
  <c r="G163" i="2" s="1"/>
  <c r="D163" i="2"/>
  <c r="M162" i="2"/>
  <c r="L162" i="2"/>
  <c r="K162" i="2"/>
  <c r="J162" i="2"/>
  <c r="I162" i="2"/>
  <c r="H162" i="2"/>
  <c r="F162" i="2"/>
  <c r="G162" i="2" s="1"/>
  <c r="D162" i="2"/>
  <c r="M161" i="2"/>
  <c r="L161" i="2"/>
  <c r="K161" i="2"/>
  <c r="J161" i="2"/>
  <c r="I161" i="2"/>
  <c r="H161" i="2"/>
  <c r="F161" i="2"/>
  <c r="G161" i="2" s="1"/>
  <c r="D161" i="2"/>
  <c r="M160" i="2"/>
  <c r="L160" i="2"/>
  <c r="K160" i="2"/>
  <c r="J160" i="2"/>
  <c r="I160" i="2"/>
  <c r="H160" i="2"/>
  <c r="F160" i="2"/>
  <c r="G160" i="2" s="1"/>
  <c r="D160" i="2"/>
  <c r="M159" i="2"/>
  <c r="L159" i="2"/>
  <c r="K159" i="2"/>
  <c r="J159" i="2"/>
  <c r="I159" i="2"/>
  <c r="H159" i="2"/>
  <c r="F159" i="2"/>
  <c r="G159" i="2" s="1"/>
  <c r="D159" i="2"/>
  <c r="M158" i="2"/>
  <c r="L158" i="2"/>
  <c r="K158" i="2"/>
  <c r="J158" i="2"/>
  <c r="I158" i="2"/>
  <c r="H158" i="2"/>
  <c r="F158" i="2"/>
  <c r="G158" i="2" s="1"/>
  <c r="D158" i="2"/>
  <c r="M157" i="2"/>
  <c r="L157" i="2"/>
  <c r="K157" i="2"/>
  <c r="J157" i="2"/>
  <c r="I157" i="2"/>
  <c r="H157" i="2"/>
  <c r="G157" i="2"/>
  <c r="F157" i="2"/>
  <c r="D157" i="2"/>
  <c r="M156" i="2"/>
  <c r="L156" i="2"/>
  <c r="K156" i="2"/>
  <c r="J156" i="2"/>
  <c r="I156" i="2"/>
  <c r="H156" i="2"/>
  <c r="F156" i="2"/>
  <c r="G156" i="2" s="1"/>
  <c r="D156" i="2"/>
  <c r="M155" i="2"/>
  <c r="L155" i="2"/>
  <c r="K155" i="2"/>
  <c r="J155" i="2"/>
  <c r="I155" i="2"/>
  <c r="H155" i="2"/>
  <c r="F155" i="2"/>
  <c r="G155" i="2" s="1"/>
  <c r="D155" i="2"/>
  <c r="M154" i="2"/>
  <c r="L154" i="2"/>
  <c r="K154" i="2"/>
  <c r="J154" i="2"/>
  <c r="I154" i="2"/>
  <c r="H154" i="2"/>
  <c r="F154" i="2"/>
  <c r="G154" i="2" s="1"/>
  <c r="D154" i="2"/>
  <c r="M153" i="2"/>
  <c r="L153" i="2"/>
  <c r="K153" i="2"/>
  <c r="J153" i="2"/>
  <c r="I153" i="2"/>
  <c r="H153" i="2"/>
  <c r="F153" i="2"/>
  <c r="G153" i="2" s="1"/>
  <c r="D153" i="2"/>
  <c r="M152" i="2"/>
  <c r="L152" i="2"/>
  <c r="K152" i="2"/>
  <c r="J152" i="2"/>
  <c r="I152" i="2"/>
  <c r="H152" i="2"/>
  <c r="F152" i="2"/>
  <c r="G152" i="2" s="1"/>
  <c r="D152" i="2"/>
  <c r="M151" i="2"/>
  <c r="L151" i="2"/>
  <c r="K151" i="2"/>
  <c r="J151" i="2"/>
  <c r="I151" i="2"/>
  <c r="H151" i="2"/>
  <c r="G151" i="2"/>
  <c r="F151" i="2"/>
  <c r="D151" i="2"/>
  <c r="M150" i="2"/>
  <c r="L150" i="2"/>
  <c r="K150" i="2"/>
  <c r="J150" i="2"/>
  <c r="I150" i="2"/>
  <c r="H150" i="2"/>
  <c r="F150" i="2"/>
  <c r="G150" i="2" s="1"/>
  <c r="D150" i="2"/>
  <c r="M149" i="2"/>
  <c r="L149" i="2"/>
  <c r="K149" i="2"/>
  <c r="J149" i="2"/>
  <c r="I149" i="2"/>
  <c r="H149" i="2"/>
  <c r="F149" i="2"/>
  <c r="G149" i="2" s="1"/>
  <c r="D149" i="2"/>
  <c r="M148" i="2"/>
  <c r="L148" i="2"/>
  <c r="K148" i="2"/>
  <c r="J148" i="2"/>
  <c r="I148" i="2"/>
  <c r="H148" i="2"/>
  <c r="G148" i="2"/>
  <c r="F148" i="2"/>
  <c r="D148" i="2"/>
  <c r="M147" i="2"/>
  <c r="L147" i="2"/>
  <c r="K147" i="2"/>
  <c r="J147" i="2"/>
  <c r="I147" i="2"/>
  <c r="H147" i="2"/>
  <c r="G147" i="2"/>
  <c r="F147" i="2"/>
  <c r="D147" i="2"/>
  <c r="M146" i="2"/>
  <c r="L146" i="2"/>
  <c r="K146" i="2"/>
  <c r="J146" i="2"/>
  <c r="I146" i="2"/>
  <c r="H146" i="2"/>
  <c r="F146" i="2"/>
  <c r="G146" i="2" s="1"/>
  <c r="D146" i="2"/>
  <c r="M145" i="2"/>
  <c r="L145" i="2"/>
  <c r="K145" i="2"/>
  <c r="J145" i="2"/>
  <c r="I145" i="2"/>
  <c r="H145" i="2"/>
  <c r="G145" i="2"/>
  <c r="F145" i="2"/>
  <c r="D145" i="2"/>
  <c r="M144" i="2"/>
  <c r="L144" i="2"/>
  <c r="K144" i="2"/>
  <c r="J144" i="2"/>
  <c r="I144" i="2"/>
  <c r="H144" i="2"/>
  <c r="F144" i="2"/>
  <c r="G144" i="2" s="1"/>
  <c r="D144" i="2"/>
  <c r="M143" i="2"/>
  <c r="L143" i="2"/>
  <c r="K143" i="2"/>
  <c r="J143" i="2"/>
  <c r="I143" i="2"/>
  <c r="H143" i="2"/>
  <c r="F143" i="2"/>
  <c r="G143" i="2" s="1"/>
  <c r="D143" i="2"/>
  <c r="M142" i="2"/>
  <c r="L142" i="2"/>
  <c r="K142" i="2"/>
  <c r="J142" i="2"/>
  <c r="I142" i="2"/>
  <c r="H142" i="2"/>
  <c r="G142" i="2"/>
  <c r="F142" i="2"/>
  <c r="D142" i="2"/>
  <c r="M141" i="2"/>
  <c r="L141" i="2"/>
  <c r="K141" i="2"/>
  <c r="J141" i="2"/>
  <c r="I141" i="2"/>
  <c r="H141" i="2"/>
  <c r="F141" i="2"/>
  <c r="G141" i="2" s="1"/>
  <c r="D141" i="2"/>
  <c r="M140" i="2"/>
  <c r="L140" i="2"/>
  <c r="K140" i="2"/>
  <c r="J140" i="2"/>
  <c r="I140" i="2"/>
  <c r="H140" i="2"/>
  <c r="F140" i="2"/>
  <c r="G140" i="2" s="1"/>
  <c r="D140" i="2"/>
  <c r="M139" i="2"/>
  <c r="L139" i="2"/>
  <c r="K139" i="2"/>
  <c r="J139" i="2"/>
  <c r="I139" i="2"/>
  <c r="H139" i="2"/>
  <c r="F139" i="2"/>
  <c r="G139" i="2" s="1"/>
  <c r="D139" i="2"/>
  <c r="M138" i="2"/>
  <c r="L138" i="2"/>
  <c r="K138" i="2"/>
  <c r="J138" i="2"/>
  <c r="I138" i="2"/>
  <c r="H138" i="2"/>
  <c r="G138" i="2"/>
  <c r="F138" i="2"/>
  <c r="D138" i="2"/>
  <c r="M137" i="2"/>
  <c r="L137" i="2"/>
  <c r="K137" i="2"/>
  <c r="J137" i="2"/>
  <c r="I137" i="2"/>
  <c r="H137" i="2"/>
  <c r="F137" i="2"/>
  <c r="G137" i="2" s="1"/>
  <c r="D137" i="2"/>
  <c r="M136" i="2"/>
  <c r="L136" i="2"/>
  <c r="K136" i="2"/>
  <c r="J136" i="2"/>
  <c r="I136" i="2"/>
  <c r="H136" i="2"/>
  <c r="G136" i="2"/>
  <c r="F136" i="2"/>
  <c r="D136" i="2"/>
  <c r="M135" i="2"/>
  <c r="L135" i="2"/>
  <c r="K135" i="2"/>
  <c r="J135" i="2"/>
  <c r="I135" i="2"/>
  <c r="H135" i="2"/>
  <c r="G135" i="2"/>
  <c r="F135" i="2"/>
  <c r="D135" i="2"/>
  <c r="M134" i="2"/>
  <c r="L134" i="2"/>
  <c r="K134" i="2"/>
  <c r="J134" i="2"/>
  <c r="I134" i="2"/>
  <c r="H134" i="2"/>
  <c r="F134" i="2"/>
  <c r="G134" i="2" s="1"/>
  <c r="D134" i="2"/>
  <c r="M133" i="2"/>
  <c r="L133" i="2"/>
  <c r="K133" i="2"/>
  <c r="J133" i="2"/>
  <c r="I133" i="2"/>
  <c r="H133" i="2"/>
  <c r="G133" i="2"/>
  <c r="F133" i="2"/>
  <c r="D133" i="2"/>
  <c r="M132" i="2"/>
  <c r="L132" i="2"/>
  <c r="K132" i="2"/>
  <c r="J132" i="2"/>
  <c r="I132" i="2"/>
  <c r="H132" i="2"/>
  <c r="G132" i="2"/>
  <c r="F132" i="2"/>
  <c r="D132" i="2"/>
  <c r="B132" i="2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M131" i="2"/>
  <c r="L131" i="2"/>
  <c r="K131" i="2"/>
  <c r="J131" i="2"/>
  <c r="I131" i="2"/>
  <c r="H131" i="2"/>
  <c r="F131" i="2"/>
  <c r="G131" i="2" s="1"/>
  <c r="D131" i="2"/>
  <c r="C130" i="2" a="1"/>
  <c r="C130" i="2" s="1"/>
  <c r="B130" i="2" a="1"/>
  <c r="B130" i="2"/>
  <c r="C129" i="2" a="1"/>
  <c r="C129" i="2" s="1"/>
  <c r="B129" i="2" a="1"/>
  <c r="B129" i="2" s="1"/>
  <c r="C128" i="2" a="1"/>
  <c r="C128" i="2"/>
  <c r="B128" i="2" a="1"/>
  <c r="B128" i="2" s="1"/>
  <c r="C127" i="2" a="1"/>
  <c r="C127" i="2"/>
  <c r="B127" i="2" a="1"/>
  <c r="B127" i="2"/>
  <c r="C126" i="2" a="1"/>
  <c r="C126" i="2"/>
  <c r="B126" i="2" a="1"/>
  <c r="B126" i="2" s="1"/>
  <c r="C125" i="2" a="1"/>
  <c r="C125" i="2" s="1"/>
  <c r="B125" i="2" a="1"/>
  <c r="B125" i="2"/>
  <c r="C124" i="2" a="1"/>
  <c r="C124" i="2" s="1"/>
  <c r="B124" i="2" a="1"/>
  <c r="B124" i="2"/>
  <c r="C123" i="2" a="1"/>
  <c r="C123" i="2"/>
  <c r="B123" i="2" a="1"/>
  <c r="B123" i="2" s="1"/>
  <c r="C122" i="2" a="1"/>
  <c r="C122" i="2"/>
  <c r="B122" i="2" a="1"/>
  <c r="B122" i="2" s="1"/>
  <c r="C121" i="2" a="1"/>
  <c r="C121" i="2" s="1"/>
  <c r="B121" i="2" a="1"/>
  <c r="B121" i="2"/>
  <c r="C120" i="2" a="1"/>
  <c r="C120" i="2" s="1"/>
  <c r="B120" i="2" a="1"/>
  <c r="B120" i="2"/>
  <c r="C119" i="2" a="1"/>
  <c r="C119" i="2"/>
  <c r="B119" i="2" a="1"/>
  <c r="B119" i="2" s="1"/>
  <c r="C118" i="2" a="1"/>
  <c r="C118" i="2" s="1"/>
  <c r="B118" i="2" a="1"/>
  <c r="B118" i="2" s="1"/>
  <c r="C117" i="2" a="1"/>
  <c r="C117" i="2"/>
  <c r="B117" i="2" a="1"/>
  <c r="B117" i="2" s="1"/>
  <c r="C116" i="2" a="1"/>
  <c r="C116" i="2" s="1"/>
  <c r="B116" i="2" a="1"/>
  <c r="B116" i="2" s="1"/>
  <c r="C115" i="2" a="1"/>
  <c r="C115" i="2" s="1"/>
  <c r="B115" i="2" a="1"/>
  <c r="B115" i="2"/>
  <c r="C114" i="2" a="1"/>
  <c r="C114" i="2" s="1"/>
  <c r="B114" i="2" a="1"/>
  <c r="B114" i="2"/>
  <c r="C113" i="2" a="1"/>
  <c r="C113" i="2" s="1"/>
  <c r="B113" i="2" a="1"/>
  <c r="B113" i="2" s="1"/>
  <c r="C112" i="2" a="1"/>
  <c r="C112" i="2"/>
  <c r="B112" i="2" a="1"/>
  <c r="B112" i="2" s="1"/>
  <c r="C111" i="2" a="1"/>
  <c r="C111" i="2" s="1"/>
  <c r="B111" i="2" a="1"/>
  <c r="B111" i="2" s="1"/>
  <c r="C110" i="2" a="1"/>
  <c r="C110" i="2" s="1"/>
  <c r="B110" i="2" a="1"/>
  <c r="B110" i="2"/>
  <c r="C109" i="2" a="1"/>
  <c r="C109" i="2"/>
  <c r="B109" i="2" a="1"/>
  <c r="B109" i="2" s="1"/>
  <c r="C108" i="2" a="1"/>
  <c r="C108" i="2" s="1"/>
  <c r="B108" i="2" a="1"/>
  <c r="B108" i="2" s="1"/>
  <c r="C107" i="2" a="1"/>
  <c r="C107" i="2"/>
  <c r="B107" i="2" a="1"/>
  <c r="B107" i="2"/>
  <c r="C106" i="2" a="1"/>
  <c r="C106" i="2" s="1"/>
  <c r="B106" i="2" a="1"/>
  <c r="B106" i="2" s="1"/>
  <c r="C105" i="2" a="1"/>
  <c r="C105" i="2" s="1"/>
  <c r="B105" i="2" a="1"/>
  <c r="B105" i="2"/>
  <c r="C104" i="2" a="1"/>
  <c r="C104" i="2"/>
  <c r="B104" i="2" a="1"/>
  <c r="B104" i="2"/>
  <c r="C103" i="2" a="1"/>
  <c r="C103" i="2"/>
  <c r="B103" i="2" a="1"/>
  <c r="B103" i="2" s="1"/>
  <c r="C102" i="2" a="1"/>
  <c r="C102" i="2"/>
  <c r="B102" i="2" a="1"/>
  <c r="B102" i="2"/>
  <c r="C101" i="2" a="1"/>
  <c r="C101" i="2"/>
  <c r="B101" i="2" a="1"/>
  <c r="B101" i="2" s="1"/>
  <c r="C100" i="2" a="1"/>
  <c r="C100" i="2" s="1"/>
  <c r="B100" i="2" a="1"/>
  <c r="B100" i="2"/>
  <c r="C99" i="2" a="1"/>
  <c r="C99" i="2"/>
  <c r="B99" i="2" a="1"/>
  <c r="B99" i="2" s="1"/>
  <c r="C98" i="2" a="1"/>
  <c r="C98" i="2"/>
  <c r="B98" i="2" a="1"/>
  <c r="B98" i="2" s="1"/>
  <c r="C97" i="2" a="1"/>
  <c r="C97" i="2"/>
  <c r="B97" i="2" a="1"/>
  <c r="B97" i="2" s="1"/>
  <c r="C96" i="2" a="1"/>
  <c r="C96" i="2" s="1"/>
  <c r="B96" i="2" a="1"/>
  <c r="B96" i="2"/>
  <c r="C95" i="2" a="1"/>
  <c r="C95" i="2" s="1"/>
  <c r="B95" i="2" a="1"/>
  <c r="B95" i="2"/>
  <c r="C94" i="2" a="1"/>
  <c r="C94" i="2"/>
  <c r="B94" i="2" a="1"/>
  <c r="B94" i="2"/>
  <c r="C93" i="2" a="1"/>
  <c r="C93" i="2" s="1"/>
  <c r="B93" i="2" a="1"/>
  <c r="B93" i="2" s="1"/>
  <c r="C92" i="2" a="1"/>
  <c r="C92" i="2"/>
  <c r="B92" i="2" a="1"/>
  <c r="B92" i="2" s="1"/>
  <c r="C91" i="2" a="1"/>
  <c r="C91" i="2" s="1"/>
  <c r="B91" i="2" a="1"/>
  <c r="B91" i="2" s="1"/>
  <c r="C90" i="2" a="1"/>
  <c r="C90" i="2" s="1"/>
  <c r="B90" i="2" a="1"/>
  <c r="B90" i="2"/>
  <c r="C89" i="2" a="1"/>
  <c r="C89" i="2"/>
  <c r="B89" i="2" a="1"/>
  <c r="B89" i="2"/>
  <c r="C88" i="2" a="1"/>
  <c r="C88" i="2"/>
  <c r="B88" i="2" a="1"/>
  <c r="B88" i="2" s="1"/>
  <c r="C87" i="2" a="1"/>
  <c r="C87" i="2" s="1"/>
  <c r="B87" i="2" a="1"/>
  <c r="B87" i="2" s="1"/>
  <c r="C86" i="2" a="1"/>
  <c r="C86" i="2" s="1"/>
  <c r="B86" i="2" a="1"/>
  <c r="B86" i="2" s="1"/>
  <c r="C85" i="2" a="1"/>
  <c r="C85" i="2" s="1"/>
  <c r="B85" i="2" a="1"/>
  <c r="B85" i="2" s="1"/>
  <c r="C84" i="2" a="1"/>
  <c r="C84" i="2"/>
  <c r="B84" i="2" a="1"/>
  <c r="B84" i="2" s="1"/>
  <c r="C83" i="2" a="1"/>
  <c r="C83" i="2"/>
  <c r="B83" i="2" a="1"/>
  <c r="B83" i="2" s="1"/>
  <c r="C82" i="2" a="1"/>
  <c r="C82" i="2" s="1"/>
  <c r="B82" i="2" a="1"/>
  <c r="B82" i="2"/>
  <c r="C81" i="2" a="1"/>
  <c r="C81" i="2" s="1"/>
  <c r="B81" i="2" a="1"/>
  <c r="B81" i="2" s="1"/>
  <c r="C80" i="2" a="1"/>
  <c r="C80" i="2" s="1"/>
  <c r="B80" i="2" a="1"/>
  <c r="B80" i="2" s="1"/>
  <c r="C79" i="2" a="1"/>
  <c r="C79" i="2"/>
  <c r="B79" i="2" a="1"/>
  <c r="B79" i="2" s="1"/>
  <c r="C78" i="2" a="1"/>
  <c r="C78" i="2"/>
  <c r="B78" i="2" a="1"/>
  <c r="B78" i="2" s="1"/>
  <c r="C77" i="2" a="1"/>
  <c r="C77" i="2" s="1"/>
  <c r="B77" i="2" a="1"/>
  <c r="B77" i="2"/>
  <c r="C76" i="2" a="1"/>
  <c r="C76" i="2" s="1"/>
  <c r="B76" i="2" a="1"/>
  <c r="B76" i="2"/>
  <c r="C75" i="2" a="1"/>
  <c r="C75" i="2" s="1"/>
  <c r="B75" i="2" a="1"/>
  <c r="B75" i="2" s="1"/>
  <c r="C74" i="2" a="1"/>
  <c r="C74" i="2"/>
  <c r="B74" i="2" a="1"/>
  <c r="B74" i="2" s="1"/>
  <c r="C73" i="2" a="1"/>
  <c r="C73" i="2" s="1"/>
  <c r="B73" i="2" a="1"/>
  <c r="B73" i="2" s="1"/>
  <c r="C72" i="2" a="1"/>
  <c r="C72" i="2"/>
  <c r="B72" i="2" a="1"/>
  <c r="B72" i="2" s="1"/>
  <c r="C71" i="2" a="1"/>
  <c r="C71" i="2" s="1"/>
  <c r="B71" i="2" a="1"/>
  <c r="B71" i="2"/>
  <c r="C70" i="2" a="1"/>
  <c r="C70" i="2" s="1"/>
  <c r="B70" i="2" a="1"/>
  <c r="B70" i="2" s="1"/>
  <c r="C69" i="2" a="1"/>
  <c r="C69" i="2" s="1"/>
  <c r="B69" i="2" a="1"/>
  <c r="B69" i="2"/>
  <c r="C68" i="2" a="1"/>
  <c r="C68" i="2" s="1"/>
  <c r="B68" i="2" a="1"/>
  <c r="B68" i="2" s="1"/>
  <c r="C67" i="2" a="1"/>
  <c r="C67" i="2" s="1"/>
  <c r="B67" i="2" a="1"/>
  <c r="B67" i="2"/>
  <c r="C66" i="2" a="1"/>
  <c r="C66" i="2" s="1"/>
  <c r="B66" i="2" a="1"/>
  <c r="B66" i="2"/>
  <c r="C65" i="2" a="1"/>
  <c r="C65" i="2" s="1"/>
  <c r="B65" i="2" a="1"/>
  <c r="B65" i="2" s="1"/>
  <c r="C64" i="2" a="1"/>
  <c r="C64" i="2"/>
  <c r="B64" i="2" a="1"/>
  <c r="B64" i="2" s="1"/>
  <c r="C63" i="2" a="1"/>
  <c r="C63" i="2" s="1"/>
  <c r="B63" i="2" a="1"/>
  <c r="B63" i="2" s="1"/>
  <c r="C62" i="2" a="1"/>
  <c r="C62" i="2"/>
  <c r="B62" i="2" a="1"/>
  <c r="B62" i="2"/>
  <c r="C61" i="2" a="1"/>
  <c r="C61" i="2"/>
  <c r="B61" i="2" a="1"/>
  <c r="B61" i="2"/>
  <c r="C60" i="2" a="1"/>
  <c r="C60" i="2" s="1"/>
  <c r="B60" i="2" a="1"/>
  <c r="B60" i="2" s="1"/>
  <c r="C59" i="2" a="1"/>
  <c r="C59" i="2" s="1"/>
  <c r="B59" i="2" a="1"/>
  <c r="B59" i="2"/>
  <c r="C58" i="2" a="1"/>
  <c r="C58" i="2"/>
  <c r="B58" i="2" a="1"/>
  <c r="B58" i="2" s="1"/>
  <c r="C57" i="2" a="1"/>
  <c r="C57" i="2"/>
  <c r="B57" i="2" a="1"/>
  <c r="B57" i="2" s="1"/>
  <c r="C56" i="2" a="1"/>
  <c r="C56" i="2" s="1"/>
  <c r="B56" i="2" a="1"/>
  <c r="B56" i="2" s="1"/>
  <c r="C55" i="2" a="1"/>
  <c r="C55" i="2" s="1"/>
  <c r="B55" i="2" a="1"/>
  <c r="B55" i="2"/>
  <c r="C54" i="2" a="1"/>
  <c r="C54" i="2" s="1"/>
  <c r="B54" i="2" a="1"/>
  <c r="B54" i="2"/>
  <c r="C53" i="2" a="1"/>
  <c r="C53" i="2"/>
  <c r="B53" i="2" a="1"/>
  <c r="B53" i="2" s="1"/>
  <c r="C52" i="2" a="1"/>
  <c r="C52" i="2" s="1"/>
  <c r="B52" i="2" a="1"/>
  <c r="B52" i="2" s="1"/>
  <c r="C51" i="2" a="1"/>
  <c r="C51" i="2"/>
  <c r="B51" i="2" a="1"/>
  <c r="B51" i="2" s="1"/>
  <c r="C50" i="2" a="1"/>
  <c r="C50" i="2" s="1"/>
  <c r="B50" i="2" a="1"/>
  <c r="B50" i="2"/>
  <c r="C49" i="2" a="1"/>
  <c r="C49" i="2" s="1"/>
  <c r="B49" i="2" a="1"/>
  <c r="B49" i="2" s="1"/>
  <c r="C48" i="2" a="1"/>
  <c r="C48" i="2" s="1"/>
  <c r="B48" i="2" a="1"/>
  <c r="B48" i="2" s="1"/>
  <c r="C47" i="2" a="1"/>
  <c r="C47" i="2"/>
  <c r="B47" i="2" a="1"/>
  <c r="B47" i="2"/>
  <c r="C46" i="2" a="1"/>
  <c r="C46" i="2" s="1"/>
  <c r="B46" i="2" a="1"/>
  <c r="B46" i="2"/>
  <c r="C45" i="2" a="1"/>
  <c r="C45" i="2" s="1"/>
  <c r="B45" i="2" a="1"/>
  <c r="B45" i="2"/>
  <c r="B131" i="2" s="1"/>
  <c r="C44" i="2" a="1"/>
  <c r="C44" i="2" s="1"/>
  <c r="B44" i="2" a="1"/>
  <c r="B44" i="2"/>
  <c r="C43" i="2" a="1"/>
  <c r="C43" i="2"/>
  <c r="B43" i="2" a="1"/>
  <c r="B43" i="2" s="1"/>
  <c r="C42" i="2" a="1"/>
  <c r="C42" i="2"/>
  <c r="B42" i="2" a="1"/>
  <c r="B42" i="2"/>
  <c r="C41" i="2" a="1"/>
  <c r="C41" i="2"/>
  <c r="B41" i="2" a="1"/>
  <c r="B41" i="2" s="1"/>
  <c r="C40" i="2" a="1"/>
  <c r="C40" i="2" s="1"/>
  <c r="B40" i="2" a="1"/>
  <c r="B40" i="2"/>
  <c r="C39" i="2" a="1"/>
  <c r="C39" i="2"/>
  <c r="B39" i="2" a="1"/>
  <c r="B39" i="2" s="1"/>
  <c r="C38" i="2" a="1"/>
  <c r="C38" i="2"/>
  <c r="B38" i="2" a="1"/>
  <c r="B38" i="2" s="1"/>
  <c r="C37" i="2" a="1"/>
  <c r="C37" i="2"/>
  <c r="B37" i="2" a="1"/>
  <c r="B37" i="2" s="1"/>
  <c r="C36" i="2" a="1"/>
  <c r="C36" i="2"/>
  <c r="B36" i="2" a="1"/>
  <c r="B36" i="2"/>
  <c r="C35" i="2" a="1"/>
  <c r="C35" i="2" s="1"/>
  <c r="B35" i="2" a="1"/>
  <c r="B35" i="2" s="1"/>
  <c r="C34" i="2" a="1"/>
  <c r="C34" i="2"/>
  <c r="B34" i="2" a="1"/>
  <c r="B34" i="2" s="1"/>
  <c r="C33" i="2" a="1"/>
  <c r="C33" i="2"/>
  <c r="B33" i="2" a="1"/>
  <c r="B33" i="2"/>
  <c r="C32" i="2" a="1"/>
  <c r="C32" i="2"/>
  <c r="B32" i="2" a="1"/>
  <c r="B32" i="2"/>
  <c r="C31" i="2" a="1"/>
  <c r="C31" i="2" s="1"/>
  <c r="B31" i="2" a="1"/>
  <c r="B31" i="2"/>
  <c r="C30" i="2" a="1"/>
  <c r="C30" i="2" s="1"/>
  <c r="B30" i="2" a="1"/>
  <c r="B30" i="2" s="1"/>
  <c r="C29" i="2" a="1"/>
  <c r="C29" i="2" s="1"/>
  <c r="B29" i="2" a="1"/>
  <c r="B29" i="2" s="1"/>
  <c r="C28" i="2" a="1"/>
  <c r="C28" i="2"/>
  <c r="B28" i="2" a="1"/>
  <c r="B28" i="2"/>
  <c r="C27" i="2" a="1"/>
  <c r="C27" i="2"/>
  <c r="B27" i="2" a="1"/>
  <c r="B27" i="2"/>
  <c r="C26" i="2" a="1"/>
  <c r="C26" i="2" s="1"/>
  <c r="B26" i="2" a="1"/>
  <c r="B26" i="2"/>
  <c r="C25" i="2" a="1"/>
  <c r="C25" i="2"/>
  <c r="B25" i="2" a="1"/>
  <c r="B25" i="2"/>
  <c r="C24" i="2" a="1"/>
  <c r="C24" i="2" s="1"/>
  <c r="B24" i="2" a="1"/>
  <c r="B24" i="2" s="1"/>
  <c r="C23" i="2" a="1"/>
  <c r="C23" i="2"/>
  <c r="B23" i="2" a="1"/>
  <c r="B23" i="2"/>
  <c r="C22" i="2" a="1"/>
  <c r="C22" i="2"/>
  <c r="B22" i="2" a="1"/>
  <c r="B22" i="2"/>
  <c r="C21" i="2" a="1"/>
  <c r="C21" i="2" s="1"/>
  <c r="B21" i="2" a="1"/>
  <c r="B21" i="2" s="1"/>
  <c r="C20" i="2" a="1"/>
  <c r="C20" i="2"/>
  <c r="B20" i="2" a="1"/>
  <c r="B20" i="2"/>
  <c r="C19" i="2" a="1"/>
  <c r="C19" i="2" s="1"/>
  <c r="B19" i="2" a="1"/>
  <c r="B19" i="2" s="1"/>
  <c r="C18" i="2" a="1"/>
  <c r="C18" i="2" s="1"/>
  <c r="B18" i="2" a="1"/>
  <c r="B18" i="2"/>
  <c r="C17" i="2" a="1"/>
  <c r="C17" i="2"/>
  <c r="B17" i="2" a="1"/>
  <c r="B17" i="2"/>
  <c r="C16" i="2" a="1"/>
  <c r="C16" i="2"/>
  <c r="B16" i="2" a="1"/>
  <c r="B16" i="2"/>
  <c r="D49" i="2" l="1"/>
  <c r="D19" i="2"/>
  <c r="D18" i="2"/>
  <c r="D16" i="2"/>
  <c r="D56" i="2"/>
  <c r="D113" i="2"/>
  <c r="D22" i="2"/>
  <c r="D30" i="2"/>
  <c r="D76" i="2"/>
  <c r="D69" i="2"/>
  <c r="D73" i="2"/>
  <c r="D24" i="2"/>
  <c r="D54" i="2"/>
  <c r="D105" i="2"/>
  <c r="D123" i="2"/>
  <c r="D81" i="2"/>
  <c r="D83" i="2"/>
  <c r="D93" i="2"/>
  <c r="D103" i="2"/>
  <c r="D115" i="2"/>
  <c r="D34" i="2"/>
  <c r="D92" i="2"/>
  <c r="D36" i="2"/>
  <c r="D51" i="2"/>
  <c r="D57" i="2"/>
  <c r="D64" i="2"/>
  <c r="D70" i="2"/>
  <c r="D87" i="2"/>
  <c r="D117" i="2"/>
  <c r="D124" i="2"/>
  <c r="D75" i="2"/>
  <c r="D72" i="2"/>
  <c r="D85" i="2"/>
  <c r="D35" i="2"/>
  <c r="D80" i="2"/>
  <c r="D25" i="2"/>
  <c r="D29" i="2"/>
  <c r="D45" i="2"/>
  <c r="D66" i="2"/>
  <c r="D99" i="2"/>
  <c r="D109" i="2"/>
  <c r="D38" i="2"/>
  <c r="D46" i="2"/>
  <c r="D74" i="2"/>
  <c r="D100" i="2"/>
  <c r="D23" i="2"/>
  <c r="D50" i="2"/>
  <c r="D84" i="2"/>
  <c r="D96" i="2"/>
  <c r="D104" i="2"/>
  <c r="D26" i="2"/>
  <c r="D33" i="2"/>
  <c r="D44" i="2"/>
  <c r="D58" i="2"/>
  <c r="D86" i="2"/>
  <c r="D67" i="2"/>
  <c r="D110" i="2"/>
  <c r="D130" i="2"/>
  <c r="D77" i="2"/>
  <c r="D94" i="2"/>
  <c r="D114" i="2"/>
  <c r="D37" i="2"/>
  <c r="D48" i="2"/>
  <c r="D20" i="2"/>
  <c r="D65" i="2"/>
  <c r="D106" i="2"/>
  <c r="D111" i="2"/>
  <c r="D118" i="2"/>
  <c r="D121" i="2"/>
  <c r="D125" i="2"/>
  <c r="D17" i="2"/>
  <c r="D28" i="2"/>
  <c r="D53" i="2"/>
  <c r="D21" i="2"/>
  <c r="D39" i="2"/>
  <c r="D52" i="2"/>
  <c r="D71" i="2"/>
  <c r="D79" i="2"/>
  <c r="C14" i="2"/>
  <c r="D27" i="2"/>
  <c r="D32" i="2"/>
  <c r="D47" i="2"/>
  <c r="D68" i="2"/>
  <c r="D88" i="2"/>
  <c r="D129" i="2"/>
  <c r="D58" i="3"/>
  <c r="D82" i="2"/>
  <c r="D101" i="2"/>
  <c r="D112" i="2"/>
  <c r="D119" i="2"/>
  <c r="D45" i="3"/>
  <c r="D78" i="2"/>
  <c r="D29" i="3"/>
  <c r="D64" i="3"/>
  <c r="D43" i="3"/>
  <c r="D53" i="3"/>
  <c r="D68" i="3"/>
  <c r="D120" i="2"/>
  <c r="D95" i="2"/>
  <c r="D55" i="2"/>
  <c r="D40" i="2"/>
  <c r="D42" i="2"/>
  <c r="D43" i="2"/>
  <c r="D59" i="2"/>
  <c r="D62" i="2"/>
  <c r="D91" i="2"/>
  <c r="D108" i="2"/>
  <c r="D40" i="3"/>
  <c r="D31" i="2"/>
  <c r="D60" i="2"/>
  <c r="D89" i="2"/>
  <c r="D107" i="2"/>
  <c r="D41" i="2"/>
  <c r="D61" i="2"/>
  <c r="D63" i="2"/>
  <c r="D90" i="2"/>
  <c r="D98" i="2"/>
  <c r="D116" i="2"/>
  <c r="D128" i="2"/>
  <c r="D16" i="3"/>
  <c r="D97" i="2"/>
  <c r="D122" i="2"/>
  <c r="C14" i="3"/>
  <c r="D46" i="3"/>
  <c r="D65" i="3"/>
  <c r="D24" i="3"/>
  <c r="D69" i="3"/>
  <c r="D51" i="3"/>
  <c r="D27" i="3"/>
  <c r="D59" i="3"/>
  <c r="D78" i="3"/>
  <c r="D17" i="3"/>
  <c r="D19" i="3"/>
  <c r="D56" i="3"/>
  <c r="D62" i="3"/>
  <c r="D21" i="3"/>
  <c r="D23" i="3"/>
  <c r="D32" i="3"/>
  <c r="D79" i="3"/>
  <c r="D60" i="3"/>
  <c r="D28" i="3"/>
  <c r="D37" i="3"/>
  <c r="D39" i="3"/>
  <c r="D57" i="3"/>
  <c r="D63" i="3"/>
  <c r="D70" i="3"/>
  <c r="D102" i="2"/>
  <c r="D126" i="2"/>
  <c r="D127" i="2"/>
  <c r="D20" i="3"/>
  <c r="D67" i="3"/>
  <c r="D85" i="3"/>
  <c r="D82" i="3"/>
  <c r="D22" i="3"/>
  <c r="D25" i="3"/>
  <c r="D42" i="3"/>
  <c r="D50" i="3"/>
  <c r="D31" i="3"/>
  <c r="D33" i="3"/>
  <c r="D52" i="3"/>
  <c r="D74" i="3"/>
  <c r="D18" i="3"/>
  <c r="D36" i="3"/>
  <c r="D41" i="3"/>
  <c r="D44" i="3"/>
  <c r="D66" i="3"/>
  <c r="D83" i="3"/>
  <c r="D73" i="3"/>
  <c r="D72" i="3"/>
  <c r="D54" i="3"/>
  <c r="D71" i="3"/>
  <c r="D77" i="3"/>
  <c r="D81" i="3"/>
  <c r="D26" i="3"/>
  <c r="D30" i="3"/>
  <c r="D47" i="3"/>
  <c r="D48" i="3"/>
  <c r="D76" i="3"/>
  <c r="D34" i="3"/>
  <c r="D38" i="3"/>
  <c r="D55" i="3"/>
  <c r="D75" i="3"/>
  <c r="D61" i="3"/>
  <c r="D80" i="3"/>
  <c r="D84" i="3"/>
  <c r="E195" i="3" l="1"/>
  <c r="E185" i="3"/>
  <c r="E175" i="3"/>
  <c r="E165" i="3"/>
  <c r="E155" i="3"/>
  <c r="E145" i="3"/>
  <c r="E135" i="3"/>
  <c r="E125" i="3"/>
  <c r="E202" i="3"/>
  <c r="E192" i="3"/>
  <c r="E182" i="3"/>
  <c r="E172" i="3"/>
  <c r="E162" i="3"/>
  <c r="E152" i="3"/>
  <c r="E142" i="3"/>
  <c r="E132" i="3"/>
  <c r="E122" i="3"/>
  <c r="E112" i="3"/>
  <c r="E102" i="3"/>
  <c r="E92" i="3"/>
  <c r="E203" i="3"/>
  <c r="E193" i="3"/>
  <c r="E183" i="3"/>
  <c r="E173" i="3"/>
  <c r="E163" i="3"/>
  <c r="E153" i="3"/>
  <c r="E143" i="3"/>
  <c r="E133" i="3"/>
  <c r="E123" i="3"/>
  <c r="E200" i="3"/>
  <c r="E190" i="3"/>
  <c r="E180" i="3"/>
  <c r="E170" i="3"/>
  <c r="E160" i="3"/>
  <c r="E150" i="3"/>
  <c r="E140" i="3"/>
  <c r="E130" i="3"/>
  <c r="E120" i="3"/>
  <c r="E110" i="3"/>
  <c r="E100" i="3"/>
  <c r="E90" i="3"/>
  <c r="E201" i="3"/>
  <c r="E191" i="3"/>
  <c r="E181" i="3"/>
  <c r="E171" i="3"/>
  <c r="E161" i="3"/>
  <c r="E151" i="3"/>
  <c r="E141" i="3"/>
  <c r="E131" i="3"/>
  <c r="E121" i="3"/>
  <c r="E111" i="3"/>
  <c r="E101" i="3"/>
  <c r="E91" i="3"/>
  <c r="E174" i="3"/>
  <c r="E158" i="3"/>
  <c r="E124" i="3"/>
  <c r="E113" i="3"/>
  <c r="E76" i="3"/>
  <c r="E72" i="3"/>
  <c r="E53" i="3"/>
  <c r="E49" i="3"/>
  <c r="E45" i="3"/>
  <c r="E187" i="3"/>
  <c r="E169" i="3"/>
  <c r="E166" i="3"/>
  <c r="E137" i="3"/>
  <c r="E119" i="3"/>
  <c r="E116" i="3"/>
  <c r="E103" i="3"/>
  <c r="E87" i="3"/>
  <c r="E68" i="3"/>
  <c r="E64" i="3"/>
  <c r="E164" i="3"/>
  <c r="E148" i="3"/>
  <c r="E108" i="3"/>
  <c r="E93" i="3"/>
  <c r="E83" i="3"/>
  <c r="E79" i="3"/>
  <c r="E198" i="3"/>
  <c r="E177" i="3"/>
  <c r="E159" i="3"/>
  <c r="E156" i="3"/>
  <c r="E127" i="3"/>
  <c r="E114" i="3"/>
  <c r="E106" i="3"/>
  <c r="E98" i="3"/>
  <c r="E71" i="3"/>
  <c r="E188" i="3"/>
  <c r="E154" i="3"/>
  <c r="E138" i="3"/>
  <c r="E104" i="3"/>
  <c r="E96" i="3"/>
  <c r="E88" i="3"/>
  <c r="E82" i="3"/>
  <c r="E197" i="3"/>
  <c r="E179" i="3"/>
  <c r="E176" i="3"/>
  <c r="E147" i="3"/>
  <c r="E129" i="3"/>
  <c r="E126" i="3"/>
  <c r="E97" i="3"/>
  <c r="E95" i="3"/>
  <c r="E186" i="3"/>
  <c r="E157" i="3"/>
  <c r="E85" i="3"/>
  <c r="E47" i="3"/>
  <c r="E30" i="3"/>
  <c r="E26" i="3"/>
  <c r="E184" i="3"/>
  <c r="E136" i="3"/>
  <c r="E81" i="3"/>
  <c r="E77" i="3"/>
  <c r="E61" i="3"/>
  <c r="E60" i="3"/>
  <c r="E54" i="3"/>
  <c r="E41" i="3"/>
  <c r="E22" i="3"/>
  <c r="E17" i="3"/>
  <c r="E196" i="3"/>
  <c r="E189" i="3"/>
  <c r="E167" i="3"/>
  <c r="E134" i="3"/>
  <c r="E94" i="3"/>
  <c r="E46" i="3"/>
  <c r="E37" i="3"/>
  <c r="E33" i="3"/>
  <c r="E29" i="3"/>
  <c r="E194" i="3"/>
  <c r="E146" i="3"/>
  <c r="E139" i="3"/>
  <c r="E117" i="3"/>
  <c r="E59" i="3"/>
  <c r="E52" i="3"/>
  <c r="E25" i="3"/>
  <c r="E19" i="3"/>
  <c r="E144" i="3"/>
  <c r="E115" i="3"/>
  <c r="E78" i="3"/>
  <c r="E40" i="3"/>
  <c r="E36" i="3"/>
  <c r="E199" i="3"/>
  <c r="E168" i="3"/>
  <c r="E149" i="3"/>
  <c r="E109" i="3"/>
  <c r="E73" i="3"/>
  <c r="E118" i="3"/>
  <c r="E105" i="3"/>
  <c r="E86" i="3"/>
  <c r="E74" i="3"/>
  <c r="E67" i="3"/>
  <c r="E66" i="3"/>
  <c r="E65" i="3"/>
  <c r="E178" i="3"/>
  <c r="E107" i="3"/>
  <c r="E69" i="3"/>
  <c r="E57" i="3"/>
  <c r="E43" i="3"/>
  <c r="E35" i="3"/>
  <c r="E31" i="3"/>
  <c r="E18" i="3"/>
  <c r="E128" i="3"/>
  <c r="E99" i="3"/>
  <c r="E89" i="3"/>
  <c r="E75" i="3"/>
  <c r="E80" i="3"/>
  <c r="E39" i="3"/>
  <c r="E28" i="3"/>
  <c r="E62" i="3"/>
  <c r="E55" i="3"/>
  <c r="E50" i="3"/>
  <c r="E42" i="3"/>
  <c r="E58" i="3"/>
  <c r="E48" i="3"/>
  <c r="E34" i="3"/>
  <c r="E84" i="3"/>
  <c r="E63" i="3"/>
  <c r="E38" i="3"/>
  <c r="E27" i="3"/>
  <c r="E21" i="3"/>
  <c r="E70" i="3"/>
  <c r="E32" i="3"/>
  <c r="E23" i="3"/>
  <c r="E56" i="3"/>
  <c r="E44" i="3"/>
  <c r="E24" i="3"/>
  <c r="E20" i="3"/>
  <c r="E51" i="3"/>
  <c r="E283" i="2"/>
  <c r="E273" i="2"/>
  <c r="E263" i="2"/>
  <c r="E253" i="2"/>
  <c r="E243" i="2"/>
  <c r="E233" i="2"/>
  <c r="E223" i="2"/>
  <c r="E213" i="2"/>
  <c r="E203" i="2"/>
  <c r="E193" i="2"/>
  <c r="E178" i="2"/>
  <c r="E168" i="2"/>
  <c r="E158" i="2"/>
  <c r="E148" i="2"/>
  <c r="E280" i="2"/>
  <c r="E270" i="2"/>
  <c r="E260" i="2"/>
  <c r="E250" i="2"/>
  <c r="E240" i="2"/>
  <c r="E230" i="2"/>
  <c r="E220" i="2"/>
  <c r="E210" i="2"/>
  <c r="E200" i="2"/>
  <c r="E190" i="2"/>
  <c r="E177" i="2"/>
  <c r="E167" i="2"/>
  <c r="E157" i="2"/>
  <c r="E287" i="2"/>
  <c r="E277" i="2"/>
  <c r="E267" i="2"/>
  <c r="E257" i="2"/>
  <c r="E247" i="2"/>
  <c r="E237" i="2"/>
  <c r="E284" i="2"/>
  <c r="E274" i="2"/>
  <c r="E281" i="2"/>
  <c r="E271" i="2"/>
  <c r="E261" i="2"/>
  <c r="E251" i="2"/>
  <c r="E241" i="2"/>
  <c r="E231" i="2"/>
  <c r="E221" i="2"/>
  <c r="E282" i="2"/>
  <c r="E272" i="2"/>
  <c r="E268" i="2"/>
  <c r="E255" i="2"/>
  <c r="E234" i="2"/>
  <c r="E197" i="2"/>
  <c r="E172" i="2"/>
  <c r="E150" i="2"/>
  <c r="E149" i="2"/>
  <c r="E137" i="2"/>
  <c r="E278" i="2"/>
  <c r="E242" i="2"/>
  <c r="E171" i="2"/>
  <c r="E166" i="2"/>
  <c r="E165" i="2"/>
  <c r="E147" i="2"/>
  <c r="E146" i="2"/>
  <c r="E136" i="2"/>
  <c r="E129" i="2"/>
  <c r="E124" i="2"/>
  <c r="E119" i="2"/>
  <c r="E114" i="2"/>
  <c r="E109" i="2"/>
  <c r="E104" i="2"/>
  <c r="E99" i="2"/>
  <c r="E94" i="2"/>
  <c r="E288" i="2"/>
  <c r="E286" i="2"/>
  <c r="E269" i="2"/>
  <c r="E275" i="2"/>
  <c r="E265" i="2"/>
  <c r="E244" i="2"/>
  <c r="E236" i="2"/>
  <c r="E225" i="2"/>
  <c r="E202" i="2"/>
  <c r="E199" i="2"/>
  <c r="E188" i="2"/>
  <c r="E180" i="2"/>
  <c r="E179" i="2"/>
  <c r="E174" i="2"/>
  <c r="E152" i="2"/>
  <c r="E139" i="2"/>
  <c r="E285" i="2"/>
  <c r="E252" i="2"/>
  <c r="E222" i="2"/>
  <c r="E214" i="2"/>
  <c r="E211" i="2"/>
  <c r="E208" i="2"/>
  <c r="E205" i="2"/>
  <c r="E195" i="2"/>
  <c r="E113" i="2"/>
  <c r="E107" i="2"/>
  <c r="E89" i="2"/>
  <c r="E70" i="2"/>
  <c r="E66" i="2"/>
  <c r="E47" i="2"/>
  <c r="E43" i="2"/>
  <c r="E39" i="2"/>
  <c r="E25" i="2"/>
  <c r="E262" i="2"/>
  <c r="E235" i="2"/>
  <c r="E217" i="2"/>
  <c r="E125" i="2"/>
  <c r="E106" i="2"/>
  <c r="E100" i="2"/>
  <c r="E85" i="2"/>
  <c r="E81" i="2"/>
  <c r="E62" i="2"/>
  <c r="E58" i="2"/>
  <c r="E54" i="2"/>
  <c r="E35" i="2"/>
  <c r="E30" i="2"/>
  <c r="E276" i="2"/>
  <c r="E245" i="2"/>
  <c r="E228" i="2"/>
  <c r="E212" i="2"/>
  <c r="E209" i="2"/>
  <c r="E206" i="2"/>
  <c r="E198" i="2"/>
  <c r="E279" i="2"/>
  <c r="E258" i="2"/>
  <c r="E264" i="2"/>
  <c r="E259" i="2"/>
  <c r="E254" i="2"/>
  <c r="E249" i="2"/>
  <c r="E232" i="2"/>
  <c r="E216" i="2"/>
  <c r="E192" i="2"/>
  <c r="E187" i="2"/>
  <c r="E183" i="2"/>
  <c r="E131" i="2"/>
  <c r="E127" i="2"/>
  <c r="E108" i="2"/>
  <c r="E102" i="2"/>
  <c r="E90" i="2"/>
  <c r="E86" i="2"/>
  <c r="E256" i="2"/>
  <c r="E204" i="2"/>
  <c r="E176" i="2"/>
  <c r="E175" i="2"/>
  <c r="E173" i="2"/>
  <c r="E145" i="2"/>
  <c r="E144" i="2"/>
  <c r="E143" i="2"/>
  <c r="E135" i="2"/>
  <c r="E134" i="2"/>
  <c r="E123" i="2"/>
  <c r="E91" i="2"/>
  <c r="E60" i="2"/>
  <c r="E59" i="2"/>
  <c r="E40" i="2"/>
  <c r="E31" i="2"/>
  <c r="E24" i="2"/>
  <c r="E19" i="2"/>
  <c r="E226" i="2"/>
  <c r="E142" i="2"/>
  <c r="E138" i="2"/>
  <c r="E133" i="2"/>
  <c r="E132" i="2"/>
  <c r="E117" i="2"/>
  <c r="E110" i="2"/>
  <c r="E57" i="2"/>
  <c r="E56" i="2"/>
  <c r="E38" i="2"/>
  <c r="E36" i="2"/>
  <c r="E229" i="2"/>
  <c r="E224" i="2"/>
  <c r="E219" i="2"/>
  <c r="E207" i="2"/>
  <c r="E194" i="2"/>
  <c r="E141" i="2"/>
  <c r="E140" i="2"/>
  <c r="E118" i="2"/>
  <c r="E111" i="2"/>
  <c r="E92" i="2"/>
  <c r="E79" i="2"/>
  <c r="E37" i="2"/>
  <c r="E238" i="2"/>
  <c r="E196" i="2"/>
  <c r="E266" i="2"/>
  <c r="E248" i="2"/>
  <c r="E215" i="2"/>
  <c r="E186" i="2"/>
  <c r="E156" i="2"/>
  <c r="E82" i="2"/>
  <c r="E74" i="2"/>
  <c r="E73" i="2"/>
  <c r="E51" i="2"/>
  <c r="E50" i="2"/>
  <c r="E49" i="2"/>
  <c r="E239" i="2"/>
  <c r="E130" i="2"/>
  <c r="E120" i="2"/>
  <c r="E105" i="2"/>
  <c r="E72" i="2"/>
  <c r="E71" i="2"/>
  <c r="E69" i="2"/>
  <c r="E48" i="2"/>
  <c r="E246" i="2"/>
  <c r="E189" i="2"/>
  <c r="E101" i="2"/>
  <c r="E65" i="2"/>
  <c r="E52" i="2"/>
  <c r="E33" i="2"/>
  <c r="E22" i="2"/>
  <c r="E21" i="2"/>
  <c r="E20" i="2"/>
  <c r="E61" i="2"/>
  <c r="E44" i="2"/>
  <c r="E23" i="2"/>
  <c r="E18" i="2"/>
  <c r="E155" i="2"/>
  <c r="E63" i="2"/>
  <c r="E41" i="2"/>
  <c r="E182" i="2"/>
  <c r="E181" i="2"/>
  <c r="E159" i="2"/>
  <c r="E84" i="2"/>
  <c r="E76" i="2"/>
  <c r="E28" i="2"/>
  <c r="E26" i="2"/>
  <c r="E17" i="2"/>
  <c r="E162" i="2"/>
  <c r="E153" i="2"/>
  <c r="E45" i="2"/>
  <c r="E121" i="2"/>
  <c r="E103" i="2"/>
  <c r="E87" i="2"/>
  <c r="E201" i="2"/>
  <c r="E160" i="2"/>
  <c r="E151" i="2"/>
  <c r="E116" i="2"/>
  <c r="E96" i="2"/>
  <c r="E53" i="2"/>
  <c r="E161" i="2"/>
  <c r="E34" i="2"/>
  <c r="E128" i="2"/>
  <c r="E83" i="2"/>
  <c r="E64" i="2"/>
  <c r="E184" i="2"/>
  <c r="E164" i="2"/>
  <c r="E163" i="2"/>
  <c r="E227" i="2"/>
  <c r="E185" i="2"/>
  <c r="E154" i="2"/>
  <c r="E80" i="2"/>
  <c r="E112" i="2"/>
  <c r="E97" i="2"/>
  <c r="E218" i="2"/>
  <c r="E77" i="2"/>
  <c r="E170" i="2"/>
  <c r="E115" i="2"/>
  <c r="E98" i="2"/>
  <c r="E95" i="2"/>
  <c r="E93" i="2"/>
  <c r="E78" i="2"/>
  <c r="E75" i="2"/>
  <c r="E42" i="2"/>
  <c r="E46" i="2"/>
  <c r="E67" i="2"/>
  <c r="E191" i="2"/>
  <c r="E126" i="2"/>
  <c r="E122" i="2"/>
  <c r="E88" i="2"/>
  <c r="E68" i="2"/>
  <c r="E55" i="2"/>
  <c r="E32" i="2"/>
  <c r="E27" i="2"/>
  <c r="E29" i="2"/>
  <c r="E169" i="2"/>
  <c r="F76" i="3" l="1"/>
  <c r="F61" i="3"/>
  <c r="F46" i="3"/>
  <c r="F72" i="3"/>
  <c r="F69" i="3"/>
  <c r="F56" i="3"/>
  <c r="F23" i="3"/>
  <c r="F84" i="3"/>
  <c r="F47" i="3"/>
  <c r="F48" i="3"/>
  <c r="F30" i="3"/>
  <c r="F38" i="3"/>
  <c r="F35" i="3"/>
  <c r="F20" i="3"/>
  <c r="F26" i="3"/>
  <c r="F27" i="3"/>
  <c r="F60" i="3"/>
  <c r="F33" i="3"/>
  <c r="F34" i="3"/>
  <c r="F75" i="3"/>
  <c r="F58" i="3"/>
  <c r="F64" i="3"/>
  <c r="F79" i="3"/>
  <c r="F29" i="3"/>
  <c r="F78" i="3"/>
  <c r="F19" i="3"/>
  <c r="F28" i="3"/>
  <c r="F39" i="3"/>
  <c r="F22" i="3"/>
  <c r="F16" i="3"/>
  <c r="F45" i="3"/>
  <c r="F68" i="3"/>
  <c r="F43" i="3"/>
  <c r="F40" i="3"/>
  <c r="F70" i="3"/>
  <c r="F44" i="3"/>
  <c r="F83" i="3"/>
  <c r="F71" i="3"/>
  <c r="F59" i="3"/>
  <c r="F37" i="3"/>
  <c r="F49" i="3"/>
  <c r="F42" i="3"/>
  <c r="F55" i="3"/>
  <c r="F18" i="3"/>
  <c r="F53" i="3"/>
  <c r="F62" i="3"/>
  <c r="F31" i="3"/>
  <c r="F54" i="3"/>
  <c r="F80" i="3"/>
  <c r="F51" i="3"/>
  <c r="F65" i="3"/>
  <c r="F57" i="3"/>
  <c r="F36" i="3"/>
  <c r="F52" i="3"/>
  <c r="F82" i="3"/>
  <c r="F25" i="3"/>
  <c r="F50" i="3"/>
  <c r="F67" i="3"/>
  <c r="F21" i="3"/>
  <c r="F73" i="3"/>
  <c r="F85" i="3"/>
  <c r="F77" i="3"/>
  <c r="F66" i="3"/>
  <c r="F17" i="3"/>
  <c r="F32" i="3"/>
  <c r="F63" i="3"/>
  <c r="F74" i="3"/>
  <c r="F81" i="3"/>
  <c r="F24" i="3"/>
  <c r="F41" i="3"/>
  <c r="F120" i="2"/>
  <c r="F95" i="2"/>
  <c r="F36" i="2"/>
  <c r="F55" i="2"/>
  <c r="F61" i="2"/>
  <c r="F43" i="2"/>
  <c r="F26" i="2"/>
  <c r="F103" i="2"/>
  <c r="F87" i="2"/>
  <c r="F127" i="2"/>
  <c r="F116" i="2"/>
  <c r="F66" i="2"/>
  <c r="F41" i="2"/>
  <c r="F98" i="2"/>
  <c r="F75" i="2"/>
  <c r="F70" i="2"/>
  <c r="F42" i="2"/>
  <c r="F45" i="2"/>
  <c r="F102" i="2"/>
  <c r="F40" i="2"/>
  <c r="F115" i="2"/>
  <c r="F128" i="2"/>
  <c r="F107" i="2"/>
  <c r="F97" i="2"/>
  <c r="F16" i="2"/>
  <c r="F51" i="2"/>
  <c r="F122" i="2"/>
  <c r="F88" i="2"/>
  <c r="F60" i="2"/>
  <c r="F47" i="2"/>
  <c r="F32" i="2"/>
  <c r="F27" i="2"/>
  <c r="F63" i="2"/>
  <c r="F91" i="2"/>
  <c r="F65" i="2"/>
  <c r="F52" i="2"/>
  <c r="F31" i="2"/>
  <c r="F21" i="2"/>
  <c r="F90" i="2"/>
  <c r="F83" i="2"/>
  <c r="F49" i="2"/>
  <c r="F105" i="2"/>
  <c r="F86" i="2"/>
  <c r="F76" i="2"/>
  <c r="F129" i="2"/>
  <c r="F39" i="2"/>
  <c r="F53" i="2"/>
  <c r="F126" i="2"/>
  <c r="F22" i="2"/>
  <c r="F94" i="2"/>
  <c r="F68" i="2"/>
  <c r="F119" i="2"/>
  <c r="F59" i="2"/>
  <c r="F73" i="2"/>
  <c r="F92" i="2"/>
  <c r="F109" i="2"/>
  <c r="F54" i="2"/>
  <c r="F74" i="2"/>
  <c r="F50" i="2"/>
  <c r="F71" i="2"/>
  <c r="F118" i="2"/>
  <c r="F37" i="2"/>
  <c r="F17" i="2"/>
  <c r="F121" i="2"/>
  <c r="F82" i="2"/>
  <c r="F69" i="2"/>
  <c r="F24" i="2"/>
  <c r="F124" i="2"/>
  <c r="F117" i="2"/>
  <c r="F46" i="2"/>
  <c r="F72" i="2"/>
  <c r="F35" i="2"/>
  <c r="F58" i="2"/>
  <c r="F93" i="2"/>
  <c r="F114" i="2"/>
  <c r="F57" i="2"/>
  <c r="F25" i="2"/>
  <c r="F48" i="2"/>
  <c r="F130" i="2"/>
  <c r="F96" i="2"/>
  <c r="F81" i="2"/>
  <c r="F78" i="2"/>
  <c r="F85" i="2"/>
  <c r="F23" i="2"/>
  <c r="F101" i="2"/>
  <c r="F79" i="2"/>
  <c r="F104" i="2"/>
  <c r="F110" i="2"/>
  <c r="F77" i="2"/>
  <c r="F29" i="2"/>
  <c r="F123" i="2"/>
  <c r="F67" i="2"/>
  <c r="F100" i="2"/>
  <c r="F99" i="2"/>
  <c r="F56" i="2"/>
  <c r="F84" i="2"/>
  <c r="F33" i="2"/>
  <c r="F106" i="2"/>
  <c r="F111" i="2"/>
  <c r="F28" i="2"/>
  <c r="F19" i="2"/>
  <c r="F18" i="2"/>
  <c r="F113" i="2"/>
  <c r="F30" i="2"/>
  <c r="F38" i="2"/>
  <c r="F34" i="2"/>
  <c r="F125" i="2"/>
  <c r="F112" i="2"/>
  <c r="F89" i="2"/>
  <c r="F62" i="2"/>
  <c r="F108" i="2"/>
  <c r="F44" i="2"/>
  <c r="F20" i="2"/>
  <c r="F64" i="2"/>
  <c r="F80" i="2"/>
  <c r="G71" i="2" l="1"/>
  <c r="H71" i="2"/>
  <c r="M71" i="2"/>
  <c r="L71" i="2"/>
  <c r="I71" i="2"/>
  <c r="J71" i="2"/>
  <c r="K71" i="2"/>
  <c r="G41" i="3"/>
  <c r="M41" i="3"/>
  <c r="I41" i="3"/>
  <c r="K41" i="3"/>
  <c r="L41" i="3"/>
  <c r="J41" i="3"/>
  <c r="H41" i="3"/>
  <c r="G37" i="3"/>
  <c r="M37" i="3"/>
  <c r="J37" i="3"/>
  <c r="H37" i="3"/>
  <c r="I37" i="3"/>
  <c r="L37" i="3"/>
  <c r="K37" i="3"/>
  <c r="G46" i="2"/>
  <c r="H46" i="2"/>
  <c r="J46" i="2"/>
  <c r="I46" i="2"/>
  <c r="K46" i="2"/>
  <c r="L46" i="2"/>
  <c r="M46" i="2"/>
  <c r="G40" i="2"/>
  <c r="L40" i="2"/>
  <c r="M40" i="2"/>
  <c r="K40" i="2"/>
  <c r="H40" i="2"/>
  <c r="J40" i="2"/>
  <c r="I40" i="2"/>
  <c r="G51" i="3"/>
  <c r="K51" i="3"/>
  <c r="L51" i="3"/>
  <c r="J51" i="3"/>
  <c r="H51" i="3"/>
  <c r="I51" i="3"/>
  <c r="M51" i="3"/>
  <c r="G16" i="3"/>
  <c r="M16" i="3"/>
  <c r="L16" i="3"/>
  <c r="K16" i="3"/>
  <c r="J16" i="3"/>
  <c r="I16" i="3"/>
  <c r="H16" i="3"/>
  <c r="G75" i="3"/>
  <c r="M75" i="3"/>
  <c r="L75" i="3"/>
  <c r="K75" i="3"/>
  <c r="J75" i="3"/>
  <c r="I75" i="3"/>
  <c r="H75" i="3"/>
  <c r="G48" i="3"/>
  <c r="H48" i="3"/>
  <c r="L48" i="3"/>
  <c r="K48" i="3"/>
  <c r="J48" i="3"/>
  <c r="I48" i="3"/>
  <c r="M48" i="3"/>
  <c r="G89" i="2"/>
  <c r="I89" i="2"/>
  <c r="M89" i="2"/>
  <c r="L89" i="2"/>
  <c r="J89" i="2"/>
  <c r="H89" i="2"/>
  <c r="K89" i="2"/>
  <c r="G111" i="2"/>
  <c r="L111" i="2"/>
  <c r="K111" i="2"/>
  <c r="I111" i="2"/>
  <c r="H111" i="2"/>
  <c r="J111" i="2"/>
  <c r="M111" i="2"/>
  <c r="G77" i="2"/>
  <c r="J77" i="2"/>
  <c r="I77" i="2"/>
  <c r="M77" i="2"/>
  <c r="H77" i="2"/>
  <c r="K77" i="2"/>
  <c r="L77" i="2"/>
  <c r="G130" i="2"/>
  <c r="J130" i="2"/>
  <c r="I130" i="2"/>
  <c r="L130" i="2"/>
  <c r="K130" i="2"/>
  <c r="M130" i="2"/>
  <c r="H130" i="2"/>
  <c r="G117" i="2"/>
  <c r="L117" i="2"/>
  <c r="J117" i="2"/>
  <c r="M117" i="2"/>
  <c r="H117" i="2"/>
  <c r="I117" i="2"/>
  <c r="K117" i="2"/>
  <c r="G50" i="2"/>
  <c r="I50" i="2"/>
  <c r="L50" i="2"/>
  <c r="H50" i="2"/>
  <c r="M50" i="2"/>
  <c r="K50" i="2"/>
  <c r="J50" i="2"/>
  <c r="G22" i="2"/>
  <c r="H22" i="2"/>
  <c r="K22" i="2"/>
  <c r="J22" i="2"/>
  <c r="M22" i="2"/>
  <c r="L22" i="2"/>
  <c r="I22" i="2"/>
  <c r="G90" i="2"/>
  <c r="M90" i="2"/>
  <c r="L90" i="2"/>
  <c r="I90" i="2"/>
  <c r="H90" i="2"/>
  <c r="K90" i="2"/>
  <c r="J90" i="2"/>
  <c r="G60" i="2"/>
  <c r="K60" i="2"/>
  <c r="L60" i="2"/>
  <c r="M60" i="2"/>
  <c r="H60" i="2"/>
  <c r="J60" i="2"/>
  <c r="I60" i="2"/>
  <c r="G102" i="2"/>
  <c r="K102" i="2"/>
  <c r="L102" i="2"/>
  <c r="M102" i="2"/>
  <c r="J102" i="2"/>
  <c r="I102" i="2"/>
  <c r="H102" i="2"/>
  <c r="G87" i="2"/>
  <c r="J87" i="2"/>
  <c r="M87" i="2"/>
  <c r="L87" i="2"/>
  <c r="H87" i="2"/>
  <c r="I87" i="2"/>
  <c r="K87" i="2"/>
  <c r="G24" i="3"/>
  <c r="K24" i="3"/>
  <c r="J24" i="3"/>
  <c r="I24" i="3"/>
  <c r="H24" i="3"/>
  <c r="M24" i="3"/>
  <c r="L24" i="3"/>
  <c r="G21" i="3"/>
  <c r="I21" i="3"/>
  <c r="H21" i="3"/>
  <c r="M21" i="3"/>
  <c r="J21" i="3"/>
  <c r="L21" i="3"/>
  <c r="K21" i="3"/>
  <c r="G80" i="3"/>
  <c r="M80" i="3"/>
  <c r="I80" i="3"/>
  <c r="H80" i="3"/>
  <c r="K80" i="3"/>
  <c r="L80" i="3"/>
  <c r="J80" i="3"/>
  <c r="G59" i="3"/>
  <c r="K59" i="3"/>
  <c r="M59" i="3"/>
  <c r="H59" i="3"/>
  <c r="L59" i="3"/>
  <c r="J59" i="3"/>
  <c r="I59" i="3"/>
  <c r="G22" i="3"/>
  <c r="L22" i="3"/>
  <c r="M22" i="3"/>
  <c r="I22" i="3"/>
  <c r="H22" i="3"/>
  <c r="J22" i="3"/>
  <c r="K22" i="3"/>
  <c r="G34" i="3"/>
  <c r="H34" i="3"/>
  <c r="J34" i="3"/>
  <c r="I34" i="3"/>
  <c r="M34" i="3"/>
  <c r="K34" i="3"/>
  <c r="L34" i="3"/>
  <c r="G47" i="3"/>
  <c r="J47" i="3"/>
  <c r="M47" i="3"/>
  <c r="H47" i="3"/>
  <c r="K47" i="3"/>
  <c r="I47" i="3"/>
  <c r="L47" i="3"/>
  <c r="G29" i="2"/>
  <c r="M29" i="2"/>
  <c r="I29" i="2"/>
  <c r="L29" i="2"/>
  <c r="J29" i="2"/>
  <c r="K29" i="2"/>
  <c r="H29" i="2"/>
  <c r="G83" i="2"/>
  <c r="L83" i="2"/>
  <c r="K83" i="2"/>
  <c r="I83" i="2"/>
  <c r="H83" i="2"/>
  <c r="J83" i="2"/>
  <c r="M83" i="2"/>
  <c r="G112" i="2"/>
  <c r="M112" i="2"/>
  <c r="L112" i="2"/>
  <c r="H112" i="2"/>
  <c r="K112" i="2"/>
  <c r="J112" i="2"/>
  <c r="I112" i="2"/>
  <c r="G106" i="2"/>
  <c r="H106" i="2"/>
  <c r="I106" i="2"/>
  <c r="L106" i="2"/>
  <c r="J106" i="2"/>
  <c r="M106" i="2"/>
  <c r="K106" i="2"/>
  <c r="G110" i="2"/>
  <c r="M110" i="2"/>
  <c r="I110" i="2"/>
  <c r="K110" i="2"/>
  <c r="H110" i="2"/>
  <c r="J110" i="2"/>
  <c r="L110" i="2"/>
  <c r="G48" i="2"/>
  <c r="H48" i="2"/>
  <c r="J48" i="2"/>
  <c r="I48" i="2"/>
  <c r="L48" i="2"/>
  <c r="K48" i="2"/>
  <c r="M48" i="2"/>
  <c r="G124" i="2"/>
  <c r="H124" i="2"/>
  <c r="K124" i="2"/>
  <c r="M124" i="2"/>
  <c r="L124" i="2"/>
  <c r="J124" i="2"/>
  <c r="I124" i="2"/>
  <c r="G74" i="2"/>
  <c r="M74" i="2"/>
  <c r="L74" i="2"/>
  <c r="J74" i="2"/>
  <c r="I74" i="2"/>
  <c r="H74" i="2"/>
  <c r="K74" i="2"/>
  <c r="G126" i="2"/>
  <c r="H126" i="2"/>
  <c r="M126" i="2"/>
  <c r="L126" i="2"/>
  <c r="I126" i="2"/>
  <c r="J126" i="2"/>
  <c r="K126" i="2"/>
  <c r="G21" i="2"/>
  <c r="M21" i="2"/>
  <c r="L21" i="2"/>
  <c r="K21" i="2"/>
  <c r="H21" i="2"/>
  <c r="J21" i="2"/>
  <c r="I21" i="2"/>
  <c r="G88" i="2"/>
  <c r="J88" i="2"/>
  <c r="K88" i="2"/>
  <c r="H88" i="2"/>
  <c r="L88" i="2"/>
  <c r="I88" i="2"/>
  <c r="M88" i="2"/>
  <c r="G45" i="2"/>
  <c r="H45" i="2"/>
  <c r="M45" i="2"/>
  <c r="K45" i="2"/>
  <c r="I45" i="2"/>
  <c r="L45" i="2"/>
  <c r="J45" i="2"/>
  <c r="G103" i="2"/>
  <c r="H103" i="2"/>
  <c r="K103" i="2"/>
  <c r="J103" i="2"/>
  <c r="I103" i="2"/>
  <c r="L103" i="2"/>
  <c r="M103" i="2"/>
  <c r="G81" i="3"/>
  <c r="J81" i="3"/>
  <c r="I81" i="3"/>
  <c r="H81" i="3"/>
  <c r="L81" i="3"/>
  <c r="M81" i="3"/>
  <c r="K81" i="3"/>
  <c r="G67" i="3"/>
  <c r="M67" i="3"/>
  <c r="L67" i="3"/>
  <c r="K67" i="3"/>
  <c r="H67" i="3"/>
  <c r="I67" i="3"/>
  <c r="J67" i="3"/>
  <c r="G54" i="3"/>
  <c r="M54" i="3"/>
  <c r="K54" i="3"/>
  <c r="I54" i="3"/>
  <c r="H54" i="3"/>
  <c r="L54" i="3"/>
  <c r="J54" i="3"/>
  <c r="G71" i="3"/>
  <c r="H71" i="3"/>
  <c r="L71" i="3"/>
  <c r="I71" i="3"/>
  <c r="J71" i="3"/>
  <c r="M71" i="3"/>
  <c r="K71" i="3"/>
  <c r="G39" i="3"/>
  <c r="J39" i="3"/>
  <c r="K39" i="3"/>
  <c r="I39" i="3"/>
  <c r="H39" i="3"/>
  <c r="M39" i="3"/>
  <c r="L39" i="3"/>
  <c r="G33" i="3"/>
  <c r="H33" i="3"/>
  <c r="J33" i="3"/>
  <c r="M33" i="3"/>
  <c r="K33" i="3"/>
  <c r="I33" i="3"/>
  <c r="L33" i="3"/>
  <c r="G84" i="3"/>
  <c r="J84" i="3"/>
  <c r="M84" i="3"/>
  <c r="L84" i="3"/>
  <c r="K84" i="3"/>
  <c r="I84" i="3"/>
  <c r="H84" i="3"/>
  <c r="G24" i="2"/>
  <c r="L24" i="2"/>
  <c r="J24" i="2"/>
  <c r="K24" i="2"/>
  <c r="H24" i="2"/>
  <c r="I24" i="2"/>
  <c r="M24" i="2"/>
  <c r="G83" i="3"/>
  <c r="L83" i="3"/>
  <c r="K83" i="3"/>
  <c r="J83" i="3"/>
  <c r="I83" i="3"/>
  <c r="M83" i="3"/>
  <c r="H83" i="3"/>
  <c r="G28" i="3"/>
  <c r="J28" i="3"/>
  <c r="K28" i="3"/>
  <c r="H28" i="3"/>
  <c r="L28" i="3"/>
  <c r="M28" i="3"/>
  <c r="I28" i="3"/>
  <c r="G60" i="3"/>
  <c r="L60" i="3"/>
  <c r="M60" i="3"/>
  <c r="J60" i="3"/>
  <c r="I60" i="3"/>
  <c r="K60" i="3"/>
  <c r="H60" i="3"/>
  <c r="G23" i="3"/>
  <c r="J23" i="3"/>
  <c r="M23" i="3"/>
  <c r="L23" i="3"/>
  <c r="K23" i="3"/>
  <c r="I23" i="3"/>
  <c r="H23" i="3"/>
  <c r="G62" i="2"/>
  <c r="I62" i="2"/>
  <c r="H62" i="2"/>
  <c r="M62" i="2"/>
  <c r="K62" i="2"/>
  <c r="J62" i="2"/>
  <c r="L62" i="2"/>
  <c r="G122" i="2"/>
  <c r="M122" i="2"/>
  <c r="I122" i="2"/>
  <c r="L122" i="2"/>
  <c r="K122" i="2"/>
  <c r="H122" i="2"/>
  <c r="J122" i="2"/>
  <c r="G43" i="2"/>
  <c r="M43" i="2"/>
  <c r="L43" i="2"/>
  <c r="H43" i="2"/>
  <c r="J43" i="2"/>
  <c r="K43" i="2"/>
  <c r="I43" i="2"/>
  <c r="G27" i="3"/>
  <c r="K27" i="3"/>
  <c r="J27" i="3"/>
  <c r="H27" i="3"/>
  <c r="M27" i="3"/>
  <c r="L27" i="3"/>
  <c r="I27" i="3"/>
  <c r="G56" i="3"/>
  <c r="L56" i="3"/>
  <c r="M56" i="3"/>
  <c r="K56" i="3"/>
  <c r="J56" i="3"/>
  <c r="I56" i="3"/>
  <c r="H56" i="3"/>
  <c r="G28" i="2"/>
  <c r="M28" i="2"/>
  <c r="H28" i="2"/>
  <c r="L28" i="2"/>
  <c r="K28" i="2"/>
  <c r="I28" i="2"/>
  <c r="J28" i="2"/>
  <c r="G47" i="2"/>
  <c r="M47" i="2"/>
  <c r="L47" i="2"/>
  <c r="K47" i="2"/>
  <c r="H47" i="2"/>
  <c r="I47" i="2"/>
  <c r="J47" i="2"/>
  <c r="G33" i="2"/>
  <c r="L33" i="2"/>
  <c r="J33" i="2"/>
  <c r="K33" i="2"/>
  <c r="H33" i="2"/>
  <c r="M33" i="2"/>
  <c r="I33" i="2"/>
  <c r="G50" i="3"/>
  <c r="J50" i="3"/>
  <c r="I50" i="3"/>
  <c r="M50" i="3"/>
  <c r="L50" i="3"/>
  <c r="K50" i="3"/>
  <c r="H50" i="3"/>
  <c r="G39" i="2"/>
  <c r="H39" i="2"/>
  <c r="M39" i="2"/>
  <c r="L39" i="2"/>
  <c r="K39" i="2"/>
  <c r="J39" i="2"/>
  <c r="I39" i="2"/>
  <c r="G63" i="3"/>
  <c r="J63" i="3"/>
  <c r="H63" i="3"/>
  <c r="I63" i="3"/>
  <c r="M63" i="3"/>
  <c r="L63" i="3"/>
  <c r="K63" i="3"/>
  <c r="G19" i="3"/>
  <c r="M19" i="3"/>
  <c r="I19" i="3"/>
  <c r="K19" i="3"/>
  <c r="J19" i="3"/>
  <c r="L19" i="3"/>
  <c r="H19" i="3"/>
  <c r="G80" i="2"/>
  <c r="H80" i="2"/>
  <c r="K80" i="2"/>
  <c r="J80" i="2"/>
  <c r="I80" i="2"/>
  <c r="L80" i="2"/>
  <c r="M80" i="2"/>
  <c r="G38" i="2"/>
  <c r="L38" i="2"/>
  <c r="I38" i="2"/>
  <c r="J38" i="2"/>
  <c r="H38" i="2"/>
  <c r="K38" i="2"/>
  <c r="M38" i="2"/>
  <c r="G56" i="2"/>
  <c r="H56" i="2"/>
  <c r="L56" i="2"/>
  <c r="K56" i="2"/>
  <c r="I56" i="2"/>
  <c r="J56" i="2"/>
  <c r="M56" i="2"/>
  <c r="G101" i="2"/>
  <c r="H101" i="2"/>
  <c r="L101" i="2"/>
  <c r="K101" i="2"/>
  <c r="J101" i="2"/>
  <c r="I101" i="2"/>
  <c r="M101" i="2"/>
  <c r="G114" i="2"/>
  <c r="J114" i="2"/>
  <c r="H114" i="2"/>
  <c r="M114" i="2"/>
  <c r="K114" i="2"/>
  <c r="I114" i="2"/>
  <c r="L114" i="2"/>
  <c r="G82" i="2"/>
  <c r="J82" i="2"/>
  <c r="K82" i="2"/>
  <c r="I82" i="2"/>
  <c r="L82" i="2"/>
  <c r="H82" i="2"/>
  <c r="M82" i="2"/>
  <c r="G92" i="2"/>
  <c r="L92" i="2"/>
  <c r="J92" i="2"/>
  <c r="H92" i="2"/>
  <c r="M92" i="2"/>
  <c r="I92" i="2"/>
  <c r="K92" i="2"/>
  <c r="G129" i="2"/>
  <c r="I129" i="2"/>
  <c r="J129" i="2"/>
  <c r="H129" i="2"/>
  <c r="L129" i="2"/>
  <c r="M129" i="2"/>
  <c r="K129" i="2"/>
  <c r="G65" i="2"/>
  <c r="L65" i="2"/>
  <c r="H65" i="2"/>
  <c r="J65" i="2"/>
  <c r="I65" i="2"/>
  <c r="M65" i="2"/>
  <c r="K65" i="2"/>
  <c r="L16" i="2"/>
  <c r="J16" i="2"/>
  <c r="I16" i="2"/>
  <c r="H16" i="2"/>
  <c r="M16" i="2"/>
  <c r="K16" i="2"/>
  <c r="G75" i="2"/>
  <c r="H75" i="2"/>
  <c r="L75" i="2"/>
  <c r="M75" i="2"/>
  <c r="K75" i="2"/>
  <c r="I75" i="2"/>
  <c r="J75" i="2"/>
  <c r="G61" i="2"/>
  <c r="I61" i="2"/>
  <c r="M61" i="2"/>
  <c r="J61" i="2"/>
  <c r="H61" i="2"/>
  <c r="L61" i="2"/>
  <c r="K61" i="2"/>
  <c r="G32" i="3"/>
  <c r="L32" i="3"/>
  <c r="M32" i="3"/>
  <c r="K32" i="3"/>
  <c r="J32" i="3"/>
  <c r="H32" i="3"/>
  <c r="I32" i="3"/>
  <c r="G82" i="3"/>
  <c r="I82" i="3"/>
  <c r="H82" i="3"/>
  <c r="J82" i="3"/>
  <c r="M82" i="3"/>
  <c r="L82" i="3"/>
  <c r="K82" i="3"/>
  <c r="G53" i="3"/>
  <c r="H53" i="3"/>
  <c r="J53" i="3"/>
  <c r="M53" i="3"/>
  <c r="L53" i="3"/>
  <c r="I53" i="3"/>
  <c r="K53" i="3"/>
  <c r="G70" i="3"/>
  <c r="J70" i="3"/>
  <c r="K70" i="3"/>
  <c r="H70" i="3"/>
  <c r="L70" i="3"/>
  <c r="M70" i="3"/>
  <c r="I70" i="3"/>
  <c r="G78" i="3"/>
  <c r="J78" i="3"/>
  <c r="I78" i="3"/>
  <c r="H78" i="3"/>
  <c r="L78" i="3"/>
  <c r="M78" i="3"/>
  <c r="K78" i="3"/>
  <c r="G26" i="3"/>
  <c r="L26" i="3"/>
  <c r="H26" i="3"/>
  <c r="K26" i="3"/>
  <c r="J26" i="3"/>
  <c r="I26" i="3"/>
  <c r="M26" i="3"/>
  <c r="G69" i="3"/>
  <c r="M69" i="3"/>
  <c r="J69" i="3"/>
  <c r="L69" i="3"/>
  <c r="H69" i="3"/>
  <c r="K69" i="3"/>
  <c r="I69" i="3"/>
  <c r="G104" i="2"/>
  <c r="H104" i="2"/>
  <c r="K104" i="2"/>
  <c r="J104" i="2"/>
  <c r="M104" i="2"/>
  <c r="L104" i="2"/>
  <c r="I104" i="2"/>
  <c r="G26" i="2"/>
  <c r="K26" i="2"/>
  <c r="L26" i="2"/>
  <c r="M26" i="2"/>
  <c r="H26" i="2"/>
  <c r="I26" i="2"/>
  <c r="J26" i="2"/>
  <c r="G55" i="2"/>
  <c r="L55" i="2"/>
  <c r="H55" i="2"/>
  <c r="M55" i="2"/>
  <c r="K55" i="2"/>
  <c r="J55" i="2"/>
  <c r="I55" i="2"/>
  <c r="G17" i="3"/>
  <c r="L17" i="3"/>
  <c r="K17" i="3"/>
  <c r="H17" i="3"/>
  <c r="J17" i="3"/>
  <c r="I17" i="3"/>
  <c r="M17" i="3"/>
  <c r="G52" i="3"/>
  <c r="M52" i="3"/>
  <c r="L52" i="3"/>
  <c r="H52" i="3"/>
  <c r="J52" i="3"/>
  <c r="I52" i="3"/>
  <c r="K52" i="3"/>
  <c r="G18" i="3"/>
  <c r="I18" i="3"/>
  <c r="H18" i="3"/>
  <c r="L18" i="3"/>
  <c r="M18" i="3"/>
  <c r="K18" i="3"/>
  <c r="J18" i="3"/>
  <c r="G40" i="3"/>
  <c r="L40" i="3"/>
  <c r="M40" i="3"/>
  <c r="I40" i="3"/>
  <c r="H40" i="3"/>
  <c r="K40" i="3"/>
  <c r="J40" i="3"/>
  <c r="G29" i="3"/>
  <c r="L29" i="3"/>
  <c r="J29" i="3"/>
  <c r="M29" i="3"/>
  <c r="I29" i="3"/>
  <c r="K29" i="3"/>
  <c r="H29" i="3"/>
  <c r="G20" i="3"/>
  <c r="L20" i="3"/>
  <c r="M20" i="3"/>
  <c r="K20" i="3"/>
  <c r="I20" i="3"/>
  <c r="J20" i="3"/>
  <c r="H20" i="3"/>
  <c r="G72" i="3"/>
  <c r="M72" i="3"/>
  <c r="L72" i="3"/>
  <c r="J72" i="3"/>
  <c r="K72" i="3"/>
  <c r="I72" i="3"/>
  <c r="H72" i="3"/>
  <c r="G74" i="3"/>
  <c r="I74" i="3"/>
  <c r="K74" i="3"/>
  <c r="J74" i="3"/>
  <c r="L74" i="3"/>
  <c r="H74" i="3"/>
  <c r="M74" i="3"/>
  <c r="G84" i="2"/>
  <c r="I84" i="2"/>
  <c r="K84" i="2"/>
  <c r="M84" i="2"/>
  <c r="L84" i="2"/>
  <c r="J84" i="2"/>
  <c r="H84" i="2"/>
  <c r="G69" i="2"/>
  <c r="H69" i="2"/>
  <c r="M69" i="2"/>
  <c r="L69" i="2"/>
  <c r="I69" i="2"/>
  <c r="K69" i="2"/>
  <c r="J69" i="2"/>
  <c r="G51" i="2"/>
  <c r="M51" i="2"/>
  <c r="H51" i="2"/>
  <c r="J51" i="2"/>
  <c r="L51" i="2"/>
  <c r="I51" i="2"/>
  <c r="K51" i="2"/>
  <c r="G62" i="3"/>
  <c r="M62" i="3"/>
  <c r="H62" i="3"/>
  <c r="L62" i="3"/>
  <c r="K62" i="3"/>
  <c r="I62" i="3"/>
  <c r="J62" i="3"/>
  <c r="G30" i="2"/>
  <c r="H30" i="2"/>
  <c r="L30" i="2"/>
  <c r="I30" i="2"/>
  <c r="M30" i="2"/>
  <c r="K30" i="2"/>
  <c r="J30" i="2"/>
  <c r="G121" i="2"/>
  <c r="H121" i="2"/>
  <c r="K121" i="2"/>
  <c r="M121" i="2"/>
  <c r="J121" i="2"/>
  <c r="L121" i="2"/>
  <c r="I121" i="2"/>
  <c r="G91" i="2"/>
  <c r="M91" i="2"/>
  <c r="J91" i="2"/>
  <c r="I91" i="2"/>
  <c r="H91" i="2"/>
  <c r="L91" i="2"/>
  <c r="K91" i="2"/>
  <c r="G20" i="2"/>
  <c r="M20" i="2"/>
  <c r="H20" i="2"/>
  <c r="I20" i="2"/>
  <c r="K20" i="2"/>
  <c r="L20" i="2"/>
  <c r="J20" i="2"/>
  <c r="G100" i="2"/>
  <c r="K100" i="2"/>
  <c r="M100" i="2"/>
  <c r="L100" i="2"/>
  <c r="J100" i="2"/>
  <c r="H100" i="2"/>
  <c r="I100" i="2"/>
  <c r="G85" i="2"/>
  <c r="H85" i="2"/>
  <c r="M85" i="2"/>
  <c r="K85" i="2"/>
  <c r="I85" i="2"/>
  <c r="J85" i="2"/>
  <c r="L85" i="2"/>
  <c r="G58" i="2"/>
  <c r="J58" i="2"/>
  <c r="M58" i="2"/>
  <c r="L58" i="2"/>
  <c r="H58" i="2"/>
  <c r="K58" i="2"/>
  <c r="I58" i="2"/>
  <c r="G17" i="2"/>
  <c r="G16" i="2"/>
  <c r="L17" i="2"/>
  <c r="J17" i="2"/>
  <c r="H17" i="2"/>
  <c r="K17" i="2"/>
  <c r="I17" i="2"/>
  <c r="M17" i="2"/>
  <c r="G59" i="2"/>
  <c r="I59" i="2"/>
  <c r="H59" i="2"/>
  <c r="K59" i="2"/>
  <c r="J59" i="2"/>
  <c r="M59" i="2"/>
  <c r="L59" i="2"/>
  <c r="G86" i="2"/>
  <c r="I86" i="2"/>
  <c r="H86" i="2"/>
  <c r="M86" i="2"/>
  <c r="L86" i="2"/>
  <c r="K86" i="2"/>
  <c r="J86" i="2"/>
  <c r="G63" i="2"/>
  <c r="J63" i="2"/>
  <c r="I63" i="2"/>
  <c r="H63" i="2"/>
  <c r="L63" i="2"/>
  <c r="K63" i="2"/>
  <c r="M63" i="2"/>
  <c r="G107" i="2"/>
  <c r="M107" i="2"/>
  <c r="K107" i="2"/>
  <c r="I107" i="2"/>
  <c r="H107" i="2"/>
  <c r="J107" i="2"/>
  <c r="L107" i="2"/>
  <c r="G41" i="2"/>
  <c r="I41" i="2"/>
  <c r="L41" i="2"/>
  <c r="M41" i="2"/>
  <c r="H41" i="2"/>
  <c r="K41" i="2"/>
  <c r="J41" i="2"/>
  <c r="G36" i="2"/>
  <c r="M36" i="2"/>
  <c r="H36" i="2"/>
  <c r="L36" i="2"/>
  <c r="K36" i="2"/>
  <c r="I36" i="2"/>
  <c r="J36" i="2"/>
  <c r="G66" i="3"/>
  <c r="H66" i="3"/>
  <c r="M66" i="3"/>
  <c r="L66" i="3"/>
  <c r="I66" i="3"/>
  <c r="K66" i="3"/>
  <c r="J66" i="3"/>
  <c r="G36" i="3"/>
  <c r="K36" i="3"/>
  <c r="I36" i="3"/>
  <c r="M36" i="3"/>
  <c r="L36" i="3"/>
  <c r="H36" i="3"/>
  <c r="J36" i="3"/>
  <c r="G55" i="3"/>
  <c r="J55" i="3"/>
  <c r="L55" i="3"/>
  <c r="M55" i="3"/>
  <c r="H55" i="3"/>
  <c r="I55" i="3"/>
  <c r="K55" i="3"/>
  <c r="G43" i="3"/>
  <c r="K43" i="3"/>
  <c r="M43" i="3"/>
  <c r="L43" i="3"/>
  <c r="J43" i="3"/>
  <c r="I43" i="3"/>
  <c r="H43" i="3"/>
  <c r="G79" i="3"/>
  <c r="M79" i="3"/>
  <c r="K79" i="3"/>
  <c r="H79" i="3"/>
  <c r="L79" i="3"/>
  <c r="I79" i="3"/>
  <c r="J79" i="3"/>
  <c r="G35" i="3"/>
  <c r="I35" i="3"/>
  <c r="H35" i="3"/>
  <c r="L35" i="3"/>
  <c r="M35" i="3"/>
  <c r="K35" i="3"/>
  <c r="J35" i="3"/>
  <c r="G46" i="3"/>
  <c r="L46" i="3"/>
  <c r="K46" i="3"/>
  <c r="J46" i="3"/>
  <c r="H46" i="3"/>
  <c r="I46" i="3"/>
  <c r="M46" i="3"/>
  <c r="G96" i="2"/>
  <c r="I96" i="2"/>
  <c r="K96" i="2"/>
  <c r="L96" i="2"/>
  <c r="M96" i="2"/>
  <c r="J96" i="2"/>
  <c r="H96" i="2"/>
  <c r="G73" i="3"/>
  <c r="M73" i="3"/>
  <c r="L73" i="3"/>
  <c r="J73" i="3"/>
  <c r="H73" i="3"/>
  <c r="K73" i="3"/>
  <c r="I73" i="3"/>
  <c r="G25" i="2"/>
  <c r="I25" i="2"/>
  <c r="H25" i="2"/>
  <c r="K25" i="2"/>
  <c r="L25" i="2"/>
  <c r="M25" i="2"/>
  <c r="J25" i="2"/>
  <c r="G53" i="2"/>
  <c r="K53" i="2"/>
  <c r="I53" i="2"/>
  <c r="H53" i="2"/>
  <c r="M53" i="2"/>
  <c r="J53" i="2"/>
  <c r="L53" i="2"/>
  <c r="G31" i="3"/>
  <c r="L31" i="3"/>
  <c r="K31" i="3"/>
  <c r="J31" i="3"/>
  <c r="M31" i="3"/>
  <c r="H31" i="3"/>
  <c r="I31" i="3"/>
  <c r="G79" i="2"/>
  <c r="H79" i="2"/>
  <c r="K79" i="2"/>
  <c r="L79" i="2"/>
  <c r="I79" i="2"/>
  <c r="M79" i="2"/>
  <c r="J79" i="2"/>
  <c r="G109" i="2"/>
  <c r="K109" i="2"/>
  <c r="I109" i="2"/>
  <c r="H109" i="2"/>
  <c r="L109" i="2"/>
  <c r="M109" i="2"/>
  <c r="J109" i="2"/>
  <c r="G70" i="2"/>
  <c r="H70" i="2"/>
  <c r="L70" i="2"/>
  <c r="J70" i="2"/>
  <c r="K70" i="2"/>
  <c r="M70" i="2"/>
  <c r="I70" i="2"/>
  <c r="G44" i="3"/>
  <c r="J44" i="3"/>
  <c r="H44" i="3"/>
  <c r="K44" i="3"/>
  <c r="I44" i="3"/>
  <c r="L44" i="3"/>
  <c r="M44" i="3"/>
  <c r="G99" i="2"/>
  <c r="L99" i="2"/>
  <c r="J99" i="2"/>
  <c r="I99" i="2"/>
  <c r="H99" i="2"/>
  <c r="M99" i="2"/>
  <c r="K99" i="2"/>
  <c r="G93" i="2"/>
  <c r="J93" i="2"/>
  <c r="I93" i="2"/>
  <c r="K93" i="2"/>
  <c r="M93" i="2"/>
  <c r="L93" i="2"/>
  <c r="H93" i="2"/>
  <c r="G76" i="2"/>
  <c r="M76" i="2"/>
  <c r="L76" i="2"/>
  <c r="H76" i="2"/>
  <c r="J76" i="2"/>
  <c r="I76" i="2"/>
  <c r="K76" i="2"/>
  <c r="G98" i="2"/>
  <c r="H98" i="2"/>
  <c r="M98" i="2"/>
  <c r="L98" i="2"/>
  <c r="J98" i="2"/>
  <c r="I98" i="2"/>
  <c r="K98" i="2"/>
  <c r="G44" i="2"/>
  <c r="L44" i="2"/>
  <c r="M44" i="2"/>
  <c r="I44" i="2"/>
  <c r="H44" i="2"/>
  <c r="K44" i="2"/>
  <c r="J44" i="2"/>
  <c r="G18" i="2"/>
  <c r="H18" i="2"/>
  <c r="I18" i="2"/>
  <c r="J18" i="2"/>
  <c r="K18" i="2"/>
  <c r="M18" i="2"/>
  <c r="L18" i="2"/>
  <c r="G67" i="2"/>
  <c r="I67" i="2"/>
  <c r="J67" i="2"/>
  <c r="H67" i="2"/>
  <c r="M67" i="2"/>
  <c r="L67" i="2"/>
  <c r="K67" i="2"/>
  <c r="G78" i="2"/>
  <c r="I78" i="2"/>
  <c r="J78" i="2"/>
  <c r="H78" i="2"/>
  <c r="L78" i="2"/>
  <c r="K78" i="2"/>
  <c r="M78" i="2"/>
  <c r="G35" i="2"/>
  <c r="L35" i="2"/>
  <c r="J35" i="2"/>
  <c r="I35" i="2"/>
  <c r="H35" i="2"/>
  <c r="M35" i="2"/>
  <c r="K35" i="2"/>
  <c r="G37" i="2"/>
  <c r="I37" i="2"/>
  <c r="J37" i="2"/>
  <c r="M37" i="2"/>
  <c r="L37" i="2"/>
  <c r="K37" i="2"/>
  <c r="H37" i="2"/>
  <c r="G119" i="2"/>
  <c r="K119" i="2"/>
  <c r="I119" i="2"/>
  <c r="M119" i="2"/>
  <c r="L119" i="2"/>
  <c r="J119" i="2"/>
  <c r="H119" i="2"/>
  <c r="G105" i="2"/>
  <c r="I105" i="2"/>
  <c r="L105" i="2"/>
  <c r="K105" i="2"/>
  <c r="H105" i="2"/>
  <c r="J105" i="2"/>
  <c r="M105" i="2"/>
  <c r="G27" i="2"/>
  <c r="J27" i="2"/>
  <c r="I27" i="2"/>
  <c r="H27" i="2"/>
  <c r="L27" i="2"/>
  <c r="K27" i="2"/>
  <c r="M27" i="2"/>
  <c r="G128" i="2"/>
  <c r="J128" i="2"/>
  <c r="I128" i="2"/>
  <c r="L128" i="2"/>
  <c r="M128" i="2"/>
  <c r="K128" i="2"/>
  <c r="H128" i="2"/>
  <c r="G66" i="2"/>
  <c r="L66" i="2"/>
  <c r="H66" i="2"/>
  <c r="J66" i="2"/>
  <c r="I66" i="2"/>
  <c r="M66" i="2"/>
  <c r="K66" i="2"/>
  <c r="G95" i="2"/>
  <c r="K95" i="2"/>
  <c r="M95" i="2"/>
  <c r="H95" i="2"/>
  <c r="L95" i="2"/>
  <c r="J95" i="2"/>
  <c r="I95" i="2"/>
  <c r="G77" i="3"/>
  <c r="L77" i="3"/>
  <c r="M77" i="3"/>
  <c r="J77" i="3"/>
  <c r="K77" i="3"/>
  <c r="I77" i="3"/>
  <c r="H77" i="3"/>
  <c r="G57" i="3"/>
  <c r="M57" i="3"/>
  <c r="L57" i="3"/>
  <c r="K57" i="3"/>
  <c r="H57" i="3"/>
  <c r="J57" i="3"/>
  <c r="I57" i="3"/>
  <c r="G42" i="3"/>
  <c r="J42" i="3"/>
  <c r="M42" i="3"/>
  <c r="H42" i="3"/>
  <c r="I42" i="3"/>
  <c r="L42" i="3"/>
  <c r="K42" i="3"/>
  <c r="G68" i="3"/>
  <c r="M68" i="3"/>
  <c r="L68" i="3"/>
  <c r="K68" i="3"/>
  <c r="J68" i="3"/>
  <c r="I68" i="3"/>
  <c r="H68" i="3"/>
  <c r="G64" i="3"/>
  <c r="H64" i="3"/>
  <c r="K64" i="3"/>
  <c r="J64" i="3"/>
  <c r="I64" i="3"/>
  <c r="M64" i="3"/>
  <c r="L64" i="3"/>
  <c r="G38" i="3"/>
  <c r="J38" i="3"/>
  <c r="M38" i="3"/>
  <c r="L38" i="3"/>
  <c r="I38" i="3"/>
  <c r="H38" i="3"/>
  <c r="K38" i="3"/>
  <c r="G61" i="3"/>
  <c r="M61" i="3"/>
  <c r="J61" i="3"/>
  <c r="I61" i="3"/>
  <c r="H61" i="3"/>
  <c r="K61" i="3"/>
  <c r="L61" i="3"/>
  <c r="G94" i="2"/>
  <c r="I94" i="2"/>
  <c r="L94" i="2"/>
  <c r="H94" i="2"/>
  <c r="J94" i="2"/>
  <c r="M94" i="2"/>
  <c r="K94" i="2"/>
  <c r="G127" i="2"/>
  <c r="K127" i="2"/>
  <c r="I127" i="2"/>
  <c r="L127" i="2"/>
  <c r="H127" i="2"/>
  <c r="J127" i="2"/>
  <c r="M127" i="2"/>
  <c r="G125" i="2"/>
  <c r="I125" i="2"/>
  <c r="L125" i="2"/>
  <c r="M125" i="2"/>
  <c r="K125" i="2"/>
  <c r="H125" i="2"/>
  <c r="J125" i="2"/>
  <c r="G54" i="2"/>
  <c r="K54" i="2"/>
  <c r="J54" i="2"/>
  <c r="I54" i="2"/>
  <c r="H54" i="2"/>
  <c r="L54" i="2"/>
  <c r="M54" i="2"/>
  <c r="G31" i="2"/>
  <c r="L31" i="2"/>
  <c r="M31" i="2"/>
  <c r="I31" i="2"/>
  <c r="K31" i="2"/>
  <c r="H31" i="2"/>
  <c r="J31" i="2"/>
  <c r="G42" i="2"/>
  <c r="H42" i="2"/>
  <c r="K42" i="2"/>
  <c r="J42" i="2"/>
  <c r="I42" i="2"/>
  <c r="M42" i="2"/>
  <c r="L42" i="2"/>
  <c r="G34" i="2"/>
  <c r="I34" i="2"/>
  <c r="J34" i="2"/>
  <c r="L34" i="2"/>
  <c r="H34" i="2"/>
  <c r="K34" i="2"/>
  <c r="M34" i="2"/>
  <c r="G57" i="2"/>
  <c r="I57" i="2"/>
  <c r="H57" i="2"/>
  <c r="M57" i="2"/>
  <c r="L57" i="2"/>
  <c r="K57" i="2"/>
  <c r="J57" i="2"/>
  <c r="G52" i="2"/>
  <c r="L52" i="2"/>
  <c r="I52" i="2"/>
  <c r="K52" i="2"/>
  <c r="M52" i="2"/>
  <c r="J52" i="2"/>
  <c r="H52" i="2"/>
  <c r="G25" i="3"/>
  <c r="K25" i="3"/>
  <c r="J25" i="3"/>
  <c r="M25" i="3"/>
  <c r="L25" i="3"/>
  <c r="I25" i="3"/>
  <c r="H25" i="3"/>
  <c r="G64" i="2"/>
  <c r="K64" i="2"/>
  <c r="J64" i="2"/>
  <c r="I64" i="2"/>
  <c r="H64" i="2"/>
  <c r="M64" i="2"/>
  <c r="L64" i="2"/>
  <c r="G23" i="2"/>
  <c r="L23" i="2"/>
  <c r="J23" i="2"/>
  <c r="M23" i="2"/>
  <c r="K23" i="2"/>
  <c r="I23" i="2"/>
  <c r="H23" i="2"/>
  <c r="G73" i="2"/>
  <c r="J73" i="2"/>
  <c r="K73" i="2"/>
  <c r="I73" i="2"/>
  <c r="H73" i="2"/>
  <c r="M73" i="2"/>
  <c r="L73" i="2"/>
  <c r="G97" i="2"/>
  <c r="K97" i="2"/>
  <c r="I97" i="2"/>
  <c r="H97" i="2"/>
  <c r="L97" i="2"/>
  <c r="J97" i="2"/>
  <c r="M97" i="2"/>
  <c r="G113" i="2"/>
  <c r="M113" i="2"/>
  <c r="J113" i="2"/>
  <c r="I113" i="2"/>
  <c r="H113" i="2"/>
  <c r="K113" i="2"/>
  <c r="L113" i="2"/>
  <c r="G108" i="2"/>
  <c r="M108" i="2"/>
  <c r="K108" i="2"/>
  <c r="H108" i="2"/>
  <c r="I108" i="2"/>
  <c r="J108" i="2"/>
  <c r="L108" i="2"/>
  <c r="G19" i="2"/>
  <c r="I19" i="2"/>
  <c r="J19" i="2"/>
  <c r="K19" i="2"/>
  <c r="L19" i="2"/>
  <c r="H19" i="2"/>
  <c r="M19" i="2"/>
  <c r="G123" i="2"/>
  <c r="M123" i="2"/>
  <c r="L123" i="2"/>
  <c r="H123" i="2"/>
  <c r="K123" i="2"/>
  <c r="I123" i="2"/>
  <c r="J123" i="2"/>
  <c r="G81" i="2"/>
  <c r="H81" i="2"/>
  <c r="I81" i="2"/>
  <c r="L81" i="2"/>
  <c r="K81" i="2"/>
  <c r="J81" i="2"/>
  <c r="M81" i="2"/>
  <c r="G72" i="2"/>
  <c r="M72" i="2"/>
  <c r="I72" i="2"/>
  <c r="J72" i="2"/>
  <c r="H72" i="2"/>
  <c r="K72" i="2"/>
  <c r="L72" i="2"/>
  <c r="G118" i="2"/>
  <c r="H118" i="2"/>
  <c r="J118" i="2"/>
  <c r="M118" i="2"/>
  <c r="K118" i="2"/>
  <c r="L118" i="2"/>
  <c r="I118" i="2"/>
  <c r="G68" i="2"/>
  <c r="J68" i="2"/>
  <c r="K68" i="2"/>
  <c r="I68" i="2"/>
  <c r="M68" i="2"/>
  <c r="L68" i="2"/>
  <c r="H68" i="2"/>
  <c r="G49" i="2"/>
  <c r="H49" i="2"/>
  <c r="L49" i="2"/>
  <c r="M49" i="2"/>
  <c r="J49" i="2"/>
  <c r="K49" i="2"/>
  <c r="I49" i="2"/>
  <c r="G32" i="2"/>
  <c r="H32" i="2"/>
  <c r="M32" i="2"/>
  <c r="I32" i="2"/>
  <c r="K32" i="2"/>
  <c r="L32" i="2"/>
  <c r="J32" i="2"/>
  <c r="G115" i="2"/>
  <c r="M115" i="2"/>
  <c r="H115" i="2"/>
  <c r="L115" i="2"/>
  <c r="K115" i="2"/>
  <c r="J115" i="2"/>
  <c r="I115" i="2"/>
  <c r="G116" i="2"/>
  <c r="M116" i="2"/>
  <c r="J116" i="2"/>
  <c r="I116" i="2"/>
  <c r="H116" i="2"/>
  <c r="L116" i="2"/>
  <c r="K116" i="2"/>
  <c r="G120" i="2"/>
  <c r="K120" i="2"/>
  <c r="M120" i="2"/>
  <c r="J120" i="2"/>
  <c r="H120" i="2"/>
  <c r="I120" i="2"/>
  <c r="L120" i="2"/>
  <c r="G85" i="3"/>
  <c r="K85" i="3"/>
  <c r="J85" i="3"/>
  <c r="L85" i="3"/>
  <c r="H85" i="3"/>
  <c r="I85" i="3"/>
  <c r="M85" i="3"/>
  <c r="G65" i="3"/>
  <c r="M65" i="3"/>
  <c r="L65" i="3"/>
  <c r="K65" i="3"/>
  <c r="J65" i="3"/>
  <c r="I65" i="3"/>
  <c r="H65" i="3"/>
  <c r="G49" i="3"/>
  <c r="H49" i="3"/>
  <c r="J49" i="3"/>
  <c r="M49" i="3"/>
  <c r="K49" i="3"/>
  <c r="I49" i="3"/>
  <c r="L49" i="3"/>
  <c r="G45" i="3"/>
  <c r="L45" i="3"/>
  <c r="K45" i="3"/>
  <c r="J45" i="3"/>
  <c r="H45" i="3"/>
  <c r="M45" i="3"/>
  <c r="I45" i="3"/>
  <c r="G58" i="3"/>
  <c r="I58" i="3"/>
  <c r="J58" i="3"/>
  <c r="L58" i="3"/>
  <c r="M58" i="3"/>
  <c r="K58" i="3"/>
  <c r="H58" i="3"/>
  <c r="G30" i="3"/>
  <c r="L30" i="3"/>
  <c r="K30" i="3"/>
  <c r="M30" i="3"/>
  <c r="H30" i="3"/>
  <c r="I30" i="3"/>
  <c r="J30" i="3"/>
  <c r="G76" i="3"/>
  <c r="M76" i="3"/>
  <c r="K76" i="3"/>
  <c r="H76" i="3"/>
  <c r="L76" i="3"/>
  <c r="J76" i="3"/>
  <c r="I76" i="3"/>
</calcChain>
</file>

<file path=xl/sharedStrings.xml><?xml version="1.0" encoding="utf-8"?>
<sst xmlns="http://schemas.openxmlformats.org/spreadsheetml/2006/main" count="177" uniqueCount="155">
  <si>
    <t>Started</t>
  </si>
  <si>
    <t>Done</t>
  </si>
  <si>
    <t>Date</t>
  </si>
  <si>
    <t>Total Age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</si>
  <si>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</si>
  <si>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</si>
  <si>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</si>
  <si>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</si>
  <si>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</si>
  <si>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</si>
  <si>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</si>
  <si>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</si>
  <si>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</si>
  <si>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</si>
  <si>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</si>
  <si>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</si>
  <si>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</si>
  <si>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</si>
  <si>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</si>
  <si>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</si>
  <si>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</si>
  <si>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</si>
  <si>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</si>
  <si>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</si>
  <si>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</si>
  <si>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</si>
  <si>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</si>
  <si>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</si>
  <si>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</si>
  <si>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</si>
  <si>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</si>
  <si>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</si>
  <si>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</si>
  <si>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</si>
  <si>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</si>
  <si>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</si>
  <si>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</si>
  <si>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</si>
  <si>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</si>
  <si>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</si>
  <si>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</si>
  <si>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</si>
  <si>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</si>
  <si>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</si>
  <si>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</si>
  <si>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</si>
  <si>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</si>
  <si>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</si>
  <si>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</si>
  <si>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</si>
  <si>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</si>
  <si>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</si>
  <si>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</si>
  <si>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</si>
  <si>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</si>
  <si>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</si>
  <si>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</si>
  <si>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</si>
  <si>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</si>
  <si>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</si>
  <si>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</si>
  <si>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</si>
  <si>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</si>
  <si>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</si>
  <si>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</si>
  <si>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</si>
  <si>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</si>
  <si>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</si>
  <si>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</si>
  <si>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</si>
  <si>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</si>
  <si>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</si>
  <si>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</si>
  <si>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</si>
  <si>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</si>
  <si>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</si>
  <si>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</si>
  <si>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</si>
  <si>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</si>
  <si>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</si>
  <si>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</si>
  <si>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</si>
  <si>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</si>
  <si>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</si>
  <si>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</si>
  <si>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</si>
  <si>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</si>
  <si>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</si>
  <si>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</si>
  <si>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</si>
  <si>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</si>
  <si>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</si>
  <si>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</si>
  <si>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</si>
  <si>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</si>
  <si>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</si>
  <si>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</si>
  <si>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</si>
  <si>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</si>
  <si>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</si>
  <si>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</si>
  <si>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</si>
  <si>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</si>
  <si>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</si>
  <si>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</si>
  <si>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</si>
  <si>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</si>
  <si>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</si>
  <si>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</si>
  <si>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</si>
  <si>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</si>
  <si>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</si>
  <si>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</si>
  <si>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</si>
  <si>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</si>
  <si>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</si>
  <si>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</si>
  <si>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</si>
  <si>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</si>
  <si>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</si>
  <si>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X and Moving Range Charts - Mean Basis</t>
  </si>
  <si>
    <t>Instructions:</t>
  </si>
  <si>
    <t>1) Enter data in the gold-highlighted column.</t>
  </si>
  <si>
    <t>2) Data and control limits will be plotted automatically.</t>
  </si>
  <si>
    <t>3) Table &amp; graph handles up to 100 periods of data.</t>
  </si>
  <si>
    <t>4) Click on Chart Title or Chart Axis Title to change.</t>
  </si>
  <si>
    <t xml:space="preserve">Note: You may unprotect this worksheet should you wish to modify it: select Tools, </t>
  </si>
  <si>
    <t>then Protection, then Unprotect Sheet</t>
  </si>
  <si>
    <t>Upper Range Limit - Formula:</t>
  </si>
  <si>
    <t>3.27x MeanR</t>
  </si>
  <si>
    <t>UCL(X) - Formula:</t>
  </si>
  <si>
    <t>X + (2.66 x MeanR)</t>
  </si>
  <si>
    <t>Count</t>
  </si>
  <si>
    <t>LCL(X) - Formula:</t>
  </si>
  <si>
    <t>X - (2.66 x MeanR)</t>
  </si>
  <si>
    <t>Period</t>
  </si>
  <si>
    <t>Data</t>
  </si>
  <si>
    <t>Average</t>
  </si>
  <si>
    <t>Range</t>
  </si>
  <si>
    <t>R-mean</t>
  </si>
  <si>
    <t>URL</t>
  </si>
  <si>
    <t>LCL - X</t>
  </si>
  <si>
    <t>UCL - X</t>
  </si>
  <si>
    <t>LCL- X(1/3)</t>
  </si>
  <si>
    <t>UCL- X(1/3)</t>
  </si>
  <si>
    <t>LCL- X(2/3)</t>
  </si>
  <si>
    <t>UCL- X(2/3)</t>
  </si>
  <si>
    <t>X and Moving Range Charts - Median Basis</t>
  </si>
  <si>
    <t>3.87x medianR</t>
  </si>
  <si>
    <t>X + (3.14 x medianR)</t>
  </si>
  <si>
    <t>X - (3.14 x medianR)</t>
  </si>
  <si>
    <t>Median</t>
  </si>
  <si>
    <t>R-median</t>
  </si>
  <si>
    <t>© MoreSteam.com, LLC All Rights Reserved</t>
  </si>
  <si>
    <t>Copyright 2000-2002, MoreSteam.com, LLC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</si>
</sst>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11" x14ac:knownFonts="1">
    <font>
      <sz val="10"/>
      <name val="Arial"/>
    </font>
    <font>
      <b/>
      <sz val="12"/>
      <color indexed="62"/>
      <name val="Arial"/>
      <family val="2"/>
    </font>
    <font>
      <b/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9"/>
      <name val="Arial"/>
      <family val="2"/>
    </font>
    <font>
      <b/>
      <sz val="10"/>
      <color indexed="18"/>
      <name val="Arial"/>
      <family val="2"/>
    </font>
    <font>
      <b/>
      <sz val="11"/>
      <color indexed="18"/>
      <name val="Arial"/>
      <family val="2"/>
    </font>
    <font>
      <sz val="10"/>
      <color indexed="18"/>
      <name val="Arial"/>
      <family val="2"/>
    </font>
    <font>
      <b/>
      <sz val="28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ck">
        <color indexed="62"/>
      </left>
      <right style="thick">
        <color indexed="62"/>
      </right>
      <top style="thick">
        <color indexed="62"/>
      </top>
      <bottom style="thick">
        <color indexed="62"/>
      </bottom>
      <diagonal/>
    </border>
    <border>
      <left style="medium">
        <color indexed="62"/>
      </left>
      <right/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2"/>
      </right>
      <top style="medium">
        <color indexed="62"/>
      </top>
      <bottom/>
      <diagonal/>
    </border>
    <border>
      <left/>
      <right style="medium">
        <color indexed="62"/>
      </right>
      <top/>
      <bottom/>
      <diagonal/>
    </border>
    <border>
      <left/>
      <right/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 style="medium">
        <color indexed="62"/>
      </left>
      <right/>
      <top style="medium">
        <color indexed="62"/>
      </top>
      <bottom/>
      <diagonal/>
    </border>
    <border>
      <left style="medium">
        <color indexed="18"/>
      </left>
      <right style="medium">
        <color indexed="18"/>
      </right>
      <top style="thick">
        <color indexed="62"/>
      </top>
      <bottom/>
      <diagonal/>
    </border>
    <border>
      <left style="medium">
        <color indexed="18"/>
      </left>
      <right style="medium">
        <color indexed="18"/>
      </right>
      <top/>
      <bottom/>
      <diagonal/>
    </border>
    <border>
      <left style="medium">
        <color indexed="18"/>
      </left>
      <right style="medium">
        <color indexed="18"/>
      </right>
      <top/>
      <bottom style="medium">
        <color indexed="18"/>
      </bottom>
      <diagonal/>
    </border>
    <border>
      <left/>
      <right/>
      <top style="medium">
        <color indexed="18"/>
      </top>
      <bottom/>
      <diagonal/>
    </border>
    <border>
      <left style="thick">
        <color indexed="62"/>
      </left>
      <right style="thick">
        <color indexed="62"/>
      </right>
      <top/>
      <bottom style="thick">
        <color indexed="62"/>
      </bottom>
      <diagonal/>
    </border>
    <border>
      <left style="medium">
        <color indexed="18"/>
      </left>
      <right style="medium">
        <color indexed="18"/>
      </right>
      <top style="thin">
        <color theme="0"/>
      </top>
      <bottom/>
      <diagonal/>
    </border>
    <border>
      <left style="medium">
        <color indexed="18"/>
      </left>
      <right style="medium">
        <color indexed="18"/>
      </right>
      <top style="thick">
        <color indexed="62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3" borderId="0" xfId="0" applyFill="1"/>
    <xf numFmtId="0" fontId="5" fillId="3" borderId="2" xfId="0" applyFont="1" applyFill="1" applyBorder="1" applyAlignment="1">
      <alignment horizontal="left" indent="2"/>
    </xf>
    <xf numFmtId="0" fontId="5" fillId="3" borderId="3" xfId="0" applyFont="1" applyFill="1" applyBorder="1" applyAlignment="1">
      <alignment horizontal="left" indent="2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/>
    <xf numFmtId="0" fontId="6" fillId="3" borderId="9" xfId="0" applyFont="1" applyFill="1" applyBorder="1" applyAlignment="1">
      <alignment horizontal="left"/>
    </xf>
    <xf numFmtId="0" fontId="7" fillId="3" borderId="4" xfId="0" applyFont="1" applyFill="1" applyBorder="1"/>
    <xf numFmtId="0" fontId="5" fillId="3" borderId="2" xfId="0" applyFont="1" applyFill="1" applyBorder="1" applyAlignment="1">
      <alignment horizontal="left" indent="1"/>
    </xf>
    <xf numFmtId="0" fontId="5" fillId="3" borderId="0" xfId="0" applyFont="1" applyFill="1" applyAlignment="1">
      <alignment horizontal="left" indent="1"/>
    </xf>
    <xf numFmtId="0" fontId="7" fillId="3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7" fillId="3" borderId="10" xfId="0" applyFont="1" applyFill="1" applyBorder="1" applyAlignment="1">
      <alignment horizontal="center"/>
    </xf>
    <xf numFmtId="164" fontId="7" fillId="4" borderId="10" xfId="0" applyNumberFormat="1" applyFont="1" applyFill="1" applyBorder="1"/>
    <xf numFmtId="0" fontId="7" fillId="4" borderId="10" xfId="0" applyFont="1" applyFill="1" applyBorder="1" applyAlignment="1">
      <alignment horizontal="right"/>
    </xf>
    <xf numFmtId="0" fontId="7" fillId="4" borderId="10" xfId="0" applyFont="1" applyFill="1" applyBorder="1"/>
    <xf numFmtId="0" fontId="7" fillId="3" borderId="11" xfId="0" applyFont="1" applyFill="1" applyBorder="1" applyAlignment="1">
      <alignment horizontal="center"/>
    </xf>
    <xf numFmtId="164" fontId="7" fillId="4" borderId="11" xfId="0" applyNumberFormat="1" applyFont="1" applyFill="1" applyBorder="1"/>
    <xf numFmtId="0" fontId="7" fillId="4" borderId="11" xfId="0" applyFont="1" applyFill="1" applyBorder="1" applyAlignment="1">
      <alignment horizontal="right"/>
    </xf>
    <xf numFmtId="0" fontId="7" fillId="4" borderId="11" xfId="0" applyFont="1" applyFill="1" applyBorder="1"/>
    <xf numFmtId="0" fontId="7" fillId="3" borderId="12" xfId="0" applyFont="1" applyFill="1" applyBorder="1" applyAlignment="1">
      <alignment horizontal="center"/>
    </xf>
    <xf numFmtId="164" fontId="7" fillId="4" borderId="12" xfId="0" applyNumberFormat="1" applyFont="1" applyFill="1" applyBorder="1"/>
    <xf numFmtId="0" fontId="7" fillId="4" borderId="12" xfId="0" applyFont="1" applyFill="1" applyBorder="1" applyAlignment="1">
      <alignment horizontal="right"/>
    </xf>
    <xf numFmtId="0" fontId="7" fillId="4" borderId="12" xfId="0" applyFont="1" applyFill="1" applyBorder="1"/>
    <xf numFmtId="0" fontId="7" fillId="3" borderId="13" xfId="0" applyFont="1" applyFill="1" applyBorder="1" applyAlignment="1">
      <alignment horizontal="center"/>
    </xf>
    <xf numFmtId="0" fontId="7" fillId="3" borderId="13" xfId="0" applyFont="1" applyFill="1" applyBorder="1"/>
    <xf numFmtId="164" fontId="7" fillId="3" borderId="13" xfId="0" applyNumberFormat="1" applyFont="1" applyFill="1" applyBorder="1"/>
    <xf numFmtId="0" fontId="7" fillId="3" borderId="13" xfId="0" applyFont="1" applyFill="1" applyBorder="1" applyAlignment="1">
      <alignment horizontal="right"/>
    </xf>
    <xf numFmtId="0" fontId="7" fillId="3" borderId="0" xfId="0" applyFont="1" applyFill="1" applyAlignment="1">
      <alignment horizontal="center"/>
    </xf>
    <xf numFmtId="164" fontId="7" fillId="3" borderId="0" xfId="0" applyNumberFormat="1" applyFont="1" applyFill="1"/>
    <xf numFmtId="0" fontId="7" fillId="3" borderId="0" xfId="0" applyFont="1" applyFill="1" applyAlignment="1">
      <alignment horizontal="right"/>
    </xf>
    <xf numFmtId="0" fontId="5" fillId="3" borderId="0" xfId="0" applyFont="1" applyFill="1" applyAlignment="1">
      <alignment horizontal="right" vertical="top"/>
    </xf>
    <xf numFmtId="0" fontId="5" fillId="3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/>
    </xf>
    <xf numFmtId="0" fontId="5" fillId="5" borderId="2" xfId="0" applyFont="1" applyFill="1" applyBorder="1" applyAlignment="1">
      <alignment horizontal="left" indent="1"/>
    </xf>
    <xf numFmtId="0" fontId="5" fillId="5" borderId="0" xfId="0" applyFont="1" applyFill="1" applyAlignment="1">
      <alignment horizontal="left" indent="1"/>
    </xf>
    <xf numFmtId="0" fontId="7" fillId="5" borderId="0" xfId="0" applyFont="1" applyFill="1"/>
    <xf numFmtId="0" fontId="0" fillId="5" borderId="0" xfId="0" applyFill="1"/>
    <xf numFmtId="0" fontId="0" fillId="5" borderId="6" xfId="0" applyFill="1" applyBorder="1"/>
    <xf numFmtId="0" fontId="4" fillId="0" borderId="0" xfId="0" applyFont="1" applyAlignment="1" applyProtection="1">
      <alignment shrinkToFit="1"/>
      <protection hidden="1"/>
    </xf>
    <xf numFmtId="2" fontId="7" fillId="5" borderId="10" xfId="0" applyNumberFormat="1" applyFont="1" applyFill="1" applyBorder="1" applyProtection="1">
      <protection locked="0"/>
    </xf>
    <xf numFmtId="2" fontId="7" fillId="5" borderId="11" xfId="0" applyNumberFormat="1" applyFont="1" applyFill="1" applyBorder="1" applyProtection="1">
      <protection locked="0"/>
    </xf>
    <xf numFmtId="2" fontId="7" fillId="5" borderId="12" xfId="0" applyNumberFormat="1" applyFont="1" applyFill="1" applyBorder="1" applyProtection="1">
      <protection locked="0"/>
    </xf>
    <xf numFmtId="0" fontId="8" fillId="0" borderId="0" xfId="0" applyFont="1"/>
    <xf numFmtId="0" fontId="2" fillId="2" borderId="1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2" fontId="7" fillId="5" borderId="16" xfId="0" applyNumberFormat="1" applyFont="1" applyFill="1" applyBorder="1"/>
    <xf numFmtId="165" fontId="0" fillId="0" borderId="0" xfId="0" applyNumberFormat="1"/>
    <xf numFmtId="0" fontId="10" fillId="0" borderId="17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16">
    <dxf>
      <font>
        <strike val="0"/>
        <condense val="0"/>
        <extend val="0"/>
        <outline val="0"/>
        <shadow val="0"/>
        <vertAlign val="baseline"/>
        <sz val="10"/>
        <color indexed="18"/>
        <name val="Arial"/>
        <family val="2"/>
      </font>
      <numFmt numFmtId="164" formatCode="0.0"/>
      <fill>
        <patternFill patternType="solid">
          <fgColor indexed="64"/>
          <bgColor indexed="31"/>
        </patternFill>
      </fill>
      <border>
        <left style="medium">
          <color indexed="18"/>
        </left>
        <right style="medium">
          <color indexed="18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indexed="18"/>
        <name val="Arial"/>
        <family val="2"/>
      </font>
      <numFmt numFmtId="164" formatCode="0.0"/>
      <fill>
        <patternFill patternType="solid">
          <fgColor indexed="64"/>
          <bgColor indexed="31"/>
        </patternFill>
      </fill>
      <border>
        <left style="medium">
          <color indexed="18"/>
        </left>
        <right style="medium">
          <color indexed="18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indexed="18"/>
        <name val="Arial"/>
        <family val="2"/>
      </font>
      <numFmt numFmtId="164" formatCode="0.0"/>
      <fill>
        <patternFill patternType="solid">
          <fgColor indexed="64"/>
          <bgColor indexed="31"/>
        </patternFill>
      </fill>
      <border>
        <left style="medium">
          <color indexed="18"/>
        </left>
        <right style="medium">
          <color indexed="18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indexed="18"/>
        <name val="Arial"/>
        <family val="2"/>
      </font>
      <numFmt numFmtId="164" formatCode="0.0"/>
      <fill>
        <patternFill patternType="solid">
          <fgColor indexed="64"/>
          <bgColor indexed="31"/>
        </patternFill>
      </fill>
      <border>
        <left style="medium">
          <color indexed="18"/>
        </left>
        <right style="medium">
          <color indexed="18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indexed="18"/>
        <name val="Arial"/>
        <family val="2"/>
      </font>
      <numFmt numFmtId="164" formatCode="0.0"/>
      <fill>
        <patternFill patternType="solid">
          <fgColor indexed="64"/>
          <bgColor indexed="31"/>
        </patternFill>
      </fill>
      <border>
        <left style="medium">
          <color indexed="18"/>
        </left>
        <right style="medium">
          <color indexed="18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indexed="18"/>
        <name val="Arial"/>
        <family val="2"/>
      </font>
      <numFmt numFmtId="164" formatCode="0.0"/>
      <fill>
        <patternFill patternType="solid">
          <fgColor indexed="64"/>
          <bgColor indexed="31"/>
        </patternFill>
      </fill>
      <border>
        <left style="medium">
          <color indexed="18"/>
        </left>
        <right style="medium">
          <color indexed="18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indexed="18"/>
        <name val="Arial"/>
        <family val="2"/>
      </font>
      <numFmt numFmtId="164" formatCode="0.0"/>
      <fill>
        <patternFill patternType="solid">
          <fgColor indexed="64"/>
          <bgColor indexed="31"/>
        </patternFill>
      </fill>
      <border>
        <left style="medium">
          <color indexed="18"/>
        </left>
        <right style="medium">
          <color indexed="18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indexed="18"/>
        <name val="Arial"/>
        <family val="2"/>
      </font>
      <numFmt numFmtId="164" formatCode="0.0"/>
      <fill>
        <patternFill patternType="solid">
          <fgColor indexed="64"/>
          <bgColor indexed="31"/>
        </patternFill>
      </fill>
      <border>
        <left style="medium">
          <color indexed="18"/>
        </left>
        <right style="medium">
          <color indexed="18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indexed="18"/>
        <name val="Arial"/>
        <family val="2"/>
      </font>
      <fill>
        <patternFill patternType="solid">
          <fgColor indexed="64"/>
          <bgColor indexed="31"/>
        </patternFill>
      </fill>
      <alignment horizontal="right" vertical="bottom"/>
      <border>
        <left style="medium">
          <color indexed="18"/>
        </left>
        <right style="medium">
          <color indexed="18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indexed="18"/>
        <name val="Arial"/>
        <family val="2"/>
      </font>
      <numFmt numFmtId="164" formatCode="0.0"/>
      <fill>
        <patternFill patternType="solid">
          <fgColor indexed="64"/>
          <bgColor indexed="31"/>
        </patternFill>
      </fill>
      <border>
        <left style="medium">
          <color indexed="18"/>
        </left>
        <right style="medium">
          <color indexed="18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indexed="18"/>
        <name val="Arial"/>
        <family val="2"/>
      </font>
      <numFmt numFmtId="2" formatCode="0.00"/>
      <fill>
        <patternFill patternType="solid">
          <fgColor indexed="64"/>
          <bgColor indexed="51"/>
        </patternFill>
      </fill>
      <border>
        <left style="medium">
          <color indexed="18"/>
        </left>
        <right style="medium">
          <color indexed="18"/>
        </right>
        <top/>
        <bottom/>
        <vertical/>
        <horizontal/>
      </border>
      <protection locked="0" hidden="0"/>
    </dxf>
    <dxf>
      <font>
        <strike val="0"/>
        <condense val="0"/>
        <extend val="0"/>
        <outline val="0"/>
        <shadow val="0"/>
        <vertAlign val="baseline"/>
        <sz val="10"/>
        <color indexed="18"/>
        <name val="Arial"/>
        <family val="2"/>
      </font>
      <numFmt numFmtId="0" formatCode="General"/>
      <fill>
        <patternFill patternType="solid">
          <fgColor indexed="64"/>
          <bgColor indexed="9"/>
        </patternFill>
      </fill>
      <alignment horizontal="center" vertical="bottom"/>
      <border>
        <left style="medium">
          <color indexed="18"/>
        </left>
        <right style="medium">
          <color indexed="18"/>
        </right>
        <top/>
        <bottom/>
        <vertical/>
        <horizontal/>
      </border>
    </dxf>
    <dxf>
      <border outline="0">
        <top style="thick">
          <color indexed="62"/>
        </top>
      </border>
    </dxf>
    <dxf>
      <font>
        <strike val="0"/>
        <condense val="0"/>
        <extend val="0"/>
        <outline val="0"/>
        <shadow val="0"/>
        <vertAlign val="baseline"/>
        <sz val="10"/>
        <color indexed="18"/>
        <name val="Arial"/>
        <family val="2"/>
      </font>
      <fill>
        <patternFill patternType="solid">
          <fgColor indexed="64"/>
          <bgColor indexed="31"/>
        </patternFill>
      </fill>
    </dxf>
    <dxf>
      <border outline="0">
        <bottom style="thick">
          <color indexed="62"/>
        </bottom>
      </border>
    </dxf>
    <dxf>
      <font>
        <b/>
        <strike val="0"/>
        <condense val="0"/>
        <extend val="0"/>
        <outline val="0"/>
        <shadow val="0"/>
        <vertAlign val="baseline"/>
        <sz val="10"/>
        <color indexed="9"/>
        <name val="Arial"/>
        <family val="2"/>
      </font>
      <fill>
        <patternFill patternType="solid">
          <fgColor indexed="64"/>
          <bgColor indexed="62"/>
        </patternFill>
      </fill>
      <alignment horizontal="center" vertical="bottom"/>
      <border outline="0">
        <left style="thick">
          <color indexed="62"/>
        </left>
        <right style="thick">
          <color indexed="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X-Chart</a:t>
            </a:r>
          </a:p>
        </c:rich>
      </c:tx>
      <c:layout>
        <c:manualLayout>
          <c:xMode val="edge"/>
          <c:yMode val="edge"/>
          <c:x val="0.45492957746478868"/>
          <c:y val="3.5256410256410263E-2"/>
        </c:manualLayout>
      </c:layout>
      <c:overlay val="0"/>
      <c:spPr>
        <a:noFill/>
        <a:ln w="25400"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3239436619718309"/>
          <c:y val="0.21794940013208669"/>
          <c:w val="0.84788732394366195"/>
          <c:h val="0.53525808561850718"/>
        </c:manualLayout>
      </c:layout>
      <c:lineChart>
        <c:grouping val="standard"/>
        <c:varyColors val="0"/>
        <c:ser>
          <c:idx val="0"/>
          <c:order val="0"/>
          <c:tx>
            <c:v>Observation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[0]!PeriodMn</c:f>
              <c:strCache>
                <c:ptCount val="115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  <c:pt idx="70">
                  <c:v>2023-10-02</c:v>
                </c:pt>
                <c:pt idx="71">
                  <c:v>2023-10-03</c:v>
                </c:pt>
                <c:pt idx="72">
                  <c:v>2023-10-04</c:v>
                </c:pt>
                <c:pt idx="73">
                  <c:v>2023-10-05</c:v>
                </c:pt>
                <c:pt idx="74">
                  <c:v>2023-10-06</c:v>
                </c:pt>
                <c:pt idx="75">
                  <c:v>2023-10-07</c:v>
                </c:pt>
                <c:pt idx="76">
                  <c:v>2023-10-08</c:v>
                </c:pt>
                <c:pt idx="77">
                  <c:v>2023-10-09</c:v>
                </c:pt>
                <c:pt idx="78">
                  <c:v>2023-10-10</c:v>
                </c:pt>
                <c:pt idx="79">
                  <c:v>2023-10-11</c:v>
                </c:pt>
                <c:pt idx="80">
                  <c:v>2023-10-12</c:v>
                </c:pt>
                <c:pt idx="81">
                  <c:v>2023-10-13</c:v>
                </c:pt>
                <c:pt idx="82">
                  <c:v>2023-10-14</c:v>
                </c:pt>
                <c:pt idx="83">
                  <c:v>2023-10-15</c:v>
                </c:pt>
                <c:pt idx="84">
                  <c:v>2023-10-16</c:v>
                </c:pt>
                <c:pt idx="85">
                  <c:v>2023-10-17</c:v>
                </c:pt>
                <c:pt idx="86">
                  <c:v>2023-10-18</c:v>
                </c:pt>
                <c:pt idx="87">
                  <c:v>2023-10-19</c:v>
                </c:pt>
                <c:pt idx="88">
                  <c:v>2023-10-20</c:v>
                </c:pt>
                <c:pt idx="89">
                  <c:v>2023-10-21</c:v>
                </c:pt>
                <c:pt idx="90">
                  <c:v>2023-10-22</c:v>
                </c:pt>
                <c:pt idx="91">
                  <c:v>2023-10-23</c:v>
                </c:pt>
                <c:pt idx="92">
                  <c:v>2023-10-24</c:v>
                </c:pt>
                <c:pt idx="93">
                  <c:v>2023-10-25</c:v>
                </c:pt>
                <c:pt idx="94">
                  <c:v>2023-10-26</c:v>
                </c:pt>
                <c:pt idx="95">
                  <c:v>2023-10-27</c:v>
                </c:pt>
                <c:pt idx="96">
                  <c:v>2023-10-28</c:v>
                </c:pt>
                <c:pt idx="97">
                  <c:v>2023-10-29</c:v>
                </c:pt>
                <c:pt idx="98">
                  <c:v>2023-10-30</c:v>
                </c:pt>
                <c:pt idx="99">
                  <c:v>2023-10-31</c:v>
                </c:pt>
                <c:pt idx="100">
                  <c:v>2023-11-01</c:v>
                </c:pt>
                <c:pt idx="101">
                  <c:v>2023-11-02</c:v>
                </c:pt>
                <c:pt idx="102">
                  <c:v>2023-11-03</c:v>
                </c:pt>
                <c:pt idx="103">
                  <c:v>2023-11-04</c:v>
                </c:pt>
                <c:pt idx="104">
                  <c:v>2023-11-05</c:v>
                </c:pt>
                <c:pt idx="105">
                  <c:v>2023-11-06</c:v>
                </c:pt>
                <c:pt idx="106">
                  <c:v>2023-11-07</c:v>
                </c:pt>
                <c:pt idx="107">
                  <c:v>2023-11-08</c:v>
                </c:pt>
                <c:pt idx="108">
                  <c:v>2023-11-09</c:v>
                </c:pt>
                <c:pt idx="109">
                  <c:v>2023-11-10</c:v>
                </c:pt>
                <c:pt idx="110">
                  <c:v>2023-11-11</c:v>
                </c:pt>
                <c:pt idx="111">
                  <c:v>2023-11-12</c:v>
                </c:pt>
                <c:pt idx="112">
                  <c:v>2023-11-13</c:v>
                </c:pt>
                <c:pt idx="113">
                  <c:v>2023-11-14</c:v>
                </c:pt>
                <c:pt idx="114">
                  <c:v>2023-11-15</c:v>
                </c:pt>
              </c:strCache>
            </c:strRef>
          </c:cat>
          <c:val>
            <c:numRef>
              <c:f>[0]!DataMn</c:f>
              <c:numCache>
                <c:formatCode>0.00</c:formatCode>
                <c:ptCount val="115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12</c:v>
                </c:pt>
                <c:pt idx="4">
                  <c:v>18</c:v>
                </c:pt>
                <c:pt idx="5">
                  <c:v>24</c:v>
                </c:pt>
                <c:pt idx="6">
                  <c:v>30</c:v>
                </c:pt>
                <c:pt idx="7">
                  <c:v>37</c:v>
                </c:pt>
                <c:pt idx="8">
                  <c:v>44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12</c:v>
                </c:pt>
                <c:pt idx="15">
                  <c:v>0</c:v>
                </c:pt>
                <c:pt idx="16">
                  <c:v>1</c:v>
                </c:pt>
                <c:pt idx="17">
                  <c:v>4</c:v>
                </c:pt>
                <c:pt idx="18">
                  <c:v>7</c:v>
                </c:pt>
                <c:pt idx="19">
                  <c:v>10</c:v>
                </c:pt>
                <c:pt idx="20">
                  <c:v>14</c:v>
                </c:pt>
                <c:pt idx="21">
                  <c:v>18</c:v>
                </c:pt>
                <c:pt idx="22">
                  <c:v>16</c:v>
                </c:pt>
                <c:pt idx="23">
                  <c:v>21</c:v>
                </c:pt>
                <c:pt idx="24">
                  <c:v>28</c:v>
                </c:pt>
                <c:pt idx="25">
                  <c:v>35</c:v>
                </c:pt>
                <c:pt idx="26">
                  <c:v>42</c:v>
                </c:pt>
                <c:pt idx="27">
                  <c:v>49</c:v>
                </c:pt>
                <c:pt idx="28">
                  <c:v>56</c:v>
                </c:pt>
                <c:pt idx="29">
                  <c:v>44</c:v>
                </c:pt>
                <c:pt idx="30">
                  <c:v>37</c:v>
                </c:pt>
                <c:pt idx="31">
                  <c:v>44</c:v>
                </c:pt>
                <c:pt idx="32">
                  <c:v>49</c:v>
                </c:pt>
                <c:pt idx="33">
                  <c:v>56</c:v>
                </c:pt>
                <c:pt idx="34">
                  <c:v>63</c:v>
                </c:pt>
                <c:pt idx="35">
                  <c:v>51</c:v>
                </c:pt>
                <c:pt idx="36">
                  <c:v>51</c:v>
                </c:pt>
                <c:pt idx="37">
                  <c:v>59</c:v>
                </c:pt>
                <c:pt idx="38">
                  <c:v>69</c:v>
                </c:pt>
                <c:pt idx="39">
                  <c:v>58</c:v>
                </c:pt>
                <c:pt idx="40">
                  <c:v>65</c:v>
                </c:pt>
                <c:pt idx="41">
                  <c:v>72</c:v>
                </c:pt>
                <c:pt idx="42">
                  <c:v>79</c:v>
                </c:pt>
                <c:pt idx="43">
                  <c:v>40</c:v>
                </c:pt>
                <c:pt idx="44">
                  <c:v>39</c:v>
                </c:pt>
                <c:pt idx="45">
                  <c:v>36</c:v>
                </c:pt>
                <c:pt idx="46">
                  <c:v>42</c:v>
                </c:pt>
                <c:pt idx="47">
                  <c:v>48</c:v>
                </c:pt>
                <c:pt idx="48">
                  <c:v>54</c:v>
                </c:pt>
                <c:pt idx="49">
                  <c:v>63</c:v>
                </c:pt>
                <c:pt idx="50">
                  <c:v>58</c:v>
                </c:pt>
                <c:pt idx="51">
                  <c:v>52</c:v>
                </c:pt>
                <c:pt idx="52">
                  <c:v>58</c:v>
                </c:pt>
                <c:pt idx="53">
                  <c:v>64</c:v>
                </c:pt>
                <c:pt idx="54">
                  <c:v>70</c:v>
                </c:pt>
                <c:pt idx="55">
                  <c:v>76</c:v>
                </c:pt>
                <c:pt idx="56">
                  <c:v>82</c:v>
                </c:pt>
                <c:pt idx="57">
                  <c:v>30</c:v>
                </c:pt>
                <c:pt idx="58">
                  <c:v>15</c:v>
                </c:pt>
                <c:pt idx="59">
                  <c:v>21</c:v>
                </c:pt>
                <c:pt idx="60">
                  <c:v>23</c:v>
                </c:pt>
                <c:pt idx="61">
                  <c:v>29</c:v>
                </c:pt>
                <c:pt idx="62">
                  <c:v>35</c:v>
                </c:pt>
                <c:pt idx="63">
                  <c:v>35</c:v>
                </c:pt>
                <c:pt idx="64">
                  <c:v>40</c:v>
                </c:pt>
                <c:pt idx="65">
                  <c:v>31</c:v>
                </c:pt>
                <c:pt idx="66">
                  <c:v>35</c:v>
                </c:pt>
                <c:pt idx="67">
                  <c:v>39</c:v>
                </c:pt>
                <c:pt idx="68">
                  <c:v>43</c:v>
                </c:pt>
                <c:pt idx="69">
                  <c:v>47</c:v>
                </c:pt>
                <c:pt idx="70">
                  <c:v>54</c:v>
                </c:pt>
                <c:pt idx="71">
                  <c:v>37</c:v>
                </c:pt>
                <c:pt idx="72">
                  <c:v>24</c:v>
                </c:pt>
                <c:pt idx="73">
                  <c:v>32</c:v>
                </c:pt>
                <c:pt idx="74">
                  <c:v>25</c:v>
                </c:pt>
                <c:pt idx="75">
                  <c:v>33</c:v>
                </c:pt>
                <c:pt idx="76">
                  <c:v>41</c:v>
                </c:pt>
                <c:pt idx="77">
                  <c:v>40</c:v>
                </c:pt>
                <c:pt idx="78">
                  <c:v>42</c:v>
                </c:pt>
                <c:pt idx="79">
                  <c:v>39</c:v>
                </c:pt>
                <c:pt idx="80">
                  <c:v>36</c:v>
                </c:pt>
                <c:pt idx="81">
                  <c:v>30</c:v>
                </c:pt>
                <c:pt idx="82">
                  <c:v>35</c:v>
                </c:pt>
                <c:pt idx="83">
                  <c:v>40</c:v>
                </c:pt>
                <c:pt idx="84">
                  <c:v>45</c:v>
                </c:pt>
                <c:pt idx="85">
                  <c:v>36</c:v>
                </c:pt>
                <c:pt idx="86">
                  <c:v>25</c:v>
                </c:pt>
                <c:pt idx="87">
                  <c:v>29</c:v>
                </c:pt>
                <c:pt idx="88">
                  <c:v>34</c:v>
                </c:pt>
                <c:pt idx="89">
                  <c:v>39</c:v>
                </c:pt>
                <c:pt idx="90">
                  <c:v>44</c:v>
                </c:pt>
                <c:pt idx="91">
                  <c:v>37</c:v>
                </c:pt>
                <c:pt idx="92">
                  <c:v>41</c:v>
                </c:pt>
                <c:pt idx="93">
                  <c:v>47</c:v>
                </c:pt>
                <c:pt idx="94">
                  <c:v>34</c:v>
                </c:pt>
                <c:pt idx="95">
                  <c:v>37</c:v>
                </c:pt>
                <c:pt idx="96">
                  <c:v>40</c:v>
                </c:pt>
                <c:pt idx="97">
                  <c:v>43</c:v>
                </c:pt>
                <c:pt idx="98">
                  <c:v>48</c:v>
                </c:pt>
                <c:pt idx="99">
                  <c:v>52</c:v>
                </c:pt>
                <c:pt idx="100">
                  <c:v>57</c:v>
                </c:pt>
                <c:pt idx="101">
                  <c:v>70</c:v>
                </c:pt>
                <c:pt idx="102">
                  <c:v>53</c:v>
                </c:pt>
                <c:pt idx="103">
                  <c:v>66</c:v>
                </c:pt>
                <c:pt idx="104">
                  <c:v>79</c:v>
                </c:pt>
                <c:pt idx="105">
                  <c:v>68</c:v>
                </c:pt>
                <c:pt idx="106">
                  <c:v>74</c:v>
                </c:pt>
                <c:pt idx="107">
                  <c:v>80</c:v>
                </c:pt>
                <c:pt idx="108">
                  <c:v>85</c:v>
                </c:pt>
                <c:pt idx="109">
                  <c:v>97</c:v>
                </c:pt>
                <c:pt idx="110">
                  <c:v>109</c:v>
                </c:pt>
                <c:pt idx="111">
                  <c:v>121</c:v>
                </c:pt>
                <c:pt idx="112">
                  <c:v>133</c:v>
                </c:pt>
                <c:pt idx="113">
                  <c:v>131</c:v>
                </c:pt>
                <c:pt idx="114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D2-7341-B1B8-9DEF8E2D8D45}"/>
            </c:ext>
          </c:extLst>
        </c:ser>
        <c:ser>
          <c:idx val="1"/>
          <c:order val="1"/>
          <c:tx>
            <c:v>Average</c:v>
          </c:tx>
          <c:spPr>
            <a:ln w="25400">
              <a:solidFill>
                <a:srgbClr val="C0C0C0"/>
              </a:solidFill>
              <a:prstDash val="lgDash"/>
            </a:ln>
          </c:spPr>
          <c:marker>
            <c:symbol val="none"/>
          </c:marker>
          <c:cat>
            <c:strRef>
              <c:f>[0]!PeriodMn</c:f>
              <c:strCache>
                <c:ptCount val="115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  <c:pt idx="70">
                  <c:v>2023-10-02</c:v>
                </c:pt>
                <c:pt idx="71">
                  <c:v>2023-10-03</c:v>
                </c:pt>
                <c:pt idx="72">
                  <c:v>2023-10-04</c:v>
                </c:pt>
                <c:pt idx="73">
                  <c:v>2023-10-05</c:v>
                </c:pt>
                <c:pt idx="74">
                  <c:v>2023-10-06</c:v>
                </c:pt>
                <c:pt idx="75">
                  <c:v>2023-10-07</c:v>
                </c:pt>
                <c:pt idx="76">
                  <c:v>2023-10-08</c:v>
                </c:pt>
                <c:pt idx="77">
                  <c:v>2023-10-09</c:v>
                </c:pt>
                <c:pt idx="78">
                  <c:v>2023-10-10</c:v>
                </c:pt>
                <c:pt idx="79">
                  <c:v>2023-10-11</c:v>
                </c:pt>
                <c:pt idx="80">
                  <c:v>2023-10-12</c:v>
                </c:pt>
                <c:pt idx="81">
                  <c:v>2023-10-13</c:v>
                </c:pt>
                <c:pt idx="82">
                  <c:v>2023-10-14</c:v>
                </c:pt>
                <c:pt idx="83">
                  <c:v>2023-10-15</c:v>
                </c:pt>
                <c:pt idx="84">
                  <c:v>2023-10-16</c:v>
                </c:pt>
                <c:pt idx="85">
                  <c:v>2023-10-17</c:v>
                </c:pt>
                <c:pt idx="86">
                  <c:v>2023-10-18</c:v>
                </c:pt>
                <c:pt idx="87">
                  <c:v>2023-10-19</c:v>
                </c:pt>
                <c:pt idx="88">
                  <c:v>2023-10-20</c:v>
                </c:pt>
                <c:pt idx="89">
                  <c:v>2023-10-21</c:v>
                </c:pt>
                <c:pt idx="90">
                  <c:v>2023-10-22</c:v>
                </c:pt>
                <c:pt idx="91">
                  <c:v>2023-10-23</c:v>
                </c:pt>
                <c:pt idx="92">
                  <c:v>2023-10-24</c:v>
                </c:pt>
                <c:pt idx="93">
                  <c:v>2023-10-25</c:v>
                </c:pt>
                <c:pt idx="94">
                  <c:v>2023-10-26</c:v>
                </c:pt>
                <c:pt idx="95">
                  <c:v>2023-10-27</c:v>
                </c:pt>
                <c:pt idx="96">
                  <c:v>2023-10-28</c:v>
                </c:pt>
                <c:pt idx="97">
                  <c:v>2023-10-29</c:v>
                </c:pt>
                <c:pt idx="98">
                  <c:v>2023-10-30</c:v>
                </c:pt>
                <c:pt idx="99">
                  <c:v>2023-10-31</c:v>
                </c:pt>
                <c:pt idx="100">
                  <c:v>2023-11-01</c:v>
                </c:pt>
                <c:pt idx="101">
                  <c:v>2023-11-02</c:v>
                </c:pt>
                <c:pt idx="102">
                  <c:v>2023-11-03</c:v>
                </c:pt>
                <c:pt idx="103">
                  <c:v>2023-11-04</c:v>
                </c:pt>
                <c:pt idx="104">
                  <c:v>2023-11-05</c:v>
                </c:pt>
                <c:pt idx="105">
                  <c:v>2023-11-06</c:v>
                </c:pt>
                <c:pt idx="106">
                  <c:v>2023-11-07</c:v>
                </c:pt>
                <c:pt idx="107">
                  <c:v>2023-11-08</c:v>
                </c:pt>
                <c:pt idx="108">
                  <c:v>2023-11-09</c:v>
                </c:pt>
                <c:pt idx="109">
                  <c:v>2023-11-10</c:v>
                </c:pt>
                <c:pt idx="110">
                  <c:v>2023-11-11</c:v>
                </c:pt>
                <c:pt idx="111">
                  <c:v>2023-11-12</c:v>
                </c:pt>
                <c:pt idx="112">
                  <c:v>2023-11-13</c:v>
                </c:pt>
                <c:pt idx="113">
                  <c:v>2023-11-14</c:v>
                </c:pt>
                <c:pt idx="114">
                  <c:v>2023-11-15</c:v>
                </c:pt>
              </c:strCache>
            </c:strRef>
          </c:cat>
          <c:val>
            <c:numRef>
              <c:f>[0]!AverageMn</c:f>
              <c:numCache>
                <c:formatCode>0.0</c:formatCode>
                <c:ptCount val="115"/>
                <c:pt idx="0">
                  <c:v>43.443478260869568</c:v>
                </c:pt>
                <c:pt idx="1">
                  <c:v>43.443478260869568</c:v>
                </c:pt>
                <c:pt idx="2">
                  <c:v>43.443478260869568</c:v>
                </c:pt>
                <c:pt idx="3">
                  <c:v>43.443478260869568</c:v>
                </c:pt>
                <c:pt idx="4">
                  <c:v>43.443478260869568</c:v>
                </c:pt>
                <c:pt idx="5">
                  <c:v>43.443478260869568</c:v>
                </c:pt>
                <c:pt idx="6">
                  <c:v>43.443478260869568</c:v>
                </c:pt>
                <c:pt idx="7">
                  <c:v>43.443478260869568</c:v>
                </c:pt>
                <c:pt idx="8">
                  <c:v>43.443478260869568</c:v>
                </c:pt>
                <c:pt idx="9">
                  <c:v>43.443478260869568</c:v>
                </c:pt>
                <c:pt idx="10">
                  <c:v>43.443478260869568</c:v>
                </c:pt>
                <c:pt idx="11">
                  <c:v>43.443478260869568</c:v>
                </c:pt>
                <c:pt idx="12">
                  <c:v>43.443478260869568</c:v>
                </c:pt>
                <c:pt idx="13">
                  <c:v>43.443478260869568</c:v>
                </c:pt>
                <c:pt idx="14">
                  <c:v>43.443478260869568</c:v>
                </c:pt>
                <c:pt idx="15">
                  <c:v>43.443478260869568</c:v>
                </c:pt>
                <c:pt idx="16">
                  <c:v>43.443478260869568</c:v>
                </c:pt>
                <c:pt idx="17">
                  <c:v>43.443478260869568</c:v>
                </c:pt>
                <c:pt idx="18">
                  <c:v>43.443478260869568</c:v>
                </c:pt>
                <c:pt idx="19">
                  <c:v>43.443478260869568</c:v>
                </c:pt>
                <c:pt idx="20">
                  <c:v>43.443478260869568</c:v>
                </c:pt>
                <c:pt idx="21">
                  <c:v>43.443478260869568</c:v>
                </c:pt>
                <c:pt idx="22">
                  <c:v>43.443478260869568</c:v>
                </c:pt>
                <c:pt idx="23">
                  <c:v>43.443478260869568</c:v>
                </c:pt>
                <c:pt idx="24">
                  <c:v>43.443478260869568</c:v>
                </c:pt>
                <c:pt idx="25">
                  <c:v>43.443478260869568</c:v>
                </c:pt>
                <c:pt idx="26">
                  <c:v>43.443478260869568</c:v>
                </c:pt>
                <c:pt idx="27">
                  <c:v>43.443478260869568</c:v>
                </c:pt>
                <c:pt idx="28">
                  <c:v>43.443478260869568</c:v>
                </c:pt>
                <c:pt idx="29">
                  <c:v>43.443478260869568</c:v>
                </c:pt>
                <c:pt idx="30">
                  <c:v>43.443478260869568</c:v>
                </c:pt>
                <c:pt idx="31">
                  <c:v>43.443478260869568</c:v>
                </c:pt>
                <c:pt idx="32">
                  <c:v>43.443478260869568</c:v>
                </c:pt>
                <c:pt idx="33">
                  <c:v>43.443478260869568</c:v>
                </c:pt>
                <c:pt idx="34">
                  <c:v>43.443478260869568</c:v>
                </c:pt>
                <c:pt idx="35">
                  <c:v>43.443478260869568</c:v>
                </c:pt>
                <c:pt idx="36">
                  <c:v>43.443478260869568</c:v>
                </c:pt>
                <c:pt idx="37">
                  <c:v>43.443478260869568</c:v>
                </c:pt>
                <c:pt idx="38">
                  <c:v>43.443478260869568</c:v>
                </c:pt>
                <c:pt idx="39">
                  <c:v>43.443478260869568</c:v>
                </c:pt>
                <c:pt idx="40">
                  <c:v>43.443478260869568</c:v>
                </c:pt>
                <c:pt idx="41">
                  <c:v>43.443478260869568</c:v>
                </c:pt>
                <c:pt idx="42">
                  <c:v>43.443478260869568</c:v>
                </c:pt>
                <c:pt idx="43">
                  <c:v>43.443478260869568</c:v>
                </c:pt>
                <c:pt idx="44">
                  <c:v>43.443478260869568</c:v>
                </c:pt>
                <c:pt idx="45">
                  <c:v>43.443478260869568</c:v>
                </c:pt>
                <c:pt idx="46">
                  <c:v>43.443478260869568</c:v>
                </c:pt>
                <c:pt idx="47">
                  <c:v>43.443478260869568</c:v>
                </c:pt>
                <c:pt idx="48">
                  <c:v>43.443478260869568</c:v>
                </c:pt>
                <c:pt idx="49">
                  <c:v>43.443478260869568</c:v>
                </c:pt>
                <c:pt idx="50">
                  <c:v>43.443478260869568</c:v>
                </c:pt>
                <c:pt idx="51">
                  <c:v>43.443478260869568</c:v>
                </c:pt>
                <c:pt idx="52">
                  <c:v>43.443478260869568</c:v>
                </c:pt>
                <c:pt idx="53">
                  <c:v>43.443478260869568</c:v>
                </c:pt>
                <c:pt idx="54">
                  <c:v>43.443478260869568</c:v>
                </c:pt>
                <c:pt idx="55">
                  <c:v>43.443478260869568</c:v>
                </c:pt>
                <c:pt idx="56">
                  <c:v>43.443478260869568</c:v>
                </c:pt>
                <c:pt idx="57">
                  <c:v>43.443478260869568</c:v>
                </c:pt>
                <c:pt idx="58">
                  <c:v>43.443478260869568</c:v>
                </c:pt>
                <c:pt idx="59">
                  <c:v>43.443478260869568</c:v>
                </c:pt>
                <c:pt idx="60">
                  <c:v>43.443478260869568</c:v>
                </c:pt>
                <c:pt idx="61">
                  <c:v>43.443478260869568</c:v>
                </c:pt>
                <c:pt idx="62">
                  <c:v>43.443478260869568</c:v>
                </c:pt>
                <c:pt idx="63">
                  <c:v>43.443478260869568</c:v>
                </c:pt>
                <c:pt idx="64">
                  <c:v>43.443478260869568</c:v>
                </c:pt>
                <c:pt idx="65">
                  <c:v>43.443478260869568</c:v>
                </c:pt>
                <c:pt idx="66">
                  <c:v>43.443478260869568</c:v>
                </c:pt>
                <c:pt idx="67">
                  <c:v>43.443478260869568</c:v>
                </c:pt>
                <c:pt idx="68">
                  <c:v>43.443478260869568</c:v>
                </c:pt>
                <c:pt idx="69">
                  <c:v>43.443478260869568</c:v>
                </c:pt>
                <c:pt idx="70">
                  <c:v>43.443478260869568</c:v>
                </c:pt>
                <c:pt idx="71">
                  <c:v>43.443478260869568</c:v>
                </c:pt>
                <c:pt idx="72">
                  <c:v>43.443478260869568</c:v>
                </c:pt>
                <c:pt idx="73">
                  <c:v>43.443478260869568</c:v>
                </c:pt>
                <c:pt idx="74">
                  <c:v>43.443478260869568</c:v>
                </c:pt>
                <c:pt idx="75">
                  <c:v>43.443478260869568</c:v>
                </c:pt>
                <c:pt idx="76">
                  <c:v>43.443478260869568</c:v>
                </c:pt>
                <c:pt idx="77">
                  <c:v>43.443478260869568</c:v>
                </c:pt>
                <c:pt idx="78">
                  <c:v>43.443478260869568</c:v>
                </c:pt>
                <c:pt idx="79">
                  <c:v>43.443478260869568</c:v>
                </c:pt>
                <c:pt idx="80">
                  <c:v>43.443478260869568</c:v>
                </c:pt>
                <c:pt idx="81">
                  <c:v>43.443478260869568</c:v>
                </c:pt>
                <c:pt idx="82">
                  <c:v>43.443478260869568</c:v>
                </c:pt>
                <c:pt idx="83">
                  <c:v>43.443478260869568</c:v>
                </c:pt>
                <c:pt idx="84">
                  <c:v>43.443478260869568</c:v>
                </c:pt>
                <c:pt idx="85">
                  <c:v>43.443478260869568</c:v>
                </c:pt>
                <c:pt idx="86">
                  <c:v>43.443478260869568</c:v>
                </c:pt>
                <c:pt idx="87">
                  <c:v>43.443478260869568</c:v>
                </c:pt>
                <c:pt idx="88">
                  <c:v>43.443478260869568</c:v>
                </c:pt>
                <c:pt idx="89">
                  <c:v>43.443478260869568</c:v>
                </c:pt>
                <c:pt idx="90">
                  <c:v>43.443478260869568</c:v>
                </c:pt>
                <c:pt idx="91">
                  <c:v>43.443478260869568</c:v>
                </c:pt>
                <c:pt idx="92">
                  <c:v>43.443478260869568</c:v>
                </c:pt>
                <c:pt idx="93">
                  <c:v>43.443478260869568</c:v>
                </c:pt>
                <c:pt idx="94">
                  <c:v>43.443478260869568</c:v>
                </c:pt>
                <c:pt idx="95">
                  <c:v>43.443478260869568</c:v>
                </c:pt>
                <c:pt idx="96">
                  <c:v>43.443478260869568</c:v>
                </c:pt>
                <c:pt idx="97">
                  <c:v>43.443478260869568</c:v>
                </c:pt>
                <c:pt idx="98">
                  <c:v>43.443478260869568</c:v>
                </c:pt>
                <c:pt idx="99">
                  <c:v>43.443478260869568</c:v>
                </c:pt>
                <c:pt idx="100">
                  <c:v>43.443478260869568</c:v>
                </c:pt>
                <c:pt idx="101">
                  <c:v>43.443478260869568</c:v>
                </c:pt>
                <c:pt idx="102">
                  <c:v>43.443478260869568</c:v>
                </c:pt>
                <c:pt idx="103">
                  <c:v>43.443478260869568</c:v>
                </c:pt>
                <c:pt idx="104">
                  <c:v>43.443478260869568</c:v>
                </c:pt>
                <c:pt idx="105">
                  <c:v>43.443478260869568</c:v>
                </c:pt>
                <c:pt idx="106">
                  <c:v>43.443478260869568</c:v>
                </c:pt>
                <c:pt idx="107">
                  <c:v>43.443478260869568</c:v>
                </c:pt>
                <c:pt idx="108">
                  <c:v>43.443478260869568</c:v>
                </c:pt>
                <c:pt idx="109">
                  <c:v>43.443478260869568</c:v>
                </c:pt>
                <c:pt idx="110">
                  <c:v>43.443478260869568</c:v>
                </c:pt>
                <c:pt idx="111">
                  <c:v>43.443478260869568</c:v>
                </c:pt>
                <c:pt idx="112">
                  <c:v>43.443478260869568</c:v>
                </c:pt>
                <c:pt idx="113">
                  <c:v>43.443478260869568</c:v>
                </c:pt>
                <c:pt idx="114">
                  <c:v>43.443478260869568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D2-7341-B1B8-9DEF8E2D8D45}"/>
            </c:ext>
          </c:extLst>
        </c:ser>
        <c:ser>
          <c:idx val="2"/>
          <c:order val="2"/>
          <c:tx>
            <c:v>LNPL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[0]!PeriodMn</c:f>
              <c:strCache>
                <c:ptCount val="115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  <c:pt idx="70">
                  <c:v>2023-10-02</c:v>
                </c:pt>
                <c:pt idx="71">
                  <c:v>2023-10-03</c:v>
                </c:pt>
                <c:pt idx="72">
                  <c:v>2023-10-04</c:v>
                </c:pt>
                <c:pt idx="73">
                  <c:v>2023-10-05</c:v>
                </c:pt>
                <c:pt idx="74">
                  <c:v>2023-10-06</c:v>
                </c:pt>
                <c:pt idx="75">
                  <c:v>2023-10-07</c:v>
                </c:pt>
                <c:pt idx="76">
                  <c:v>2023-10-08</c:v>
                </c:pt>
                <c:pt idx="77">
                  <c:v>2023-10-09</c:v>
                </c:pt>
                <c:pt idx="78">
                  <c:v>2023-10-10</c:v>
                </c:pt>
                <c:pt idx="79">
                  <c:v>2023-10-11</c:v>
                </c:pt>
                <c:pt idx="80">
                  <c:v>2023-10-12</c:v>
                </c:pt>
                <c:pt idx="81">
                  <c:v>2023-10-13</c:v>
                </c:pt>
                <c:pt idx="82">
                  <c:v>2023-10-14</c:v>
                </c:pt>
                <c:pt idx="83">
                  <c:v>2023-10-15</c:v>
                </c:pt>
                <c:pt idx="84">
                  <c:v>2023-10-16</c:v>
                </c:pt>
                <c:pt idx="85">
                  <c:v>2023-10-17</c:v>
                </c:pt>
                <c:pt idx="86">
                  <c:v>2023-10-18</c:v>
                </c:pt>
                <c:pt idx="87">
                  <c:v>2023-10-19</c:v>
                </c:pt>
                <c:pt idx="88">
                  <c:v>2023-10-20</c:v>
                </c:pt>
                <c:pt idx="89">
                  <c:v>2023-10-21</c:v>
                </c:pt>
                <c:pt idx="90">
                  <c:v>2023-10-22</c:v>
                </c:pt>
                <c:pt idx="91">
                  <c:v>2023-10-23</c:v>
                </c:pt>
                <c:pt idx="92">
                  <c:v>2023-10-24</c:v>
                </c:pt>
                <c:pt idx="93">
                  <c:v>2023-10-25</c:v>
                </c:pt>
                <c:pt idx="94">
                  <c:v>2023-10-26</c:v>
                </c:pt>
                <c:pt idx="95">
                  <c:v>2023-10-27</c:v>
                </c:pt>
                <c:pt idx="96">
                  <c:v>2023-10-28</c:v>
                </c:pt>
                <c:pt idx="97">
                  <c:v>2023-10-29</c:v>
                </c:pt>
                <c:pt idx="98">
                  <c:v>2023-10-30</c:v>
                </c:pt>
                <c:pt idx="99">
                  <c:v>2023-10-31</c:v>
                </c:pt>
                <c:pt idx="100">
                  <c:v>2023-11-01</c:v>
                </c:pt>
                <c:pt idx="101">
                  <c:v>2023-11-02</c:v>
                </c:pt>
                <c:pt idx="102">
                  <c:v>2023-11-03</c:v>
                </c:pt>
                <c:pt idx="103">
                  <c:v>2023-11-04</c:v>
                </c:pt>
                <c:pt idx="104">
                  <c:v>2023-11-05</c:v>
                </c:pt>
                <c:pt idx="105">
                  <c:v>2023-11-06</c:v>
                </c:pt>
                <c:pt idx="106">
                  <c:v>2023-11-07</c:v>
                </c:pt>
                <c:pt idx="107">
                  <c:v>2023-11-08</c:v>
                </c:pt>
                <c:pt idx="108">
                  <c:v>2023-11-09</c:v>
                </c:pt>
                <c:pt idx="109">
                  <c:v>2023-11-10</c:v>
                </c:pt>
                <c:pt idx="110">
                  <c:v>2023-11-11</c:v>
                </c:pt>
                <c:pt idx="111">
                  <c:v>2023-11-12</c:v>
                </c:pt>
                <c:pt idx="112">
                  <c:v>2023-11-13</c:v>
                </c:pt>
                <c:pt idx="113">
                  <c:v>2023-11-14</c:v>
                </c:pt>
                <c:pt idx="114">
                  <c:v>2023-11-15</c:v>
                </c:pt>
              </c:strCache>
            </c:strRef>
          </c:cat>
          <c:val>
            <c:numRef>
              <c:f>[0]!LCL_XMn</c:f>
              <c:numCache>
                <c:formatCode>0.0</c:formatCode>
                <c:ptCount val="115"/>
                <c:pt idx="0">
                  <c:v>23.7268115942029</c:v>
                </c:pt>
                <c:pt idx="1">
                  <c:v>23.7268115942029</c:v>
                </c:pt>
                <c:pt idx="2">
                  <c:v>23.7268115942029</c:v>
                </c:pt>
                <c:pt idx="3">
                  <c:v>23.7268115942029</c:v>
                </c:pt>
                <c:pt idx="4">
                  <c:v>23.7268115942029</c:v>
                </c:pt>
                <c:pt idx="5">
                  <c:v>23.7268115942029</c:v>
                </c:pt>
                <c:pt idx="6">
                  <c:v>23.7268115942029</c:v>
                </c:pt>
                <c:pt idx="7">
                  <c:v>23.7268115942029</c:v>
                </c:pt>
                <c:pt idx="8">
                  <c:v>23.7268115942029</c:v>
                </c:pt>
                <c:pt idx="9">
                  <c:v>23.7268115942029</c:v>
                </c:pt>
                <c:pt idx="10">
                  <c:v>23.7268115942029</c:v>
                </c:pt>
                <c:pt idx="11">
                  <c:v>23.7268115942029</c:v>
                </c:pt>
                <c:pt idx="12">
                  <c:v>23.7268115942029</c:v>
                </c:pt>
                <c:pt idx="13">
                  <c:v>23.7268115942029</c:v>
                </c:pt>
                <c:pt idx="14">
                  <c:v>23.7268115942029</c:v>
                </c:pt>
                <c:pt idx="15">
                  <c:v>23.7268115942029</c:v>
                </c:pt>
                <c:pt idx="16">
                  <c:v>23.7268115942029</c:v>
                </c:pt>
                <c:pt idx="17">
                  <c:v>23.7268115942029</c:v>
                </c:pt>
                <c:pt idx="18">
                  <c:v>23.7268115942029</c:v>
                </c:pt>
                <c:pt idx="19">
                  <c:v>23.7268115942029</c:v>
                </c:pt>
                <c:pt idx="20">
                  <c:v>23.7268115942029</c:v>
                </c:pt>
                <c:pt idx="21">
                  <c:v>23.7268115942029</c:v>
                </c:pt>
                <c:pt idx="22">
                  <c:v>23.7268115942029</c:v>
                </c:pt>
                <c:pt idx="23">
                  <c:v>23.7268115942029</c:v>
                </c:pt>
                <c:pt idx="24">
                  <c:v>23.7268115942029</c:v>
                </c:pt>
                <c:pt idx="25">
                  <c:v>23.7268115942029</c:v>
                </c:pt>
                <c:pt idx="26">
                  <c:v>23.7268115942029</c:v>
                </c:pt>
                <c:pt idx="27">
                  <c:v>23.7268115942029</c:v>
                </c:pt>
                <c:pt idx="28">
                  <c:v>23.7268115942029</c:v>
                </c:pt>
                <c:pt idx="29">
                  <c:v>23.7268115942029</c:v>
                </c:pt>
                <c:pt idx="30">
                  <c:v>23.7268115942029</c:v>
                </c:pt>
                <c:pt idx="31">
                  <c:v>23.7268115942029</c:v>
                </c:pt>
                <c:pt idx="32">
                  <c:v>23.7268115942029</c:v>
                </c:pt>
                <c:pt idx="33">
                  <c:v>23.7268115942029</c:v>
                </c:pt>
                <c:pt idx="34">
                  <c:v>23.7268115942029</c:v>
                </c:pt>
                <c:pt idx="35">
                  <c:v>23.7268115942029</c:v>
                </c:pt>
                <c:pt idx="36">
                  <c:v>23.7268115942029</c:v>
                </c:pt>
                <c:pt idx="37">
                  <c:v>23.7268115942029</c:v>
                </c:pt>
                <c:pt idx="38">
                  <c:v>23.7268115942029</c:v>
                </c:pt>
                <c:pt idx="39">
                  <c:v>23.7268115942029</c:v>
                </c:pt>
                <c:pt idx="40">
                  <c:v>23.7268115942029</c:v>
                </c:pt>
                <c:pt idx="41">
                  <c:v>23.7268115942029</c:v>
                </c:pt>
                <c:pt idx="42">
                  <c:v>23.7268115942029</c:v>
                </c:pt>
                <c:pt idx="43">
                  <c:v>23.7268115942029</c:v>
                </c:pt>
                <c:pt idx="44">
                  <c:v>23.7268115942029</c:v>
                </c:pt>
                <c:pt idx="45">
                  <c:v>23.7268115942029</c:v>
                </c:pt>
                <c:pt idx="46">
                  <c:v>23.7268115942029</c:v>
                </c:pt>
                <c:pt idx="47">
                  <c:v>23.7268115942029</c:v>
                </c:pt>
                <c:pt idx="48">
                  <c:v>23.7268115942029</c:v>
                </c:pt>
                <c:pt idx="49">
                  <c:v>23.7268115942029</c:v>
                </c:pt>
                <c:pt idx="50">
                  <c:v>23.7268115942029</c:v>
                </c:pt>
                <c:pt idx="51">
                  <c:v>23.7268115942029</c:v>
                </c:pt>
                <c:pt idx="52">
                  <c:v>23.7268115942029</c:v>
                </c:pt>
                <c:pt idx="53">
                  <c:v>23.7268115942029</c:v>
                </c:pt>
                <c:pt idx="54">
                  <c:v>23.7268115942029</c:v>
                </c:pt>
                <c:pt idx="55">
                  <c:v>23.7268115942029</c:v>
                </c:pt>
                <c:pt idx="56">
                  <c:v>23.7268115942029</c:v>
                </c:pt>
                <c:pt idx="57">
                  <c:v>23.7268115942029</c:v>
                </c:pt>
                <c:pt idx="58">
                  <c:v>23.7268115942029</c:v>
                </c:pt>
                <c:pt idx="59">
                  <c:v>23.7268115942029</c:v>
                </c:pt>
                <c:pt idx="60">
                  <c:v>23.7268115942029</c:v>
                </c:pt>
                <c:pt idx="61">
                  <c:v>23.7268115942029</c:v>
                </c:pt>
                <c:pt idx="62">
                  <c:v>23.7268115942029</c:v>
                </c:pt>
                <c:pt idx="63">
                  <c:v>23.7268115942029</c:v>
                </c:pt>
                <c:pt idx="64">
                  <c:v>23.7268115942029</c:v>
                </c:pt>
                <c:pt idx="65">
                  <c:v>23.7268115942029</c:v>
                </c:pt>
                <c:pt idx="66">
                  <c:v>23.7268115942029</c:v>
                </c:pt>
                <c:pt idx="67">
                  <c:v>23.7268115942029</c:v>
                </c:pt>
                <c:pt idx="68">
                  <c:v>23.7268115942029</c:v>
                </c:pt>
                <c:pt idx="69">
                  <c:v>23.7268115942029</c:v>
                </c:pt>
                <c:pt idx="70">
                  <c:v>23.7268115942029</c:v>
                </c:pt>
                <c:pt idx="71">
                  <c:v>23.7268115942029</c:v>
                </c:pt>
                <c:pt idx="72">
                  <c:v>23.7268115942029</c:v>
                </c:pt>
                <c:pt idx="73">
                  <c:v>23.7268115942029</c:v>
                </c:pt>
                <c:pt idx="74">
                  <c:v>23.7268115942029</c:v>
                </c:pt>
                <c:pt idx="75">
                  <c:v>23.7268115942029</c:v>
                </c:pt>
                <c:pt idx="76">
                  <c:v>23.7268115942029</c:v>
                </c:pt>
                <c:pt idx="77">
                  <c:v>23.7268115942029</c:v>
                </c:pt>
                <c:pt idx="78">
                  <c:v>23.7268115942029</c:v>
                </c:pt>
                <c:pt idx="79">
                  <c:v>23.7268115942029</c:v>
                </c:pt>
                <c:pt idx="80">
                  <c:v>23.7268115942029</c:v>
                </c:pt>
                <c:pt idx="81">
                  <c:v>23.7268115942029</c:v>
                </c:pt>
                <c:pt idx="82">
                  <c:v>23.7268115942029</c:v>
                </c:pt>
                <c:pt idx="83">
                  <c:v>23.7268115942029</c:v>
                </c:pt>
                <c:pt idx="84">
                  <c:v>23.7268115942029</c:v>
                </c:pt>
                <c:pt idx="85">
                  <c:v>23.7268115942029</c:v>
                </c:pt>
                <c:pt idx="86">
                  <c:v>23.7268115942029</c:v>
                </c:pt>
                <c:pt idx="87">
                  <c:v>23.7268115942029</c:v>
                </c:pt>
                <c:pt idx="88">
                  <c:v>23.7268115942029</c:v>
                </c:pt>
                <c:pt idx="89">
                  <c:v>23.7268115942029</c:v>
                </c:pt>
                <c:pt idx="90">
                  <c:v>23.7268115942029</c:v>
                </c:pt>
                <c:pt idx="91">
                  <c:v>23.7268115942029</c:v>
                </c:pt>
                <c:pt idx="92">
                  <c:v>23.7268115942029</c:v>
                </c:pt>
                <c:pt idx="93">
                  <c:v>23.7268115942029</c:v>
                </c:pt>
                <c:pt idx="94">
                  <c:v>23.7268115942029</c:v>
                </c:pt>
                <c:pt idx="95">
                  <c:v>23.7268115942029</c:v>
                </c:pt>
                <c:pt idx="96">
                  <c:v>23.7268115942029</c:v>
                </c:pt>
                <c:pt idx="97">
                  <c:v>23.7268115942029</c:v>
                </c:pt>
                <c:pt idx="98">
                  <c:v>23.7268115942029</c:v>
                </c:pt>
                <c:pt idx="99">
                  <c:v>23.7268115942029</c:v>
                </c:pt>
                <c:pt idx="100">
                  <c:v>23.7268115942029</c:v>
                </c:pt>
                <c:pt idx="101">
                  <c:v>23.7268115942029</c:v>
                </c:pt>
                <c:pt idx="102">
                  <c:v>23.7268115942029</c:v>
                </c:pt>
                <c:pt idx="103">
                  <c:v>23.7268115942029</c:v>
                </c:pt>
                <c:pt idx="104">
                  <c:v>23.7268115942029</c:v>
                </c:pt>
                <c:pt idx="105">
                  <c:v>23.7268115942029</c:v>
                </c:pt>
                <c:pt idx="106">
                  <c:v>23.7268115942029</c:v>
                </c:pt>
                <c:pt idx="107">
                  <c:v>23.7268115942029</c:v>
                </c:pt>
                <c:pt idx="108">
                  <c:v>23.7268115942029</c:v>
                </c:pt>
                <c:pt idx="109">
                  <c:v>23.7268115942029</c:v>
                </c:pt>
                <c:pt idx="110">
                  <c:v>23.7268115942029</c:v>
                </c:pt>
                <c:pt idx="111">
                  <c:v>23.7268115942029</c:v>
                </c:pt>
                <c:pt idx="112">
                  <c:v>23.7268115942029</c:v>
                </c:pt>
                <c:pt idx="113">
                  <c:v>23.7268115942029</c:v>
                </c:pt>
                <c:pt idx="114">
                  <c:v>23.7268115942029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D2-7341-B1B8-9DEF8E2D8D45}"/>
            </c:ext>
          </c:extLst>
        </c:ser>
        <c:ser>
          <c:idx val="3"/>
          <c:order val="3"/>
          <c:tx>
            <c:v>UNPL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[0]!PeriodMn</c:f>
              <c:strCache>
                <c:ptCount val="115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  <c:pt idx="70">
                  <c:v>2023-10-02</c:v>
                </c:pt>
                <c:pt idx="71">
                  <c:v>2023-10-03</c:v>
                </c:pt>
                <c:pt idx="72">
                  <c:v>2023-10-04</c:v>
                </c:pt>
                <c:pt idx="73">
                  <c:v>2023-10-05</c:v>
                </c:pt>
                <c:pt idx="74">
                  <c:v>2023-10-06</c:v>
                </c:pt>
                <c:pt idx="75">
                  <c:v>2023-10-07</c:v>
                </c:pt>
                <c:pt idx="76">
                  <c:v>2023-10-08</c:v>
                </c:pt>
                <c:pt idx="77">
                  <c:v>2023-10-09</c:v>
                </c:pt>
                <c:pt idx="78">
                  <c:v>2023-10-10</c:v>
                </c:pt>
                <c:pt idx="79">
                  <c:v>2023-10-11</c:v>
                </c:pt>
                <c:pt idx="80">
                  <c:v>2023-10-12</c:v>
                </c:pt>
                <c:pt idx="81">
                  <c:v>2023-10-13</c:v>
                </c:pt>
                <c:pt idx="82">
                  <c:v>2023-10-14</c:v>
                </c:pt>
                <c:pt idx="83">
                  <c:v>2023-10-15</c:v>
                </c:pt>
                <c:pt idx="84">
                  <c:v>2023-10-16</c:v>
                </c:pt>
                <c:pt idx="85">
                  <c:v>2023-10-17</c:v>
                </c:pt>
                <c:pt idx="86">
                  <c:v>2023-10-18</c:v>
                </c:pt>
                <c:pt idx="87">
                  <c:v>2023-10-19</c:v>
                </c:pt>
                <c:pt idx="88">
                  <c:v>2023-10-20</c:v>
                </c:pt>
                <c:pt idx="89">
                  <c:v>2023-10-21</c:v>
                </c:pt>
                <c:pt idx="90">
                  <c:v>2023-10-22</c:v>
                </c:pt>
                <c:pt idx="91">
                  <c:v>2023-10-23</c:v>
                </c:pt>
                <c:pt idx="92">
                  <c:v>2023-10-24</c:v>
                </c:pt>
                <c:pt idx="93">
                  <c:v>2023-10-25</c:v>
                </c:pt>
                <c:pt idx="94">
                  <c:v>2023-10-26</c:v>
                </c:pt>
                <c:pt idx="95">
                  <c:v>2023-10-27</c:v>
                </c:pt>
                <c:pt idx="96">
                  <c:v>2023-10-28</c:v>
                </c:pt>
                <c:pt idx="97">
                  <c:v>2023-10-29</c:v>
                </c:pt>
                <c:pt idx="98">
                  <c:v>2023-10-30</c:v>
                </c:pt>
                <c:pt idx="99">
                  <c:v>2023-10-31</c:v>
                </c:pt>
                <c:pt idx="100">
                  <c:v>2023-11-01</c:v>
                </c:pt>
                <c:pt idx="101">
                  <c:v>2023-11-02</c:v>
                </c:pt>
                <c:pt idx="102">
                  <c:v>2023-11-03</c:v>
                </c:pt>
                <c:pt idx="103">
                  <c:v>2023-11-04</c:v>
                </c:pt>
                <c:pt idx="104">
                  <c:v>2023-11-05</c:v>
                </c:pt>
                <c:pt idx="105">
                  <c:v>2023-11-06</c:v>
                </c:pt>
                <c:pt idx="106">
                  <c:v>2023-11-07</c:v>
                </c:pt>
                <c:pt idx="107">
                  <c:v>2023-11-08</c:v>
                </c:pt>
                <c:pt idx="108">
                  <c:v>2023-11-09</c:v>
                </c:pt>
                <c:pt idx="109">
                  <c:v>2023-11-10</c:v>
                </c:pt>
                <c:pt idx="110">
                  <c:v>2023-11-11</c:v>
                </c:pt>
                <c:pt idx="111">
                  <c:v>2023-11-12</c:v>
                </c:pt>
                <c:pt idx="112">
                  <c:v>2023-11-13</c:v>
                </c:pt>
                <c:pt idx="113">
                  <c:v>2023-11-14</c:v>
                </c:pt>
                <c:pt idx="114">
                  <c:v>2023-11-15</c:v>
                </c:pt>
              </c:strCache>
            </c:strRef>
          </c:cat>
          <c:val>
            <c:numRef>
              <c:f>[0]!UCL_XMn</c:f>
              <c:numCache>
                <c:formatCode>0.0</c:formatCode>
                <c:ptCount val="115"/>
                <c:pt idx="0">
                  <c:v>63.160144927536237</c:v>
                </c:pt>
                <c:pt idx="1">
                  <c:v>63.160144927536237</c:v>
                </c:pt>
                <c:pt idx="2">
                  <c:v>63.160144927536237</c:v>
                </c:pt>
                <c:pt idx="3">
                  <c:v>63.160144927536237</c:v>
                </c:pt>
                <c:pt idx="4">
                  <c:v>63.160144927536237</c:v>
                </c:pt>
                <c:pt idx="5">
                  <c:v>63.160144927536237</c:v>
                </c:pt>
                <c:pt idx="6">
                  <c:v>63.160144927536237</c:v>
                </c:pt>
                <c:pt idx="7">
                  <c:v>63.160144927536237</c:v>
                </c:pt>
                <c:pt idx="8">
                  <c:v>63.160144927536237</c:v>
                </c:pt>
                <c:pt idx="9">
                  <c:v>63.160144927536237</c:v>
                </c:pt>
                <c:pt idx="10">
                  <c:v>63.160144927536237</c:v>
                </c:pt>
                <c:pt idx="11">
                  <c:v>63.160144927536237</c:v>
                </c:pt>
                <c:pt idx="12">
                  <c:v>63.160144927536237</c:v>
                </c:pt>
                <c:pt idx="13">
                  <c:v>63.160144927536237</c:v>
                </c:pt>
                <c:pt idx="14">
                  <c:v>63.160144927536237</c:v>
                </c:pt>
                <c:pt idx="15">
                  <c:v>63.160144927536237</c:v>
                </c:pt>
                <c:pt idx="16">
                  <c:v>63.160144927536237</c:v>
                </c:pt>
                <c:pt idx="17">
                  <c:v>63.160144927536237</c:v>
                </c:pt>
                <c:pt idx="18">
                  <c:v>63.160144927536237</c:v>
                </c:pt>
                <c:pt idx="19">
                  <c:v>63.160144927536237</c:v>
                </c:pt>
                <c:pt idx="20">
                  <c:v>63.160144927536237</c:v>
                </c:pt>
                <c:pt idx="21">
                  <c:v>63.160144927536237</c:v>
                </c:pt>
                <c:pt idx="22">
                  <c:v>63.160144927536237</c:v>
                </c:pt>
                <c:pt idx="23">
                  <c:v>63.160144927536237</c:v>
                </c:pt>
                <c:pt idx="24">
                  <c:v>63.160144927536237</c:v>
                </c:pt>
                <c:pt idx="25">
                  <c:v>63.160144927536237</c:v>
                </c:pt>
                <c:pt idx="26">
                  <c:v>63.160144927536237</c:v>
                </c:pt>
                <c:pt idx="27">
                  <c:v>63.160144927536237</c:v>
                </c:pt>
                <c:pt idx="28">
                  <c:v>63.160144927536237</c:v>
                </c:pt>
                <c:pt idx="29">
                  <c:v>63.160144927536237</c:v>
                </c:pt>
                <c:pt idx="30">
                  <c:v>63.160144927536237</c:v>
                </c:pt>
                <c:pt idx="31">
                  <c:v>63.160144927536237</c:v>
                </c:pt>
                <c:pt idx="32">
                  <c:v>63.160144927536237</c:v>
                </c:pt>
                <c:pt idx="33">
                  <c:v>63.160144927536237</c:v>
                </c:pt>
                <c:pt idx="34">
                  <c:v>63.160144927536237</c:v>
                </c:pt>
                <c:pt idx="35">
                  <c:v>63.160144927536237</c:v>
                </c:pt>
                <c:pt idx="36">
                  <c:v>63.160144927536237</c:v>
                </c:pt>
                <c:pt idx="37">
                  <c:v>63.160144927536237</c:v>
                </c:pt>
                <c:pt idx="38">
                  <c:v>63.160144927536237</c:v>
                </c:pt>
                <c:pt idx="39">
                  <c:v>63.160144927536237</c:v>
                </c:pt>
                <c:pt idx="40">
                  <c:v>63.160144927536237</c:v>
                </c:pt>
                <c:pt idx="41">
                  <c:v>63.160144927536237</c:v>
                </c:pt>
                <c:pt idx="42">
                  <c:v>63.160144927536237</c:v>
                </c:pt>
                <c:pt idx="43">
                  <c:v>63.160144927536237</c:v>
                </c:pt>
                <c:pt idx="44">
                  <c:v>63.160144927536237</c:v>
                </c:pt>
                <c:pt idx="45">
                  <c:v>63.160144927536237</c:v>
                </c:pt>
                <c:pt idx="46">
                  <c:v>63.160144927536237</c:v>
                </c:pt>
                <c:pt idx="47">
                  <c:v>63.160144927536237</c:v>
                </c:pt>
                <c:pt idx="48">
                  <c:v>63.160144927536237</c:v>
                </c:pt>
                <c:pt idx="49">
                  <c:v>63.160144927536237</c:v>
                </c:pt>
                <c:pt idx="50">
                  <c:v>63.160144927536237</c:v>
                </c:pt>
                <c:pt idx="51">
                  <c:v>63.160144927536237</c:v>
                </c:pt>
                <c:pt idx="52">
                  <c:v>63.160144927536237</c:v>
                </c:pt>
                <c:pt idx="53">
                  <c:v>63.160144927536237</c:v>
                </c:pt>
                <c:pt idx="54">
                  <c:v>63.160144927536237</c:v>
                </c:pt>
                <c:pt idx="55">
                  <c:v>63.160144927536237</c:v>
                </c:pt>
                <c:pt idx="56">
                  <c:v>63.160144927536237</c:v>
                </c:pt>
                <c:pt idx="57">
                  <c:v>63.160144927536237</c:v>
                </c:pt>
                <c:pt idx="58">
                  <c:v>63.160144927536237</c:v>
                </c:pt>
                <c:pt idx="59">
                  <c:v>63.160144927536237</c:v>
                </c:pt>
                <c:pt idx="60">
                  <c:v>63.160144927536237</c:v>
                </c:pt>
                <c:pt idx="61">
                  <c:v>63.160144927536237</c:v>
                </c:pt>
                <c:pt idx="62">
                  <c:v>63.160144927536237</c:v>
                </c:pt>
                <c:pt idx="63">
                  <c:v>63.160144927536237</c:v>
                </c:pt>
                <c:pt idx="64">
                  <c:v>63.160144927536237</c:v>
                </c:pt>
                <c:pt idx="65">
                  <c:v>63.160144927536237</c:v>
                </c:pt>
                <c:pt idx="66">
                  <c:v>63.160144927536237</c:v>
                </c:pt>
                <c:pt idx="67">
                  <c:v>63.160144927536237</c:v>
                </c:pt>
                <c:pt idx="68">
                  <c:v>63.160144927536237</c:v>
                </c:pt>
                <c:pt idx="69">
                  <c:v>63.160144927536237</c:v>
                </c:pt>
                <c:pt idx="70">
                  <c:v>63.160144927536237</c:v>
                </c:pt>
                <c:pt idx="71">
                  <c:v>63.160144927536237</c:v>
                </c:pt>
                <c:pt idx="72">
                  <c:v>63.160144927536237</c:v>
                </c:pt>
                <c:pt idx="73">
                  <c:v>63.160144927536237</c:v>
                </c:pt>
                <c:pt idx="74">
                  <c:v>63.160144927536237</c:v>
                </c:pt>
                <c:pt idx="75">
                  <c:v>63.160144927536237</c:v>
                </c:pt>
                <c:pt idx="76">
                  <c:v>63.160144927536237</c:v>
                </c:pt>
                <c:pt idx="77">
                  <c:v>63.160144927536237</c:v>
                </c:pt>
                <c:pt idx="78">
                  <c:v>63.160144927536237</c:v>
                </c:pt>
                <c:pt idx="79">
                  <c:v>63.160144927536237</c:v>
                </c:pt>
                <c:pt idx="80">
                  <c:v>63.160144927536237</c:v>
                </c:pt>
                <c:pt idx="81">
                  <c:v>63.160144927536237</c:v>
                </c:pt>
                <c:pt idx="82">
                  <c:v>63.160144927536237</c:v>
                </c:pt>
                <c:pt idx="83">
                  <c:v>63.160144927536237</c:v>
                </c:pt>
                <c:pt idx="84">
                  <c:v>63.160144927536237</c:v>
                </c:pt>
                <c:pt idx="85">
                  <c:v>63.160144927536237</c:v>
                </c:pt>
                <c:pt idx="86">
                  <c:v>63.160144927536237</c:v>
                </c:pt>
                <c:pt idx="87">
                  <c:v>63.160144927536237</c:v>
                </c:pt>
                <c:pt idx="88">
                  <c:v>63.160144927536237</c:v>
                </c:pt>
                <c:pt idx="89">
                  <c:v>63.160144927536237</c:v>
                </c:pt>
                <c:pt idx="90">
                  <c:v>63.160144927536237</c:v>
                </c:pt>
                <c:pt idx="91">
                  <c:v>63.160144927536237</c:v>
                </c:pt>
                <c:pt idx="92">
                  <c:v>63.160144927536237</c:v>
                </c:pt>
                <c:pt idx="93">
                  <c:v>63.160144927536237</c:v>
                </c:pt>
                <c:pt idx="94">
                  <c:v>63.160144927536237</c:v>
                </c:pt>
                <c:pt idx="95">
                  <c:v>63.160144927536237</c:v>
                </c:pt>
                <c:pt idx="96">
                  <c:v>63.160144927536237</c:v>
                </c:pt>
                <c:pt idx="97">
                  <c:v>63.160144927536237</c:v>
                </c:pt>
                <c:pt idx="98">
                  <c:v>63.160144927536237</c:v>
                </c:pt>
                <c:pt idx="99">
                  <c:v>63.160144927536237</c:v>
                </c:pt>
                <c:pt idx="100">
                  <c:v>63.160144927536237</c:v>
                </c:pt>
                <c:pt idx="101">
                  <c:v>63.160144927536237</c:v>
                </c:pt>
                <c:pt idx="102">
                  <c:v>63.160144927536237</c:v>
                </c:pt>
                <c:pt idx="103">
                  <c:v>63.160144927536237</c:v>
                </c:pt>
                <c:pt idx="104">
                  <c:v>63.160144927536237</c:v>
                </c:pt>
                <c:pt idx="105">
                  <c:v>63.160144927536237</c:v>
                </c:pt>
                <c:pt idx="106">
                  <c:v>63.160144927536237</c:v>
                </c:pt>
                <c:pt idx="107">
                  <c:v>63.160144927536237</c:v>
                </c:pt>
                <c:pt idx="108">
                  <c:v>63.160144927536237</c:v>
                </c:pt>
                <c:pt idx="109">
                  <c:v>63.160144927536237</c:v>
                </c:pt>
                <c:pt idx="110">
                  <c:v>63.160144927536237</c:v>
                </c:pt>
                <c:pt idx="111">
                  <c:v>63.160144927536237</c:v>
                </c:pt>
                <c:pt idx="112">
                  <c:v>63.160144927536237</c:v>
                </c:pt>
                <c:pt idx="113">
                  <c:v>63.160144927536237</c:v>
                </c:pt>
                <c:pt idx="114">
                  <c:v>63.160144927536237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D2-7341-B1B8-9DEF8E2D8D45}"/>
            </c:ext>
          </c:extLst>
        </c:ser>
        <c:ser>
          <c:idx val="4"/>
          <c:order val="4"/>
          <c:tx>
            <c:v>1-Sigma</c:v>
          </c:tx>
          <c:spPr>
            <a:ln>
              <a:solidFill>
                <a:srgbClr val="00B050"/>
              </a:solidFill>
              <a:prstDash val="lgDashDotDot"/>
            </a:ln>
          </c:spPr>
          <c:marker>
            <c:symbol val="none"/>
          </c:marker>
          <c:cat>
            <c:strRef>
              <c:f>[0]!PeriodMn</c:f>
              <c:strCache>
                <c:ptCount val="115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  <c:pt idx="70">
                  <c:v>2023-10-02</c:v>
                </c:pt>
                <c:pt idx="71">
                  <c:v>2023-10-03</c:v>
                </c:pt>
                <c:pt idx="72">
                  <c:v>2023-10-04</c:v>
                </c:pt>
                <c:pt idx="73">
                  <c:v>2023-10-05</c:v>
                </c:pt>
                <c:pt idx="74">
                  <c:v>2023-10-06</c:v>
                </c:pt>
                <c:pt idx="75">
                  <c:v>2023-10-07</c:v>
                </c:pt>
                <c:pt idx="76">
                  <c:v>2023-10-08</c:v>
                </c:pt>
                <c:pt idx="77">
                  <c:v>2023-10-09</c:v>
                </c:pt>
                <c:pt idx="78">
                  <c:v>2023-10-10</c:v>
                </c:pt>
                <c:pt idx="79">
                  <c:v>2023-10-11</c:v>
                </c:pt>
                <c:pt idx="80">
                  <c:v>2023-10-12</c:v>
                </c:pt>
                <c:pt idx="81">
                  <c:v>2023-10-13</c:v>
                </c:pt>
                <c:pt idx="82">
                  <c:v>2023-10-14</c:v>
                </c:pt>
                <c:pt idx="83">
                  <c:v>2023-10-15</c:v>
                </c:pt>
                <c:pt idx="84">
                  <c:v>2023-10-16</c:v>
                </c:pt>
                <c:pt idx="85">
                  <c:v>2023-10-17</c:v>
                </c:pt>
                <c:pt idx="86">
                  <c:v>2023-10-18</c:v>
                </c:pt>
                <c:pt idx="87">
                  <c:v>2023-10-19</c:v>
                </c:pt>
                <c:pt idx="88">
                  <c:v>2023-10-20</c:v>
                </c:pt>
                <c:pt idx="89">
                  <c:v>2023-10-21</c:v>
                </c:pt>
                <c:pt idx="90">
                  <c:v>2023-10-22</c:v>
                </c:pt>
                <c:pt idx="91">
                  <c:v>2023-10-23</c:v>
                </c:pt>
                <c:pt idx="92">
                  <c:v>2023-10-24</c:v>
                </c:pt>
                <c:pt idx="93">
                  <c:v>2023-10-25</c:v>
                </c:pt>
                <c:pt idx="94">
                  <c:v>2023-10-26</c:v>
                </c:pt>
                <c:pt idx="95">
                  <c:v>2023-10-27</c:v>
                </c:pt>
                <c:pt idx="96">
                  <c:v>2023-10-28</c:v>
                </c:pt>
                <c:pt idx="97">
                  <c:v>2023-10-29</c:v>
                </c:pt>
                <c:pt idx="98">
                  <c:v>2023-10-30</c:v>
                </c:pt>
                <c:pt idx="99">
                  <c:v>2023-10-31</c:v>
                </c:pt>
                <c:pt idx="100">
                  <c:v>2023-11-01</c:v>
                </c:pt>
                <c:pt idx="101">
                  <c:v>2023-11-02</c:v>
                </c:pt>
                <c:pt idx="102">
                  <c:v>2023-11-03</c:v>
                </c:pt>
                <c:pt idx="103">
                  <c:v>2023-11-04</c:v>
                </c:pt>
                <c:pt idx="104">
                  <c:v>2023-11-05</c:v>
                </c:pt>
                <c:pt idx="105">
                  <c:v>2023-11-06</c:v>
                </c:pt>
                <c:pt idx="106">
                  <c:v>2023-11-07</c:v>
                </c:pt>
                <c:pt idx="107">
                  <c:v>2023-11-08</c:v>
                </c:pt>
                <c:pt idx="108">
                  <c:v>2023-11-09</c:v>
                </c:pt>
                <c:pt idx="109">
                  <c:v>2023-11-10</c:v>
                </c:pt>
                <c:pt idx="110">
                  <c:v>2023-11-11</c:v>
                </c:pt>
                <c:pt idx="111">
                  <c:v>2023-11-12</c:v>
                </c:pt>
                <c:pt idx="112">
                  <c:v>2023-11-13</c:v>
                </c:pt>
                <c:pt idx="113">
                  <c:v>2023-11-14</c:v>
                </c:pt>
                <c:pt idx="114">
                  <c:v>2023-11-15</c:v>
                </c:pt>
              </c:strCache>
            </c:strRef>
          </c:cat>
          <c:val>
            <c:numRef>
              <c:f>[0]!LCL_XMn1sig</c:f>
              <c:numCache>
                <c:formatCode>0.0</c:formatCode>
                <c:ptCount val="115"/>
                <c:pt idx="0">
                  <c:v>36.871256038647346</c:v>
                </c:pt>
                <c:pt idx="1">
                  <c:v>36.871256038647346</c:v>
                </c:pt>
                <c:pt idx="2">
                  <c:v>36.871256038647346</c:v>
                </c:pt>
                <c:pt idx="3">
                  <c:v>36.871256038647346</c:v>
                </c:pt>
                <c:pt idx="4">
                  <c:v>36.871256038647346</c:v>
                </c:pt>
                <c:pt idx="5">
                  <c:v>36.871256038647346</c:v>
                </c:pt>
                <c:pt idx="6">
                  <c:v>36.871256038647346</c:v>
                </c:pt>
                <c:pt idx="7">
                  <c:v>36.871256038647346</c:v>
                </c:pt>
                <c:pt idx="8">
                  <c:v>36.871256038647346</c:v>
                </c:pt>
                <c:pt idx="9">
                  <c:v>36.871256038647346</c:v>
                </c:pt>
                <c:pt idx="10">
                  <c:v>36.871256038647346</c:v>
                </c:pt>
                <c:pt idx="11">
                  <c:v>36.871256038647346</c:v>
                </c:pt>
                <c:pt idx="12">
                  <c:v>36.871256038647346</c:v>
                </c:pt>
                <c:pt idx="13">
                  <c:v>36.871256038647346</c:v>
                </c:pt>
                <c:pt idx="14">
                  <c:v>36.871256038647346</c:v>
                </c:pt>
                <c:pt idx="15">
                  <c:v>36.871256038647346</c:v>
                </c:pt>
                <c:pt idx="16">
                  <c:v>36.871256038647346</c:v>
                </c:pt>
                <c:pt idx="17">
                  <c:v>36.871256038647346</c:v>
                </c:pt>
                <c:pt idx="18">
                  <c:v>36.871256038647346</c:v>
                </c:pt>
                <c:pt idx="19">
                  <c:v>36.871256038647346</c:v>
                </c:pt>
                <c:pt idx="20">
                  <c:v>36.871256038647346</c:v>
                </c:pt>
                <c:pt idx="21">
                  <c:v>36.871256038647346</c:v>
                </c:pt>
                <c:pt idx="22">
                  <c:v>36.871256038647346</c:v>
                </c:pt>
                <c:pt idx="23">
                  <c:v>36.871256038647346</c:v>
                </c:pt>
                <c:pt idx="24">
                  <c:v>36.871256038647346</c:v>
                </c:pt>
                <c:pt idx="25">
                  <c:v>36.871256038647346</c:v>
                </c:pt>
                <c:pt idx="26">
                  <c:v>36.871256038647346</c:v>
                </c:pt>
                <c:pt idx="27">
                  <c:v>36.871256038647346</c:v>
                </c:pt>
                <c:pt idx="28">
                  <c:v>36.871256038647346</c:v>
                </c:pt>
                <c:pt idx="29">
                  <c:v>36.871256038647346</c:v>
                </c:pt>
                <c:pt idx="30">
                  <c:v>36.871256038647346</c:v>
                </c:pt>
                <c:pt idx="31">
                  <c:v>36.871256038647346</c:v>
                </c:pt>
                <c:pt idx="32">
                  <c:v>36.871256038647346</c:v>
                </c:pt>
                <c:pt idx="33">
                  <c:v>36.871256038647346</c:v>
                </c:pt>
                <c:pt idx="34">
                  <c:v>36.871256038647346</c:v>
                </c:pt>
                <c:pt idx="35">
                  <c:v>36.871256038647346</c:v>
                </c:pt>
                <c:pt idx="36">
                  <c:v>36.871256038647346</c:v>
                </c:pt>
                <c:pt idx="37">
                  <c:v>36.871256038647346</c:v>
                </c:pt>
                <c:pt idx="38">
                  <c:v>36.871256038647346</c:v>
                </c:pt>
                <c:pt idx="39">
                  <c:v>36.871256038647346</c:v>
                </c:pt>
                <c:pt idx="40">
                  <c:v>36.871256038647346</c:v>
                </c:pt>
                <c:pt idx="41">
                  <c:v>36.871256038647346</c:v>
                </c:pt>
                <c:pt idx="42">
                  <c:v>36.871256038647346</c:v>
                </c:pt>
                <c:pt idx="43">
                  <c:v>36.871256038647346</c:v>
                </c:pt>
                <c:pt idx="44">
                  <c:v>36.871256038647346</c:v>
                </c:pt>
                <c:pt idx="45">
                  <c:v>36.871256038647346</c:v>
                </c:pt>
                <c:pt idx="46">
                  <c:v>36.871256038647346</c:v>
                </c:pt>
                <c:pt idx="47">
                  <c:v>36.871256038647346</c:v>
                </c:pt>
                <c:pt idx="48">
                  <c:v>36.871256038647346</c:v>
                </c:pt>
                <c:pt idx="49">
                  <c:v>36.871256038647346</c:v>
                </c:pt>
                <c:pt idx="50">
                  <c:v>36.871256038647346</c:v>
                </c:pt>
                <c:pt idx="51">
                  <c:v>36.871256038647346</c:v>
                </c:pt>
                <c:pt idx="52">
                  <c:v>36.871256038647346</c:v>
                </c:pt>
                <c:pt idx="53">
                  <c:v>36.871256038647346</c:v>
                </c:pt>
                <c:pt idx="54">
                  <c:v>36.871256038647346</c:v>
                </c:pt>
                <c:pt idx="55">
                  <c:v>36.871256038647346</c:v>
                </c:pt>
                <c:pt idx="56">
                  <c:v>36.871256038647346</c:v>
                </c:pt>
                <c:pt idx="57">
                  <c:v>36.871256038647346</c:v>
                </c:pt>
                <c:pt idx="58">
                  <c:v>36.871256038647346</c:v>
                </c:pt>
                <c:pt idx="59">
                  <c:v>36.871256038647346</c:v>
                </c:pt>
                <c:pt idx="60">
                  <c:v>36.871256038647346</c:v>
                </c:pt>
                <c:pt idx="61">
                  <c:v>36.871256038647346</c:v>
                </c:pt>
                <c:pt idx="62">
                  <c:v>36.871256038647346</c:v>
                </c:pt>
                <c:pt idx="63">
                  <c:v>36.871256038647346</c:v>
                </c:pt>
                <c:pt idx="64">
                  <c:v>36.871256038647346</c:v>
                </c:pt>
                <c:pt idx="65">
                  <c:v>36.871256038647346</c:v>
                </c:pt>
                <c:pt idx="66">
                  <c:v>36.871256038647346</c:v>
                </c:pt>
                <c:pt idx="67">
                  <c:v>36.871256038647346</c:v>
                </c:pt>
                <c:pt idx="68">
                  <c:v>36.871256038647346</c:v>
                </c:pt>
                <c:pt idx="69">
                  <c:v>36.871256038647346</c:v>
                </c:pt>
                <c:pt idx="70">
                  <c:v>36.871256038647346</c:v>
                </c:pt>
                <c:pt idx="71">
                  <c:v>36.871256038647346</c:v>
                </c:pt>
                <c:pt idx="72">
                  <c:v>36.871256038647346</c:v>
                </c:pt>
                <c:pt idx="73">
                  <c:v>36.871256038647346</c:v>
                </c:pt>
                <c:pt idx="74">
                  <c:v>36.871256038647346</c:v>
                </c:pt>
                <c:pt idx="75">
                  <c:v>36.871256038647346</c:v>
                </c:pt>
                <c:pt idx="76">
                  <c:v>36.871256038647346</c:v>
                </c:pt>
                <c:pt idx="77">
                  <c:v>36.871256038647346</c:v>
                </c:pt>
                <c:pt idx="78">
                  <c:v>36.871256038647346</c:v>
                </c:pt>
                <c:pt idx="79">
                  <c:v>36.871256038647346</c:v>
                </c:pt>
                <c:pt idx="80">
                  <c:v>36.871256038647346</c:v>
                </c:pt>
                <c:pt idx="81">
                  <c:v>36.871256038647346</c:v>
                </c:pt>
                <c:pt idx="82">
                  <c:v>36.871256038647346</c:v>
                </c:pt>
                <c:pt idx="83">
                  <c:v>36.871256038647346</c:v>
                </c:pt>
                <c:pt idx="84">
                  <c:v>36.871256038647346</c:v>
                </c:pt>
                <c:pt idx="85">
                  <c:v>36.871256038647346</c:v>
                </c:pt>
                <c:pt idx="86">
                  <c:v>36.871256038647346</c:v>
                </c:pt>
                <c:pt idx="87">
                  <c:v>36.871256038647346</c:v>
                </c:pt>
                <c:pt idx="88">
                  <c:v>36.871256038647346</c:v>
                </c:pt>
                <c:pt idx="89">
                  <c:v>36.871256038647346</c:v>
                </c:pt>
                <c:pt idx="90">
                  <c:v>36.871256038647346</c:v>
                </c:pt>
                <c:pt idx="91">
                  <c:v>36.871256038647346</c:v>
                </c:pt>
                <c:pt idx="92">
                  <c:v>36.871256038647346</c:v>
                </c:pt>
                <c:pt idx="93">
                  <c:v>36.871256038647346</c:v>
                </c:pt>
                <c:pt idx="94">
                  <c:v>36.871256038647346</c:v>
                </c:pt>
                <c:pt idx="95">
                  <c:v>36.871256038647346</c:v>
                </c:pt>
                <c:pt idx="96">
                  <c:v>36.871256038647346</c:v>
                </c:pt>
                <c:pt idx="97">
                  <c:v>36.871256038647346</c:v>
                </c:pt>
                <c:pt idx="98">
                  <c:v>36.871256038647346</c:v>
                </c:pt>
                <c:pt idx="99">
                  <c:v>36.871256038647346</c:v>
                </c:pt>
                <c:pt idx="100">
                  <c:v>36.871256038647346</c:v>
                </c:pt>
                <c:pt idx="101">
                  <c:v>36.871256038647346</c:v>
                </c:pt>
                <c:pt idx="102">
                  <c:v>36.871256038647346</c:v>
                </c:pt>
                <c:pt idx="103">
                  <c:v>36.871256038647346</c:v>
                </c:pt>
                <c:pt idx="104">
                  <c:v>36.871256038647346</c:v>
                </c:pt>
                <c:pt idx="105">
                  <c:v>36.871256038647346</c:v>
                </c:pt>
                <c:pt idx="106">
                  <c:v>36.871256038647346</c:v>
                </c:pt>
                <c:pt idx="107">
                  <c:v>36.871256038647346</c:v>
                </c:pt>
                <c:pt idx="108">
                  <c:v>36.871256038647346</c:v>
                </c:pt>
                <c:pt idx="109">
                  <c:v>36.871256038647346</c:v>
                </c:pt>
                <c:pt idx="110">
                  <c:v>36.871256038647346</c:v>
                </c:pt>
                <c:pt idx="111">
                  <c:v>36.871256038647346</c:v>
                </c:pt>
                <c:pt idx="112">
                  <c:v>36.871256038647346</c:v>
                </c:pt>
                <c:pt idx="113">
                  <c:v>36.871256038647346</c:v>
                </c:pt>
                <c:pt idx="114">
                  <c:v>36.871256038647346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D2-7341-B1B8-9DEF8E2D8D45}"/>
            </c:ext>
          </c:extLst>
        </c:ser>
        <c:ser>
          <c:idx val="5"/>
          <c:order val="5"/>
          <c:tx>
            <c:v>2-Sigma</c:v>
          </c:tx>
          <c:spPr>
            <a:ln>
              <a:solidFill>
                <a:srgbClr val="FFC000"/>
              </a:solidFill>
              <a:prstDash val="sysDot"/>
            </a:ln>
          </c:spPr>
          <c:marker>
            <c:symbol val="none"/>
          </c:marker>
          <c:cat>
            <c:strRef>
              <c:f>[0]!PeriodMn</c:f>
              <c:strCache>
                <c:ptCount val="115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  <c:pt idx="70">
                  <c:v>2023-10-02</c:v>
                </c:pt>
                <c:pt idx="71">
                  <c:v>2023-10-03</c:v>
                </c:pt>
                <c:pt idx="72">
                  <c:v>2023-10-04</c:v>
                </c:pt>
                <c:pt idx="73">
                  <c:v>2023-10-05</c:v>
                </c:pt>
                <c:pt idx="74">
                  <c:v>2023-10-06</c:v>
                </c:pt>
                <c:pt idx="75">
                  <c:v>2023-10-07</c:v>
                </c:pt>
                <c:pt idx="76">
                  <c:v>2023-10-08</c:v>
                </c:pt>
                <c:pt idx="77">
                  <c:v>2023-10-09</c:v>
                </c:pt>
                <c:pt idx="78">
                  <c:v>2023-10-10</c:v>
                </c:pt>
                <c:pt idx="79">
                  <c:v>2023-10-11</c:v>
                </c:pt>
                <c:pt idx="80">
                  <c:v>2023-10-12</c:v>
                </c:pt>
                <c:pt idx="81">
                  <c:v>2023-10-13</c:v>
                </c:pt>
                <c:pt idx="82">
                  <c:v>2023-10-14</c:v>
                </c:pt>
                <c:pt idx="83">
                  <c:v>2023-10-15</c:v>
                </c:pt>
                <c:pt idx="84">
                  <c:v>2023-10-16</c:v>
                </c:pt>
                <c:pt idx="85">
                  <c:v>2023-10-17</c:v>
                </c:pt>
                <c:pt idx="86">
                  <c:v>2023-10-18</c:v>
                </c:pt>
                <c:pt idx="87">
                  <c:v>2023-10-19</c:v>
                </c:pt>
                <c:pt idx="88">
                  <c:v>2023-10-20</c:v>
                </c:pt>
                <c:pt idx="89">
                  <c:v>2023-10-21</c:v>
                </c:pt>
                <c:pt idx="90">
                  <c:v>2023-10-22</c:v>
                </c:pt>
                <c:pt idx="91">
                  <c:v>2023-10-23</c:v>
                </c:pt>
                <c:pt idx="92">
                  <c:v>2023-10-24</c:v>
                </c:pt>
                <c:pt idx="93">
                  <c:v>2023-10-25</c:v>
                </c:pt>
                <c:pt idx="94">
                  <c:v>2023-10-26</c:v>
                </c:pt>
                <c:pt idx="95">
                  <c:v>2023-10-27</c:v>
                </c:pt>
                <c:pt idx="96">
                  <c:v>2023-10-28</c:v>
                </c:pt>
                <c:pt idx="97">
                  <c:v>2023-10-29</c:v>
                </c:pt>
                <c:pt idx="98">
                  <c:v>2023-10-30</c:v>
                </c:pt>
                <c:pt idx="99">
                  <c:v>2023-10-31</c:v>
                </c:pt>
                <c:pt idx="100">
                  <c:v>2023-11-01</c:v>
                </c:pt>
                <c:pt idx="101">
                  <c:v>2023-11-02</c:v>
                </c:pt>
                <c:pt idx="102">
                  <c:v>2023-11-03</c:v>
                </c:pt>
                <c:pt idx="103">
                  <c:v>2023-11-04</c:v>
                </c:pt>
                <c:pt idx="104">
                  <c:v>2023-11-05</c:v>
                </c:pt>
                <c:pt idx="105">
                  <c:v>2023-11-06</c:v>
                </c:pt>
                <c:pt idx="106">
                  <c:v>2023-11-07</c:v>
                </c:pt>
                <c:pt idx="107">
                  <c:v>2023-11-08</c:v>
                </c:pt>
                <c:pt idx="108">
                  <c:v>2023-11-09</c:v>
                </c:pt>
                <c:pt idx="109">
                  <c:v>2023-11-10</c:v>
                </c:pt>
                <c:pt idx="110">
                  <c:v>2023-11-11</c:v>
                </c:pt>
                <c:pt idx="111">
                  <c:v>2023-11-12</c:v>
                </c:pt>
                <c:pt idx="112">
                  <c:v>2023-11-13</c:v>
                </c:pt>
                <c:pt idx="113">
                  <c:v>2023-11-14</c:v>
                </c:pt>
                <c:pt idx="114">
                  <c:v>2023-11-15</c:v>
                </c:pt>
              </c:strCache>
            </c:strRef>
          </c:cat>
          <c:val>
            <c:numRef>
              <c:f>[0]!LCL_XMn2sig</c:f>
              <c:numCache>
                <c:formatCode>0.0</c:formatCode>
                <c:ptCount val="115"/>
                <c:pt idx="0">
                  <c:v>30.299033816425123</c:v>
                </c:pt>
                <c:pt idx="1">
                  <c:v>30.299033816425123</c:v>
                </c:pt>
                <c:pt idx="2">
                  <c:v>30.299033816425123</c:v>
                </c:pt>
                <c:pt idx="3">
                  <c:v>30.299033816425123</c:v>
                </c:pt>
                <c:pt idx="4">
                  <c:v>30.299033816425123</c:v>
                </c:pt>
                <c:pt idx="5">
                  <c:v>30.299033816425123</c:v>
                </c:pt>
                <c:pt idx="6">
                  <c:v>30.299033816425123</c:v>
                </c:pt>
                <c:pt idx="7">
                  <c:v>30.299033816425123</c:v>
                </c:pt>
                <c:pt idx="8">
                  <c:v>30.299033816425123</c:v>
                </c:pt>
                <c:pt idx="9">
                  <c:v>30.299033816425123</c:v>
                </c:pt>
                <c:pt idx="10">
                  <c:v>30.299033816425123</c:v>
                </c:pt>
                <c:pt idx="11">
                  <c:v>30.299033816425123</c:v>
                </c:pt>
                <c:pt idx="12">
                  <c:v>30.299033816425123</c:v>
                </c:pt>
                <c:pt idx="13">
                  <c:v>30.299033816425123</c:v>
                </c:pt>
                <c:pt idx="14">
                  <c:v>30.299033816425123</c:v>
                </c:pt>
                <c:pt idx="15">
                  <c:v>30.299033816425123</c:v>
                </c:pt>
                <c:pt idx="16">
                  <c:v>30.299033816425123</c:v>
                </c:pt>
                <c:pt idx="17">
                  <c:v>30.299033816425123</c:v>
                </c:pt>
                <c:pt idx="18">
                  <c:v>30.299033816425123</c:v>
                </c:pt>
                <c:pt idx="19">
                  <c:v>30.299033816425123</c:v>
                </c:pt>
                <c:pt idx="20">
                  <c:v>30.299033816425123</c:v>
                </c:pt>
                <c:pt idx="21">
                  <c:v>30.299033816425123</c:v>
                </c:pt>
                <c:pt idx="22">
                  <c:v>30.299033816425123</c:v>
                </c:pt>
                <c:pt idx="23">
                  <c:v>30.299033816425123</c:v>
                </c:pt>
                <c:pt idx="24">
                  <c:v>30.299033816425123</c:v>
                </c:pt>
                <c:pt idx="25">
                  <c:v>30.299033816425123</c:v>
                </c:pt>
                <c:pt idx="26">
                  <c:v>30.299033816425123</c:v>
                </c:pt>
                <c:pt idx="27">
                  <c:v>30.299033816425123</c:v>
                </c:pt>
                <c:pt idx="28">
                  <c:v>30.299033816425123</c:v>
                </c:pt>
                <c:pt idx="29">
                  <c:v>30.299033816425123</c:v>
                </c:pt>
                <c:pt idx="30">
                  <c:v>30.299033816425123</c:v>
                </c:pt>
                <c:pt idx="31">
                  <c:v>30.299033816425123</c:v>
                </c:pt>
                <c:pt idx="32">
                  <c:v>30.299033816425123</c:v>
                </c:pt>
                <c:pt idx="33">
                  <c:v>30.299033816425123</c:v>
                </c:pt>
                <c:pt idx="34">
                  <c:v>30.299033816425123</c:v>
                </c:pt>
                <c:pt idx="35">
                  <c:v>30.299033816425123</c:v>
                </c:pt>
                <c:pt idx="36">
                  <c:v>30.299033816425123</c:v>
                </c:pt>
                <c:pt idx="37">
                  <c:v>30.299033816425123</c:v>
                </c:pt>
                <c:pt idx="38">
                  <c:v>30.299033816425123</c:v>
                </c:pt>
                <c:pt idx="39">
                  <c:v>30.299033816425123</c:v>
                </c:pt>
                <c:pt idx="40">
                  <c:v>30.299033816425123</c:v>
                </c:pt>
                <c:pt idx="41">
                  <c:v>30.299033816425123</c:v>
                </c:pt>
                <c:pt idx="42">
                  <c:v>30.299033816425123</c:v>
                </c:pt>
                <c:pt idx="43">
                  <c:v>30.299033816425123</c:v>
                </c:pt>
                <c:pt idx="44">
                  <c:v>30.299033816425123</c:v>
                </c:pt>
                <c:pt idx="45">
                  <c:v>30.299033816425123</c:v>
                </c:pt>
                <c:pt idx="46">
                  <c:v>30.299033816425123</c:v>
                </c:pt>
                <c:pt idx="47">
                  <c:v>30.299033816425123</c:v>
                </c:pt>
                <c:pt idx="48">
                  <c:v>30.299033816425123</c:v>
                </c:pt>
                <c:pt idx="49">
                  <c:v>30.299033816425123</c:v>
                </c:pt>
                <c:pt idx="50">
                  <c:v>30.299033816425123</c:v>
                </c:pt>
                <c:pt idx="51">
                  <c:v>30.299033816425123</c:v>
                </c:pt>
                <c:pt idx="52">
                  <c:v>30.299033816425123</c:v>
                </c:pt>
                <c:pt idx="53">
                  <c:v>30.299033816425123</c:v>
                </c:pt>
                <c:pt idx="54">
                  <c:v>30.299033816425123</c:v>
                </c:pt>
                <c:pt idx="55">
                  <c:v>30.299033816425123</c:v>
                </c:pt>
                <c:pt idx="56">
                  <c:v>30.299033816425123</c:v>
                </c:pt>
                <c:pt idx="57">
                  <c:v>30.299033816425123</c:v>
                </c:pt>
                <c:pt idx="58">
                  <c:v>30.299033816425123</c:v>
                </c:pt>
                <c:pt idx="59">
                  <c:v>30.299033816425123</c:v>
                </c:pt>
                <c:pt idx="60">
                  <c:v>30.299033816425123</c:v>
                </c:pt>
                <c:pt idx="61">
                  <c:v>30.299033816425123</c:v>
                </c:pt>
                <c:pt idx="62">
                  <c:v>30.299033816425123</c:v>
                </c:pt>
                <c:pt idx="63">
                  <c:v>30.299033816425123</c:v>
                </c:pt>
                <c:pt idx="64">
                  <c:v>30.299033816425123</c:v>
                </c:pt>
                <c:pt idx="65">
                  <c:v>30.299033816425123</c:v>
                </c:pt>
                <c:pt idx="66">
                  <c:v>30.299033816425123</c:v>
                </c:pt>
                <c:pt idx="67">
                  <c:v>30.299033816425123</c:v>
                </c:pt>
                <c:pt idx="68">
                  <c:v>30.299033816425123</c:v>
                </c:pt>
                <c:pt idx="69">
                  <c:v>30.299033816425123</c:v>
                </c:pt>
                <c:pt idx="70">
                  <c:v>30.299033816425123</c:v>
                </c:pt>
                <c:pt idx="71">
                  <c:v>30.299033816425123</c:v>
                </c:pt>
                <c:pt idx="72">
                  <c:v>30.299033816425123</c:v>
                </c:pt>
                <c:pt idx="73">
                  <c:v>30.299033816425123</c:v>
                </c:pt>
                <c:pt idx="74">
                  <c:v>30.299033816425123</c:v>
                </c:pt>
                <c:pt idx="75">
                  <c:v>30.299033816425123</c:v>
                </c:pt>
                <c:pt idx="76">
                  <c:v>30.299033816425123</c:v>
                </c:pt>
                <c:pt idx="77">
                  <c:v>30.299033816425123</c:v>
                </c:pt>
                <c:pt idx="78">
                  <c:v>30.299033816425123</c:v>
                </c:pt>
                <c:pt idx="79">
                  <c:v>30.299033816425123</c:v>
                </c:pt>
                <c:pt idx="80">
                  <c:v>30.299033816425123</c:v>
                </c:pt>
                <c:pt idx="81">
                  <c:v>30.299033816425123</c:v>
                </c:pt>
                <c:pt idx="82">
                  <c:v>30.299033816425123</c:v>
                </c:pt>
                <c:pt idx="83">
                  <c:v>30.299033816425123</c:v>
                </c:pt>
                <c:pt idx="84">
                  <c:v>30.299033816425123</c:v>
                </c:pt>
                <c:pt idx="85">
                  <c:v>30.299033816425123</c:v>
                </c:pt>
                <c:pt idx="86">
                  <c:v>30.299033816425123</c:v>
                </c:pt>
                <c:pt idx="87">
                  <c:v>30.299033816425123</c:v>
                </c:pt>
                <c:pt idx="88">
                  <c:v>30.299033816425123</c:v>
                </c:pt>
                <c:pt idx="89">
                  <c:v>30.299033816425123</c:v>
                </c:pt>
                <c:pt idx="90">
                  <c:v>30.299033816425123</c:v>
                </c:pt>
                <c:pt idx="91">
                  <c:v>30.299033816425123</c:v>
                </c:pt>
                <c:pt idx="92">
                  <c:v>30.299033816425123</c:v>
                </c:pt>
                <c:pt idx="93">
                  <c:v>30.299033816425123</c:v>
                </c:pt>
                <c:pt idx="94">
                  <c:v>30.299033816425123</c:v>
                </c:pt>
                <c:pt idx="95">
                  <c:v>30.299033816425123</c:v>
                </c:pt>
                <c:pt idx="96">
                  <c:v>30.299033816425123</c:v>
                </c:pt>
                <c:pt idx="97">
                  <c:v>30.299033816425123</c:v>
                </c:pt>
                <c:pt idx="98">
                  <c:v>30.299033816425123</c:v>
                </c:pt>
                <c:pt idx="99">
                  <c:v>30.299033816425123</c:v>
                </c:pt>
                <c:pt idx="100">
                  <c:v>30.299033816425123</c:v>
                </c:pt>
                <c:pt idx="101">
                  <c:v>30.299033816425123</c:v>
                </c:pt>
                <c:pt idx="102">
                  <c:v>30.299033816425123</c:v>
                </c:pt>
                <c:pt idx="103">
                  <c:v>30.299033816425123</c:v>
                </c:pt>
                <c:pt idx="104">
                  <c:v>30.299033816425123</c:v>
                </c:pt>
                <c:pt idx="105">
                  <c:v>30.299033816425123</c:v>
                </c:pt>
                <c:pt idx="106">
                  <c:v>30.299033816425123</c:v>
                </c:pt>
                <c:pt idx="107">
                  <c:v>30.299033816425123</c:v>
                </c:pt>
                <c:pt idx="108">
                  <c:v>30.299033816425123</c:v>
                </c:pt>
                <c:pt idx="109">
                  <c:v>30.299033816425123</c:v>
                </c:pt>
                <c:pt idx="110">
                  <c:v>30.299033816425123</c:v>
                </c:pt>
                <c:pt idx="111">
                  <c:v>30.299033816425123</c:v>
                </c:pt>
                <c:pt idx="112">
                  <c:v>30.299033816425123</c:v>
                </c:pt>
                <c:pt idx="113">
                  <c:v>30.299033816425123</c:v>
                </c:pt>
                <c:pt idx="114">
                  <c:v>30.299033816425123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D2-7341-B1B8-9DEF8E2D8D45}"/>
            </c:ext>
          </c:extLst>
        </c:ser>
        <c:ser>
          <c:idx val="6"/>
          <c:order val="6"/>
          <c:tx>
            <c:v>UNPL 1-Sigma</c:v>
          </c:tx>
          <c:spPr>
            <a:ln>
              <a:solidFill>
                <a:srgbClr val="00B050"/>
              </a:solidFill>
              <a:prstDash val="lgDashDotDot"/>
            </a:ln>
          </c:spPr>
          <c:marker>
            <c:symbol val="none"/>
          </c:marker>
          <c:cat>
            <c:strRef>
              <c:f>[0]!PeriodMn</c:f>
              <c:strCache>
                <c:ptCount val="115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  <c:pt idx="70">
                  <c:v>2023-10-02</c:v>
                </c:pt>
                <c:pt idx="71">
                  <c:v>2023-10-03</c:v>
                </c:pt>
                <c:pt idx="72">
                  <c:v>2023-10-04</c:v>
                </c:pt>
                <c:pt idx="73">
                  <c:v>2023-10-05</c:v>
                </c:pt>
                <c:pt idx="74">
                  <c:v>2023-10-06</c:v>
                </c:pt>
                <c:pt idx="75">
                  <c:v>2023-10-07</c:v>
                </c:pt>
                <c:pt idx="76">
                  <c:v>2023-10-08</c:v>
                </c:pt>
                <c:pt idx="77">
                  <c:v>2023-10-09</c:v>
                </c:pt>
                <c:pt idx="78">
                  <c:v>2023-10-10</c:v>
                </c:pt>
                <c:pt idx="79">
                  <c:v>2023-10-11</c:v>
                </c:pt>
                <c:pt idx="80">
                  <c:v>2023-10-12</c:v>
                </c:pt>
                <c:pt idx="81">
                  <c:v>2023-10-13</c:v>
                </c:pt>
                <c:pt idx="82">
                  <c:v>2023-10-14</c:v>
                </c:pt>
                <c:pt idx="83">
                  <c:v>2023-10-15</c:v>
                </c:pt>
                <c:pt idx="84">
                  <c:v>2023-10-16</c:v>
                </c:pt>
                <c:pt idx="85">
                  <c:v>2023-10-17</c:v>
                </c:pt>
                <c:pt idx="86">
                  <c:v>2023-10-18</c:v>
                </c:pt>
                <c:pt idx="87">
                  <c:v>2023-10-19</c:v>
                </c:pt>
                <c:pt idx="88">
                  <c:v>2023-10-20</c:v>
                </c:pt>
                <c:pt idx="89">
                  <c:v>2023-10-21</c:v>
                </c:pt>
                <c:pt idx="90">
                  <c:v>2023-10-22</c:v>
                </c:pt>
                <c:pt idx="91">
                  <c:v>2023-10-23</c:v>
                </c:pt>
                <c:pt idx="92">
                  <c:v>2023-10-24</c:v>
                </c:pt>
                <c:pt idx="93">
                  <c:v>2023-10-25</c:v>
                </c:pt>
                <c:pt idx="94">
                  <c:v>2023-10-26</c:v>
                </c:pt>
                <c:pt idx="95">
                  <c:v>2023-10-27</c:v>
                </c:pt>
                <c:pt idx="96">
                  <c:v>2023-10-28</c:v>
                </c:pt>
                <c:pt idx="97">
                  <c:v>2023-10-29</c:v>
                </c:pt>
                <c:pt idx="98">
                  <c:v>2023-10-30</c:v>
                </c:pt>
                <c:pt idx="99">
                  <c:v>2023-10-31</c:v>
                </c:pt>
                <c:pt idx="100">
                  <c:v>2023-11-01</c:v>
                </c:pt>
                <c:pt idx="101">
                  <c:v>2023-11-02</c:v>
                </c:pt>
                <c:pt idx="102">
                  <c:v>2023-11-03</c:v>
                </c:pt>
                <c:pt idx="103">
                  <c:v>2023-11-04</c:v>
                </c:pt>
                <c:pt idx="104">
                  <c:v>2023-11-05</c:v>
                </c:pt>
                <c:pt idx="105">
                  <c:v>2023-11-06</c:v>
                </c:pt>
                <c:pt idx="106">
                  <c:v>2023-11-07</c:v>
                </c:pt>
                <c:pt idx="107">
                  <c:v>2023-11-08</c:v>
                </c:pt>
                <c:pt idx="108">
                  <c:v>2023-11-09</c:v>
                </c:pt>
                <c:pt idx="109">
                  <c:v>2023-11-10</c:v>
                </c:pt>
                <c:pt idx="110">
                  <c:v>2023-11-11</c:v>
                </c:pt>
                <c:pt idx="111">
                  <c:v>2023-11-12</c:v>
                </c:pt>
                <c:pt idx="112">
                  <c:v>2023-11-13</c:v>
                </c:pt>
                <c:pt idx="113">
                  <c:v>2023-11-14</c:v>
                </c:pt>
                <c:pt idx="114">
                  <c:v>2023-11-15</c:v>
                </c:pt>
              </c:strCache>
            </c:strRef>
          </c:cat>
          <c:val>
            <c:numRef>
              <c:f>[0]!UCL_XMn1sig</c:f>
              <c:numCache>
                <c:formatCode>0.0</c:formatCode>
                <c:ptCount val="115"/>
                <c:pt idx="0">
                  <c:v>50.015700483091791</c:v>
                </c:pt>
                <c:pt idx="1">
                  <c:v>50.015700483091791</c:v>
                </c:pt>
                <c:pt idx="2">
                  <c:v>50.015700483091791</c:v>
                </c:pt>
                <c:pt idx="3">
                  <c:v>50.015700483091791</c:v>
                </c:pt>
                <c:pt idx="4">
                  <c:v>50.015700483091791</c:v>
                </c:pt>
                <c:pt idx="5">
                  <c:v>50.015700483091791</c:v>
                </c:pt>
                <c:pt idx="6">
                  <c:v>50.015700483091791</c:v>
                </c:pt>
                <c:pt idx="7">
                  <c:v>50.015700483091791</c:v>
                </c:pt>
                <c:pt idx="8">
                  <c:v>50.015700483091791</c:v>
                </c:pt>
                <c:pt idx="9">
                  <c:v>50.015700483091791</c:v>
                </c:pt>
                <c:pt idx="10">
                  <c:v>50.015700483091791</c:v>
                </c:pt>
                <c:pt idx="11">
                  <c:v>50.015700483091791</c:v>
                </c:pt>
                <c:pt idx="12">
                  <c:v>50.015700483091791</c:v>
                </c:pt>
                <c:pt idx="13">
                  <c:v>50.015700483091791</c:v>
                </c:pt>
                <c:pt idx="14">
                  <c:v>50.015700483091791</c:v>
                </c:pt>
                <c:pt idx="15">
                  <c:v>50.015700483091791</c:v>
                </c:pt>
                <c:pt idx="16">
                  <c:v>50.015700483091791</c:v>
                </c:pt>
                <c:pt idx="17">
                  <c:v>50.015700483091791</c:v>
                </c:pt>
                <c:pt idx="18">
                  <c:v>50.015700483091791</c:v>
                </c:pt>
                <c:pt idx="19">
                  <c:v>50.015700483091791</c:v>
                </c:pt>
                <c:pt idx="20">
                  <c:v>50.015700483091791</c:v>
                </c:pt>
                <c:pt idx="21">
                  <c:v>50.015700483091791</c:v>
                </c:pt>
                <c:pt idx="22">
                  <c:v>50.015700483091791</c:v>
                </c:pt>
                <c:pt idx="23">
                  <c:v>50.015700483091791</c:v>
                </c:pt>
                <c:pt idx="24">
                  <c:v>50.015700483091791</c:v>
                </c:pt>
                <c:pt idx="25">
                  <c:v>50.015700483091791</c:v>
                </c:pt>
                <c:pt idx="26">
                  <c:v>50.015700483091791</c:v>
                </c:pt>
                <c:pt idx="27">
                  <c:v>50.015700483091791</c:v>
                </c:pt>
                <c:pt idx="28">
                  <c:v>50.015700483091791</c:v>
                </c:pt>
                <c:pt idx="29">
                  <c:v>50.015700483091791</c:v>
                </c:pt>
                <c:pt idx="30">
                  <c:v>50.015700483091791</c:v>
                </c:pt>
                <c:pt idx="31">
                  <c:v>50.015700483091791</c:v>
                </c:pt>
                <c:pt idx="32">
                  <c:v>50.015700483091791</c:v>
                </c:pt>
                <c:pt idx="33">
                  <c:v>50.015700483091791</c:v>
                </c:pt>
                <c:pt idx="34">
                  <c:v>50.015700483091791</c:v>
                </c:pt>
                <c:pt idx="35">
                  <c:v>50.015700483091791</c:v>
                </c:pt>
                <c:pt idx="36">
                  <c:v>50.015700483091791</c:v>
                </c:pt>
                <c:pt idx="37">
                  <c:v>50.015700483091791</c:v>
                </c:pt>
                <c:pt idx="38">
                  <c:v>50.015700483091791</c:v>
                </c:pt>
                <c:pt idx="39">
                  <c:v>50.015700483091791</c:v>
                </c:pt>
                <c:pt idx="40">
                  <c:v>50.015700483091791</c:v>
                </c:pt>
                <c:pt idx="41">
                  <c:v>50.015700483091791</c:v>
                </c:pt>
                <c:pt idx="42">
                  <c:v>50.015700483091791</c:v>
                </c:pt>
                <c:pt idx="43">
                  <c:v>50.015700483091791</c:v>
                </c:pt>
                <c:pt idx="44">
                  <c:v>50.015700483091791</c:v>
                </c:pt>
                <c:pt idx="45">
                  <c:v>50.015700483091791</c:v>
                </c:pt>
                <c:pt idx="46">
                  <c:v>50.015700483091791</c:v>
                </c:pt>
                <c:pt idx="47">
                  <c:v>50.015700483091791</c:v>
                </c:pt>
                <c:pt idx="48">
                  <c:v>50.015700483091791</c:v>
                </c:pt>
                <c:pt idx="49">
                  <c:v>50.015700483091791</c:v>
                </c:pt>
                <c:pt idx="50">
                  <c:v>50.015700483091791</c:v>
                </c:pt>
                <c:pt idx="51">
                  <c:v>50.015700483091791</c:v>
                </c:pt>
                <c:pt idx="52">
                  <c:v>50.015700483091791</c:v>
                </c:pt>
                <c:pt idx="53">
                  <c:v>50.015700483091791</c:v>
                </c:pt>
                <c:pt idx="54">
                  <c:v>50.015700483091791</c:v>
                </c:pt>
                <c:pt idx="55">
                  <c:v>50.015700483091791</c:v>
                </c:pt>
                <c:pt idx="56">
                  <c:v>50.015700483091791</c:v>
                </c:pt>
                <c:pt idx="57">
                  <c:v>50.015700483091791</c:v>
                </c:pt>
                <c:pt idx="58">
                  <c:v>50.015700483091791</c:v>
                </c:pt>
                <c:pt idx="59">
                  <c:v>50.015700483091791</c:v>
                </c:pt>
                <c:pt idx="60">
                  <c:v>50.015700483091791</c:v>
                </c:pt>
                <c:pt idx="61">
                  <c:v>50.015700483091791</c:v>
                </c:pt>
                <c:pt idx="62">
                  <c:v>50.015700483091791</c:v>
                </c:pt>
                <c:pt idx="63">
                  <c:v>50.015700483091791</c:v>
                </c:pt>
                <c:pt idx="64">
                  <c:v>50.015700483091791</c:v>
                </c:pt>
                <c:pt idx="65">
                  <c:v>50.015700483091791</c:v>
                </c:pt>
                <c:pt idx="66">
                  <c:v>50.015700483091791</c:v>
                </c:pt>
                <c:pt idx="67">
                  <c:v>50.015700483091791</c:v>
                </c:pt>
                <c:pt idx="68">
                  <c:v>50.015700483091791</c:v>
                </c:pt>
                <c:pt idx="69">
                  <c:v>50.015700483091791</c:v>
                </c:pt>
                <c:pt idx="70">
                  <c:v>50.015700483091791</c:v>
                </c:pt>
                <c:pt idx="71">
                  <c:v>50.015700483091791</c:v>
                </c:pt>
                <c:pt idx="72">
                  <c:v>50.015700483091791</c:v>
                </c:pt>
                <c:pt idx="73">
                  <c:v>50.015700483091791</c:v>
                </c:pt>
                <c:pt idx="74">
                  <c:v>50.015700483091791</c:v>
                </c:pt>
                <c:pt idx="75">
                  <c:v>50.015700483091791</c:v>
                </c:pt>
                <c:pt idx="76">
                  <c:v>50.015700483091791</c:v>
                </c:pt>
                <c:pt idx="77">
                  <c:v>50.015700483091791</c:v>
                </c:pt>
                <c:pt idx="78">
                  <c:v>50.015700483091791</c:v>
                </c:pt>
                <c:pt idx="79">
                  <c:v>50.015700483091791</c:v>
                </c:pt>
                <c:pt idx="80">
                  <c:v>50.015700483091791</c:v>
                </c:pt>
                <c:pt idx="81">
                  <c:v>50.015700483091791</c:v>
                </c:pt>
                <c:pt idx="82">
                  <c:v>50.015700483091791</c:v>
                </c:pt>
                <c:pt idx="83">
                  <c:v>50.015700483091791</c:v>
                </c:pt>
                <c:pt idx="84">
                  <c:v>50.015700483091791</c:v>
                </c:pt>
                <c:pt idx="85">
                  <c:v>50.015700483091791</c:v>
                </c:pt>
                <c:pt idx="86">
                  <c:v>50.015700483091791</c:v>
                </c:pt>
                <c:pt idx="87">
                  <c:v>50.015700483091791</c:v>
                </c:pt>
                <c:pt idx="88">
                  <c:v>50.015700483091791</c:v>
                </c:pt>
                <c:pt idx="89">
                  <c:v>50.015700483091791</c:v>
                </c:pt>
                <c:pt idx="90">
                  <c:v>50.015700483091791</c:v>
                </c:pt>
                <c:pt idx="91">
                  <c:v>50.015700483091791</c:v>
                </c:pt>
                <c:pt idx="92">
                  <c:v>50.015700483091791</c:v>
                </c:pt>
                <c:pt idx="93">
                  <c:v>50.015700483091791</c:v>
                </c:pt>
                <c:pt idx="94">
                  <c:v>50.015700483091791</c:v>
                </c:pt>
                <c:pt idx="95">
                  <c:v>50.015700483091791</c:v>
                </c:pt>
                <c:pt idx="96">
                  <c:v>50.015700483091791</c:v>
                </c:pt>
                <c:pt idx="97">
                  <c:v>50.015700483091791</c:v>
                </c:pt>
                <c:pt idx="98">
                  <c:v>50.015700483091791</c:v>
                </c:pt>
                <c:pt idx="99">
                  <c:v>50.015700483091791</c:v>
                </c:pt>
                <c:pt idx="100">
                  <c:v>50.015700483091791</c:v>
                </c:pt>
                <c:pt idx="101">
                  <c:v>50.015700483091791</c:v>
                </c:pt>
                <c:pt idx="102">
                  <c:v>50.015700483091791</c:v>
                </c:pt>
                <c:pt idx="103">
                  <c:v>50.015700483091791</c:v>
                </c:pt>
                <c:pt idx="104">
                  <c:v>50.015700483091791</c:v>
                </c:pt>
                <c:pt idx="105">
                  <c:v>50.015700483091791</c:v>
                </c:pt>
                <c:pt idx="106">
                  <c:v>50.015700483091791</c:v>
                </c:pt>
                <c:pt idx="107">
                  <c:v>50.015700483091791</c:v>
                </c:pt>
                <c:pt idx="108">
                  <c:v>50.015700483091791</c:v>
                </c:pt>
                <c:pt idx="109">
                  <c:v>50.015700483091791</c:v>
                </c:pt>
                <c:pt idx="110">
                  <c:v>50.015700483091791</c:v>
                </c:pt>
                <c:pt idx="111">
                  <c:v>50.015700483091791</c:v>
                </c:pt>
                <c:pt idx="112">
                  <c:v>50.015700483091791</c:v>
                </c:pt>
                <c:pt idx="113">
                  <c:v>50.015700483091791</c:v>
                </c:pt>
                <c:pt idx="114">
                  <c:v>50.015700483091791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5D2-7341-B1B8-9DEF8E2D8D45}"/>
            </c:ext>
          </c:extLst>
        </c:ser>
        <c:ser>
          <c:idx val="7"/>
          <c:order val="7"/>
          <c:tx>
            <c:v>UNPL 2-Sigma</c:v>
          </c:tx>
          <c:spPr>
            <a:ln>
              <a:solidFill>
                <a:srgbClr val="FFC000"/>
              </a:solidFill>
              <a:prstDash val="sysDot"/>
            </a:ln>
          </c:spPr>
          <c:marker>
            <c:symbol val="none"/>
          </c:marker>
          <c:cat>
            <c:strRef>
              <c:f>[0]!PeriodMn</c:f>
              <c:strCache>
                <c:ptCount val="115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  <c:pt idx="70">
                  <c:v>2023-10-02</c:v>
                </c:pt>
                <c:pt idx="71">
                  <c:v>2023-10-03</c:v>
                </c:pt>
                <c:pt idx="72">
                  <c:v>2023-10-04</c:v>
                </c:pt>
                <c:pt idx="73">
                  <c:v>2023-10-05</c:v>
                </c:pt>
                <c:pt idx="74">
                  <c:v>2023-10-06</c:v>
                </c:pt>
                <c:pt idx="75">
                  <c:v>2023-10-07</c:v>
                </c:pt>
                <c:pt idx="76">
                  <c:v>2023-10-08</c:v>
                </c:pt>
                <c:pt idx="77">
                  <c:v>2023-10-09</c:v>
                </c:pt>
                <c:pt idx="78">
                  <c:v>2023-10-10</c:v>
                </c:pt>
                <c:pt idx="79">
                  <c:v>2023-10-11</c:v>
                </c:pt>
                <c:pt idx="80">
                  <c:v>2023-10-12</c:v>
                </c:pt>
                <c:pt idx="81">
                  <c:v>2023-10-13</c:v>
                </c:pt>
                <c:pt idx="82">
                  <c:v>2023-10-14</c:v>
                </c:pt>
                <c:pt idx="83">
                  <c:v>2023-10-15</c:v>
                </c:pt>
                <c:pt idx="84">
                  <c:v>2023-10-16</c:v>
                </c:pt>
                <c:pt idx="85">
                  <c:v>2023-10-17</c:v>
                </c:pt>
                <c:pt idx="86">
                  <c:v>2023-10-18</c:v>
                </c:pt>
                <c:pt idx="87">
                  <c:v>2023-10-19</c:v>
                </c:pt>
                <c:pt idx="88">
                  <c:v>2023-10-20</c:v>
                </c:pt>
                <c:pt idx="89">
                  <c:v>2023-10-21</c:v>
                </c:pt>
                <c:pt idx="90">
                  <c:v>2023-10-22</c:v>
                </c:pt>
                <c:pt idx="91">
                  <c:v>2023-10-23</c:v>
                </c:pt>
                <c:pt idx="92">
                  <c:v>2023-10-24</c:v>
                </c:pt>
                <c:pt idx="93">
                  <c:v>2023-10-25</c:v>
                </c:pt>
                <c:pt idx="94">
                  <c:v>2023-10-26</c:v>
                </c:pt>
                <c:pt idx="95">
                  <c:v>2023-10-27</c:v>
                </c:pt>
                <c:pt idx="96">
                  <c:v>2023-10-28</c:v>
                </c:pt>
                <c:pt idx="97">
                  <c:v>2023-10-29</c:v>
                </c:pt>
                <c:pt idx="98">
                  <c:v>2023-10-30</c:v>
                </c:pt>
                <c:pt idx="99">
                  <c:v>2023-10-31</c:v>
                </c:pt>
                <c:pt idx="100">
                  <c:v>2023-11-01</c:v>
                </c:pt>
                <c:pt idx="101">
                  <c:v>2023-11-02</c:v>
                </c:pt>
                <c:pt idx="102">
                  <c:v>2023-11-03</c:v>
                </c:pt>
                <c:pt idx="103">
                  <c:v>2023-11-04</c:v>
                </c:pt>
                <c:pt idx="104">
                  <c:v>2023-11-05</c:v>
                </c:pt>
                <c:pt idx="105">
                  <c:v>2023-11-06</c:v>
                </c:pt>
                <c:pt idx="106">
                  <c:v>2023-11-07</c:v>
                </c:pt>
                <c:pt idx="107">
                  <c:v>2023-11-08</c:v>
                </c:pt>
                <c:pt idx="108">
                  <c:v>2023-11-09</c:v>
                </c:pt>
                <c:pt idx="109">
                  <c:v>2023-11-10</c:v>
                </c:pt>
                <c:pt idx="110">
                  <c:v>2023-11-11</c:v>
                </c:pt>
                <c:pt idx="111">
                  <c:v>2023-11-12</c:v>
                </c:pt>
                <c:pt idx="112">
                  <c:v>2023-11-13</c:v>
                </c:pt>
                <c:pt idx="113">
                  <c:v>2023-11-14</c:v>
                </c:pt>
                <c:pt idx="114">
                  <c:v>2023-11-15</c:v>
                </c:pt>
              </c:strCache>
            </c:strRef>
          </c:cat>
          <c:val>
            <c:numRef>
              <c:f>[0]!UCL_XMn2sig</c:f>
              <c:numCache>
                <c:formatCode>0.0</c:formatCode>
                <c:ptCount val="115"/>
                <c:pt idx="0">
                  <c:v>56.587922705314014</c:v>
                </c:pt>
                <c:pt idx="1">
                  <c:v>56.587922705314014</c:v>
                </c:pt>
                <c:pt idx="2">
                  <c:v>56.587922705314014</c:v>
                </c:pt>
                <c:pt idx="3">
                  <c:v>56.587922705314014</c:v>
                </c:pt>
                <c:pt idx="4">
                  <c:v>56.587922705314014</c:v>
                </c:pt>
                <c:pt idx="5">
                  <c:v>56.587922705314014</c:v>
                </c:pt>
                <c:pt idx="6">
                  <c:v>56.587922705314014</c:v>
                </c:pt>
                <c:pt idx="7">
                  <c:v>56.587922705314014</c:v>
                </c:pt>
                <c:pt idx="8">
                  <c:v>56.587922705314014</c:v>
                </c:pt>
                <c:pt idx="9">
                  <c:v>56.587922705314014</c:v>
                </c:pt>
                <c:pt idx="10">
                  <c:v>56.587922705314014</c:v>
                </c:pt>
                <c:pt idx="11">
                  <c:v>56.587922705314014</c:v>
                </c:pt>
                <c:pt idx="12">
                  <c:v>56.587922705314014</c:v>
                </c:pt>
                <c:pt idx="13">
                  <c:v>56.587922705314014</c:v>
                </c:pt>
                <c:pt idx="14">
                  <c:v>56.587922705314014</c:v>
                </c:pt>
                <c:pt idx="15">
                  <c:v>56.587922705314014</c:v>
                </c:pt>
                <c:pt idx="16">
                  <c:v>56.587922705314014</c:v>
                </c:pt>
                <c:pt idx="17">
                  <c:v>56.587922705314014</c:v>
                </c:pt>
                <c:pt idx="18">
                  <c:v>56.587922705314014</c:v>
                </c:pt>
                <c:pt idx="19">
                  <c:v>56.587922705314014</c:v>
                </c:pt>
                <c:pt idx="20">
                  <c:v>56.587922705314014</c:v>
                </c:pt>
                <c:pt idx="21">
                  <c:v>56.587922705314014</c:v>
                </c:pt>
                <c:pt idx="22">
                  <c:v>56.587922705314014</c:v>
                </c:pt>
                <c:pt idx="23">
                  <c:v>56.587922705314014</c:v>
                </c:pt>
                <c:pt idx="24">
                  <c:v>56.587922705314014</c:v>
                </c:pt>
                <c:pt idx="25">
                  <c:v>56.587922705314014</c:v>
                </c:pt>
                <c:pt idx="26">
                  <c:v>56.587922705314014</c:v>
                </c:pt>
                <c:pt idx="27">
                  <c:v>56.587922705314014</c:v>
                </c:pt>
                <c:pt idx="28">
                  <c:v>56.587922705314014</c:v>
                </c:pt>
                <c:pt idx="29">
                  <c:v>56.587922705314014</c:v>
                </c:pt>
                <c:pt idx="30">
                  <c:v>56.587922705314014</c:v>
                </c:pt>
                <c:pt idx="31">
                  <c:v>56.587922705314014</c:v>
                </c:pt>
                <c:pt idx="32">
                  <c:v>56.587922705314014</c:v>
                </c:pt>
                <c:pt idx="33">
                  <c:v>56.587922705314014</c:v>
                </c:pt>
                <c:pt idx="34">
                  <c:v>56.587922705314014</c:v>
                </c:pt>
                <c:pt idx="35">
                  <c:v>56.587922705314014</c:v>
                </c:pt>
                <c:pt idx="36">
                  <c:v>56.587922705314014</c:v>
                </c:pt>
                <c:pt idx="37">
                  <c:v>56.587922705314014</c:v>
                </c:pt>
                <c:pt idx="38">
                  <c:v>56.587922705314014</c:v>
                </c:pt>
                <c:pt idx="39">
                  <c:v>56.587922705314014</c:v>
                </c:pt>
                <c:pt idx="40">
                  <c:v>56.587922705314014</c:v>
                </c:pt>
                <c:pt idx="41">
                  <c:v>56.587922705314014</c:v>
                </c:pt>
                <c:pt idx="42">
                  <c:v>56.587922705314014</c:v>
                </c:pt>
                <c:pt idx="43">
                  <c:v>56.587922705314014</c:v>
                </c:pt>
                <c:pt idx="44">
                  <c:v>56.587922705314014</c:v>
                </c:pt>
                <c:pt idx="45">
                  <c:v>56.587922705314014</c:v>
                </c:pt>
                <c:pt idx="46">
                  <c:v>56.587922705314014</c:v>
                </c:pt>
                <c:pt idx="47">
                  <c:v>56.587922705314014</c:v>
                </c:pt>
                <c:pt idx="48">
                  <c:v>56.587922705314014</c:v>
                </c:pt>
                <c:pt idx="49">
                  <c:v>56.587922705314014</c:v>
                </c:pt>
                <c:pt idx="50">
                  <c:v>56.587922705314014</c:v>
                </c:pt>
                <c:pt idx="51">
                  <c:v>56.587922705314014</c:v>
                </c:pt>
                <c:pt idx="52">
                  <c:v>56.587922705314014</c:v>
                </c:pt>
                <c:pt idx="53">
                  <c:v>56.587922705314014</c:v>
                </c:pt>
                <c:pt idx="54">
                  <c:v>56.587922705314014</c:v>
                </c:pt>
                <c:pt idx="55">
                  <c:v>56.587922705314014</c:v>
                </c:pt>
                <c:pt idx="56">
                  <c:v>56.587922705314014</c:v>
                </c:pt>
                <c:pt idx="57">
                  <c:v>56.587922705314014</c:v>
                </c:pt>
                <c:pt idx="58">
                  <c:v>56.587922705314014</c:v>
                </c:pt>
                <c:pt idx="59">
                  <c:v>56.587922705314014</c:v>
                </c:pt>
                <c:pt idx="60">
                  <c:v>56.587922705314014</c:v>
                </c:pt>
                <c:pt idx="61">
                  <c:v>56.587922705314014</c:v>
                </c:pt>
                <c:pt idx="62">
                  <c:v>56.587922705314014</c:v>
                </c:pt>
                <c:pt idx="63">
                  <c:v>56.587922705314014</c:v>
                </c:pt>
                <c:pt idx="64">
                  <c:v>56.587922705314014</c:v>
                </c:pt>
                <c:pt idx="65">
                  <c:v>56.587922705314014</c:v>
                </c:pt>
                <c:pt idx="66">
                  <c:v>56.587922705314014</c:v>
                </c:pt>
                <c:pt idx="67">
                  <c:v>56.587922705314014</c:v>
                </c:pt>
                <c:pt idx="68">
                  <c:v>56.587922705314014</c:v>
                </c:pt>
                <c:pt idx="69">
                  <c:v>56.587922705314014</c:v>
                </c:pt>
                <c:pt idx="70">
                  <c:v>56.587922705314014</c:v>
                </c:pt>
                <c:pt idx="71">
                  <c:v>56.587922705314014</c:v>
                </c:pt>
                <c:pt idx="72">
                  <c:v>56.587922705314014</c:v>
                </c:pt>
                <c:pt idx="73">
                  <c:v>56.587922705314014</c:v>
                </c:pt>
                <c:pt idx="74">
                  <c:v>56.587922705314014</c:v>
                </c:pt>
                <c:pt idx="75">
                  <c:v>56.587922705314014</c:v>
                </c:pt>
                <c:pt idx="76">
                  <c:v>56.587922705314014</c:v>
                </c:pt>
                <c:pt idx="77">
                  <c:v>56.587922705314014</c:v>
                </c:pt>
                <c:pt idx="78">
                  <c:v>56.587922705314014</c:v>
                </c:pt>
                <c:pt idx="79">
                  <c:v>56.587922705314014</c:v>
                </c:pt>
                <c:pt idx="80">
                  <c:v>56.587922705314014</c:v>
                </c:pt>
                <c:pt idx="81">
                  <c:v>56.587922705314014</c:v>
                </c:pt>
                <c:pt idx="82">
                  <c:v>56.587922705314014</c:v>
                </c:pt>
                <c:pt idx="83">
                  <c:v>56.587922705314014</c:v>
                </c:pt>
                <c:pt idx="84">
                  <c:v>56.587922705314014</c:v>
                </c:pt>
                <c:pt idx="85">
                  <c:v>56.587922705314014</c:v>
                </c:pt>
                <c:pt idx="86">
                  <c:v>56.587922705314014</c:v>
                </c:pt>
                <c:pt idx="87">
                  <c:v>56.587922705314014</c:v>
                </c:pt>
                <c:pt idx="88">
                  <c:v>56.587922705314014</c:v>
                </c:pt>
                <c:pt idx="89">
                  <c:v>56.587922705314014</c:v>
                </c:pt>
                <c:pt idx="90">
                  <c:v>56.587922705314014</c:v>
                </c:pt>
                <c:pt idx="91">
                  <c:v>56.587922705314014</c:v>
                </c:pt>
                <c:pt idx="92">
                  <c:v>56.587922705314014</c:v>
                </c:pt>
                <c:pt idx="93">
                  <c:v>56.587922705314014</c:v>
                </c:pt>
                <c:pt idx="94">
                  <c:v>56.587922705314014</c:v>
                </c:pt>
                <c:pt idx="95">
                  <c:v>56.587922705314014</c:v>
                </c:pt>
                <c:pt idx="96">
                  <c:v>56.587922705314014</c:v>
                </c:pt>
                <c:pt idx="97">
                  <c:v>56.587922705314014</c:v>
                </c:pt>
                <c:pt idx="98">
                  <c:v>56.587922705314014</c:v>
                </c:pt>
                <c:pt idx="99">
                  <c:v>56.587922705314014</c:v>
                </c:pt>
                <c:pt idx="100">
                  <c:v>56.587922705314014</c:v>
                </c:pt>
                <c:pt idx="101">
                  <c:v>56.587922705314014</c:v>
                </c:pt>
                <c:pt idx="102">
                  <c:v>56.587922705314014</c:v>
                </c:pt>
                <c:pt idx="103">
                  <c:v>56.587922705314014</c:v>
                </c:pt>
                <c:pt idx="104">
                  <c:v>56.587922705314014</c:v>
                </c:pt>
                <c:pt idx="105">
                  <c:v>56.587922705314014</c:v>
                </c:pt>
                <c:pt idx="106">
                  <c:v>56.587922705314014</c:v>
                </c:pt>
                <c:pt idx="107">
                  <c:v>56.587922705314014</c:v>
                </c:pt>
                <c:pt idx="108">
                  <c:v>56.587922705314014</c:v>
                </c:pt>
                <c:pt idx="109">
                  <c:v>56.587922705314014</c:v>
                </c:pt>
                <c:pt idx="110">
                  <c:v>56.587922705314014</c:v>
                </c:pt>
                <c:pt idx="111">
                  <c:v>56.587922705314014</c:v>
                </c:pt>
                <c:pt idx="112">
                  <c:v>56.587922705314014</c:v>
                </c:pt>
                <c:pt idx="113">
                  <c:v>56.587922705314014</c:v>
                </c:pt>
                <c:pt idx="114">
                  <c:v>56.587922705314014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5D2-7341-B1B8-9DEF8E2D8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17440"/>
        <c:axId val="83931904"/>
      </c:lineChart>
      <c:catAx>
        <c:axId val="8391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strike="noStrike" baseline="0">
                    <a:solidFill>
                      <a:srgbClr val="333399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Period</a:t>
                </a:r>
              </a:p>
            </c:rich>
          </c:tx>
          <c:layout>
            <c:manualLayout>
              <c:xMode val="edge"/>
              <c:yMode val="edge"/>
              <c:x val="0.52112676056338025"/>
              <c:y val="0.86538730735581126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80"/>
            </a:solidFill>
            <a:prstDash val="solid"/>
          </a:ln>
        </c:spPr>
        <c:txPr>
          <a:bodyPr rot="0" vert="horz"/>
          <a:lstStyle/>
          <a:p>
            <a:pPr>
              <a:defRPr sz="1125" b="0" i="0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931904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839319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strike="noStrike" baseline="0">
                    <a:solidFill>
                      <a:srgbClr val="333399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Observation</a:t>
                </a:r>
              </a:p>
            </c:rich>
          </c:tx>
          <c:layout>
            <c:manualLayout>
              <c:xMode val="edge"/>
              <c:yMode val="edge"/>
              <c:x val="2.2535211267605638E-2"/>
              <c:y val="0.33653947102766002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80"/>
            </a:solidFill>
            <a:prstDash val="solid"/>
          </a:ln>
        </c:spPr>
        <c:txPr>
          <a:bodyPr rot="0" vert="horz"/>
          <a:lstStyle/>
          <a:p>
            <a:pPr>
              <a:defRPr sz="1125" b="0" i="0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917440"/>
        <c:crosses val="autoZero"/>
        <c:crossBetween val="between"/>
      </c:valAx>
    </c:plotArea>
    <c:legend>
      <c:legendPos val="r"/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1.810303094396426E-4"/>
          <c:y val="1.045494637389914E-3"/>
          <c:w val="7.7803418080268014E-2"/>
          <c:h val="0.17393127650329809"/>
        </c:manualLayout>
      </c:layout>
      <c:overlay val="0"/>
      <c:txPr>
        <a:bodyPr/>
        <a:lstStyle/>
        <a:p>
          <a:pPr>
            <a:defRPr>
              <a:ln>
                <a:noFill/>
                <a:prstDash val="solid"/>
              </a:ln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Moving Range Chart</a:t>
            </a:r>
          </a:p>
        </c:rich>
      </c:tx>
      <c:layout>
        <c:manualLayout>
          <c:xMode val="edge"/>
          <c:yMode val="edge"/>
          <c:x val="0.4287732157598777"/>
          <c:y val="3.8194444444444448E-2"/>
        </c:manualLayout>
      </c:layout>
      <c:overlay val="0"/>
      <c:spPr>
        <a:solidFill>
          <a:srgbClr val="FFFFFF"/>
        </a:solidFill>
        <a:ln w="25400"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9.3088921655253912E-2"/>
          <c:y val="0.22569520974124399"/>
          <c:w val="0.8871656321387078"/>
          <c:h val="0.55555743936306212"/>
        </c:manualLayout>
      </c:layout>
      <c:lineChart>
        <c:grouping val="standard"/>
        <c:varyColors val="0"/>
        <c:ser>
          <c:idx val="0"/>
          <c:order val="0"/>
          <c:tx>
            <c:strRef>
              <c:f>'XmR Template - Mean Basis'!$E$15</c:f>
              <c:strCache>
                <c:ptCount val="1"/>
                <c:pt idx="0">
                  <c:v>Range</c:v>
                </c:pt>
              </c:strCache>
            </c:strRef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[0]!PeriodMn</c:f>
              <c:strCache>
                <c:ptCount val="115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  <c:pt idx="70">
                  <c:v>2023-10-02</c:v>
                </c:pt>
                <c:pt idx="71">
                  <c:v>2023-10-03</c:v>
                </c:pt>
                <c:pt idx="72">
                  <c:v>2023-10-04</c:v>
                </c:pt>
                <c:pt idx="73">
                  <c:v>2023-10-05</c:v>
                </c:pt>
                <c:pt idx="74">
                  <c:v>2023-10-06</c:v>
                </c:pt>
                <c:pt idx="75">
                  <c:v>2023-10-07</c:v>
                </c:pt>
                <c:pt idx="76">
                  <c:v>2023-10-08</c:v>
                </c:pt>
                <c:pt idx="77">
                  <c:v>2023-10-09</c:v>
                </c:pt>
                <c:pt idx="78">
                  <c:v>2023-10-10</c:v>
                </c:pt>
                <c:pt idx="79">
                  <c:v>2023-10-11</c:v>
                </c:pt>
                <c:pt idx="80">
                  <c:v>2023-10-12</c:v>
                </c:pt>
                <c:pt idx="81">
                  <c:v>2023-10-13</c:v>
                </c:pt>
                <c:pt idx="82">
                  <c:v>2023-10-14</c:v>
                </c:pt>
                <c:pt idx="83">
                  <c:v>2023-10-15</c:v>
                </c:pt>
                <c:pt idx="84">
                  <c:v>2023-10-16</c:v>
                </c:pt>
                <c:pt idx="85">
                  <c:v>2023-10-17</c:v>
                </c:pt>
                <c:pt idx="86">
                  <c:v>2023-10-18</c:v>
                </c:pt>
                <c:pt idx="87">
                  <c:v>2023-10-19</c:v>
                </c:pt>
                <c:pt idx="88">
                  <c:v>2023-10-20</c:v>
                </c:pt>
                <c:pt idx="89">
                  <c:v>2023-10-21</c:v>
                </c:pt>
                <c:pt idx="90">
                  <c:v>2023-10-22</c:v>
                </c:pt>
                <c:pt idx="91">
                  <c:v>2023-10-23</c:v>
                </c:pt>
                <c:pt idx="92">
                  <c:v>2023-10-24</c:v>
                </c:pt>
                <c:pt idx="93">
                  <c:v>2023-10-25</c:v>
                </c:pt>
                <c:pt idx="94">
                  <c:v>2023-10-26</c:v>
                </c:pt>
                <c:pt idx="95">
                  <c:v>2023-10-27</c:v>
                </c:pt>
                <c:pt idx="96">
                  <c:v>2023-10-28</c:v>
                </c:pt>
                <c:pt idx="97">
                  <c:v>2023-10-29</c:v>
                </c:pt>
                <c:pt idx="98">
                  <c:v>2023-10-30</c:v>
                </c:pt>
                <c:pt idx="99">
                  <c:v>2023-10-31</c:v>
                </c:pt>
                <c:pt idx="100">
                  <c:v>2023-11-01</c:v>
                </c:pt>
                <c:pt idx="101">
                  <c:v>2023-11-02</c:v>
                </c:pt>
                <c:pt idx="102">
                  <c:v>2023-11-03</c:v>
                </c:pt>
                <c:pt idx="103">
                  <c:v>2023-11-04</c:v>
                </c:pt>
                <c:pt idx="104">
                  <c:v>2023-11-05</c:v>
                </c:pt>
                <c:pt idx="105">
                  <c:v>2023-11-06</c:v>
                </c:pt>
                <c:pt idx="106">
                  <c:v>2023-11-07</c:v>
                </c:pt>
                <c:pt idx="107">
                  <c:v>2023-11-08</c:v>
                </c:pt>
                <c:pt idx="108">
                  <c:v>2023-11-09</c:v>
                </c:pt>
                <c:pt idx="109">
                  <c:v>2023-11-10</c:v>
                </c:pt>
                <c:pt idx="110">
                  <c:v>2023-11-11</c:v>
                </c:pt>
                <c:pt idx="111">
                  <c:v>2023-11-12</c:v>
                </c:pt>
                <c:pt idx="112">
                  <c:v>2023-11-13</c:v>
                </c:pt>
                <c:pt idx="113">
                  <c:v>2023-11-14</c:v>
                </c:pt>
                <c:pt idx="114">
                  <c:v>2023-11-15</c:v>
                </c:pt>
              </c:strCache>
            </c:strRef>
          </c:cat>
          <c:val>
            <c:numRef>
              <c:f>[0]!RangeMn</c:f>
              <c:numCache>
                <c:formatCode>General</c:formatCode>
                <c:ptCount val="115"/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38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12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2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12</c:v>
                </c:pt>
                <c:pt idx="30">
                  <c:v>7</c:v>
                </c:pt>
                <c:pt idx="31">
                  <c:v>7</c:v>
                </c:pt>
                <c:pt idx="32">
                  <c:v>5</c:v>
                </c:pt>
                <c:pt idx="33">
                  <c:v>7</c:v>
                </c:pt>
                <c:pt idx="34">
                  <c:v>7</c:v>
                </c:pt>
                <c:pt idx="35">
                  <c:v>12</c:v>
                </c:pt>
                <c:pt idx="36">
                  <c:v>0</c:v>
                </c:pt>
                <c:pt idx="37">
                  <c:v>8</c:v>
                </c:pt>
                <c:pt idx="38">
                  <c:v>10</c:v>
                </c:pt>
                <c:pt idx="39">
                  <c:v>11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39</c:v>
                </c:pt>
                <c:pt idx="44">
                  <c:v>1</c:v>
                </c:pt>
                <c:pt idx="45">
                  <c:v>3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9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52</c:v>
                </c:pt>
                <c:pt idx="58">
                  <c:v>15</c:v>
                </c:pt>
                <c:pt idx="59">
                  <c:v>6</c:v>
                </c:pt>
                <c:pt idx="60">
                  <c:v>2</c:v>
                </c:pt>
                <c:pt idx="61">
                  <c:v>6</c:v>
                </c:pt>
                <c:pt idx="62">
                  <c:v>6</c:v>
                </c:pt>
                <c:pt idx="63">
                  <c:v>0</c:v>
                </c:pt>
                <c:pt idx="64">
                  <c:v>5</c:v>
                </c:pt>
                <c:pt idx="65">
                  <c:v>9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7</c:v>
                </c:pt>
                <c:pt idx="71">
                  <c:v>17</c:v>
                </c:pt>
                <c:pt idx="72">
                  <c:v>13</c:v>
                </c:pt>
                <c:pt idx="73">
                  <c:v>8</c:v>
                </c:pt>
                <c:pt idx="74">
                  <c:v>7</c:v>
                </c:pt>
                <c:pt idx="75">
                  <c:v>8</c:v>
                </c:pt>
                <c:pt idx="76">
                  <c:v>8</c:v>
                </c:pt>
                <c:pt idx="77">
                  <c:v>1</c:v>
                </c:pt>
                <c:pt idx="78">
                  <c:v>2</c:v>
                </c:pt>
                <c:pt idx="79">
                  <c:v>3</c:v>
                </c:pt>
                <c:pt idx="80">
                  <c:v>3</c:v>
                </c:pt>
                <c:pt idx="81">
                  <c:v>6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9</c:v>
                </c:pt>
                <c:pt idx="86">
                  <c:v>11</c:v>
                </c:pt>
                <c:pt idx="87">
                  <c:v>4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7</c:v>
                </c:pt>
                <c:pt idx="92">
                  <c:v>4</c:v>
                </c:pt>
                <c:pt idx="93">
                  <c:v>6</c:v>
                </c:pt>
                <c:pt idx="94">
                  <c:v>13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5</c:v>
                </c:pt>
                <c:pt idx="99">
                  <c:v>4</c:v>
                </c:pt>
                <c:pt idx="100">
                  <c:v>5</c:v>
                </c:pt>
                <c:pt idx="101">
                  <c:v>13</c:v>
                </c:pt>
                <c:pt idx="102">
                  <c:v>17</c:v>
                </c:pt>
                <c:pt idx="103">
                  <c:v>13</c:v>
                </c:pt>
                <c:pt idx="104">
                  <c:v>13</c:v>
                </c:pt>
                <c:pt idx="105">
                  <c:v>11</c:v>
                </c:pt>
                <c:pt idx="106">
                  <c:v>6</c:v>
                </c:pt>
                <c:pt idx="107">
                  <c:v>6</c:v>
                </c:pt>
                <c:pt idx="108">
                  <c:v>5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2</c:v>
                </c:pt>
                <c:pt idx="11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5-C54E-A876-B8D3F6523DF7}"/>
            </c:ext>
          </c:extLst>
        </c:ser>
        <c:ser>
          <c:idx val="1"/>
          <c:order val="1"/>
          <c:tx>
            <c:strRef>
              <c:f>'XmR Template - Mean Basis'!$F$15</c:f>
              <c:strCache>
                <c:ptCount val="1"/>
                <c:pt idx="0">
                  <c:v>R-mean</c:v>
                </c:pt>
              </c:strCache>
            </c:strRef>
          </c:tx>
          <c:spPr>
            <a:ln w="25400">
              <a:solidFill>
                <a:srgbClr val="C0C0C0"/>
              </a:solidFill>
              <a:prstDash val="lgDash"/>
            </a:ln>
          </c:spPr>
          <c:marker>
            <c:symbol val="none"/>
          </c:marker>
          <c:cat>
            <c:strRef>
              <c:f>[0]!PeriodMn</c:f>
              <c:strCache>
                <c:ptCount val="115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  <c:pt idx="70">
                  <c:v>2023-10-02</c:v>
                </c:pt>
                <c:pt idx="71">
                  <c:v>2023-10-03</c:v>
                </c:pt>
                <c:pt idx="72">
                  <c:v>2023-10-04</c:v>
                </c:pt>
                <c:pt idx="73">
                  <c:v>2023-10-05</c:v>
                </c:pt>
                <c:pt idx="74">
                  <c:v>2023-10-06</c:v>
                </c:pt>
                <c:pt idx="75">
                  <c:v>2023-10-07</c:v>
                </c:pt>
                <c:pt idx="76">
                  <c:v>2023-10-08</c:v>
                </c:pt>
                <c:pt idx="77">
                  <c:v>2023-10-09</c:v>
                </c:pt>
                <c:pt idx="78">
                  <c:v>2023-10-10</c:v>
                </c:pt>
                <c:pt idx="79">
                  <c:v>2023-10-11</c:v>
                </c:pt>
                <c:pt idx="80">
                  <c:v>2023-10-12</c:v>
                </c:pt>
                <c:pt idx="81">
                  <c:v>2023-10-13</c:v>
                </c:pt>
                <c:pt idx="82">
                  <c:v>2023-10-14</c:v>
                </c:pt>
                <c:pt idx="83">
                  <c:v>2023-10-15</c:v>
                </c:pt>
                <c:pt idx="84">
                  <c:v>2023-10-16</c:v>
                </c:pt>
                <c:pt idx="85">
                  <c:v>2023-10-17</c:v>
                </c:pt>
                <c:pt idx="86">
                  <c:v>2023-10-18</c:v>
                </c:pt>
                <c:pt idx="87">
                  <c:v>2023-10-19</c:v>
                </c:pt>
                <c:pt idx="88">
                  <c:v>2023-10-20</c:v>
                </c:pt>
                <c:pt idx="89">
                  <c:v>2023-10-21</c:v>
                </c:pt>
                <c:pt idx="90">
                  <c:v>2023-10-22</c:v>
                </c:pt>
                <c:pt idx="91">
                  <c:v>2023-10-23</c:v>
                </c:pt>
                <c:pt idx="92">
                  <c:v>2023-10-24</c:v>
                </c:pt>
                <c:pt idx="93">
                  <c:v>2023-10-25</c:v>
                </c:pt>
                <c:pt idx="94">
                  <c:v>2023-10-26</c:v>
                </c:pt>
                <c:pt idx="95">
                  <c:v>2023-10-27</c:v>
                </c:pt>
                <c:pt idx="96">
                  <c:v>2023-10-28</c:v>
                </c:pt>
                <c:pt idx="97">
                  <c:v>2023-10-29</c:v>
                </c:pt>
                <c:pt idx="98">
                  <c:v>2023-10-30</c:v>
                </c:pt>
                <c:pt idx="99">
                  <c:v>2023-10-31</c:v>
                </c:pt>
                <c:pt idx="100">
                  <c:v>2023-11-01</c:v>
                </c:pt>
                <c:pt idx="101">
                  <c:v>2023-11-02</c:v>
                </c:pt>
                <c:pt idx="102">
                  <c:v>2023-11-03</c:v>
                </c:pt>
                <c:pt idx="103">
                  <c:v>2023-11-04</c:v>
                </c:pt>
                <c:pt idx="104">
                  <c:v>2023-11-05</c:v>
                </c:pt>
                <c:pt idx="105">
                  <c:v>2023-11-06</c:v>
                </c:pt>
                <c:pt idx="106">
                  <c:v>2023-11-07</c:v>
                </c:pt>
                <c:pt idx="107">
                  <c:v>2023-11-08</c:v>
                </c:pt>
                <c:pt idx="108">
                  <c:v>2023-11-09</c:v>
                </c:pt>
                <c:pt idx="109">
                  <c:v>2023-11-10</c:v>
                </c:pt>
                <c:pt idx="110">
                  <c:v>2023-11-11</c:v>
                </c:pt>
                <c:pt idx="111">
                  <c:v>2023-11-12</c:v>
                </c:pt>
                <c:pt idx="112">
                  <c:v>2023-11-13</c:v>
                </c:pt>
                <c:pt idx="113">
                  <c:v>2023-11-14</c:v>
                </c:pt>
                <c:pt idx="114">
                  <c:v>2023-11-15</c:v>
                </c:pt>
              </c:strCache>
            </c:strRef>
          </c:cat>
          <c:val>
            <c:numRef>
              <c:f>[0]!R_medianMn</c:f>
              <c:numCache>
                <c:formatCode>0.0</c:formatCode>
                <c:ptCount val="115"/>
                <c:pt idx="0">
                  <c:v>7.4122807017543861</c:v>
                </c:pt>
                <c:pt idx="1">
                  <c:v>7.4122807017543861</c:v>
                </c:pt>
                <c:pt idx="2">
                  <c:v>7.4122807017543861</c:v>
                </c:pt>
                <c:pt idx="3">
                  <c:v>7.4122807017543861</c:v>
                </c:pt>
                <c:pt idx="4">
                  <c:v>7.4122807017543861</c:v>
                </c:pt>
                <c:pt idx="5">
                  <c:v>7.4122807017543861</c:v>
                </c:pt>
                <c:pt idx="6">
                  <c:v>7.4122807017543861</c:v>
                </c:pt>
                <c:pt idx="7">
                  <c:v>7.4122807017543861</c:v>
                </c:pt>
                <c:pt idx="8">
                  <c:v>7.4122807017543861</c:v>
                </c:pt>
                <c:pt idx="9">
                  <c:v>7.4122807017543861</c:v>
                </c:pt>
                <c:pt idx="10">
                  <c:v>7.4122807017543861</c:v>
                </c:pt>
                <c:pt idx="11">
                  <c:v>7.4122807017543861</c:v>
                </c:pt>
                <c:pt idx="12">
                  <c:v>7.4122807017543861</c:v>
                </c:pt>
                <c:pt idx="13">
                  <c:v>7.4122807017543861</c:v>
                </c:pt>
                <c:pt idx="14">
                  <c:v>7.4122807017543861</c:v>
                </c:pt>
                <c:pt idx="15">
                  <c:v>7.4122807017543861</c:v>
                </c:pt>
                <c:pt idx="16">
                  <c:v>7.4122807017543861</c:v>
                </c:pt>
                <c:pt idx="17">
                  <c:v>7.4122807017543861</c:v>
                </c:pt>
                <c:pt idx="18">
                  <c:v>7.4122807017543861</c:v>
                </c:pt>
                <c:pt idx="19">
                  <c:v>7.4122807017543861</c:v>
                </c:pt>
                <c:pt idx="20">
                  <c:v>7.4122807017543861</c:v>
                </c:pt>
                <c:pt idx="21">
                  <c:v>7.4122807017543861</c:v>
                </c:pt>
                <c:pt idx="22">
                  <c:v>7.4122807017543861</c:v>
                </c:pt>
                <c:pt idx="23">
                  <c:v>7.4122807017543861</c:v>
                </c:pt>
                <c:pt idx="24">
                  <c:v>7.4122807017543861</c:v>
                </c:pt>
                <c:pt idx="25">
                  <c:v>7.4122807017543861</c:v>
                </c:pt>
                <c:pt idx="26">
                  <c:v>7.4122807017543861</c:v>
                </c:pt>
                <c:pt idx="27">
                  <c:v>7.4122807017543861</c:v>
                </c:pt>
                <c:pt idx="28">
                  <c:v>7.4122807017543861</c:v>
                </c:pt>
                <c:pt idx="29">
                  <c:v>7.4122807017543861</c:v>
                </c:pt>
                <c:pt idx="30">
                  <c:v>7.4122807017543861</c:v>
                </c:pt>
                <c:pt idx="31">
                  <c:v>7.4122807017543861</c:v>
                </c:pt>
                <c:pt idx="32">
                  <c:v>7.4122807017543861</c:v>
                </c:pt>
                <c:pt idx="33">
                  <c:v>7.4122807017543861</c:v>
                </c:pt>
                <c:pt idx="34">
                  <c:v>7.4122807017543861</c:v>
                </c:pt>
                <c:pt idx="35">
                  <c:v>7.4122807017543861</c:v>
                </c:pt>
                <c:pt idx="36">
                  <c:v>7.4122807017543861</c:v>
                </c:pt>
                <c:pt idx="37">
                  <c:v>7.4122807017543861</c:v>
                </c:pt>
                <c:pt idx="38">
                  <c:v>7.4122807017543861</c:v>
                </c:pt>
                <c:pt idx="39">
                  <c:v>7.4122807017543861</c:v>
                </c:pt>
                <c:pt idx="40">
                  <c:v>7.4122807017543861</c:v>
                </c:pt>
                <c:pt idx="41">
                  <c:v>7.4122807017543861</c:v>
                </c:pt>
                <c:pt idx="42">
                  <c:v>7.4122807017543861</c:v>
                </c:pt>
                <c:pt idx="43">
                  <c:v>7.4122807017543861</c:v>
                </c:pt>
                <c:pt idx="44">
                  <c:v>7.4122807017543861</c:v>
                </c:pt>
                <c:pt idx="45">
                  <c:v>7.4122807017543861</c:v>
                </c:pt>
                <c:pt idx="46">
                  <c:v>7.4122807017543861</c:v>
                </c:pt>
                <c:pt idx="47">
                  <c:v>7.4122807017543861</c:v>
                </c:pt>
                <c:pt idx="48">
                  <c:v>7.4122807017543861</c:v>
                </c:pt>
                <c:pt idx="49">
                  <c:v>7.4122807017543861</c:v>
                </c:pt>
                <c:pt idx="50">
                  <c:v>7.4122807017543861</c:v>
                </c:pt>
                <c:pt idx="51">
                  <c:v>7.4122807017543861</c:v>
                </c:pt>
                <c:pt idx="52">
                  <c:v>7.4122807017543861</c:v>
                </c:pt>
                <c:pt idx="53">
                  <c:v>7.4122807017543861</c:v>
                </c:pt>
                <c:pt idx="54">
                  <c:v>7.4122807017543861</c:v>
                </c:pt>
                <c:pt idx="55">
                  <c:v>7.4122807017543861</c:v>
                </c:pt>
                <c:pt idx="56">
                  <c:v>7.4122807017543861</c:v>
                </c:pt>
                <c:pt idx="57">
                  <c:v>7.4122807017543861</c:v>
                </c:pt>
                <c:pt idx="58">
                  <c:v>7.4122807017543861</c:v>
                </c:pt>
                <c:pt idx="59">
                  <c:v>7.4122807017543861</c:v>
                </c:pt>
                <c:pt idx="60">
                  <c:v>7.4122807017543861</c:v>
                </c:pt>
                <c:pt idx="61">
                  <c:v>7.4122807017543861</c:v>
                </c:pt>
                <c:pt idx="62">
                  <c:v>7.4122807017543861</c:v>
                </c:pt>
                <c:pt idx="63">
                  <c:v>7.4122807017543861</c:v>
                </c:pt>
                <c:pt idx="64">
                  <c:v>7.4122807017543861</c:v>
                </c:pt>
                <c:pt idx="65">
                  <c:v>7.4122807017543861</c:v>
                </c:pt>
                <c:pt idx="66">
                  <c:v>7.4122807017543861</c:v>
                </c:pt>
                <c:pt idx="67">
                  <c:v>7.4122807017543861</c:v>
                </c:pt>
                <c:pt idx="68">
                  <c:v>7.4122807017543861</c:v>
                </c:pt>
                <c:pt idx="69">
                  <c:v>7.4122807017543861</c:v>
                </c:pt>
                <c:pt idx="70">
                  <c:v>7.4122807017543861</c:v>
                </c:pt>
                <c:pt idx="71">
                  <c:v>7.4122807017543861</c:v>
                </c:pt>
                <c:pt idx="72">
                  <c:v>7.4122807017543861</c:v>
                </c:pt>
                <c:pt idx="73">
                  <c:v>7.4122807017543861</c:v>
                </c:pt>
                <c:pt idx="74">
                  <c:v>7.4122807017543861</c:v>
                </c:pt>
                <c:pt idx="75">
                  <c:v>7.4122807017543861</c:v>
                </c:pt>
                <c:pt idx="76">
                  <c:v>7.4122807017543861</c:v>
                </c:pt>
                <c:pt idx="77">
                  <c:v>7.4122807017543861</c:v>
                </c:pt>
                <c:pt idx="78">
                  <c:v>7.4122807017543861</c:v>
                </c:pt>
                <c:pt idx="79">
                  <c:v>7.4122807017543861</c:v>
                </c:pt>
                <c:pt idx="80">
                  <c:v>7.4122807017543861</c:v>
                </c:pt>
                <c:pt idx="81">
                  <c:v>7.4122807017543861</c:v>
                </c:pt>
                <c:pt idx="82">
                  <c:v>7.4122807017543861</c:v>
                </c:pt>
                <c:pt idx="83">
                  <c:v>7.4122807017543861</c:v>
                </c:pt>
                <c:pt idx="84">
                  <c:v>7.4122807017543861</c:v>
                </c:pt>
                <c:pt idx="85">
                  <c:v>7.4122807017543861</c:v>
                </c:pt>
                <c:pt idx="86">
                  <c:v>7.4122807017543861</c:v>
                </c:pt>
                <c:pt idx="87">
                  <c:v>7.4122807017543861</c:v>
                </c:pt>
                <c:pt idx="88">
                  <c:v>7.4122807017543861</c:v>
                </c:pt>
                <c:pt idx="89">
                  <c:v>7.4122807017543861</c:v>
                </c:pt>
                <c:pt idx="90">
                  <c:v>7.4122807017543861</c:v>
                </c:pt>
                <c:pt idx="91">
                  <c:v>7.4122807017543861</c:v>
                </c:pt>
                <c:pt idx="92">
                  <c:v>7.4122807017543861</c:v>
                </c:pt>
                <c:pt idx="93">
                  <c:v>7.4122807017543861</c:v>
                </c:pt>
                <c:pt idx="94">
                  <c:v>7.4122807017543861</c:v>
                </c:pt>
                <c:pt idx="95">
                  <c:v>7.4122807017543861</c:v>
                </c:pt>
                <c:pt idx="96">
                  <c:v>7.4122807017543861</c:v>
                </c:pt>
                <c:pt idx="97">
                  <c:v>7.4122807017543861</c:v>
                </c:pt>
                <c:pt idx="98">
                  <c:v>7.4122807017543861</c:v>
                </c:pt>
                <c:pt idx="99">
                  <c:v>7.4122807017543861</c:v>
                </c:pt>
                <c:pt idx="100">
                  <c:v>7.4122807017543861</c:v>
                </c:pt>
                <c:pt idx="101">
                  <c:v>7.4122807017543861</c:v>
                </c:pt>
                <c:pt idx="102">
                  <c:v>7.4122807017543861</c:v>
                </c:pt>
                <c:pt idx="103">
                  <c:v>7.4122807017543861</c:v>
                </c:pt>
                <c:pt idx="104">
                  <c:v>7.4122807017543861</c:v>
                </c:pt>
                <c:pt idx="105">
                  <c:v>7.4122807017543861</c:v>
                </c:pt>
                <c:pt idx="106">
                  <c:v>7.4122807017543861</c:v>
                </c:pt>
                <c:pt idx="107">
                  <c:v>7.4122807017543861</c:v>
                </c:pt>
                <c:pt idx="108">
                  <c:v>7.4122807017543861</c:v>
                </c:pt>
                <c:pt idx="109">
                  <c:v>7.4122807017543861</c:v>
                </c:pt>
                <c:pt idx="110">
                  <c:v>7.4122807017543861</c:v>
                </c:pt>
                <c:pt idx="111">
                  <c:v>7.4122807017543861</c:v>
                </c:pt>
                <c:pt idx="112">
                  <c:v>7.4122807017543861</c:v>
                </c:pt>
                <c:pt idx="113">
                  <c:v>7.4122807017543861</c:v>
                </c:pt>
                <c:pt idx="114">
                  <c:v>7.4122807017543861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5-C54E-A876-B8D3F6523DF7}"/>
            </c:ext>
          </c:extLst>
        </c:ser>
        <c:ser>
          <c:idx val="2"/>
          <c:order val="2"/>
          <c:tx>
            <c:strRef>
              <c:f>'XmR Template - Mean Basis'!$G$15</c:f>
              <c:strCache>
                <c:ptCount val="1"/>
                <c:pt idx="0">
                  <c:v>URL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[0]!PeriodMn</c:f>
              <c:strCache>
                <c:ptCount val="115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  <c:pt idx="70">
                  <c:v>2023-10-02</c:v>
                </c:pt>
                <c:pt idx="71">
                  <c:v>2023-10-03</c:v>
                </c:pt>
                <c:pt idx="72">
                  <c:v>2023-10-04</c:v>
                </c:pt>
                <c:pt idx="73">
                  <c:v>2023-10-05</c:v>
                </c:pt>
                <c:pt idx="74">
                  <c:v>2023-10-06</c:v>
                </c:pt>
                <c:pt idx="75">
                  <c:v>2023-10-07</c:v>
                </c:pt>
                <c:pt idx="76">
                  <c:v>2023-10-08</c:v>
                </c:pt>
                <c:pt idx="77">
                  <c:v>2023-10-09</c:v>
                </c:pt>
                <c:pt idx="78">
                  <c:v>2023-10-10</c:v>
                </c:pt>
                <c:pt idx="79">
                  <c:v>2023-10-11</c:v>
                </c:pt>
                <c:pt idx="80">
                  <c:v>2023-10-12</c:v>
                </c:pt>
                <c:pt idx="81">
                  <c:v>2023-10-13</c:v>
                </c:pt>
                <c:pt idx="82">
                  <c:v>2023-10-14</c:v>
                </c:pt>
                <c:pt idx="83">
                  <c:v>2023-10-15</c:v>
                </c:pt>
                <c:pt idx="84">
                  <c:v>2023-10-16</c:v>
                </c:pt>
                <c:pt idx="85">
                  <c:v>2023-10-17</c:v>
                </c:pt>
                <c:pt idx="86">
                  <c:v>2023-10-18</c:v>
                </c:pt>
                <c:pt idx="87">
                  <c:v>2023-10-19</c:v>
                </c:pt>
                <c:pt idx="88">
                  <c:v>2023-10-20</c:v>
                </c:pt>
                <c:pt idx="89">
                  <c:v>2023-10-21</c:v>
                </c:pt>
                <c:pt idx="90">
                  <c:v>2023-10-22</c:v>
                </c:pt>
                <c:pt idx="91">
                  <c:v>2023-10-23</c:v>
                </c:pt>
                <c:pt idx="92">
                  <c:v>2023-10-24</c:v>
                </c:pt>
                <c:pt idx="93">
                  <c:v>2023-10-25</c:v>
                </c:pt>
                <c:pt idx="94">
                  <c:v>2023-10-26</c:v>
                </c:pt>
                <c:pt idx="95">
                  <c:v>2023-10-27</c:v>
                </c:pt>
                <c:pt idx="96">
                  <c:v>2023-10-28</c:v>
                </c:pt>
                <c:pt idx="97">
                  <c:v>2023-10-29</c:v>
                </c:pt>
                <c:pt idx="98">
                  <c:v>2023-10-30</c:v>
                </c:pt>
                <c:pt idx="99">
                  <c:v>2023-10-31</c:v>
                </c:pt>
                <c:pt idx="100">
                  <c:v>2023-11-01</c:v>
                </c:pt>
                <c:pt idx="101">
                  <c:v>2023-11-02</c:v>
                </c:pt>
                <c:pt idx="102">
                  <c:v>2023-11-03</c:v>
                </c:pt>
                <c:pt idx="103">
                  <c:v>2023-11-04</c:v>
                </c:pt>
                <c:pt idx="104">
                  <c:v>2023-11-05</c:v>
                </c:pt>
                <c:pt idx="105">
                  <c:v>2023-11-06</c:v>
                </c:pt>
                <c:pt idx="106">
                  <c:v>2023-11-07</c:v>
                </c:pt>
                <c:pt idx="107">
                  <c:v>2023-11-08</c:v>
                </c:pt>
                <c:pt idx="108">
                  <c:v>2023-11-09</c:v>
                </c:pt>
                <c:pt idx="109">
                  <c:v>2023-11-10</c:v>
                </c:pt>
                <c:pt idx="110">
                  <c:v>2023-11-11</c:v>
                </c:pt>
                <c:pt idx="111">
                  <c:v>2023-11-12</c:v>
                </c:pt>
                <c:pt idx="112">
                  <c:v>2023-11-13</c:v>
                </c:pt>
                <c:pt idx="113">
                  <c:v>2023-11-14</c:v>
                </c:pt>
                <c:pt idx="114">
                  <c:v>2023-11-15</c:v>
                </c:pt>
              </c:strCache>
            </c:strRef>
          </c:cat>
          <c:val>
            <c:numRef>
              <c:f>[0]!URLMn</c:f>
              <c:numCache>
                <c:formatCode>0.0</c:formatCode>
                <c:ptCount val="115"/>
                <c:pt idx="0">
                  <c:v>24.238157894736844</c:v>
                </c:pt>
                <c:pt idx="1">
                  <c:v>24.238157894736844</c:v>
                </c:pt>
                <c:pt idx="2">
                  <c:v>24.238157894736844</c:v>
                </c:pt>
                <c:pt idx="3">
                  <c:v>24.238157894736844</c:v>
                </c:pt>
                <c:pt idx="4">
                  <c:v>24.238157894736844</c:v>
                </c:pt>
                <c:pt idx="5">
                  <c:v>24.238157894736844</c:v>
                </c:pt>
                <c:pt idx="6">
                  <c:v>24.238157894736844</c:v>
                </c:pt>
                <c:pt idx="7">
                  <c:v>24.238157894736844</c:v>
                </c:pt>
                <c:pt idx="8">
                  <c:v>24.238157894736844</c:v>
                </c:pt>
                <c:pt idx="9">
                  <c:v>24.238157894736844</c:v>
                </c:pt>
                <c:pt idx="10">
                  <c:v>24.238157894736844</c:v>
                </c:pt>
                <c:pt idx="11">
                  <c:v>24.238157894736844</c:v>
                </c:pt>
                <c:pt idx="12">
                  <c:v>24.238157894736844</c:v>
                </c:pt>
                <c:pt idx="13">
                  <c:v>24.238157894736844</c:v>
                </c:pt>
                <c:pt idx="14">
                  <c:v>24.238157894736844</c:v>
                </c:pt>
                <c:pt idx="15">
                  <c:v>24.238157894736844</c:v>
                </c:pt>
                <c:pt idx="16">
                  <c:v>24.238157894736844</c:v>
                </c:pt>
                <c:pt idx="17">
                  <c:v>24.238157894736844</c:v>
                </c:pt>
                <c:pt idx="18">
                  <c:v>24.238157894736844</c:v>
                </c:pt>
                <c:pt idx="19">
                  <c:v>24.238157894736844</c:v>
                </c:pt>
                <c:pt idx="20">
                  <c:v>24.238157894736844</c:v>
                </c:pt>
                <c:pt idx="21">
                  <c:v>24.238157894736844</c:v>
                </c:pt>
                <c:pt idx="22">
                  <c:v>24.238157894736844</c:v>
                </c:pt>
                <c:pt idx="23">
                  <c:v>24.238157894736844</c:v>
                </c:pt>
                <c:pt idx="24">
                  <c:v>24.238157894736844</c:v>
                </c:pt>
                <c:pt idx="25">
                  <c:v>24.238157894736844</c:v>
                </c:pt>
                <c:pt idx="26">
                  <c:v>24.238157894736844</c:v>
                </c:pt>
                <c:pt idx="27">
                  <c:v>24.238157894736844</c:v>
                </c:pt>
                <c:pt idx="28">
                  <c:v>24.238157894736844</c:v>
                </c:pt>
                <c:pt idx="29">
                  <c:v>24.238157894736844</c:v>
                </c:pt>
                <c:pt idx="30">
                  <c:v>24.238157894736844</c:v>
                </c:pt>
                <c:pt idx="31">
                  <c:v>24.238157894736844</c:v>
                </c:pt>
                <c:pt idx="32">
                  <c:v>24.238157894736844</c:v>
                </c:pt>
                <c:pt idx="33">
                  <c:v>24.238157894736844</c:v>
                </c:pt>
                <c:pt idx="34">
                  <c:v>24.238157894736844</c:v>
                </c:pt>
                <c:pt idx="35">
                  <c:v>24.238157894736844</c:v>
                </c:pt>
                <c:pt idx="36">
                  <c:v>24.238157894736844</c:v>
                </c:pt>
                <c:pt idx="37">
                  <c:v>24.238157894736844</c:v>
                </c:pt>
                <c:pt idx="38">
                  <c:v>24.238157894736844</c:v>
                </c:pt>
                <c:pt idx="39">
                  <c:v>24.238157894736844</c:v>
                </c:pt>
                <c:pt idx="40">
                  <c:v>24.238157894736844</c:v>
                </c:pt>
                <c:pt idx="41">
                  <c:v>24.238157894736844</c:v>
                </c:pt>
                <c:pt idx="42">
                  <c:v>24.238157894736844</c:v>
                </c:pt>
                <c:pt idx="43">
                  <c:v>24.238157894736844</c:v>
                </c:pt>
                <c:pt idx="44">
                  <c:v>24.238157894736844</c:v>
                </c:pt>
                <c:pt idx="45">
                  <c:v>24.238157894736844</c:v>
                </c:pt>
                <c:pt idx="46">
                  <c:v>24.238157894736844</c:v>
                </c:pt>
                <c:pt idx="47">
                  <c:v>24.238157894736844</c:v>
                </c:pt>
                <c:pt idx="48">
                  <c:v>24.238157894736844</c:v>
                </c:pt>
                <c:pt idx="49">
                  <c:v>24.238157894736844</c:v>
                </c:pt>
                <c:pt idx="50">
                  <c:v>24.238157894736844</c:v>
                </c:pt>
                <c:pt idx="51">
                  <c:v>24.238157894736844</c:v>
                </c:pt>
                <c:pt idx="52">
                  <c:v>24.238157894736844</c:v>
                </c:pt>
                <c:pt idx="53">
                  <c:v>24.238157894736844</c:v>
                </c:pt>
                <c:pt idx="54">
                  <c:v>24.238157894736844</c:v>
                </c:pt>
                <c:pt idx="55">
                  <c:v>24.238157894736844</c:v>
                </c:pt>
                <c:pt idx="56">
                  <c:v>24.238157894736844</c:v>
                </c:pt>
                <c:pt idx="57">
                  <c:v>24.238157894736844</c:v>
                </c:pt>
                <c:pt idx="58">
                  <c:v>24.238157894736844</c:v>
                </c:pt>
                <c:pt idx="59">
                  <c:v>24.238157894736844</c:v>
                </c:pt>
                <c:pt idx="60">
                  <c:v>24.238157894736844</c:v>
                </c:pt>
                <c:pt idx="61">
                  <c:v>24.238157894736844</c:v>
                </c:pt>
                <c:pt idx="62">
                  <c:v>24.238157894736844</c:v>
                </c:pt>
                <c:pt idx="63">
                  <c:v>24.238157894736844</c:v>
                </c:pt>
                <c:pt idx="64">
                  <c:v>24.238157894736844</c:v>
                </c:pt>
                <c:pt idx="65">
                  <c:v>24.238157894736844</c:v>
                </c:pt>
                <c:pt idx="66">
                  <c:v>24.238157894736844</c:v>
                </c:pt>
                <c:pt idx="67">
                  <c:v>24.238157894736844</c:v>
                </c:pt>
                <c:pt idx="68">
                  <c:v>24.238157894736844</c:v>
                </c:pt>
                <c:pt idx="69">
                  <c:v>24.238157894736844</c:v>
                </c:pt>
                <c:pt idx="70">
                  <c:v>24.238157894736844</c:v>
                </c:pt>
                <c:pt idx="71">
                  <c:v>24.238157894736844</c:v>
                </c:pt>
                <c:pt idx="72">
                  <c:v>24.238157894736844</c:v>
                </c:pt>
                <c:pt idx="73">
                  <c:v>24.238157894736844</c:v>
                </c:pt>
                <c:pt idx="74">
                  <c:v>24.238157894736844</c:v>
                </c:pt>
                <c:pt idx="75">
                  <c:v>24.238157894736844</c:v>
                </c:pt>
                <c:pt idx="76">
                  <c:v>24.238157894736844</c:v>
                </c:pt>
                <c:pt idx="77">
                  <c:v>24.238157894736844</c:v>
                </c:pt>
                <c:pt idx="78">
                  <c:v>24.238157894736844</c:v>
                </c:pt>
                <c:pt idx="79">
                  <c:v>24.238157894736844</c:v>
                </c:pt>
                <c:pt idx="80">
                  <c:v>24.238157894736844</c:v>
                </c:pt>
                <c:pt idx="81">
                  <c:v>24.238157894736844</c:v>
                </c:pt>
                <c:pt idx="82">
                  <c:v>24.238157894736844</c:v>
                </c:pt>
                <c:pt idx="83">
                  <c:v>24.238157894736844</c:v>
                </c:pt>
                <c:pt idx="84">
                  <c:v>24.238157894736844</c:v>
                </c:pt>
                <c:pt idx="85">
                  <c:v>24.238157894736844</c:v>
                </c:pt>
                <c:pt idx="86">
                  <c:v>24.238157894736844</c:v>
                </c:pt>
                <c:pt idx="87">
                  <c:v>24.238157894736844</c:v>
                </c:pt>
                <c:pt idx="88">
                  <c:v>24.238157894736844</c:v>
                </c:pt>
                <c:pt idx="89">
                  <c:v>24.238157894736844</c:v>
                </c:pt>
                <c:pt idx="90">
                  <c:v>24.238157894736844</c:v>
                </c:pt>
                <c:pt idx="91">
                  <c:v>24.238157894736844</c:v>
                </c:pt>
                <c:pt idx="92">
                  <c:v>24.238157894736844</c:v>
                </c:pt>
                <c:pt idx="93">
                  <c:v>24.238157894736844</c:v>
                </c:pt>
                <c:pt idx="94">
                  <c:v>24.238157894736844</c:v>
                </c:pt>
                <c:pt idx="95">
                  <c:v>24.238157894736844</c:v>
                </c:pt>
                <c:pt idx="96">
                  <c:v>24.238157894736844</c:v>
                </c:pt>
                <c:pt idx="97">
                  <c:v>24.238157894736844</c:v>
                </c:pt>
                <c:pt idx="98">
                  <c:v>24.238157894736844</c:v>
                </c:pt>
                <c:pt idx="99">
                  <c:v>24.238157894736844</c:v>
                </c:pt>
                <c:pt idx="100">
                  <c:v>24.238157894736844</c:v>
                </c:pt>
                <c:pt idx="101">
                  <c:v>24.238157894736844</c:v>
                </c:pt>
                <c:pt idx="102">
                  <c:v>24.238157894736844</c:v>
                </c:pt>
                <c:pt idx="103">
                  <c:v>24.238157894736844</c:v>
                </c:pt>
                <c:pt idx="104">
                  <c:v>24.238157894736844</c:v>
                </c:pt>
                <c:pt idx="105">
                  <c:v>24.238157894736844</c:v>
                </c:pt>
                <c:pt idx="106">
                  <c:v>24.238157894736844</c:v>
                </c:pt>
                <c:pt idx="107">
                  <c:v>24.238157894736844</c:v>
                </c:pt>
                <c:pt idx="108">
                  <c:v>24.238157894736844</c:v>
                </c:pt>
                <c:pt idx="109">
                  <c:v>24.238157894736844</c:v>
                </c:pt>
                <c:pt idx="110">
                  <c:v>24.238157894736844</c:v>
                </c:pt>
                <c:pt idx="111">
                  <c:v>24.238157894736844</c:v>
                </c:pt>
                <c:pt idx="112">
                  <c:v>24.238157894736844</c:v>
                </c:pt>
                <c:pt idx="113">
                  <c:v>24.238157894736844</c:v>
                </c:pt>
                <c:pt idx="114">
                  <c:v>24.238157894736844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05-C54E-A876-B8D3F6523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27648"/>
        <c:axId val="84038016"/>
      </c:lineChart>
      <c:catAx>
        <c:axId val="84027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strike="noStrike" baseline="0">
                    <a:solidFill>
                      <a:srgbClr val="333399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Period</a:t>
                </a:r>
              </a:p>
            </c:rich>
          </c:tx>
          <c:layout>
            <c:manualLayout>
              <c:xMode val="edge"/>
              <c:yMode val="edge"/>
              <c:x val="0.50775770095028672"/>
              <c:y val="0.8750029163021289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80"/>
            </a:solidFill>
            <a:prstDash val="solid"/>
          </a:ln>
        </c:spPr>
        <c:txPr>
          <a:bodyPr rot="0" vert="horz"/>
          <a:lstStyle/>
          <a:p>
            <a:pPr>
              <a:defRPr sz="800" b="0" i="0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038016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840380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strike="noStrike" baseline="0">
                    <a:solidFill>
                      <a:srgbClr val="333399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Range</a:t>
                </a:r>
              </a:p>
            </c:rich>
          </c:tx>
          <c:layout>
            <c:manualLayout>
              <c:xMode val="edge"/>
              <c:yMode val="edge"/>
              <c:x val="2.256699576868829E-2"/>
              <c:y val="0.41666812481773108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80"/>
            </a:solidFill>
            <a:prstDash val="solid"/>
          </a:ln>
        </c:spPr>
        <c:txPr>
          <a:bodyPr rot="0" vert="horz"/>
          <a:lstStyle/>
          <a:p>
            <a:pPr>
              <a:defRPr sz="800" b="0" i="0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027648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5.1656728315010976E-3"/>
          <c:y val="1.2632434127910441E-2"/>
          <c:w val="4.8662816810402562E-2"/>
          <c:h val="7.836279331132148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X-Chart</a:t>
            </a:r>
          </a:p>
        </c:rich>
      </c:tx>
      <c:layout>
        <c:manualLayout>
          <c:xMode val="edge"/>
          <c:yMode val="edge"/>
          <c:x val="0.45492957746478868"/>
          <c:y val="3.5256410256410263E-2"/>
        </c:manualLayout>
      </c:layout>
      <c:overlay val="0"/>
      <c:spPr>
        <a:noFill/>
        <a:ln w="25400"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3239436619718309"/>
          <c:y val="0.21794940013208669"/>
          <c:w val="0.84788732394366195"/>
          <c:h val="0.53525808561850718"/>
        </c:manualLayout>
      </c:layout>
      <c:lineChart>
        <c:grouping val="standard"/>
        <c:varyColors val="0"/>
        <c:ser>
          <c:idx val="0"/>
          <c:order val="0"/>
          <c:tx>
            <c:v>Observation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[0]!PeriodMd</c:f>
              <c:strCache>
                <c:ptCount val="70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</c:strCache>
            </c:strRef>
          </c:cat>
          <c:val>
            <c:numRef>
              <c:f>[0]!DataMd</c:f>
              <c:numCache>
                <c:formatCode>0.00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12</c:v>
                </c:pt>
                <c:pt idx="4">
                  <c:v>18</c:v>
                </c:pt>
                <c:pt idx="5">
                  <c:v>24</c:v>
                </c:pt>
                <c:pt idx="6">
                  <c:v>30</c:v>
                </c:pt>
                <c:pt idx="7">
                  <c:v>37</c:v>
                </c:pt>
                <c:pt idx="8">
                  <c:v>44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12</c:v>
                </c:pt>
                <c:pt idx="15">
                  <c:v>0</c:v>
                </c:pt>
                <c:pt idx="16">
                  <c:v>1</c:v>
                </c:pt>
                <c:pt idx="17">
                  <c:v>4</c:v>
                </c:pt>
                <c:pt idx="18">
                  <c:v>7</c:v>
                </c:pt>
                <c:pt idx="19">
                  <c:v>10</c:v>
                </c:pt>
                <c:pt idx="20">
                  <c:v>14</c:v>
                </c:pt>
                <c:pt idx="21">
                  <c:v>18</c:v>
                </c:pt>
                <c:pt idx="22">
                  <c:v>16</c:v>
                </c:pt>
                <c:pt idx="23">
                  <c:v>21</c:v>
                </c:pt>
                <c:pt idx="24">
                  <c:v>28</c:v>
                </c:pt>
                <c:pt idx="25">
                  <c:v>35</c:v>
                </c:pt>
                <c:pt idx="26">
                  <c:v>42</c:v>
                </c:pt>
                <c:pt idx="27">
                  <c:v>49</c:v>
                </c:pt>
                <c:pt idx="28">
                  <c:v>56</c:v>
                </c:pt>
                <c:pt idx="29">
                  <c:v>44</c:v>
                </c:pt>
                <c:pt idx="30">
                  <c:v>37</c:v>
                </c:pt>
                <c:pt idx="31">
                  <c:v>44</c:v>
                </c:pt>
                <c:pt idx="32">
                  <c:v>49</c:v>
                </c:pt>
                <c:pt idx="33">
                  <c:v>56</c:v>
                </c:pt>
                <c:pt idx="34">
                  <c:v>63</c:v>
                </c:pt>
                <c:pt idx="35">
                  <c:v>51</c:v>
                </c:pt>
                <c:pt idx="36">
                  <c:v>51</c:v>
                </c:pt>
                <c:pt idx="37">
                  <c:v>59</c:v>
                </c:pt>
                <c:pt idx="38">
                  <c:v>69</c:v>
                </c:pt>
                <c:pt idx="39">
                  <c:v>58</c:v>
                </c:pt>
                <c:pt idx="40">
                  <c:v>65</c:v>
                </c:pt>
                <c:pt idx="41">
                  <c:v>72</c:v>
                </c:pt>
                <c:pt idx="42">
                  <c:v>79</c:v>
                </c:pt>
                <c:pt idx="43">
                  <c:v>40</c:v>
                </c:pt>
                <c:pt idx="44">
                  <c:v>39</c:v>
                </c:pt>
                <c:pt idx="45">
                  <c:v>36</c:v>
                </c:pt>
                <c:pt idx="46">
                  <c:v>42</c:v>
                </c:pt>
                <c:pt idx="47">
                  <c:v>48</c:v>
                </c:pt>
                <c:pt idx="48">
                  <c:v>54</c:v>
                </c:pt>
                <c:pt idx="49">
                  <c:v>63</c:v>
                </c:pt>
                <c:pt idx="50">
                  <c:v>58</c:v>
                </c:pt>
                <c:pt idx="51">
                  <c:v>52</c:v>
                </c:pt>
                <c:pt idx="52">
                  <c:v>58</c:v>
                </c:pt>
                <c:pt idx="53">
                  <c:v>64</c:v>
                </c:pt>
                <c:pt idx="54">
                  <c:v>70</c:v>
                </c:pt>
                <c:pt idx="55">
                  <c:v>76</c:v>
                </c:pt>
                <c:pt idx="56">
                  <c:v>82</c:v>
                </c:pt>
                <c:pt idx="57">
                  <c:v>30</c:v>
                </c:pt>
                <c:pt idx="58">
                  <c:v>15</c:v>
                </c:pt>
                <c:pt idx="59">
                  <c:v>21</c:v>
                </c:pt>
                <c:pt idx="60">
                  <c:v>23</c:v>
                </c:pt>
                <c:pt idx="61">
                  <c:v>29</c:v>
                </c:pt>
                <c:pt idx="62">
                  <c:v>35</c:v>
                </c:pt>
                <c:pt idx="63">
                  <c:v>35</c:v>
                </c:pt>
                <c:pt idx="64">
                  <c:v>40</c:v>
                </c:pt>
                <c:pt idx="65">
                  <c:v>31</c:v>
                </c:pt>
                <c:pt idx="66">
                  <c:v>35</c:v>
                </c:pt>
                <c:pt idx="67">
                  <c:v>39</c:v>
                </c:pt>
                <c:pt idx="68">
                  <c:v>43</c:v>
                </c:pt>
                <c:pt idx="69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E5-A540-9339-53F7D6812C36}"/>
            </c:ext>
          </c:extLst>
        </c:ser>
        <c:ser>
          <c:idx val="1"/>
          <c:order val="1"/>
          <c:tx>
            <c:v>X-Median</c:v>
          </c:tx>
          <c:spPr>
            <a:ln w="25400">
              <a:solidFill>
                <a:srgbClr val="C0C0C0"/>
              </a:solidFill>
              <a:prstDash val="lgDash"/>
            </a:ln>
          </c:spPr>
          <c:marker>
            <c:symbol val="none"/>
          </c:marker>
          <c:cat>
            <c:strRef>
              <c:f>[0]!PeriodMd</c:f>
              <c:strCache>
                <c:ptCount val="70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</c:strCache>
            </c:strRef>
          </c:cat>
          <c:val>
            <c:numRef>
              <c:f>[0]!AverageMd</c:f>
              <c:numCache>
                <c:formatCode>0.0</c:formatCode>
                <c:ptCount val="70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37</c:v>
                </c:pt>
                <c:pt idx="16">
                  <c:v>37</c:v>
                </c:pt>
                <c:pt idx="17">
                  <c:v>37</c:v>
                </c:pt>
                <c:pt idx="18">
                  <c:v>37</c:v>
                </c:pt>
                <c:pt idx="19">
                  <c:v>37</c:v>
                </c:pt>
                <c:pt idx="20">
                  <c:v>37</c:v>
                </c:pt>
                <c:pt idx="21">
                  <c:v>37</c:v>
                </c:pt>
                <c:pt idx="22">
                  <c:v>37</c:v>
                </c:pt>
                <c:pt idx="23">
                  <c:v>37</c:v>
                </c:pt>
                <c:pt idx="24">
                  <c:v>37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37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37</c:v>
                </c:pt>
                <c:pt idx="34">
                  <c:v>37</c:v>
                </c:pt>
                <c:pt idx="35">
                  <c:v>37</c:v>
                </c:pt>
                <c:pt idx="36">
                  <c:v>37</c:v>
                </c:pt>
                <c:pt idx="37">
                  <c:v>37</c:v>
                </c:pt>
                <c:pt idx="38">
                  <c:v>37</c:v>
                </c:pt>
                <c:pt idx="39">
                  <c:v>37</c:v>
                </c:pt>
                <c:pt idx="40">
                  <c:v>37</c:v>
                </c:pt>
                <c:pt idx="41">
                  <c:v>37</c:v>
                </c:pt>
                <c:pt idx="42">
                  <c:v>37</c:v>
                </c:pt>
                <c:pt idx="43">
                  <c:v>37</c:v>
                </c:pt>
                <c:pt idx="44">
                  <c:v>37</c:v>
                </c:pt>
                <c:pt idx="45">
                  <c:v>37</c:v>
                </c:pt>
                <c:pt idx="46">
                  <c:v>37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37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E5-A540-9339-53F7D6812C36}"/>
            </c:ext>
          </c:extLst>
        </c:ser>
        <c:ser>
          <c:idx val="2"/>
          <c:order val="2"/>
          <c:tx>
            <c:v>LNPL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[0]!PeriodMd</c:f>
              <c:strCache>
                <c:ptCount val="70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</c:strCache>
            </c:strRef>
          </c:cat>
          <c:val>
            <c:numRef>
              <c:f>[0]!LCL_XMd</c:f>
              <c:numCache>
                <c:formatCode>0.0</c:formatCode>
                <c:ptCount val="70"/>
                <c:pt idx="0">
                  <c:v>18.16</c:v>
                </c:pt>
                <c:pt idx="1">
                  <c:v>18.16</c:v>
                </c:pt>
                <c:pt idx="2">
                  <c:v>18.16</c:v>
                </c:pt>
                <c:pt idx="3">
                  <c:v>18.16</c:v>
                </c:pt>
                <c:pt idx="4">
                  <c:v>18.16</c:v>
                </c:pt>
                <c:pt idx="5">
                  <c:v>18.16</c:v>
                </c:pt>
                <c:pt idx="6">
                  <c:v>18.16</c:v>
                </c:pt>
                <c:pt idx="7">
                  <c:v>18.16</c:v>
                </c:pt>
                <c:pt idx="8">
                  <c:v>18.16</c:v>
                </c:pt>
                <c:pt idx="9">
                  <c:v>18.16</c:v>
                </c:pt>
                <c:pt idx="10">
                  <c:v>18.16</c:v>
                </c:pt>
                <c:pt idx="11">
                  <c:v>18.16</c:v>
                </c:pt>
                <c:pt idx="12">
                  <c:v>18.16</c:v>
                </c:pt>
                <c:pt idx="13">
                  <c:v>18.16</c:v>
                </c:pt>
                <c:pt idx="14">
                  <c:v>18.16</c:v>
                </c:pt>
                <c:pt idx="15">
                  <c:v>18.16</c:v>
                </c:pt>
                <c:pt idx="16">
                  <c:v>18.16</c:v>
                </c:pt>
                <c:pt idx="17">
                  <c:v>18.16</c:v>
                </c:pt>
                <c:pt idx="18">
                  <c:v>18.16</c:v>
                </c:pt>
                <c:pt idx="19">
                  <c:v>18.16</c:v>
                </c:pt>
                <c:pt idx="20">
                  <c:v>18.16</c:v>
                </c:pt>
                <c:pt idx="21">
                  <c:v>18.16</c:v>
                </c:pt>
                <c:pt idx="22">
                  <c:v>18.16</c:v>
                </c:pt>
                <c:pt idx="23">
                  <c:v>18.16</c:v>
                </c:pt>
                <c:pt idx="24">
                  <c:v>18.16</c:v>
                </c:pt>
                <c:pt idx="25">
                  <c:v>18.16</c:v>
                </c:pt>
                <c:pt idx="26">
                  <c:v>18.16</c:v>
                </c:pt>
                <c:pt idx="27">
                  <c:v>18.16</c:v>
                </c:pt>
                <c:pt idx="28">
                  <c:v>18.16</c:v>
                </c:pt>
                <c:pt idx="29">
                  <c:v>18.16</c:v>
                </c:pt>
                <c:pt idx="30">
                  <c:v>18.16</c:v>
                </c:pt>
                <c:pt idx="31">
                  <c:v>18.16</c:v>
                </c:pt>
                <c:pt idx="32">
                  <c:v>18.16</c:v>
                </c:pt>
                <c:pt idx="33">
                  <c:v>18.16</c:v>
                </c:pt>
                <c:pt idx="34">
                  <c:v>18.16</c:v>
                </c:pt>
                <c:pt idx="35">
                  <c:v>18.16</c:v>
                </c:pt>
                <c:pt idx="36">
                  <c:v>18.16</c:v>
                </c:pt>
                <c:pt idx="37">
                  <c:v>18.16</c:v>
                </c:pt>
                <c:pt idx="38">
                  <c:v>18.16</c:v>
                </c:pt>
                <c:pt idx="39">
                  <c:v>18.16</c:v>
                </c:pt>
                <c:pt idx="40">
                  <c:v>18.16</c:v>
                </c:pt>
                <c:pt idx="41">
                  <c:v>18.16</c:v>
                </c:pt>
                <c:pt idx="42">
                  <c:v>18.16</c:v>
                </c:pt>
                <c:pt idx="43">
                  <c:v>18.16</c:v>
                </c:pt>
                <c:pt idx="44">
                  <c:v>18.16</c:v>
                </c:pt>
                <c:pt idx="45">
                  <c:v>18.16</c:v>
                </c:pt>
                <c:pt idx="46">
                  <c:v>18.16</c:v>
                </c:pt>
                <c:pt idx="47">
                  <c:v>18.16</c:v>
                </c:pt>
                <c:pt idx="48">
                  <c:v>18.16</c:v>
                </c:pt>
                <c:pt idx="49">
                  <c:v>18.16</c:v>
                </c:pt>
                <c:pt idx="50">
                  <c:v>18.16</c:v>
                </c:pt>
                <c:pt idx="51">
                  <c:v>18.16</c:v>
                </c:pt>
                <c:pt idx="52">
                  <c:v>18.16</c:v>
                </c:pt>
                <c:pt idx="53">
                  <c:v>18.16</c:v>
                </c:pt>
                <c:pt idx="54">
                  <c:v>18.16</c:v>
                </c:pt>
                <c:pt idx="55">
                  <c:v>18.16</c:v>
                </c:pt>
                <c:pt idx="56">
                  <c:v>18.16</c:v>
                </c:pt>
                <c:pt idx="57">
                  <c:v>18.16</c:v>
                </c:pt>
                <c:pt idx="58">
                  <c:v>18.16</c:v>
                </c:pt>
                <c:pt idx="59">
                  <c:v>18.16</c:v>
                </c:pt>
                <c:pt idx="60">
                  <c:v>18.16</c:v>
                </c:pt>
                <c:pt idx="61">
                  <c:v>18.16</c:v>
                </c:pt>
                <c:pt idx="62">
                  <c:v>18.16</c:v>
                </c:pt>
                <c:pt idx="63">
                  <c:v>18.16</c:v>
                </c:pt>
                <c:pt idx="64">
                  <c:v>18.16</c:v>
                </c:pt>
                <c:pt idx="65">
                  <c:v>18.16</c:v>
                </c:pt>
                <c:pt idx="66">
                  <c:v>18.16</c:v>
                </c:pt>
                <c:pt idx="67">
                  <c:v>18.16</c:v>
                </c:pt>
                <c:pt idx="68">
                  <c:v>18.16</c:v>
                </c:pt>
                <c:pt idx="69">
                  <c:v>18.16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E5-A540-9339-53F7D6812C36}"/>
            </c:ext>
          </c:extLst>
        </c:ser>
        <c:ser>
          <c:idx val="3"/>
          <c:order val="3"/>
          <c:tx>
            <c:v>UNPL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[0]!PeriodMd</c:f>
              <c:strCache>
                <c:ptCount val="70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</c:strCache>
            </c:strRef>
          </c:cat>
          <c:val>
            <c:numRef>
              <c:f>[0]!UCL_XMd</c:f>
              <c:numCache>
                <c:formatCode>0.0</c:formatCode>
                <c:ptCount val="70"/>
                <c:pt idx="0">
                  <c:v>55.84</c:v>
                </c:pt>
                <c:pt idx="1">
                  <c:v>55.84</c:v>
                </c:pt>
                <c:pt idx="2">
                  <c:v>55.84</c:v>
                </c:pt>
                <c:pt idx="3">
                  <c:v>55.84</c:v>
                </c:pt>
                <c:pt idx="4">
                  <c:v>55.84</c:v>
                </c:pt>
                <c:pt idx="5">
                  <c:v>55.84</c:v>
                </c:pt>
                <c:pt idx="6">
                  <c:v>55.84</c:v>
                </c:pt>
                <c:pt idx="7">
                  <c:v>55.84</c:v>
                </c:pt>
                <c:pt idx="8">
                  <c:v>55.84</c:v>
                </c:pt>
                <c:pt idx="9">
                  <c:v>55.84</c:v>
                </c:pt>
                <c:pt idx="10">
                  <c:v>55.84</c:v>
                </c:pt>
                <c:pt idx="11">
                  <c:v>55.84</c:v>
                </c:pt>
                <c:pt idx="12">
                  <c:v>55.84</c:v>
                </c:pt>
                <c:pt idx="13">
                  <c:v>55.84</c:v>
                </c:pt>
                <c:pt idx="14">
                  <c:v>55.84</c:v>
                </c:pt>
                <c:pt idx="15">
                  <c:v>55.84</c:v>
                </c:pt>
                <c:pt idx="16">
                  <c:v>55.84</c:v>
                </c:pt>
                <c:pt idx="17">
                  <c:v>55.84</c:v>
                </c:pt>
                <c:pt idx="18">
                  <c:v>55.84</c:v>
                </c:pt>
                <c:pt idx="19">
                  <c:v>55.84</c:v>
                </c:pt>
                <c:pt idx="20">
                  <c:v>55.84</c:v>
                </c:pt>
                <c:pt idx="21">
                  <c:v>55.84</c:v>
                </c:pt>
                <c:pt idx="22">
                  <c:v>55.84</c:v>
                </c:pt>
                <c:pt idx="23">
                  <c:v>55.84</c:v>
                </c:pt>
                <c:pt idx="24">
                  <c:v>55.84</c:v>
                </c:pt>
                <c:pt idx="25">
                  <c:v>55.84</c:v>
                </c:pt>
                <c:pt idx="26">
                  <c:v>55.84</c:v>
                </c:pt>
                <c:pt idx="27">
                  <c:v>55.84</c:v>
                </c:pt>
                <c:pt idx="28">
                  <c:v>55.84</c:v>
                </c:pt>
                <c:pt idx="29">
                  <c:v>55.84</c:v>
                </c:pt>
                <c:pt idx="30">
                  <c:v>55.84</c:v>
                </c:pt>
                <c:pt idx="31">
                  <c:v>55.84</c:v>
                </c:pt>
                <c:pt idx="32">
                  <c:v>55.84</c:v>
                </c:pt>
                <c:pt idx="33">
                  <c:v>55.84</c:v>
                </c:pt>
                <c:pt idx="34">
                  <c:v>55.84</c:v>
                </c:pt>
                <c:pt idx="35">
                  <c:v>55.84</c:v>
                </c:pt>
                <c:pt idx="36">
                  <c:v>55.84</c:v>
                </c:pt>
                <c:pt idx="37">
                  <c:v>55.84</c:v>
                </c:pt>
                <c:pt idx="38">
                  <c:v>55.84</c:v>
                </c:pt>
                <c:pt idx="39">
                  <c:v>55.84</c:v>
                </c:pt>
                <c:pt idx="40">
                  <c:v>55.84</c:v>
                </c:pt>
                <c:pt idx="41">
                  <c:v>55.84</c:v>
                </c:pt>
                <c:pt idx="42">
                  <c:v>55.84</c:v>
                </c:pt>
                <c:pt idx="43">
                  <c:v>55.84</c:v>
                </c:pt>
                <c:pt idx="44">
                  <c:v>55.84</c:v>
                </c:pt>
                <c:pt idx="45">
                  <c:v>55.84</c:v>
                </c:pt>
                <c:pt idx="46">
                  <c:v>55.84</c:v>
                </c:pt>
                <c:pt idx="47">
                  <c:v>55.84</c:v>
                </c:pt>
                <c:pt idx="48">
                  <c:v>55.84</c:v>
                </c:pt>
                <c:pt idx="49">
                  <c:v>55.84</c:v>
                </c:pt>
                <c:pt idx="50">
                  <c:v>55.84</c:v>
                </c:pt>
                <c:pt idx="51">
                  <c:v>55.84</c:v>
                </c:pt>
                <c:pt idx="52">
                  <c:v>55.84</c:v>
                </c:pt>
                <c:pt idx="53">
                  <c:v>55.84</c:v>
                </c:pt>
                <c:pt idx="54">
                  <c:v>55.84</c:v>
                </c:pt>
                <c:pt idx="55">
                  <c:v>55.84</c:v>
                </c:pt>
                <c:pt idx="56">
                  <c:v>55.84</c:v>
                </c:pt>
                <c:pt idx="57">
                  <c:v>55.84</c:v>
                </c:pt>
                <c:pt idx="58">
                  <c:v>55.84</c:v>
                </c:pt>
                <c:pt idx="59">
                  <c:v>55.84</c:v>
                </c:pt>
                <c:pt idx="60">
                  <c:v>55.84</c:v>
                </c:pt>
                <c:pt idx="61">
                  <c:v>55.84</c:v>
                </c:pt>
                <c:pt idx="62">
                  <c:v>55.84</c:v>
                </c:pt>
                <c:pt idx="63">
                  <c:v>55.84</c:v>
                </c:pt>
                <c:pt idx="64">
                  <c:v>55.84</c:v>
                </c:pt>
                <c:pt idx="65">
                  <c:v>55.84</c:v>
                </c:pt>
                <c:pt idx="66">
                  <c:v>55.84</c:v>
                </c:pt>
                <c:pt idx="67">
                  <c:v>55.84</c:v>
                </c:pt>
                <c:pt idx="68">
                  <c:v>55.84</c:v>
                </c:pt>
                <c:pt idx="69">
                  <c:v>55.84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E5-A540-9339-53F7D6812C36}"/>
            </c:ext>
          </c:extLst>
        </c:ser>
        <c:ser>
          <c:idx val="4"/>
          <c:order val="4"/>
          <c:tx>
            <c:v>1-Sigma</c:v>
          </c:tx>
          <c:spPr>
            <a:ln>
              <a:solidFill>
                <a:srgbClr val="00B050"/>
              </a:solidFill>
              <a:prstDash val="lgDashDotDot"/>
            </a:ln>
          </c:spPr>
          <c:marker>
            <c:symbol val="none"/>
          </c:marker>
          <c:cat>
            <c:strRef>
              <c:f>[0]!PeriodMd</c:f>
              <c:strCache>
                <c:ptCount val="70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</c:strCache>
            </c:strRef>
          </c:cat>
          <c:val>
            <c:numRef>
              <c:f>[0]!LCL_XMd1sig</c:f>
              <c:numCache>
                <c:formatCode>0.0</c:formatCode>
                <c:ptCount val="70"/>
                <c:pt idx="0">
                  <c:v>30.72</c:v>
                </c:pt>
                <c:pt idx="1">
                  <c:v>30.72</c:v>
                </c:pt>
                <c:pt idx="2">
                  <c:v>30.72</c:v>
                </c:pt>
                <c:pt idx="3">
                  <c:v>30.72</c:v>
                </c:pt>
                <c:pt idx="4">
                  <c:v>30.72</c:v>
                </c:pt>
                <c:pt idx="5">
                  <c:v>30.72</c:v>
                </c:pt>
                <c:pt idx="6">
                  <c:v>30.72</c:v>
                </c:pt>
                <c:pt idx="7">
                  <c:v>30.72</c:v>
                </c:pt>
                <c:pt idx="8">
                  <c:v>30.72</c:v>
                </c:pt>
                <c:pt idx="9">
                  <c:v>30.72</c:v>
                </c:pt>
                <c:pt idx="10">
                  <c:v>30.72</c:v>
                </c:pt>
                <c:pt idx="11">
                  <c:v>30.72</c:v>
                </c:pt>
                <c:pt idx="12">
                  <c:v>30.72</c:v>
                </c:pt>
                <c:pt idx="13">
                  <c:v>30.72</c:v>
                </c:pt>
                <c:pt idx="14">
                  <c:v>30.72</c:v>
                </c:pt>
                <c:pt idx="15">
                  <c:v>30.72</c:v>
                </c:pt>
                <c:pt idx="16">
                  <c:v>30.72</c:v>
                </c:pt>
                <c:pt idx="17">
                  <c:v>30.72</c:v>
                </c:pt>
                <c:pt idx="18">
                  <c:v>30.72</c:v>
                </c:pt>
                <c:pt idx="19">
                  <c:v>30.72</c:v>
                </c:pt>
                <c:pt idx="20">
                  <c:v>30.72</c:v>
                </c:pt>
                <c:pt idx="21">
                  <c:v>30.72</c:v>
                </c:pt>
                <c:pt idx="22">
                  <c:v>30.72</c:v>
                </c:pt>
                <c:pt idx="23">
                  <c:v>30.72</c:v>
                </c:pt>
                <c:pt idx="24">
                  <c:v>30.72</c:v>
                </c:pt>
                <c:pt idx="25">
                  <c:v>30.72</c:v>
                </c:pt>
                <c:pt idx="26">
                  <c:v>30.72</c:v>
                </c:pt>
                <c:pt idx="27">
                  <c:v>30.72</c:v>
                </c:pt>
                <c:pt idx="28">
                  <c:v>30.72</c:v>
                </c:pt>
                <c:pt idx="29">
                  <c:v>30.72</c:v>
                </c:pt>
                <c:pt idx="30">
                  <c:v>30.72</c:v>
                </c:pt>
                <c:pt idx="31">
                  <c:v>30.72</c:v>
                </c:pt>
                <c:pt idx="32">
                  <c:v>30.72</c:v>
                </c:pt>
                <c:pt idx="33">
                  <c:v>30.72</c:v>
                </c:pt>
                <c:pt idx="34">
                  <c:v>30.72</c:v>
                </c:pt>
                <c:pt idx="35">
                  <c:v>30.72</c:v>
                </c:pt>
                <c:pt idx="36">
                  <c:v>30.72</c:v>
                </c:pt>
                <c:pt idx="37">
                  <c:v>30.72</c:v>
                </c:pt>
                <c:pt idx="38">
                  <c:v>30.72</c:v>
                </c:pt>
                <c:pt idx="39">
                  <c:v>30.72</c:v>
                </c:pt>
                <c:pt idx="40">
                  <c:v>30.72</c:v>
                </c:pt>
                <c:pt idx="41">
                  <c:v>30.72</c:v>
                </c:pt>
                <c:pt idx="42">
                  <c:v>30.72</c:v>
                </c:pt>
                <c:pt idx="43">
                  <c:v>30.72</c:v>
                </c:pt>
                <c:pt idx="44">
                  <c:v>30.72</c:v>
                </c:pt>
                <c:pt idx="45">
                  <c:v>30.72</c:v>
                </c:pt>
                <c:pt idx="46">
                  <c:v>30.72</c:v>
                </c:pt>
                <c:pt idx="47">
                  <c:v>30.72</c:v>
                </c:pt>
                <c:pt idx="48">
                  <c:v>30.72</c:v>
                </c:pt>
                <c:pt idx="49">
                  <c:v>30.72</c:v>
                </c:pt>
                <c:pt idx="50">
                  <c:v>30.72</c:v>
                </c:pt>
                <c:pt idx="51">
                  <c:v>30.72</c:v>
                </c:pt>
                <c:pt idx="52">
                  <c:v>30.72</c:v>
                </c:pt>
                <c:pt idx="53">
                  <c:v>30.72</c:v>
                </c:pt>
                <c:pt idx="54">
                  <c:v>30.72</c:v>
                </c:pt>
                <c:pt idx="55">
                  <c:v>30.72</c:v>
                </c:pt>
                <c:pt idx="56">
                  <c:v>30.72</c:v>
                </c:pt>
                <c:pt idx="57">
                  <c:v>30.72</c:v>
                </c:pt>
                <c:pt idx="58">
                  <c:v>30.72</c:v>
                </c:pt>
                <c:pt idx="59">
                  <c:v>30.72</c:v>
                </c:pt>
                <c:pt idx="60">
                  <c:v>30.72</c:v>
                </c:pt>
                <c:pt idx="61">
                  <c:v>30.72</c:v>
                </c:pt>
                <c:pt idx="62">
                  <c:v>30.72</c:v>
                </c:pt>
                <c:pt idx="63">
                  <c:v>30.72</c:v>
                </c:pt>
                <c:pt idx="64">
                  <c:v>30.72</c:v>
                </c:pt>
                <c:pt idx="65">
                  <c:v>30.72</c:v>
                </c:pt>
                <c:pt idx="66">
                  <c:v>30.72</c:v>
                </c:pt>
                <c:pt idx="67">
                  <c:v>30.72</c:v>
                </c:pt>
                <c:pt idx="68">
                  <c:v>30.72</c:v>
                </c:pt>
                <c:pt idx="69">
                  <c:v>30.72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E5-A540-9339-53F7D6812C36}"/>
            </c:ext>
          </c:extLst>
        </c:ser>
        <c:ser>
          <c:idx val="5"/>
          <c:order val="5"/>
          <c:tx>
            <c:v>UNPL 1-Sigma</c:v>
          </c:tx>
          <c:spPr>
            <a:ln>
              <a:solidFill>
                <a:srgbClr val="00B050"/>
              </a:solidFill>
              <a:prstDash val="lgDashDotDot"/>
            </a:ln>
          </c:spPr>
          <c:marker>
            <c:symbol val="none"/>
          </c:marker>
          <c:cat>
            <c:strRef>
              <c:f>[0]!PeriodMd</c:f>
              <c:strCache>
                <c:ptCount val="70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</c:strCache>
            </c:strRef>
          </c:cat>
          <c:val>
            <c:numRef>
              <c:f>[0]!UCL_XMd1sig</c:f>
              <c:numCache>
                <c:formatCode>0.0</c:formatCode>
                <c:ptCount val="70"/>
                <c:pt idx="0">
                  <c:v>43.28</c:v>
                </c:pt>
                <c:pt idx="1">
                  <c:v>43.28</c:v>
                </c:pt>
                <c:pt idx="2">
                  <c:v>43.28</c:v>
                </c:pt>
                <c:pt idx="3">
                  <c:v>43.28</c:v>
                </c:pt>
                <c:pt idx="4">
                  <c:v>43.28</c:v>
                </c:pt>
                <c:pt idx="5">
                  <c:v>43.28</c:v>
                </c:pt>
                <c:pt idx="6">
                  <c:v>43.28</c:v>
                </c:pt>
                <c:pt idx="7">
                  <c:v>43.28</c:v>
                </c:pt>
                <c:pt idx="8">
                  <c:v>43.28</c:v>
                </c:pt>
                <c:pt idx="9">
                  <c:v>43.28</c:v>
                </c:pt>
                <c:pt idx="10">
                  <c:v>43.28</c:v>
                </c:pt>
                <c:pt idx="11">
                  <c:v>43.28</c:v>
                </c:pt>
                <c:pt idx="12">
                  <c:v>43.28</c:v>
                </c:pt>
                <c:pt idx="13">
                  <c:v>43.28</c:v>
                </c:pt>
                <c:pt idx="14">
                  <c:v>43.28</c:v>
                </c:pt>
                <c:pt idx="15">
                  <c:v>43.28</c:v>
                </c:pt>
                <c:pt idx="16">
                  <c:v>43.28</c:v>
                </c:pt>
                <c:pt idx="17">
                  <c:v>43.28</c:v>
                </c:pt>
                <c:pt idx="18">
                  <c:v>43.28</c:v>
                </c:pt>
                <c:pt idx="19">
                  <c:v>43.28</c:v>
                </c:pt>
                <c:pt idx="20">
                  <c:v>43.28</c:v>
                </c:pt>
                <c:pt idx="21">
                  <c:v>43.28</c:v>
                </c:pt>
                <c:pt idx="22">
                  <c:v>43.28</c:v>
                </c:pt>
                <c:pt idx="23">
                  <c:v>43.28</c:v>
                </c:pt>
                <c:pt idx="24">
                  <c:v>43.28</c:v>
                </c:pt>
                <c:pt idx="25">
                  <c:v>43.28</c:v>
                </c:pt>
                <c:pt idx="26">
                  <c:v>43.28</c:v>
                </c:pt>
                <c:pt idx="27">
                  <c:v>43.28</c:v>
                </c:pt>
                <c:pt idx="28">
                  <c:v>43.28</c:v>
                </c:pt>
                <c:pt idx="29">
                  <c:v>43.28</c:v>
                </c:pt>
                <c:pt idx="30">
                  <c:v>43.28</c:v>
                </c:pt>
                <c:pt idx="31">
                  <c:v>43.28</c:v>
                </c:pt>
                <c:pt idx="32">
                  <c:v>43.28</c:v>
                </c:pt>
                <c:pt idx="33">
                  <c:v>43.28</c:v>
                </c:pt>
                <c:pt idx="34">
                  <c:v>43.28</c:v>
                </c:pt>
                <c:pt idx="35">
                  <c:v>43.28</c:v>
                </c:pt>
                <c:pt idx="36">
                  <c:v>43.28</c:v>
                </c:pt>
                <c:pt idx="37">
                  <c:v>43.28</c:v>
                </c:pt>
                <c:pt idx="38">
                  <c:v>43.28</c:v>
                </c:pt>
                <c:pt idx="39">
                  <c:v>43.28</c:v>
                </c:pt>
                <c:pt idx="40">
                  <c:v>43.28</c:v>
                </c:pt>
                <c:pt idx="41">
                  <c:v>43.28</c:v>
                </c:pt>
                <c:pt idx="42">
                  <c:v>43.28</c:v>
                </c:pt>
                <c:pt idx="43">
                  <c:v>43.28</c:v>
                </c:pt>
                <c:pt idx="44">
                  <c:v>43.28</c:v>
                </c:pt>
                <c:pt idx="45">
                  <c:v>43.28</c:v>
                </c:pt>
                <c:pt idx="46">
                  <c:v>43.28</c:v>
                </c:pt>
                <c:pt idx="47">
                  <c:v>43.28</c:v>
                </c:pt>
                <c:pt idx="48">
                  <c:v>43.28</c:v>
                </c:pt>
                <c:pt idx="49">
                  <c:v>43.28</c:v>
                </c:pt>
                <c:pt idx="50">
                  <c:v>43.28</c:v>
                </c:pt>
                <c:pt idx="51">
                  <c:v>43.28</c:v>
                </c:pt>
                <c:pt idx="52">
                  <c:v>43.28</c:v>
                </c:pt>
                <c:pt idx="53">
                  <c:v>43.28</c:v>
                </c:pt>
                <c:pt idx="54">
                  <c:v>43.28</c:v>
                </c:pt>
                <c:pt idx="55">
                  <c:v>43.28</c:v>
                </c:pt>
                <c:pt idx="56">
                  <c:v>43.28</c:v>
                </c:pt>
                <c:pt idx="57">
                  <c:v>43.28</c:v>
                </c:pt>
                <c:pt idx="58">
                  <c:v>43.28</c:v>
                </c:pt>
                <c:pt idx="59">
                  <c:v>43.28</c:v>
                </c:pt>
                <c:pt idx="60">
                  <c:v>43.28</c:v>
                </c:pt>
                <c:pt idx="61">
                  <c:v>43.28</c:v>
                </c:pt>
                <c:pt idx="62">
                  <c:v>43.28</c:v>
                </c:pt>
                <c:pt idx="63">
                  <c:v>43.28</c:v>
                </c:pt>
                <c:pt idx="64">
                  <c:v>43.28</c:v>
                </c:pt>
                <c:pt idx="65">
                  <c:v>43.28</c:v>
                </c:pt>
                <c:pt idx="66">
                  <c:v>43.28</c:v>
                </c:pt>
                <c:pt idx="67">
                  <c:v>43.28</c:v>
                </c:pt>
                <c:pt idx="68">
                  <c:v>43.28</c:v>
                </c:pt>
                <c:pt idx="69">
                  <c:v>43.28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E5-A540-9339-53F7D6812C36}"/>
            </c:ext>
          </c:extLst>
        </c:ser>
        <c:ser>
          <c:idx val="6"/>
          <c:order val="6"/>
          <c:tx>
            <c:v>2-Sigma</c:v>
          </c:tx>
          <c:spPr>
            <a:ln>
              <a:solidFill>
                <a:srgbClr val="FFC000"/>
              </a:solidFill>
              <a:prstDash val="sysDot"/>
            </a:ln>
          </c:spPr>
          <c:marker>
            <c:symbol val="none"/>
          </c:marker>
          <c:cat>
            <c:strRef>
              <c:f>[0]!PeriodMd</c:f>
              <c:strCache>
                <c:ptCount val="70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</c:strCache>
            </c:strRef>
          </c:cat>
          <c:val>
            <c:numRef>
              <c:f>[0]!LCL_XMd2sig</c:f>
              <c:numCache>
                <c:formatCode>0.0</c:formatCode>
                <c:ptCount val="70"/>
                <c:pt idx="0">
                  <c:v>24.44</c:v>
                </c:pt>
                <c:pt idx="1">
                  <c:v>24.44</c:v>
                </c:pt>
                <c:pt idx="2">
                  <c:v>24.44</c:v>
                </c:pt>
                <c:pt idx="3">
                  <c:v>24.44</c:v>
                </c:pt>
                <c:pt idx="4">
                  <c:v>24.44</c:v>
                </c:pt>
                <c:pt idx="5">
                  <c:v>24.44</c:v>
                </c:pt>
                <c:pt idx="6">
                  <c:v>24.44</c:v>
                </c:pt>
                <c:pt idx="7">
                  <c:v>24.44</c:v>
                </c:pt>
                <c:pt idx="8">
                  <c:v>24.44</c:v>
                </c:pt>
                <c:pt idx="9">
                  <c:v>24.44</c:v>
                </c:pt>
                <c:pt idx="10">
                  <c:v>24.44</c:v>
                </c:pt>
                <c:pt idx="11">
                  <c:v>24.44</c:v>
                </c:pt>
                <c:pt idx="12">
                  <c:v>24.44</c:v>
                </c:pt>
                <c:pt idx="13">
                  <c:v>24.44</c:v>
                </c:pt>
                <c:pt idx="14">
                  <c:v>24.44</c:v>
                </c:pt>
                <c:pt idx="15">
                  <c:v>24.44</c:v>
                </c:pt>
                <c:pt idx="16">
                  <c:v>24.44</c:v>
                </c:pt>
                <c:pt idx="17">
                  <c:v>24.44</c:v>
                </c:pt>
                <c:pt idx="18">
                  <c:v>24.44</c:v>
                </c:pt>
                <c:pt idx="19">
                  <c:v>24.44</c:v>
                </c:pt>
                <c:pt idx="20">
                  <c:v>24.44</c:v>
                </c:pt>
                <c:pt idx="21">
                  <c:v>24.44</c:v>
                </c:pt>
                <c:pt idx="22">
                  <c:v>24.44</c:v>
                </c:pt>
                <c:pt idx="23">
                  <c:v>24.44</c:v>
                </c:pt>
                <c:pt idx="24">
                  <c:v>24.44</c:v>
                </c:pt>
                <c:pt idx="25">
                  <c:v>24.44</c:v>
                </c:pt>
                <c:pt idx="26">
                  <c:v>24.44</c:v>
                </c:pt>
                <c:pt idx="27">
                  <c:v>24.44</c:v>
                </c:pt>
                <c:pt idx="28">
                  <c:v>24.44</c:v>
                </c:pt>
                <c:pt idx="29">
                  <c:v>24.44</c:v>
                </c:pt>
                <c:pt idx="30">
                  <c:v>24.44</c:v>
                </c:pt>
                <c:pt idx="31">
                  <c:v>24.44</c:v>
                </c:pt>
                <c:pt idx="32">
                  <c:v>24.44</c:v>
                </c:pt>
                <c:pt idx="33">
                  <c:v>24.44</c:v>
                </c:pt>
                <c:pt idx="34">
                  <c:v>24.44</c:v>
                </c:pt>
                <c:pt idx="35">
                  <c:v>24.44</c:v>
                </c:pt>
                <c:pt idx="36">
                  <c:v>24.44</c:v>
                </c:pt>
                <c:pt idx="37">
                  <c:v>24.44</c:v>
                </c:pt>
                <c:pt idx="38">
                  <c:v>24.44</c:v>
                </c:pt>
                <c:pt idx="39">
                  <c:v>24.44</c:v>
                </c:pt>
                <c:pt idx="40">
                  <c:v>24.44</c:v>
                </c:pt>
                <c:pt idx="41">
                  <c:v>24.44</c:v>
                </c:pt>
                <c:pt idx="42">
                  <c:v>24.44</c:v>
                </c:pt>
                <c:pt idx="43">
                  <c:v>24.44</c:v>
                </c:pt>
                <c:pt idx="44">
                  <c:v>24.44</c:v>
                </c:pt>
                <c:pt idx="45">
                  <c:v>24.44</c:v>
                </c:pt>
                <c:pt idx="46">
                  <c:v>24.44</c:v>
                </c:pt>
                <c:pt idx="47">
                  <c:v>24.44</c:v>
                </c:pt>
                <c:pt idx="48">
                  <c:v>24.44</c:v>
                </c:pt>
                <c:pt idx="49">
                  <c:v>24.44</c:v>
                </c:pt>
                <c:pt idx="50">
                  <c:v>24.44</c:v>
                </c:pt>
                <c:pt idx="51">
                  <c:v>24.44</c:v>
                </c:pt>
                <c:pt idx="52">
                  <c:v>24.44</c:v>
                </c:pt>
                <c:pt idx="53">
                  <c:v>24.44</c:v>
                </c:pt>
                <c:pt idx="54">
                  <c:v>24.44</c:v>
                </c:pt>
                <c:pt idx="55">
                  <c:v>24.44</c:v>
                </c:pt>
                <c:pt idx="56">
                  <c:v>24.44</c:v>
                </c:pt>
                <c:pt idx="57">
                  <c:v>24.44</c:v>
                </c:pt>
                <c:pt idx="58">
                  <c:v>24.44</c:v>
                </c:pt>
                <c:pt idx="59">
                  <c:v>24.44</c:v>
                </c:pt>
                <c:pt idx="60">
                  <c:v>24.44</c:v>
                </c:pt>
                <c:pt idx="61">
                  <c:v>24.44</c:v>
                </c:pt>
                <c:pt idx="62">
                  <c:v>24.44</c:v>
                </c:pt>
                <c:pt idx="63">
                  <c:v>24.44</c:v>
                </c:pt>
                <c:pt idx="64">
                  <c:v>24.44</c:v>
                </c:pt>
                <c:pt idx="65">
                  <c:v>24.44</c:v>
                </c:pt>
                <c:pt idx="66">
                  <c:v>24.44</c:v>
                </c:pt>
                <c:pt idx="67">
                  <c:v>24.44</c:v>
                </c:pt>
                <c:pt idx="68">
                  <c:v>24.44</c:v>
                </c:pt>
                <c:pt idx="69">
                  <c:v>24.44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E5-A540-9339-53F7D6812C36}"/>
            </c:ext>
          </c:extLst>
        </c:ser>
        <c:ser>
          <c:idx val="7"/>
          <c:order val="7"/>
          <c:tx>
            <c:v>UNPL 2-Sigma</c:v>
          </c:tx>
          <c:spPr>
            <a:ln>
              <a:solidFill>
                <a:srgbClr val="FFC000"/>
              </a:solidFill>
              <a:prstDash val="sysDot"/>
            </a:ln>
          </c:spPr>
          <c:marker>
            <c:symbol val="none"/>
          </c:marker>
          <c:cat>
            <c:strRef>
              <c:f>[0]!PeriodMd</c:f>
              <c:strCache>
                <c:ptCount val="70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</c:strCache>
            </c:strRef>
          </c:cat>
          <c:val>
            <c:numRef>
              <c:f>[0]!UCL_XMd2sig</c:f>
              <c:numCache>
                <c:formatCode>0.0</c:formatCode>
                <c:ptCount val="70"/>
                <c:pt idx="0">
                  <c:v>49.56</c:v>
                </c:pt>
                <c:pt idx="1">
                  <c:v>49.56</c:v>
                </c:pt>
                <c:pt idx="2">
                  <c:v>49.56</c:v>
                </c:pt>
                <c:pt idx="3">
                  <c:v>49.56</c:v>
                </c:pt>
                <c:pt idx="4">
                  <c:v>49.56</c:v>
                </c:pt>
                <c:pt idx="5">
                  <c:v>49.56</c:v>
                </c:pt>
                <c:pt idx="6">
                  <c:v>49.56</c:v>
                </c:pt>
                <c:pt idx="7">
                  <c:v>49.56</c:v>
                </c:pt>
                <c:pt idx="8">
                  <c:v>49.56</c:v>
                </c:pt>
                <c:pt idx="9">
                  <c:v>49.56</c:v>
                </c:pt>
                <c:pt idx="10">
                  <c:v>49.56</c:v>
                </c:pt>
                <c:pt idx="11">
                  <c:v>49.56</c:v>
                </c:pt>
                <c:pt idx="12">
                  <c:v>49.56</c:v>
                </c:pt>
                <c:pt idx="13">
                  <c:v>49.56</c:v>
                </c:pt>
                <c:pt idx="14">
                  <c:v>49.56</c:v>
                </c:pt>
                <c:pt idx="15">
                  <c:v>49.56</c:v>
                </c:pt>
                <c:pt idx="16">
                  <c:v>49.56</c:v>
                </c:pt>
                <c:pt idx="17">
                  <c:v>49.56</c:v>
                </c:pt>
                <c:pt idx="18">
                  <c:v>49.56</c:v>
                </c:pt>
                <c:pt idx="19">
                  <c:v>49.56</c:v>
                </c:pt>
                <c:pt idx="20">
                  <c:v>49.56</c:v>
                </c:pt>
                <c:pt idx="21">
                  <c:v>49.56</c:v>
                </c:pt>
                <c:pt idx="22">
                  <c:v>49.56</c:v>
                </c:pt>
                <c:pt idx="23">
                  <c:v>49.56</c:v>
                </c:pt>
                <c:pt idx="24">
                  <c:v>49.56</c:v>
                </c:pt>
                <c:pt idx="25">
                  <c:v>49.56</c:v>
                </c:pt>
                <c:pt idx="26">
                  <c:v>49.56</c:v>
                </c:pt>
                <c:pt idx="27">
                  <c:v>49.56</c:v>
                </c:pt>
                <c:pt idx="28">
                  <c:v>49.56</c:v>
                </c:pt>
                <c:pt idx="29">
                  <c:v>49.56</c:v>
                </c:pt>
                <c:pt idx="30">
                  <c:v>49.56</c:v>
                </c:pt>
                <c:pt idx="31">
                  <c:v>49.56</c:v>
                </c:pt>
                <c:pt idx="32">
                  <c:v>49.56</c:v>
                </c:pt>
                <c:pt idx="33">
                  <c:v>49.56</c:v>
                </c:pt>
                <c:pt idx="34">
                  <c:v>49.56</c:v>
                </c:pt>
                <c:pt idx="35">
                  <c:v>49.56</c:v>
                </c:pt>
                <c:pt idx="36">
                  <c:v>49.56</c:v>
                </c:pt>
                <c:pt idx="37">
                  <c:v>49.56</c:v>
                </c:pt>
                <c:pt idx="38">
                  <c:v>49.56</c:v>
                </c:pt>
                <c:pt idx="39">
                  <c:v>49.56</c:v>
                </c:pt>
                <c:pt idx="40">
                  <c:v>49.56</c:v>
                </c:pt>
                <c:pt idx="41">
                  <c:v>49.56</c:v>
                </c:pt>
                <c:pt idx="42">
                  <c:v>49.56</c:v>
                </c:pt>
                <c:pt idx="43">
                  <c:v>49.56</c:v>
                </c:pt>
                <c:pt idx="44">
                  <c:v>49.56</c:v>
                </c:pt>
                <c:pt idx="45">
                  <c:v>49.56</c:v>
                </c:pt>
                <c:pt idx="46">
                  <c:v>49.56</c:v>
                </c:pt>
                <c:pt idx="47">
                  <c:v>49.56</c:v>
                </c:pt>
                <c:pt idx="48">
                  <c:v>49.56</c:v>
                </c:pt>
                <c:pt idx="49">
                  <c:v>49.56</c:v>
                </c:pt>
                <c:pt idx="50">
                  <c:v>49.56</c:v>
                </c:pt>
                <c:pt idx="51">
                  <c:v>49.56</c:v>
                </c:pt>
                <c:pt idx="52">
                  <c:v>49.56</c:v>
                </c:pt>
                <c:pt idx="53">
                  <c:v>49.56</c:v>
                </c:pt>
                <c:pt idx="54">
                  <c:v>49.56</c:v>
                </c:pt>
                <c:pt idx="55">
                  <c:v>49.56</c:v>
                </c:pt>
                <c:pt idx="56">
                  <c:v>49.56</c:v>
                </c:pt>
                <c:pt idx="57">
                  <c:v>49.56</c:v>
                </c:pt>
                <c:pt idx="58">
                  <c:v>49.56</c:v>
                </c:pt>
                <c:pt idx="59">
                  <c:v>49.56</c:v>
                </c:pt>
                <c:pt idx="60">
                  <c:v>49.56</c:v>
                </c:pt>
                <c:pt idx="61">
                  <c:v>49.56</c:v>
                </c:pt>
                <c:pt idx="62">
                  <c:v>49.56</c:v>
                </c:pt>
                <c:pt idx="63">
                  <c:v>49.56</c:v>
                </c:pt>
                <c:pt idx="64">
                  <c:v>49.56</c:v>
                </c:pt>
                <c:pt idx="65">
                  <c:v>49.56</c:v>
                </c:pt>
                <c:pt idx="66">
                  <c:v>49.56</c:v>
                </c:pt>
                <c:pt idx="67">
                  <c:v>49.56</c:v>
                </c:pt>
                <c:pt idx="68">
                  <c:v>49.56</c:v>
                </c:pt>
                <c:pt idx="69">
                  <c:v>49.56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E5-A540-9339-53F7D6812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17440"/>
        <c:axId val="83931904"/>
      </c:lineChart>
      <c:catAx>
        <c:axId val="8391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strike="noStrike" baseline="0">
                    <a:solidFill>
                      <a:srgbClr val="333399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Period</a:t>
                </a:r>
              </a:p>
            </c:rich>
          </c:tx>
          <c:layout>
            <c:manualLayout>
              <c:xMode val="edge"/>
              <c:yMode val="edge"/>
              <c:x val="0.52112676056338025"/>
              <c:y val="0.86538730735581126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80"/>
            </a:solidFill>
            <a:prstDash val="solid"/>
          </a:ln>
        </c:spPr>
        <c:txPr>
          <a:bodyPr rot="0" vert="horz"/>
          <a:lstStyle/>
          <a:p>
            <a:pPr>
              <a:defRPr sz="1125" b="0" i="0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931904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839319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strike="noStrike" baseline="0">
                    <a:solidFill>
                      <a:srgbClr val="333399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Observation</a:t>
                </a:r>
              </a:p>
            </c:rich>
          </c:tx>
          <c:layout>
            <c:manualLayout>
              <c:xMode val="edge"/>
              <c:yMode val="edge"/>
              <c:x val="2.2535211267605638E-2"/>
              <c:y val="0.33653947102766002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80"/>
            </a:solidFill>
            <a:prstDash val="solid"/>
          </a:ln>
        </c:spPr>
        <c:txPr>
          <a:bodyPr rot="0" vert="horz"/>
          <a:lstStyle/>
          <a:p>
            <a:pPr>
              <a:defRPr sz="1125" b="0" i="0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917440"/>
        <c:crosses val="autoZero"/>
        <c:crossBetween val="between"/>
      </c:valAx>
    </c:plotArea>
    <c:legend>
      <c:legendPos val="r"/>
      <c:legendEntry>
        <c:idx val="5"/>
        <c:delete val="1"/>
      </c:legendEntry>
      <c:legendEntry>
        <c:idx val="7"/>
        <c:delete val="1"/>
      </c:legendEntry>
      <c:layout>
        <c:manualLayout>
          <c:xMode val="edge"/>
          <c:yMode val="edge"/>
          <c:x val="1.810303094396426E-4"/>
          <c:y val="1.045494637389914E-3"/>
          <c:w val="7.7803418080268014E-2"/>
          <c:h val="0.17393127650329809"/>
        </c:manualLayout>
      </c:layout>
      <c:overlay val="0"/>
      <c:txPr>
        <a:bodyPr/>
        <a:lstStyle/>
        <a:p>
          <a:pPr>
            <a:defRPr>
              <a:ln>
                <a:noFill/>
                <a:prstDash val="solid"/>
              </a:ln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Moving Range Chart</a:t>
            </a:r>
          </a:p>
        </c:rich>
      </c:tx>
      <c:layout>
        <c:manualLayout>
          <c:xMode val="edge"/>
          <c:yMode val="edge"/>
          <c:x val="0.45492957746478868"/>
          <c:y val="3.5256410256410263E-2"/>
        </c:manualLayout>
      </c:layout>
      <c:overlay val="0"/>
      <c:spPr>
        <a:noFill/>
        <a:ln w="25400"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3239436619718309"/>
          <c:y val="0.21794940013208669"/>
          <c:w val="0.84788732394366195"/>
          <c:h val="0.53525808561850718"/>
        </c:manualLayout>
      </c:layout>
      <c:lineChart>
        <c:grouping val="standard"/>
        <c:varyColors val="0"/>
        <c:ser>
          <c:idx val="0"/>
          <c:order val="0"/>
          <c:tx>
            <c:strRef>
              <c:f>'XmR Template - Median Basis'!$E$15</c:f>
              <c:strCache>
                <c:ptCount val="1"/>
                <c:pt idx="0">
                  <c:v>Range</c:v>
                </c:pt>
              </c:strCache>
            </c:strRef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[0]!PeriodMd</c:f>
              <c:strCache>
                <c:ptCount val="70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</c:strCache>
            </c:strRef>
          </c:cat>
          <c:val>
            <c:numRef>
              <c:f>[0]!RangeMd</c:f>
              <c:numCache>
                <c:formatCode>General</c:formatCode>
                <c:ptCount val="70"/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38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12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2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12</c:v>
                </c:pt>
                <c:pt idx="30">
                  <c:v>7</c:v>
                </c:pt>
                <c:pt idx="31">
                  <c:v>7</c:v>
                </c:pt>
                <c:pt idx="32">
                  <c:v>5</c:v>
                </c:pt>
                <c:pt idx="33">
                  <c:v>7</c:v>
                </c:pt>
                <c:pt idx="34">
                  <c:v>7</c:v>
                </c:pt>
                <c:pt idx="35">
                  <c:v>12</c:v>
                </c:pt>
                <c:pt idx="36">
                  <c:v>0</c:v>
                </c:pt>
                <c:pt idx="37">
                  <c:v>8</c:v>
                </c:pt>
                <c:pt idx="38">
                  <c:v>10</c:v>
                </c:pt>
                <c:pt idx="39">
                  <c:v>11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39</c:v>
                </c:pt>
                <c:pt idx="44">
                  <c:v>1</c:v>
                </c:pt>
                <c:pt idx="45">
                  <c:v>3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9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52</c:v>
                </c:pt>
                <c:pt idx="58">
                  <c:v>15</c:v>
                </c:pt>
                <c:pt idx="59">
                  <c:v>6</c:v>
                </c:pt>
                <c:pt idx="60">
                  <c:v>2</c:v>
                </c:pt>
                <c:pt idx="61">
                  <c:v>6</c:v>
                </c:pt>
                <c:pt idx="62">
                  <c:v>6</c:v>
                </c:pt>
                <c:pt idx="63">
                  <c:v>0</c:v>
                </c:pt>
                <c:pt idx="64">
                  <c:v>5</c:v>
                </c:pt>
                <c:pt idx="65">
                  <c:v>9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C4-9948-BEAF-78212647AE06}"/>
            </c:ext>
          </c:extLst>
        </c:ser>
        <c:ser>
          <c:idx val="1"/>
          <c:order val="1"/>
          <c:tx>
            <c:strRef>
              <c:f>'XmR Template - Median Basis'!$F$15</c:f>
              <c:strCache>
                <c:ptCount val="1"/>
                <c:pt idx="0">
                  <c:v>R-median</c:v>
                </c:pt>
              </c:strCache>
            </c:strRef>
          </c:tx>
          <c:spPr>
            <a:ln w="25400">
              <a:solidFill>
                <a:srgbClr val="C0C0C0"/>
              </a:solidFill>
              <a:prstDash val="lgDash"/>
            </a:ln>
          </c:spPr>
          <c:marker>
            <c:symbol val="none"/>
          </c:marker>
          <c:cat>
            <c:strRef>
              <c:f>[0]!PeriodMd</c:f>
              <c:strCache>
                <c:ptCount val="70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</c:strCache>
            </c:strRef>
          </c:cat>
          <c:val>
            <c:numRef>
              <c:f>[0]!R_medianMd</c:f>
              <c:numCache>
                <c:formatCode>General</c:formatCode>
                <c:ptCount val="7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C4-9948-BEAF-78212647AE06}"/>
            </c:ext>
          </c:extLst>
        </c:ser>
        <c:ser>
          <c:idx val="2"/>
          <c:order val="2"/>
          <c:tx>
            <c:strRef>
              <c:f>'XmR Template - Median Basis'!$G$15</c:f>
              <c:strCache>
                <c:ptCount val="1"/>
                <c:pt idx="0">
                  <c:v>URL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[0]!PeriodMd</c:f>
              <c:strCache>
                <c:ptCount val="70"/>
                <c:pt idx="0">
                  <c:v>2023-07-24</c:v>
                </c:pt>
                <c:pt idx="1">
                  <c:v>2023-07-25</c:v>
                </c:pt>
                <c:pt idx="2">
                  <c:v>2023-07-26</c:v>
                </c:pt>
                <c:pt idx="3">
                  <c:v>2023-07-27</c:v>
                </c:pt>
                <c:pt idx="4">
                  <c:v>2023-07-28</c:v>
                </c:pt>
                <c:pt idx="5">
                  <c:v>2023-07-29</c:v>
                </c:pt>
                <c:pt idx="6">
                  <c:v>2023-07-30</c:v>
                </c:pt>
                <c:pt idx="7">
                  <c:v>2023-07-31</c:v>
                </c:pt>
                <c:pt idx="8">
                  <c:v>2023-08-01</c:v>
                </c:pt>
                <c:pt idx="9">
                  <c:v>2023-08-02</c:v>
                </c:pt>
                <c:pt idx="10">
                  <c:v>2023-08-03</c:v>
                </c:pt>
                <c:pt idx="11">
                  <c:v>2023-08-04</c:v>
                </c:pt>
                <c:pt idx="12">
                  <c:v>2023-08-05</c:v>
                </c:pt>
                <c:pt idx="13">
                  <c:v>2023-08-06</c:v>
                </c:pt>
                <c:pt idx="14">
                  <c:v>2023-08-07</c:v>
                </c:pt>
                <c:pt idx="15">
                  <c:v>2023-08-08</c:v>
                </c:pt>
                <c:pt idx="16">
                  <c:v>2023-08-09</c:v>
                </c:pt>
                <c:pt idx="17">
                  <c:v>2023-08-10</c:v>
                </c:pt>
                <c:pt idx="18">
                  <c:v>2023-08-11</c:v>
                </c:pt>
                <c:pt idx="19">
                  <c:v>2023-08-12</c:v>
                </c:pt>
                <c:pt idx="20">
                  <c:v>2023-08-13</c:v>
                </c:pt>
                <c:pt idx="21">
                  <c:v>2023-08-14</c:v>
                </c:pt>
                <c:pt idx="22">
                  <c:v>2023-08-15</c:v>
                </c:pt>
                <c:pt idx="23">
                  <c:v>2023-08-16</c:v>
                </c:pt>
                <c:pt idx="24">
                  <c:v>2023-08-17</c:v>
                </c:pt>
                <c:pt idx="25">
                  <c:v>2023-08-18</c:v>
                </c:pt>
                <c:pt idx="26">
                  <c:v>2023-08-19</c:v>
                </c:pt>
                <c:pt idx="27">
                  <c:v>2023-08-20</c:v>
                </c:pt>
                <c:pt idx="28">
                  <c:v>2023-08-21</c:v>
                </c:pt>
                <c:pt idx="29">
                  <c:v>2023-08-22</c:v>
                </c:pt>
                <c:pt idx="30">
                  <c:v>2023-08-23</c:v>
                </c:pt>
                <c:pt idx="31">
                  <c:v>2023-08-24</c:v>
                </c:pt>
                <c:pt idx="32">
                  <c:v>2023-08-25</c:v>
                </c:pt>
                <c:pt idx="33">
                  <c:v>2023-08-26</c:v>
                </c:pt>
                <c:pt idx="34">
                  <c:v>2023-08-27</c:v>
                </c:pt>
                <c:pt idx="35">
                  <c:v>2023-08-28</c:v>
                </c:pt>
                <c:pt idx="36">
                  <c:v>2023-08-29</c:v>
                </c:pt>
                <c:pt idx="37">
                  <c:v>2023-08-30</c:v>
                </c:pt>
                <c:pt idx="38">
                  <c:v>2023-08-31</c:v>
                </c:pt>
                <c:pt idx="39">
                  <c:v>2023-09-01</c:v>
                </c:pt>
                <c:pt idx="40">
                  <c:v>2023-09-02</c:v>
                </c:pt>
                <c:pt idx="41">
                  <c:v>2023-09-03</c:v>
                </c:pt>
                <c:pt idx="42">
                  <c:v>2023-09-04</c:v>
                </c:pt>
                <c:pt idx="43">
                  <c:v>2023-09-05</c:v>
                </c:pt>
                <c:pt idx="44">
                  <c:v>2023-09-06</c:v>
                </c:pt>
                <c:pt idx="45">
                  <c:v>2023-09-07</c:v>
                </c:pt>
                <c:pt idx="46">
                  <c:v>2023-09-08</c:v>
                </c:pt>
                <c:pt idx="47">
                  <c:v>2023-09-09</c:v>
                </c:pt>
                <c:pt idx="48">
                  <c:v>2023-09-10</c:v>
                </c:pt>
                <c:pt idx="49">
                  <c:v>2023-09-11</c:v>
                </c:pt>
                <c:pt idx="50">
                  <c:v>2023-09-12</c:v>
                </c:pt>
                <c:pt idx="51">
                  <c:v>2023-09-13</c:v>
                </c:pt>
                <c:pt idx="52">
                  <c:v>2023-09-14</c:v>
                </c:pt>
                <c:pt idx="53">
                  <c:v>2023-09-15</c:v>
                </c:pt>
                <c:pt idx="54">
                  <c:v>2023-09-16</c:v>
                </c:pt>
                <c:pt idx="55">
                  <c:v>2023-09-17</c:v>
                </c:pt>
                <c:pt idx="56">
                  <c:v>2023-09-18</c:v>
                </c:pt>
                <c:pt idx="57">
                  <c:v>2023-09-19</c:v>
                </c:pt>
                <c:pt idx="58">
                  <c:v>2023-09-20</c:v>
                </c:pt>
                <c:pt idx="59">
                  <c:v>2023-09-21</c:v>
                </c:pt>
                <c:pt idx="60">
                  <c:v>2023-09-22</c:v>
                </c:pt>
                <c:pt idx="61">
                  <c:v>2023-09-23</c:v>
                </c:pt>
                <c:pt idx="62">
                  <c:v>2023-09-24</c:v>
                </c:pt>
                <c:pt idx="63">
                  <c:v>2023-09-25</c:v>
                </c:pt>
                <c:pt idx="64">
                  <c:v>2023-09-26</c:v>
                </c:pt>
                <c:pt idx="65">
                  <c:v>2023-09-27</c:v>
                </c:pt>
                <c:pt idx="66">
                  <c:v>2023-09-28</c:v>
                </c:pt>
                <c:pt idx="67">
                  <c:v>2023-09-29</c:v>
                </c:pt>
                <c:pt idx="68">
                  <c:v>2023-09-30</c:v>
                </c:pt>
                <c:pt idx="69">
                  <c:v>2023-10-01</c:v>
                </c:pt>
              </c:strCache>
            </c:strRef>
          </c:cat>
          <c:val>
            <c:numRef>
              <c:f>[0]!URLMd</c:f>
              <c:numCache>
                <c:formatCode>0.0</c:formatCode>
                <c:ptCount val="70"/>
                <c:pt idx="0">
                  <c:v>23.22</c:v>
                </c:pt>
                <c:pt idx="1">
                  <c:v>23.22</c:v>
                </c:pt>
                <c:pt idx="2">
                  <c:v>23.22</c:v>
                </c:pt>
                <c:pt idx="3">
                  <c:v>23.22</c:v>
                </c:pt>
                <c:pt idx="4">
                  <c:v>23.22</c:v>
                </c:pt>
                <c:pt idx="5">
                  <c:v>23.22</c:v>
                </c:pt>
                <c:pt idx="6">
                  <c:v>23.22</c:v>
                </c:pt>
                <c:pt idx="7">
                  <c:v>23.22</c:v>
                </c:pt>
                <c:pt idx="8">
                  <c:v>23.22</c:v>
                </c:pt>
                <c:pt idx="9">
                  <c:v>23.22</c:v>
                </c:pt>
                <c:pt idx="10">
                  <c:v>23.22</c:v>
                </c:pt>
                <c:pt idx="11">
                  <c:v>23.22</c:v>
                </c:pt>
                <c:pt idx="12">
                  <c:v>23.22</c:v>
                </c:pt>
                <c:pt idx="13">
                  <c:v>23.22</c:v>
                </c:pt>
                <c:pt idx="14">
                  <c:v>23.22</c:v>
                </c:pt>
                <c:pt idx="15">
                  <c:v>23.22</c:v>
                </c:pt>
                <c:pt idx="16">
                  <c:v>23.22</c:v>
                </c:pt>
                <c:pt idx="17">
                  <c:v>23.22</c:v>
                </c:pt>
                <c:pt idx="18">
                  <c:v>23.22</c:v>
                </c:pt>
                <c:pt idx="19">
                  <c:v>23.22</c:v>
                </c:pt>
                <c:pt idx="20">
                  <c:v>23.22</c:v>
                </c:pt>
                <c:pt idx="21">
                  <c:v>23.22</c:v>
                </c:pt>
                <c:pt idx="22">
                  <c:v>23.22</c:v>
                </c:pt>
                <c:pt idx="23">
                  <c:v>23.22</c:v>
                </c:pt>
                <c:pt idx="24">
                  <c:v>23.22</c:v>
                </c:pt>
                <c:pt idx="25">
                  <c:v>23.22</c:v>
                </c:pt>
                <c:pt idx="26">
                  <c:v>23.22</c:v>
                </c:pt>
                <c:pt idx="27">
                  <c:v>23.22</c:v>
                </c:pt>
                <c:pt idx="28">
                  <c:v>23.22</c:v>
                </c:pt>
                <c:pt idx="29">
                  <c:v>23.22</c:v>
                </c:pt>
                <c:pt idx="30">
                  <c:v>23.22</c:v>
                </c:pt>
                <c:pt idx="31">
                  <c:v>23.22</c:v>
                </c:pt>
                <c:pt idx="32">
                  <c:v>23.22</c:v>
                </c:pt>
                <c:pt idx="33">
                  <c:v>23.22</c:v>
                </c:pt>
                <c:pt idx="34">
                  <c:v>23.22</c:v>
                </c:pt>
                <c:pt idx="35">
                  <c:v>23.22</c:v>
                </c:pt>
                <c:pt idx="36">
                  <c:v>23.22</c:v>
                </c:pt>
                <c:pt idx="37">
                  <c:v>23.22</c:v>
                </c:pt>
                <c:pt idx="38">
                  <c:v>23.22</c:v>
                </c:pt>
                <c:pt idx="39">
                  <c:v>23.22</c:v>
                </c:pt>
                <c:pt idx="40">
                  <c:v>23.22</c:v>
                </c:pt>
                <c:pt idx="41">
                  <c:v>23.22</c:v>
                </c:pt>
                <c:pt idx="42">
                  <c:v>23.22</c:v>
                </c:pt>
                <c:pt idx="43">
                  <c:v>23.22</c:v>
                </c:pt>
                <c:pt idx="44">
                  <c:v>23.22</c:v>
                </c:pt>
                <c:pt idx="45">
                  <c:v>23.22</c:v>
                </c:pt>
                <c:pt idx="46">
                  <c:v>23.22</c:v>
                </c:pt>
                <c:pt idx="47">
                  <c:v>23.22</c:v>
                </c:pt>
                <c:pt idx="48">
                  <c:v>23.22</c:v>
                </c:pt>
                <c:pt idx="49">
                  <c:v>23.22</c:v>
                </c:pt>
                <c:pt idx="50">
                  <c:v>23.22</c:v>
                </c:pt>
                <c:pt idx="51">
                  <c:v>23.22</c:v>
                </c:pt>
                <c:pt idx="52">
                  <c:v>23.22</c:v>
                </c:pt>
                <c:pt idx="53">
                  <c:v>23.22</c:v>
                </c:pt>
                <c:pt idx="54">
                  <c:v>23.22</c:v>
                </c:pt>
                <c:pt idx="55">
                  <c:v>23.22</c:v>
                </c:pt>
                <c:pt idx="56">
                  <c:v>23.22</c:v>
                </c:pt>
                <c:pt idx="57">
                  <c:v>23.22</c:v>
                </c:pt>
                <c:pt idx="58">
                  <c:v>23.22</c:v>
                </c:pt>
                <c:pt idx="59">
                  <c:v>23.22</c:v>
                </c:pt>
                <c:pt idx="60">
                  <c:v>23.22</c:v>
                </c:pt>
                <c:pt idx="61">
                  <c:v>23.22</c:v>
                </c:pt>
                <c:pt idx="62">
                  <c:v>23.22</c:v>
                </c:pt>
                <c:pt idx="63">
                  <c:v>23.22</c:v>
                </c:pt>
                <c:pt idx="64">
                  <c:v>23.22</c:v>
                </c:pt>
                <c:pt idx="65">
                  <c:v>23.22</c:v>
                </c:pt>
                <c:pt idx="66">
                  <c:v>23.22</c:v>
                </c:pt>
                <c:pt idx="67">
                  <c:v>23.22</c:v>
                </c:pt>
                <c:pt idx="68">
                  <c:v>23.22</c:v>
                </c:pt>
                <c:pt idx="69">
                  <c:v>23.22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C4-9948-BEAF-78212647A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17440"/>
        <c:axId val="83931904"/>
      </c:lineChart>
      <c:catAx>
        <c:axId val="8391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strike="noStrike" baseline="0">
                    <a:solidFill>
                      <a:srgbClr val="333399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Period</a:t>
                </a:r>
              </a:p>
            </c:rich>
          </c:tx>
          <c:layout>
            <c:manualLayout>
              <c:xMode val="edge"/>
              <c:yMode val="edge"/>
              <c:x val="0.52112676056338025"/>
              <c:y val="0.86538730735581126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80"/>
            </a:solidFill>
            <a:prstDash val="solid"/>
          </a:ln>
        </c:spPr>
        <c:txPr>
          <a:bodyPr rot="0" vert="horz"/>
          <a:lstStyle/>
          <a:p>
            <a:pPr>
              <a:defRPr sz="1125" b="0" i="0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931904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839319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strike="noStrike" baseline="0">
                    <a:solidFill>
                      <a:srgbClr val="333399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Observation</a:t>
                </a:r>
              </a:p>
            </c:rich>
          </c:tx>
          <c:layout>
            <c:manualLayout>
              <c:xMode val="edge"/>
              <c:yMode val="edge"/>
              <c:x val="2.2535211267605638E-2"/>
              <c:y val="0.33653947102766002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80"/>
            </a:solidFill>
            <a:prstDash val="solid"/>
          </a:ln>
        </c:spPr>
        <c:txPr>
          <a:bodyPr rot="0" vert="horz"/>
          <a:lstStyle/>
          <a:p>
            <a:pPr>
              <a:defRPr sz="1125" b="0" i="0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917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810303094396426E-4"/>
          <c:y val="1.045494637389914E-3"/>
          <c:w val="7.7803418080268014E-2"/>
          <c:h val="0.17393127650329809"/>
        </c:manualLayout>
      </c:layout>
      <c:overlay val="0"/>
      <c:txPr>
        <a:bodyPr/>
        <a:lstStyle/>
        <a:p>
          <a:pPr>
            <a:defRPr>
              <a:ln>
                <a:noFill/>
                <a:prstDash val="solid"/>
              </a:ln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282574</xdr:colOff>
      <xdr:row>13</xdr:row>
      <xdr:rowOff>196850</xdr:rowOff>
    </xdr:from>
    <xdr:to>
      <xdr:col>38</xdr:col>
      <xdr:colOff>508000</xdr:colOff>
      <xdr:row>57</xdr:row>
      <xdr:rowOff>108857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270303</xdr:colOff>
      <xdr:row>58</xdr:row>
      <xdr:rowOff>72371</xdr:rowOff>
    </xdr:from>
    <xdr:to>
      <xdr:col>38</xdr:col>
      <xdr:colOff>544286</xdr:colOff>
      <xdr:row>94</xdr:row>
      <xdr:rowOff>90714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350283</xdr:colOff>
      <xdr:row>14</xdr:row>
      <xdr:rowOff>34447</xdr:rowOff>
    </xdr:from>
    <xdr:to>
      <xdr:col>38</xdr:col>
      <xdr:colOff>623860</xdr:colOff>
      <xdr:row>56</xdr:row>
      <xdr:rowOff>111404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352713</xdr:colOff>
      <xdr:row>63</xdr:row>
      <xdr:rowOff>79460</xdr:rowOff>
    </xdr:from>
    <xdr:to>
      <xdr:col>39</xdr:col>
      <xdr:colOff>89122</xdr:colOff>
      <xdr:row>102</xdr:row>
      <xdr:rowOff>133685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5:M130" totalsRowShown="0" headerRowDxfId="15" dataDxfId="13" headerRowBorderDxfId="14" tableBorderDxfId="12">
  <autoFilter ref="B15:M130" xr:uid="{00000000-0009-0000-0100-000001000000}"/>
  <tableColumns count="12">
    <tableColumn id="1" xr3:uid="{00000000-0010-0000-0000-000001000000}" name="Period" dataDxfId="11">
      <calculatedColumnFormula array="1">IFERROR(INDEX(Data!C:C, ROW(B16)-14), "")</calculatedColumnFormula>
    </tableColumn>
    <tableColumn id="2" xr3:uid="{00000000-0010-0000-0000-000002000000}" name="Data" dataDxfId="10"/>
    <tableColumn id="3" xr3:uid="{00000000-0010-0000-0000-000003000000}" name="Average" dataDxfId="9">
      <calculatedColumnFormula>IF(ISNUMBER(C16),AVERAGE(DataMn),"")</calculatedColumnFormula>
    </tableColumn>
    <tableColumn id="4" xr3:uid="{00000000-0010-0000-0000-000004000000}" name="Range" dataDxfId="8">
      <calculatedColumnFormula>IF((CELL("row",C16)&lt;($C$14+CELL("row",$C$16))),ABS(C15-C16),"")</calculatedColumnFormula>
    </tableColumn>
    <tableColumn id="5" xr3:uid="{00000000-0010-0000-0000-000005000000}" name="R-mean" dataDxfId="7">
      <calculatedColumnFormula>IF(ISNUMBER(C16),AVERAGE(RangeMn),"")</calculatedColumnFormula>
    </tableColumn>
    <tableColumn id="6" xr3:uid="{00000000-0010-0000-0000-000006000000}" name="URL" dataDxfId="6">
      <calculatedColumnFormula>IF(ISNUMBER(F16),F$17*3.27,"")</calculatedColumnFormula>
    </tableColumn>
    <tableColumn id="7" xr3:uid="{00000000-0010-0000-0000-000007000000}" name="LCL - X" dataDxfId="5">
      <calculatedColumnFormula>IF(ISNUMBER(C16),D16-(2.66*F16),"")</calculatedColumnFormula>
    </tableColumn>
    <tableColumn id="8" xr3:uid="{00000000-0010-0000-0000-000008000000}" name="UCL - X" dataDxfId="4">
      <calculatedColumnFormula>IF(ISNUMBER(C16),D16+(2.66*F16),"")</calculatedColumnFormula>
    </tableColumn>
    <tableColumn id="9" xr3:uid="{00000000-0010-0000-0000-000009000000}" name="LCL- X(1/3)" dataDxfId="3">
      <calculatedColumnFormula>IF(ISNUMBER(C16),D16-(2.66*F16)*(1/3),"")</calculatedColumnFormula>
    </tableColumn>
    <tableColumn id="10" xr3:uid="{00000000-0010-0000-0000-00000A000000}" name="UCL- X(1/3)" dataDxfId="2">
      <calculatedColumnFormula>IF(ISNUMBER(C16),D16+(2.66*F16)*(1/3),"")</calculatedColumnFormula>
    </tableColumn>
    <tableColumn id="11" xr3:uid="{00000000-0010-0000-0000-00000B000000}" name="LCL- X(2/3)" dataDxfId="1">
      <calculatedColumnFormula>IF(ISNUMBER(C16),D16-(2.66*F16)*(2/3),"")</calculatedColumnFormula>
    </tableColumn>
    <tableColumn id="12" xr3:uid="{00000000-0010-0000-0000-00000C000000}" name="UCL- X(2/3)" dataDxfId="0">
      <calculatedColumnFormula>IF(ISNUMBER(C16),D16+(2.66*F16)*(2/3),"")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workbookViewId="0">
      <selection activeCell="F16" sqref="F16"/>
    </sheetView>
  </sheetViews>
  <sheetFormatPr baseColWidth="10" defaultColWidth="8.83203125" defaultRowHeight="13" x14ac:dyDescent="0.15"/>
  <cols>
    <col min="1" max="1" width="32.6640625" customWidth="1"/>
    <col min="2" max="2" width="33.33203125" customWidth="1"/>
    <col min="3" max="3" width="24.5" customWidth="1"/>
  </cols>
  <sheetData>
    <row r="1" spans="1:4" x14ac:dyDescent="0.15">
      <c r="A1" s="59" t="s">
        <v>0</v>
      </c>
      <c r="B1" s="59" t="s">
        <v>1</v>
      </c>
      <c r="C1" s="59" t="s">
        <v>2</v>
      </c>
      <c r="D1" s="59" t="s">
        <v>3</v>
      </c>
    </row>
    <row r="2" spans="1:4" x14ac:dyDescent="0.15">
      <c r="A2" s="58">
        <v>45237</v>
      </c>
      <c r="C2" t="s">
        <v>4</v>
      </c>
      <c r="D2">
        <v>1</v>
      </c>
    </row>
    <row r="3" spans="1:4" x14ac:dyDescent="0.15">
      <c r="A3" s="58">
        <v>45231</v>
      </c>
      <c r="B3" s="58">
        <v>45244</v>
      </c>
      <c r="C3" t="s">
        <v>5</v>
      </c>
      <c r="D3">
        <v>2</v>
      </c>
    </row>
    <row r="4" spans="1:4" x14ac:dyDescent="0.15">
      <c r="A4" s="58">
        <v>45232</v>
      </c>
      <c r="B4" s="58">
        <v>45239</v>
      </c>
      <c r="C4" t="s">
        <v>6</v>
      </c>
      <c r="D4">
        <v>7</v>
      </c>
    </row>
    <row r="5" spans="1:4" x14ac:dyDescent="0.15">
      <c r="A5" s="58">
        <v>45232</v>
      </c>
      <c r="B5" s="58">
        <v>45238</v>
      </c>
      <c r="C5" t="s">
        <v>7</v>
      </c>
      <c r="D5">
        <v>12</v>
      </c>
    </row>
    <row r="6" spans="1:4" x14ac:dyDescent="0.15">
      <c r="A6" s="58">
        <v>45230</v>
      </c>
      <c r="B6" s="58">
        <v>45245</v>
      </c>
      <c r="C6" t="s">
        <v>8</v>
      </c>
      <c r="D6">
        <v>18</v>
      </c>
    </row>
    <row r="7" spans="1:4" x14ac:dyDescent="0.15">
      <c r="A7" s="58">
        <v>45237</v>
      </c>
      <c r="C7" t="s">
        <v>9</v>
      </c>
      <c r="D7">
        <v>24</v>
      </c>
    </row>
    <row r="8" spans="1:4" x14ac:dyDescent="0.15">
      <c r="A8" s="58">
        <v>45232</v>
      </c>
      <c r="C8" t="s">
        <v>10</v>
      </c>
      <c r="D8">
        <v>30</v>
      </c>
    </row>
    <row r="9" spans="1:4" x14ac:dyDescent="0.15">
      <c r="A9" s="58">
        <v>45232</v>
      </c>
      <c r="C9" t="s">
        <v>11</v>
      </c>
      <c r="D9">
        <v>37</v>
      </c>
    </row>
    <row r="10" spans="1:4" x14ac:dyDescent="0.15">
      <c r="A10" s="58">
        <v>45233</v>
      </c>
      <c r="C10" t="s">
        <v>12</v>
      </c>
      <c r="D10">
        <v>44</v>
      </c>
    </row>
    <row r="11" spans="1:4" x14ac:dyDescent="0.15">
      <c r="A11" s="58">
        <v>45232</v>
      </c>
      <c r="C11" t="s">
        <v>13</v>
      </c>
      <c r="D11">
        <v>6</v>
      </c>
    </row>
    <row r="12" spans="1:4" x14ac:dyDescent="0.15">
      <c r="A12" s="58">
        <v>45232</v>
      </c>
      <c r="C12" t="s">
        <v>14</v>
      </c>
      <c r="D12">
        <v>7</v>
      </c>
    </row>
    <row r="13" spans="1:4" x14ac:dyDescent="0.15">
      <c r="A13" s="58">
        <v>45231</v>
      </c>
      <c r="B13" s="58">
        <v>45236</v>
      </c>
      <c r="C13" t="s">
        <v>15</v>
      </c>
      <c r="D13">
        <v>8</v>
      </c>
    </row>
    <row r="14" spans="1:4" x14ac:dyDescent="0.15">
      <c r="A14" s="58">
        <v>45231</v>
      </c>
      <c r="B14" s="58">
        <v>45237</v>
      </c>
      <c r="C14" t="s">
        <v>16</v>
      </c>
      <c r="D14">
        <v>9</v>
      </c>
    </row>
    <row r="15" spans="1:4" x14ac:dyDescent="0.15">
      <c r="A15" s="58">
        <v>45230</v>
      </c>
      <c r="B15" s="58">
        <v>45231</v>
      </c>
      <c r="C15" t="s">
        <v>17</v>
      </c>
      <c r="D15">
        <v>10</v>
      </c>
    </row>
    <row r="16" spans="1:4" x14ac:dyDescent="0.15">
      <c r="A16" s="58">
        <v>45230</v>
      </c>
      <c r="B16" s="58">
        <v>45231</v>
      </c>
      <c r="C16" t="s">
        <v>18</v>
      </c>
      <c r="D16">
        <v>12</v>
      </c>
    </row>
    <row r="17" spans="1:4" x14ac:dyDescent="0.15">
      <c r="A17" s="58">
        <v>45219</v>
      </c>
      <c r="B17" s="58">
        <v>45236</v>
      </c>
      <c r="C17" t="s">
        <v>19</v>
      </c>
      <c r="D17">
        <v>0</v>
      </c>
    </row>
    <row r="18" spans="1:4" x14ac:dyDescent="0.15">
      <c r="A18" s="58">
        <v>45229</v>
      </c>
      <c r="B18" s="58">
        <v>45230</v>
      </c>
      <c r="C18" t="s">
        <v>20</v>
      </c>
      <c r="D18">
        <v>1</v>
      </c>
    </row>
    <row r="19" spans="1:4" x14ac:dyDescent="0.15">
      <c r="A19" s="58">
        <v>45229</v>
      </c>
      <c r="B19" s="58">
        <v>45230</v>
      </c>
      <c r="C19" t="s">
        <v>21</v>
      </c>
      <c r="D19">
        <v>4</v>
      </c>
    </row>
    <row r="20" spans="1:4" x14ac:dyDescent="0.15">
      <c r="A20" s="58">
        <v>45224</v>
      </c>
      <c r="B20" s="58">
        <v>45225</v>
      </c>
      <c r="C20" t="s">
        <v>22</v>
      </c>
      <c r="D20">
        <v>7</v>
      </c>
    </row>
    <row r="21" spans="1:4" x14ac:dyDescent="0.15">
      <c r="A21" s="58">
        <v>45224</v>
      </c>
      <c r="B21" s="58">
        <v>45225</v>
      </c>
      <c r="C21" t="s">
        <v>23</v>
      </c>
      <c r="D21">
        <v>10</v>
      </c>
    </row>
    <row r="22" spans="1:4" x14ac:dyDescent="0.15">
      <c r="A22" s="58">
        <v>45222</v>
      </c>
      <c r="B22" s="58">
        <v>45245</v>
      </c>
      <c r="C22" t="s">
        <v>24</v>
      </c>
      <c r="D22">
        <v>14</v>
      </c>
    </row>
    <row r="23" spans="1:4" x14ac:dyDescent="0.15">
      <c r="A23" s="58">
        <v>45217</v>
      </c>
      <c r="B23" s="58">
        <v>45222</v>
      </c>
      <c r="C23" t="s">
        <v>25</v>
      </c>
      <c r="D23">
        <v>18</v>
      </c>
    </row>
    <row r="24" spans="1:4" x14ac:dyDescent="0.15">
      <c r="A24" s="58">
        <v>45216</v>
      </c>
      <c r="B24" s="58">
        <v>45222</v>
      </c>
      <c r="C24" t="s">
        <v>26</v>
      </c>
      <c r="D24">
        <v>16</v>
      </c>
    </row>
    <row r="25" spans="1:4" x14ac:dyDescent="0.15">
      <c r="A25" s="58">
        <v>45211</v>
      </c>
      <c r="B25" s="58">
        <v>45225</v>
      </c>
      <c r="C25" t="s">
        <v>27</v>
      </c>
      <c r="D25">
        <v>21</v>
      </c>
    </row>
    <row r="26" spans="1:4" x14ac:dyDescent="0.15">
      <c r="A26" s="58">
        <v>45211</v>
      </c>
      <c r="B26" s="58">
        <v>45217</v>
      </c>
      <c r="C26" t="s">
        <v>28</v>
      </c>
      <c r="D26">
        <v>28</v>
      </c>
    </row>
    <row r="27" spans="1:4" x14ac:dyDescent="0.15">
      <c r="A27" s="58">
        <v>45208</v>
      </c>
      <c r="B27" s="58">
        <v>45217</v>
      </c>
      <c r="C27" t="s">
        <v>29</v>
      </c>
      <c r="D27">
        <v>35</v>
      </c>
    </row>
    <row r="28" spans="1:4" x14ac:dyDescent="0.15">
      <c r="A28" s="58">
        <v>45202</v>
      </c>
      <c r="B28" s="58">
        <v>45216</v>
      </c>
      <c r="C28" t="s">
        <v>30</v>
      </c>
      <c r="D28">
        <v>42</v>
      </c>
    </row>
    <row r="29" spans="1:4" x14ac:dyDescent="0.15">
      <c r="A29" s="58">
        <v>45201</v>
      </c>
      <c r="B29" s="58">
        <v>45212</v>
      </c>
      <c r="C29" t="s">
        <v>31</v>
      </c>
      <c r="D29">
        <v>49</v>
      </c>
    </row>
    <row r="30" spans="1:4" x14ac:dyDescent="0.15">
      <c r="A30" s="58">
        <v>45202</v>
      </c>
      <c r="B30" s="58">
        <v>45211</v>
      </c>
      <c r="C30" t="s">
        <v>32</v>
      </c>
      <c r="D30">
        <v>56</v>
      </c>
    </row>
    <row r="31" spans="1:4" x14ac:dyDescent="0.15">
      <c r="A31" s="58">
        <v>45202</v>
      </c>
      <c r="B31" s="58">
        <v>45210</v>
      </c>
      <c r="C31" t="s">
        <v>33</v>
      </c>
      <c r="D31">
        <v>44</v>
      </c>
    </row>
    <row r="32" spans="1:4" x14ac:dyDescent="0.15">
      <c r="A32" s="58">
        <v>45205</v>
      </c>
      <c r="B32" s="58">
        <v>45209</v>
      </c>
      <c r="C32" t="s">
        <v>34</v>
      </c>
      <c r="D32">
        <v>37</v>
      </c>
    </row>
    <row r="33" spans="1:4" x14ac:dyDescent="0.15">
      <c r="A33" s="58">
        <v>45204</v>
      </c>
      <c r="B33" s="58">
        <v>45208</v>
      </c>
      <c r="C33" t="s">
        <v>35</v>
      </c>
      <c r="D33">
        <v>44</v>
      </c>
    </row>
    <row r="34" spans="1:4" x14ac:dyDescent="0.15">
      <c r="A34" s="58">
        <v>45204</v>
      </c>
      <c r="B34" s="58">
        <v>45208</v>
      </c>
      <c r="C34" t="s">
        <v>36</v>
      </c>
      <c r="D34">
        <v>49</v>
      </c>
    </row>
    <row r="35" spans="1:4" x14ac:dyDescent="0.15">
      <c r="A35" s="58">
        <v>45203</v>
      </c>
      <c r="B35" s="58">
        <v>45233</v>
      </c>
      <c r="C35" t="s">
        <v>37</v>
      </c>
      <c r="D35">
        <v>56</v>
      </c>
    </row>
    <row r="36" spans="1:4" x14ac:dyDescent="0.15">
      <c r="A36" s="58">
        <v>45191</v>
      </c>
      <c r="B36" s="58">
        <v>45203</v>
      </c>
      <c r="C36" t="s">
        <v>38</v>
      </c>
      <c r="D36">
        <v>63</v>
      </c>
    </row>
    <row r="37" spans="1:4" x14ac:dyDescent="0.15">
      <c r="A37" s="58">
        <v>45180</v>
      </c>
      <c r="B37" s="58">
        <v>45202</v>
      </c>
      <c r="C37" t="s">
        <v>39</v>
      </c>
      <c r="D37">
        <v>51</v>
      </c>
    </row>
    <row r="38" spans="1:4" x14ac:dyDescent="0.15">
      <c r="A38" s="58">
        <v>45201</v>
      </c>
      <c r="B38" s="58">
        <v>45202</v>
      </c>
      <c r="C38" t="s">
        <v>40</v>
      </c>
      <c r="D38">
        <v>51</v>
      </c>
    </row>
    <row r="39" spans="1:4" x14ac:dyDescent="0.15">
      <c r="A39" s="58">
        <v>45201</v>
      </c>
      <c r="B39" s="58">
        <v>45202</v>
      </c>
      <c r="C39" t="s">
        <v>41</v>
      </c>
      <c r="D39">
        <v>59</v>
      </c>
    </row>
    <row r="40" spans="1:4" x14ac:dyDescent="0.15">
      <c r="A40" s="58">
        <v>45196</v>
      </c>
      <c r="B40" s="58">
        <v>45203</v>
      </c>
      <c r="C40" t="s">
        <v>42</v>
      </c>
      <c r="D40">
        <v>69</v>
      </c>
    </row>
    <row r="41" spans="1:4" x14ac:dyDescent="0.15">
      <c r="A41" s="58">
        <v>45191</v>
      </c>
      <c r="B41" s="58">
        <v>45196</v>
      </c>
      <c r="C41" t="s">
        <v>43</v>
      </c>
      <c r="D41">
        <v>58</v>
      </c>
    </row>
    <row r="42" spans="1:4" x14ac:dyDescent="0.15">
      <c r="A42" s="58">
        <v>45188</v>
      </c>
      <c r="B42" s="58">
        <v>45196</v>
      </c>
      <c r="C42" t="s">
        <v>44</v>
      </c>
      <c r="D42">
        <v>65</v>
      </c>
    </row>
    <row r="43" spans="1:4" x14ac:dyDescent="0.15">
      <c r="A43" s="58">
        <v>45189</v>
      </c>
      <c r="B43" s="58">
        <v>45194</v>
      </c>
      <c r="C43" t="s">
        <v>45</v>
      </c>
      <c r="D43">
        <v>72</v>
      </c>
    </row>
    <row r="44" spans="1:4" x14ac:dyDescent="0.15">
      <c r="A44" s="58">
        <v>45189</v>
      </c>
      <c r="B44" s="58">
        <v>45191</v>
      </c>
      <c r="C44" t="s">
        <v>46</v>
      </c>
      <c r="D44">
        <v>79</v>
      </c>
    </row>
    <row r="45" spans="1:4" x14ac:dyDescent="0.15">
      <c r="A45" s="58">
        <v>45189</v>
      </c>
      <c r="B45" s="58">
        <v>45191</v>
      </c>
      <c r="C45" t="s">
        <v>47</v>
      </c>
      <c r="D45">
        <v>40</v>
      </c>
    </row>
    <row r="46" spans="1:4" x14ac:dyDescent="0.15">
      <c r="A46" s="58">
        <v>45190</v>
      </c>
      <c r="B46" s="58">
        <v>45205</v>
      </c>
      <c r="C46" t="s">
        <v>48</v>
      </c>
      <c r="D46">
        <v>39</v>
      </c>
    </row>
    <row r="47" spans="1:4" x14ac:dyDescent="0.15">
      <c r="A47" s="58">
        <v>45181</v>
      </c>
      <c r="B47" s="58">
        <v>45189</v>
      </c>
      <c r="C47" t="s">
        <v>49</v>
      </c>
      <c r="D47">
        <v>36</v>
      </c>
    </row>
    <row r="48" spans="1:4" x14ac:dyDescent="0.15">
      <c r="A48" s="58">
        <v>45177</v>
      </c>
      <c r="B48" s="58">
        <v>45189</v>
      </c>
      <c r="C48" t="s">
        <v>50</v>
      </c>
      <c r="D48">
        <v>42</v>
      </c>
    </row>
    <row r="49" spans="1:4" x14ac:dyDescent="0.15">
      <c r="A49" s="58">
        <v>45182</v>
      </c>
      <c r="B49" s="58">
        <v>45188</v>
      </c>
      <c r="C49" t="s">
        <v>51</v>
      </c>
      <c r="D49">
        <v>48</v>
      </c>
    </row>
    <row r="50" spans="1:4" x14ac:dyDescent="0.15">
      <c r="A50" s="58">
        <v>45175</v>
      </c>
      <c r="B50" s="58">
        <v>45188</v>
      </c>
      <c r="C50" t="s">
        <v>52</v>
      </c>
      <c r="D50">
        <v>54</v>
      </c>
    </row>
    <row r="51" spans="1:4" x14ac:dyDescent="0.15">
      <c r="A51" s="58">
        <v>45175</v>
      </c>
      <c r="B51" s="58">
        <v>45181</v>
      </c>
      <c r="C51" t="s">
        <v>53</v>
      </c>
      <c r="D51">
        <v>63</v>
      </c>
    </row>
    <row r="52" spans="1:4" x14ac:dyDescent="0.15">
      <c r="A52" s="58">
        <v>45180</v>
      </c>
      <c r="B52" s="58">
        <v>45182</v>
      </c>
      <c r="C52" t="s">
        <v>54</v>
      </c>
      <c r="D52">
        <v>58</v>
      </c>
    </row>
    <row r="53" spans="1:4" x14ac:dyDescent="0.15">
      <c r="A53" s="58">
        <v>45180</v>
      </c>
      <c r="B53" s="58">
        <v>45182</v>
      </c>
      <c r="C53" t="s">
        <v>55</v>
      </c>
      <c r="D53">
        <v>52</v>
      </c>
    </row>
    <row r="54" spans="1:4" x14ac:dyDescent="0.15">
      <c r="A54" s="58">
        <v>45174</v>
      </c>
      <c r="B54" s="58">
        <v>45182</v>
      </c>
      <c r="C54" t="s">
        <v>56</v>
      </c>
      <c r="D54">
        <v>58</v>
      </c>
    </row>
    <row r="55" spans="1:4" x14ac:dyDescent="0.15">
      <c r="A55" s="58">
        <v>45174</v>
      </c>
      <c r="B55" s="58">
        <v>45181</v>
      </c>
      <c r="C55" t="s">
        <v>57</v>
      </c>
      <c r="D55">
        <v>64</v>
      </c>
    </row>
    <row r="56" spans="1:4" x14ac:dyDescent="0.15">
      <c r="A56" s="58">
        <v>45168</v>
      </c>
      <c r="B56" s="58">
        <v>45176</v>
      </c>
      <c r="C56" t="s">
        <v>58</v>
      </c>
      <c r="D56">
        <v>70</v>
      </c>
    </row>
    <row r="57" spans="1:4" x14ac:dyDescent="0.15">
      <c r="A57" s="58">
        <v>45168</v>
      </c>
      <c r="B57" s="58">
        <v>45174</v>
      </c>
      <c r="C57" t="s">
        <v>59</v>
      </c>
      <c r="D57">
        <v>76</v>
      </c>
    </row>
    <row r="58" spans="1:4" x14ac:dyDescent="0.15">
      <c r="A58" s="58">
        <v>45168</v>
      </c>
      <c r="B58" s="58">
        <v>45174</v>
      </c>
      <c r="C58" t="s">
        <v>60</v>
      </c>
      <c r="D58">
        <v>82</v>
      </c>
    </row>
    <row r="59" spans="1:4" x14ac:dyDescent="0.15">
      <c r="A59" s="58">
        <v>45168</v>
      </c>
      <c r="B59" s="58">
        <v>45175</v>
      </c>
      <c r="C59" t="s">
        <v>61</v>
      </c>
      <c r="D59">
        <v>30</v>
      </c>
    </row>
    <row r="60" spans="1:4" x14ac:dyDescent="0.15">
      <c r="A60" s="58">
        <v>45169</v>
      </c>
      <c r="B60" s="58">
        <v>45170</v>
      </c>
      <c r="C60" t="s">
        <v>62</v>
      </c>
      <c r="D60">
        <v>15</v>
      </c>
    </row>
    <row r="61" spans="1:4" x14ac:dyDescent="0.15">
      <c r="A61" s="58">
        <v>45169</v>
      </c>
      <c r="B61" s="58">
        <v>45170</v>
      </c>
      <c r="C61" t="s">
        <v>63</v>
      </c>
      <c r="D61">
        <v>21</v>
      </c>
    </row>
    <row r="62" spans="1:4" x14ac:dyDescent="0.15">
      <c r="A62" s="58">
        <v>45151</v>
      </c>
      <c r="B62" s="58">
        <v>45188</v>
      </c>
      <c r="C62" t="s">
        <v>64</v>
      </c>
      <c r="D62">
        <v>23</v>
      </c>
    </row>
    <row r="63" spans="1:4" x14ac:dyDescent="0.15">
      <c r="A63" s="58">
        <v>45163</v>
      </c>
      <c r="B63" s="58">
        <v>45167</v>
      </c>
      <c r="C63" t="s">
        <v>65</v>
      </c>
      <c r="D63">
        <v>29</v>
      </c>
    </row>
    <row r="64" spans="1:4" x14ac:dyDescent="0.15">
      <c r="A64" s="58">
        <v>45154</v>
      </c>
      <c r="B64" s="58">
        <v>45170</v>
      </c>
      <c r="C64" t="s">
        <v>66</v>
      </c>
      <c r="D64">
        <v>35</v>
      </c>
    </row>
    <row r="65" spans="1:4" x14ac:dyDescent="0.15">
      <c r="A65" s="58">
        <v>45161</v>
      </c>
      <c r="B65" s="58">
        <v>45174</v>
      </c>
      <c r="C65" t="s">
        <v>67</v>
      </c>
      <c r="D65">
        <v>35</v>
      </c>
    </row>
    <row r="66" spans="1:4" x14ac:dyDescent="0.15">
      <c r="A66" s="58">
        <v>45161</v>
      </c>
      <c r="B66" s="58">
        <v>45166</v>
      </c>
      <c r="C66" t="s">
        <v>68</v>
      </c>
      <c r="D66">
        <v>40</v>
      </c>
    </row>
    <row r="67" spans="1:4" x14ac:dyDescent="0.15">
      <c r="A67" s="58">
        <v>45155</v>
      </c>
      <c r="B67" s="58">
        <v>45174</v>
      </c>
      <c r="C67" t="s">
        <v>69</v>
      </c>
      <c r="D67">
        <v>31</v>
      </c>
    </row>
    <row r="68" spans="1:4" x14ac:dyDescent="0.15">
      <c r="A68" s="58">
        <v>45161</v>
      </c>
      <c r="B68" s="58">
        <v>45163</v>
      </c>
      <c r="C68" t="s">
        <v>70</v>
      </c>
      <c r="D68">
        <v>35</v>
      </c>
    </row>
    <row r="69" spans="1:4" x14ac:dyDescent="0.15">
      <c r="A69" s="58">
        <v>45154</v>
      </c>
      <c r="B69" s="58">
        <v>45166</v>
      </c>
      <c r="C69" t="s">
        <v>71</v>
      </c>
      <c r="D69">
        <v>39</v>
      </c>
    </row>
    <row r="70" spans="1:4" x14ac:dyDescent="0.15">
      <c r="A70" s="58">
        <v>45147</v>
      </c>
      <c r="B70" s="58">
        <v>45161</v>
      </c>
      <c r="C70" t="s">
        <v>72</v>
      </c>
      <c r="D70">
        <v>43</v>
      </c>
    </row>
    <row r="71" spans="1:4" x14ac:dyDescent="0.15">
      <c r="A71" s="58">
        <v>45155</v>
      </c>
      <c r="B71" s="58">
        <v>45160</v>
      </c>
      <c r="C71" t="s">
        <v>73</v>
      </c>
      <c r="D71">
        <v>47</v>
      </c>
    </row>
    <row r="72" spans="1:4" x14ac:dyDescent="0.15">
      <c r="A72" s="58">
        <v>45148</v>
      </c>
      <c r="B72" s="58">
        <v>45160</v>
      </c>
      <c r="C72" t="s">
        <v>74</v>
      </c>
      <c r="D72">
        <v>54</v>
      </c>
    </row>
    <row r="73" spans="1:4" x14ac:dyDescent="0.15">
      <c r="A73" s="58">
        <v>45148</v>
      </c>
      <c r="B73" s="58">
        <v>45153</v>
      </c>
      <c r="C73" t="s">
        <v>75</v>
      </c>
      <c r="D73">
        <v>37</v>
      </c>
    </row>
    <row r="74" spans="1:4" x14ac:dyDescent="0.15">
      <c r="A74" s="58">
        <v>45135</v>
      </c>
      <c r="B74" s="58">
        <v>45146</v>
      </c>
      <c r="C74" t="s">
        <v>76</v>
      </c>
      <c r="D74">
        <v>24</v>
      </c>
    </row>
    <row r="75" spans="1:4" x14ac:dyDescent="0.15">
      <c r="A75" s="58">
        <v>45145</v>
      </c>
      <c r="B75" s="58">
        <v>45146</v>
      </c>
      <c r="C75" t="s">
        <v>77</v>
      </c>
      <c r="D75">
        <v>32</v>
      </c>
    </row>
    <row r="76" spans="1:4" x14ac:dyDescent="0.15">
      <c r="A76" s="58">
        <v>45138</v>
      </c>
      <c r="B76" s="58">
        <v>45140</v>
      </c>
      <c r="C76" t="s">
        <v>78</v>
      </c>
      <c r="D76">
        <v>25</v>
      </c>
    </row>
    <row r="77" spans="1:4" x14ac:dyDescent="0.15">
      <c r="A77" s="58">
        <v>45133</v>
      </c>
      <c r="B77" s="58">
        <v>45140</v>
      </c>
      <c r="C77" t="s">
        <v>79</v>
      </c>
      <c r="D77">
        <v>33</v>
      </c>
    </row>
    <row r="78" spans="1:4" x14ac:dyDescent="0.15">
      <c r="A78" s="58">
        <v>45133</v>
      </c>
      <c r="B78" s="58">
        <v>45140</v>
      </c>
      <c r="C78" t="s">
        <v>80</v>
      </c>
      <c r="D78">
        <v>41</v>
      </c>
    </row>
    <row r="79" spans="1:4" x14ac:dyDescent="0.15">
      <c r="A79" s="58">
        <v>45133</v>
      </c>
      <c r="B79" s="58">
        <v>45140</v>
      </c>
      <c r="C79" t="s">
        <v>81</v>
      </c>
      <c r="D79">
        <v>40</v>
      </c>
    </row>
    <row r="80" spans="1:4" x14ac:dyDescent="0.15">
      <c r="A80" s="58">
        <v>45131</v>
      </c>
      <c r="B80" s="58">
        <v>45140</v>
      </c>
      <c r="C80" t="s">
        <v>82</v>
      </c>
      <c r="D80">
        <v>42</v>
      </c>
    </row>
    <row r="81" spans="1:4" x14ac:dyDescent="0.15">
      <c r="A81" s="58">
        <v>45133</v>
      </c>
      <c r="B81" s="58">
        <v>45140</v>
      </c>
      <c r="C81" t="s">
        <v>83</v>
      </c>
      <c r="D81">
        <v>39</v>
      </c>
    </row>
    <row r="82" spans="1:4" x14ac:dyDescent="0.15">
      <c r="A82" s="58">
        <v>45245</v>
      </c>
      <c r="C82" t="s">
        <v>84</v>
      </c>
      <c r="D82">
        <v>36</v>
      </c>
    </row>
    <row r="83" spans="1:4" x14ac:dyDescent="0.15">
      <c r="A83" s="58">
        <v>45245</v>
      </c>
      <c r="C83" t="s">
        <v>85</v>
      </c>
      <c r="D83">
        <v>30</v>
      </c>
    </row>
    <row r="84" spans="1:4" x14ac:dyDescent="0.15">
      <c r="A84" s="58">
        <v>45239</v>
      </c>
      <c r="C84" t="s">
        <v>86</v>
      </c>
      <c r="D84">
        <v>35</v>
      </c>
    </row>
    <row r="85" spans="1:4" x14ac:dyDescent="0.15">
      <c r="A85" s="58">
        <v>45238</v>
      </c>
      <c r="C85" t="s">
        <v>87</v>
      </c>
      <c r="D85">
        <v>40</v>
      </c>
    </row>
    <row r="86" spans="1:4" x14ac:dyDescent="0.15">
      <c r="C86" t="s">
        <v>88</v>
      </c>
      <c r="D86">
        <v>45</v>
      </c>
    </row>
    <row r="87" spans="1:4" x14ac:dyDescent="0.15">
      <c r="C87" t="s">
        <v>89</v>
      </c>
      <c r="D87">
        <v>36</v>
      </c>
    </row>
    <row r="88" spans="1:4" x14ac:dyDescent="0.15">
      <c r="C88" t="s">
        <v>90</v>
      </c>
      <c r="D88">
        <v>25</v>
      </c>
    </row>
    <row r="89" spans="1:4" x14ac:dyDescent="0.15">
      <c r="C89" t="s">
        <v>91</v>
      </c>
      <c r="D89">
        <v>29</v>
      </c>
    </row>
    <row r="90" spans="1:4" x14ac:dyDescent="0.15">
      <c r="C90" t="s">
        <v>92</v>
      </c>
      <c r="D90">
        <v>34</v>
      </c>
    </row>
    <row r="91" spans="1:4" x14ac:dyDescent="0.15">
      <c r="C91" t="s">
        <v>93</v>
      </c>
      <c r="D91">
        <v>39</v>
      </c>
    </row>
    <row r="92" spans="1:4" x14ac:dyDescent="0.15">
      <c r="C92" t="s">
        <v>94</v>
      </c>
      <c r="D92">
        <v>44</v>
      </c>
    </row>
    <row r="93" spans="1:4" x14ac:dyDescent="0.15">
      <c r="C93" t="s">
        <v>95</v>
      </c>
      <c r="D93">
        <v>37</v>
      </c>
    </row>
    <row r="94" spans="1:4" x14ac:dyDescent="0.15">
      <c r="C94" t="s">
        <v>96</v>
      </c>
      <c r="D94">
        <v>41</v>
      </c>
    </row>
    <row r="95" spans="1:4" x14ac:dyDescent="0.15">
      <c r="C95" t="s">
        <v>97</v>
      </c>
      <c r="D95">
        <v>47</v>
      </c>
    </row>
    <row r="96" spans="1:4" x14ac:dyDescent="0.15">
      <c r="C96" t="s">
        <v>98</v>
      </c>
      <c r="D96">
        <v>34</v>
      </c>
    </row>
    <row r="97" spans="3:4" x14ac:dyDescent="0.15">
      <c r="C97" t="s">
        <v>99</v>
      </c>
      <c r="D97">
        <v>37</v>
      </c>
    </row>
    <row r="98" spans="3:4" x14ac:dyDescent="0.15">
      <c r="C98" t="s">
        <v>100</v>
      </c>
      <c r="D98">
        <v>40</v>
      </c>
    </row>
    <row r="99" spans="3:4" x14ac:dyDescent="0.15">
      <c r="C99" t="s">
        <v>101</v>
      </c>
      <c r="D99">
        <v>43</v>
      </c>
    </row>
    <row r="100" spans="3:4" x14ac:dyDescent="0.15">
      <c r="C100" t="s">
        <v>102</v>
      </c>
      <c r="D100">
        <v>48</v>
      </c>
    </row>
    <row r="101" spans="3:4" x14ac:dyDescent="0.15">
      <c r="C101" t="s">
        <v>103</v>
      </c>
      <c r="D101">
        <v>52</v>
      </c>
    </row>
    <row r="102" spans="3:4" x14ac:dyDescent="0.15">
      <c r="C102" t="s">
        <v>104</v>
      </c>
      <c r="D102">
        <v>57</v>
      </c>
    </row>
    <row r="103" spans="3:4" x14ac:dyDescent="0.15">
      <c r="C103" t="s">
        <v>105</v>
      </c>
      <c r="D103">
        <v>70</v>
      </c>
    </row>
    <row r="104" spans="3:4" x14ac:dyDescent="0.15">
      <c r="C104" t="s">
        <v>106</v>
      </c>
      <c r="D104">
        <v>53</v>
      </c>
    </row>
    <row r="105" spans="3:4" x14ac:dyDescent="0.15">
      <c r="C105" t="s">
        <v>107</v>
      </c>
      <c r="D105">
        <v>66</v>
      </c>
    </row>
    <row r="106" spans="3:4" x14ac:dyDescent="0.15">
      <c r="C106" t="s">
        <v>108</v>
      </c>
      <c r="D106">
        <v>79</v>
      </c>
    </row>
    <row r="107" spans="3:4" x14ac:dyDescent="0.15">
      <c r="C107" t="s">
        <v>109</v>
      </c>
      <c r="D107">
        <v>68</v>
      </c>
    </row>
    <row r="108" spans="3:4" x14ac:dyDescent="0.15">
      <c r="C108" t="s">
        <v>110</v>
      </c>
      <c r="D108">
        <v>74</v>
      </c>
    </row>
    <row r="109" spans="3:4" x14ac:dyDescent="0.15">
      <c r="C109" t="s">
        <v>111</v>
      </c>
      <c r="D109">
        <v>80</v>
      </c>
    </row>
    <row r="110" spans="3:4" x14ac:dyDescent="0.15">
      <c r="C110" t="s">
        <v>112</v>
      </c>
      <c r="D110">
        <v>85</v>
      </c>
    </row>
    <row r="111" spans="3:4" x14ac:dyDescent="0.15">
      <c r="C111" t="s">
        <v>113</v>
      </c>
      <c r="D111">
        <v>97</v>
      </c>
    </row>
    <row r="112" spans="3:4" x14ac:dyDescent="0.15">
      <c r="C112" t="s">
        <v>114</v>
      </c>
      <c r="D112">
        <v>109</v>
      </c>
    </row>
    <row r="113" spans="3:4" x14ac:dyDescent="0.15">
      <c r="C113" t="s">
        <v>115</v>
      </c>
      <c r="D113">
        <v>121</v>
      </c>
    </row>
    <row r="114" spans="3:4" x14ac:dyDescent="0.15">
      <c r="C114" t="s">
        <v>116</v>
      </c>
      <c r="D114">
        <v>133</v>
      </c>
    </row>
    <row r="115" spans="3:4" x14ac:dyDescent="0.15">
      <c r="C115" t="s">
        <v>117</v>
      </c>
      <c r="D115">
        <v>131</v>
      </c>
    </row>
    <row r="116" spans="3:4" x14ac:dyDescent="0.15">
      <c r="C116" t="s">
        <v>118</v>
      </c>
      <c r="D116">
        <v>104</v>
      </c>
    </row>
    <row r="117" spans="3:4" x14ac:dyDescent="0.15">
      <c r="C117" t="s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O302"/>
  <sheetViews>
    <sheetView tabSelected="1" topLeftCell="J15" zoomScale="81" zoomScaleNormal="81" workbookViewId="0">
      <selection activeCell="N105" sqref="N105"/>
    </sheetView>
  </sheetViews>
  <sheetFormatPr baseColWidth="10" defaultColWidth="8.83203125" defaultRowHeight="13" x14ac:dyDescent="0.15"/>
  <cols>
    <col min="1" max="1" width="3.83203125" customWidth="1"/>
    <col min="2" max="2" width="20.5" style="1" customWidth="1"/>
    <col min="3" max="9" width="10.33203125" customWidth="1"/>
    <col min="10" max="13" width="11.6640625" customWidth="1"/>
  </cols>
  <sheetData>
    <row r="1" spans="1:41" ht="21.75" customHeight="1" x14ac:dyDescent="0.15">
      <c r="A1" s="4"/>
      <c r="B1" s="43" t="s">
        <v>120</v>
      </c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41" ht="17" customHeight="1" thickBot="1" x14ac:dyDescent="0.25">
      <c r="A2" s="4"/>
      <c r="B2" s="8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41" ht="14" customHeight="1" x14ac:dyDescent="0.15">
      <c r="A3" s="4"/>
      <c r="B3" s="15" t="s">
        <v>121</v>
      </c>
      <c r="C3" s="16"/>
      <c r="D3" s="16"/>
      <c r="E3" s="16"/>
      <c r="F3" s="16"/>
      <c r="G3" s="16"/>
      <c r="H3" s="9"/>
      <c r="I3" s="9"/>
      <c r="J3" s="10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41" x14ac:dyDescent="0.15">
      <c r="A4" s="4"/>
      <c r="B4" s="44" t="s">
        <v>122</v>
      </c>
      <c r="C4" s="45"/>
      <c r="D4" s="45"/>
      <c r="E4" s="45"/>
      <c r="F4" s="45"/>
      <c r="G4" s="46"/>
      <c r="H4" s="47"/>
      <c r="I4" s="47"/>
      <c r="J4" s="4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41" x14ac:dyDescent="0.15">
      <c r="A5" s="4"/>
      <c r="B5" s="17" t="s">
        <v>123</v>
      </c>
      <c r="C5" s="18"/>
      <c r="D5" s="18"/>
      <c r="E5" s="18"/>
      <c r="F5" s="18"/>
      <c r="G5" s="19"/>
      <c r="H5" s="4"/>
      <c r="I5" s="4"/>
      <c r="J5" s="1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41" x14ac:dyDescent="0.15">
      <c r="A6" s="4"/>
      <c r="B6" s="17" t="s">
        <v>124</v>
      </c>
      <c r="C6" s="18"/>
      <c r="D6" s="18"/>
      <c r="E6" s="18"/>
      <c r="F6" s="18"/>
      <c r="G6" s="19"/>
      <c r="H6" s="4"/>
      <c r="I6" s="4"/>
      <c r="J6" s="1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41" x14ac:dyDescent="0.15">
      <c r="A7" s="4"/>
      <c r="B7" s="17" t="s">
        <v>125</v>
      </c>
      <c r="C7" s="18"/>
      <c r="D7" s="18"/>
      <c r="E7" s="18"/>
      <c r="F7" s="18"/>
      <c r="G7" s="19"/>
      <c r="H7" s="4"/>
      <c r="I7" s="4"/>
      <c r="J7" s="11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41" x14ac:dyDescent="0.15">
      <c r="A8" s="4"/>
      <c r="B8" s="12"/>
      <c r="C8" s="4"/>
      <c r="D8" s="4"/>
      <c r="E8" s="4"/>
      <c r="F8" s="4"/>
      <c r="G8" s="4"/>
      <c r="H8" s="4"/>
      <c r="I8" s="4"/>
      <c r="J8" s="1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41" x14ac:dyDescent="0.15">
      <c r="A9" s="4"/>
      <c r="B9" s="5" t="s">
        <v>126</v>
      </c>
      <c r="C9" s="4"/>
      <c r="D9" s="4"/>
      <c r="E9" s="4"/>
      <c r="F9" s="4"/>
      <c r="G9" s="4"/>
      <c r="H9" s="4"/>
      <c r="I9" s="4"/>
      <c r="J9" s="1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41" ht="14" customHeight="1" thickBot="1" x14ac:dyDescent="0.2">
      <c r="A10" s="4"/>
      <c r="B10" s="6" t="s">
        <v>127</v>
      </c>
      <c r="C10" s="13"/>
      <c r="D10" s="13"/>
      <c r="E10" s="13"/>
      <c r="F10" s="13"/>
      <c r="G10" s="13"/>
      <c r="H10" s="13"/>
      <c r="I10" s="13"/>
      <c r="J10" s="1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41" x14ac:dyDescent="0.15">
      <c r="A11" s="4"/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41" x14ac:dyDescent="0.15">
      <c r="A12" s="4"/>
      <c r="B12" s="7"/>
      <c r="C12" s="4"/>
      <c r="D12" s="4"/>
      <c r="E12" s="20"/>
      <c r="F12" s="20"/>
      <c r="G12" s="21" t="s">
        <v>128</v>
      </c>
      <c r="H12" s="20" t="s">
        <v>129</v>
      </c>
      <c r="I12" s="2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x14ac:dyDescent="0.15">
      <c r="A13" s="4"/>
      <c r="B13" s="7"/>
      <c r="C13" s="4"/>
      <c r="D13" s="4"/>
      <c r="E13" s="20"/>
      <c r="F13" s="20"/>
      <c r="G13" s="21" t="s">
        <v>130</v>
      </c>
      <c r="H13" s="20" t="s">
        <v>131</v>
      </c>
      <c r="I13" s="2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6.5" customHeight="1" x14ac:dyDescent="0.15">
      <c r="A14" s="4"/>
      <c r="B14" s="20" t="s">
        <v>132</v>
      </c>
      <c r="C14" s="20">
        <f>COUNTA(C16:C200)</f>
        <v>115</v>
      </c>
      <c r="D14" s="4"/>
      <c r="E14" s="20"/>
      <c r="F14" s="20"/>
      <c r="G14" s="41" t="s">
        <v>133</v>
      </c>
      <c r="H14" s="42" t="s">
        <v>134</v>
      </c>
      <c r="I14" s="2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7.25" customHeight="1" thickBot="1" x14ac:dyDescent="0.2">
      <c r="A15" s="4"/>
      <c r="B15" s="54" t="s">
        <v>135</v>
      </c>
      <c r="C15" s="54" t="s">
        <v>136</v>
      </c>
      <c r="D15" s="54" t="s">
        <v>137</v>
      </c>
      <c r="E15" s="54" t="s">
        <v>138</v>
      </c>
      <c r="F15" s="54" t="s">
        <v>139</v>
      </c>
      <c r="G15" s="54" t="s">
        <v>140</v>
      </c>
      <c r="H15" s="54" t="s">
        <v>141</v>
      </c>
      <c r="I15" s="54" t="s">
        <v>142</v>
      </c>
      <c r="J15" s="54" t="s">
        <v>143</v>
      </c>
      <c r="K15" s="54" t="s">
        <v>144</v>
      </c>
      <c r="L15" s="54" t="s">
        <v>145</v>
      </c>
      <c r="M15" s="54" t="s">
        <v>146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4" customHeight="1" thickTop="1" thickBot="1" x14ac:dyDescent="0.2">
      <c r="A16" s="4"/>
      <c r="B16" s="22" t="str">
        <f t="array" ref="B16">IFERROR(INDEX(Data!C:C, ROW(B16)-14), "")</f>
        <v>2023-07-24</v>
      </c>
      <c r="C16" s="50">
        <f t="array" ref="C16">IFERROR(INDEX(Data!D:D, ROW(C16)-14), "")</f>
        <v>1</v>
      </c>
      <c r="D16" s="23">
        <f t="shared" ref="D16:D47" ca="1" si="0">IF(ISNUMBER(C16),AVERAGE(DataMn),"")</f>
        <v>43.443478260869568</v>
      </c>
      <c r="E16" s="24"/>
      <c r="F16" s="23">
        <f t="shared" ref="F16:F47" ca="1" si="1">IF(ISNUMBER(C16),AVERAGE(RangeMn),"")</f>
        <v>7.4122807017543861</v>
      </c>
      <c r="G16" s="23">
        <f ca="1">IF(ISNUMBER(F17),F$17*3.27,"")</f>
        <v>24.238157894736844</v>
      </c>
      <c r="H16" s="23">
        <f t="shared" ref="H16:H47" ca="1" si="2">IF(ISNUMBER(C16),D16-(2.66*F16),"")</f>
        <v>23.7268115942029</v>
      </c>
      <c r="I16" s="23">
        <f t="shared" ref="I16:I47" ca="1" si="3">IF(ISNUMBER(C16),D16+(2.66*F16),"")</f>
        <v>63.160144927536237</v>
      </c>
      <c r="J16" s="27">
        <f t="shared" ref="J16:J47" ca="1" si="4">IF(ISNUMBER(C16),D16-(2.66*F16)*(1/3),"")</f>
        <v>36.871256038647346</v>
      </c>
      <c r="K16" s="27">
        <f t="shared" ref="K16:K47" ca="1" si="5">IF(ISNUMBER(C16),D16+(2.66*F16)*(1/3),"")</f>
        <v>50.015700483091791</v>
      </c>
      <c r="L16" s="27">
        <f t="shared" ref="L16:L47" ca="1" si="6">IF(ISNUMBER(C16),D16-(2.66*F16)*(2/3),"")</f>
        <v>30.299033816425123</v>
      </c>
      <c r="M16" s="27">
        <f t="shared" ref="M16:M47" ca="1" si="7">IF(ISNUMBER(C16),D16+(2.66*F16)*(2/3),"")</f>
        <v>56.587922705314014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5" customHeight="1" thickTop="1" thickBot="1" x14ac:dyDescent="0.2">
      <c r="A17" s="4"/>
      <c r="B17" s="22" t="str">
        <f t="array" ref="B17">IFERROR(INDEX(Data!C:C, ROW(B17)-14), "")</f>
        <v>2023-07-25</v>
      </c>
      <c r="C17" s="50">
        <f t="array" ref="C17">IFERROR(INDEX(Data!D:D, ROW(C17)-14), "")</f>
        <v>2</v>
      </c>
      <c r="D17" s="27">
        <f t="shared" ca="1" si="0"/>
        <v>43.443478260869568</v>
      </c>
      <c r="E17" s="28">
        <f t="shared" ref="E17:E48" ca="1" si="8">IF((CELL("row",C17)&lt;($C$14+CELL("row",$C$16))),ABS(C16-C17),"")</f>
        <v>1</v>
      </c>
      <c r="F17" s="27">
        <f t="shared" ca="1" si="1"/>
        <v>7.4122807017543861</v>
      </c>
      <c r="G17" s="27">
        <f t="shared" ref="G17:G48" ca="1" si="9">IF(ISNUMBER(F17),F$17*3.27,"")</f>
        <v>24.238157894736844</v>
      </c>
      <c r="H17" s="27">
        <f t="shared" ca="1" si="2"/>
        <v>23.7268115942029</v>
      </c>
      <c r="I17" s="27">
        <f t="shared" ca="1" si="3"/>
        <v>63.160144927536237</v>
      </c>
      <c r="J17" s="27">
        <f t="shared" ca="1" si="4"/>
        <v>36.871256038647346</v>
      </c>
      <c r="K17" s="27">
        <f t="shared" ca="1" si="5"/>
        <v>50.015700483091791</v>
      </c>
      <c r="L17" s="27">
        <f t="shared" ca="1" si="6"/>
        <v>30.299033816425123</v>
      </c>
      <c r="M17" s="27">
        <f t="shared" ca="1" si="7"/>
        <v>56.587922705314014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5" customHeight="1" thickTop="1" thickBot="1" x14ac:dyDescent="0.2">
      <c r="A18" s="4"/>
      <c r="B18" s="22" t="str">
        <f t="array" ref="B18">IFERROR(INDEX(Data!C:C, ROW(B18)-14), "")</f>
        <v>2023-07-26</v>
      </c>
      <c r="C18" s="50">
        <f t="array" ref="C18">IFERROR(INDEX(Data!D:D, ROW(C18)-14), "")</f>
        <v>7</v>
      </c>
      <c r="D18" s="27">
        <f t="shared" ca="1" si="0"/>
        <v>43.443478260869568</v>
      </c>
      <c r="E18" s="28">
        <f t="shared" ca="1" si="8"/>
        <v>5</v>
      </c>
      <c r="F18" s="27">
        <f t="shared" ca="1" si="1"/>
        <v>7.4122807017543861</v>
      </c>
      <c r="G18" s="27">
        <f t="shared" ca="1" si="9"/>
        <v>24.238157894736844</v>
      </c>
      <c r="H18" s="27">
        <f t="shared" ca="1" si="2"/>
        <v>23.7268115942029</v>
      </c>
      <c r="I18" s="27">
        <f t="shared" ca="1" si="3"/>
        <v>63.160144927536237</v>
      </c>
      <c r="J18" s="27">
        <f t="shared" ca="1" si="4"/>
        <v>36.871256038647346</v>
      </c>
      <c r="K18" s="27">
        <f t="shared" ca="1" si="5"/>
        <v>50.015700483091791</v>
      </c>
      <c r="L18" s="27">
        <f t="shared" ca="1" si="6"/>
        <v>30.299033816425123</v>
      </c>
      <c r="M18" s="27">
        <f t="shared" ca="1" si="7"/>
        <v>56.587922705314014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15" customHeight="1" thickTop="1" thickBot="1" x14ac:dyDescent="0.2">
      <c r="A19" s="4"/>
      <c r="B19" s="22" t="str">
        <f t="array" ref="B19">IFERROR(INDEX(Data!C:C, ROW(B19)-14), "")</f>
        <v>2023-07-27</v>
      </c>
      <c r="C19" s="50">
        <f t="array" ref="C19">IFERROR(INDEX(Data!D:D, ROW(C19)-14), "")</f>
        <v>12</v>
      </c>
      <c r="D19" s="27">
        <f t="shared" ca="1" si="0"/>
        <v>43.443478260869568</v>
      </c>
      <c r="E19" s="28">
        <f t="shared" ca="1" si="8"/>
        <v>5</v>
      </c>
      <c r="F19" s="27">
        <f t="shared" ca="1" si="1"/>
        <v>7.4122807017543861</v>
      </c>
      <c r="G19" s="27">
        <f t="shared" ca="1" si="9"/>
        <v>24.238157894736844</v>
      </c>
      <c r="H19" s="27">
        <f t="shared" ca="1" si="2"/>
        <v>23.7268115942029</v>
      </c>
      <c r="I19" s="27">
        <f t="shared" ca="1" si="3"/>
        <v>63.160144927536237</v>
      </c>
      <c r="J19" s="27">
        <f t="shared" ca="1" si="4"/>
        <v>36.871256038647346</v>
      </c>
      <c r="K19" s="27">
        <f t="shared" ca="1" si="5"/>
        <v>50.015700483091791</v>
      </c>
      <c r="L19" s="27">
        <f t="shared" ca="1" si="6"/>
        <v>30.299033816425123</v>
      </c>
      <c r="M19" s="27">
        <f t="shared" ca="1" si="7"/>
        <v>56.587922705314014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5" customHeight="1" thickTop="1" thickBot="1" x14ac:dyDescent="0.2">
      <c r="A20" s="4"/>
      <c r="B20" s="22" t="str">
        <f t="array" ref="B20">IFERROR(INDEX(Data!C:C, ROW(B20)-14), "")</f>
        <v>2023-07-28</v>
      </c>
      <c r="C20" s="50">
        <f t="array" ref="C20">IFERROR(INDEX(Data!D:D, ROW(C20)-14), "")</f>
        <v>18</v>
      </c>
      <c r="D20" s="27">
        <f t="shared" ca="1" si="0"/>
        <v>43.443478260869568</v>
      </c>
      <c r="E20" s="28">
        <f t="shared" ca="1" si="8"/>
        <v>6</v>
      </c>
      <c r="F20" s="27">
        <f t="shared" ca="1" si="1"/>
        <v>7.4122807017543861</v>
      </c>
      <c r="G20" s="27">
        <f t="shared" ca="1" si="9"/>
        <v>24.238157894736844</v>
      </c>
      <c r="H20" s="27">
        <f t="shared" ca="1" si="2"/>
        <v>23.7268115942029</v>
      </c>
      <c r="I20" s="27">
        <f t="shared" ca="1" si="3"/>
        <v>63.160144927536237</v>
      </c>
      <c r="J20" s="27">
        <f t="shared" ca="1" si="4"/>
        <v>36.871256038647346</v>
      </c>
      <c r="K20" s="27">
        <f t="shared" ca="1" si="5"/>
        <v>50.015700483091791</v>
      </c>
      <c r="L20" s="27">
        <f t="shared" ca="1" si="6"/>
        <v>30.299033816425123</v>
      </c>
      <c r="M20" s="27">
        <f t="shared" ca="1" si="7"/>
        <v>56.587922705314014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5" customHeight="1" thickTop="1" thickBot="1" x14ac:dyDescent="0.2">
      <c r="A21" s="4"/>
      <c r="B21" s="22" t="str">
        <f t="array" ref="B21">IFERROR(INDEX(Data!C:C, ROW(B21)-14), "")</f>
        <v>2023-07-29</v>
      </c>
      <c r="C21" s="50">
        <f t="array" ref="C21">IFERROR(INDEX(Data!D:D, ROW(C21)-14), "")</f>
        <v>24</v>
      </c>
      <c r="D21" s="27">
        <f t="shared" ca="1" si="0"/>
        <v>43.443478260869568</v>
      </c>
      <c r="E21" s="28">
        <f t="shared" ca="1" si="8"/>
        <v>6</v>
      </c>
      <c r="F21" s="27">
        <f t="shared" ca="1" si="1"/>
        <v>7.4122807017543861</v>
      </c>
      <c r="G21" s="27">
        <f t="shared" ca="1" si="9"/>
        <v>24.238157894736844</v>
      </c>
      <c r="H21" s="27">
        <f t="shared" ca="1" si="2"/>
        <v>23.7268115942029</v>
      </c>
      <c r="I21" s="27">
        <f t="shared" ca="1" si="3"/>
        <v>63.160144927536237</v>
      </c>
      <c r="J21" s="27">
        <f t="shared" ca="1" si="4"/>
        <v>36.871256038647346</v>
      </c>
      <c r="K21" s="27">
        <f t="shared" ca="1" si="5"/>
        <v>50.015700483091791</v>
      </c>
      <c r="L21" s="27">
        <f t="shared" ca="1" si="6"/>
        <v>30.299033816425123</v>
      </c>
      <c r="M21" s="27">
        <f t="shared" ca="1" si="7"/>
        <v>56.587922705314014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15" customHeight="1" thickTop="1" thickBot="1" x14ac:dyDescent="0.2">
      <c r="A22" s="4"/>
      <c r="B22" s="22" t="str">
        <f t="array" ref="B22">IFERROR(INDEX(Data!C:C, ROW(B22)-14), "")</f>
        <v>2023-07-30</v>
      </c>
      <c r="C22" s="50">
        <f t="array" ref="C22">IFERROR(INDEX(Data!D:D, ROW(C22)-14), "")</f>
        <v>30</v>
      </c>
      <c r="D22" s="27">
        <f t="shared" ca="1" si="0"/>
        <v>43.443478260869568</v>
      </c>
      <c r="E22" s="28">
        <f t="shared" ca="1" si="8"/>
        <v>6</v>
      </c>
      <c r="F22" s="27">
        <f t="shared" ca="1" si="1"/>
        <v>7.4122807017543861</v>
      </c>
      <c r="G22" s="27">
        <f t="shared" ca="1" si="9"/>
        <v>24.238157894736844</v>
      </c>
      <c r="H22" s="27">
        <f t="shared" ca="1" si="2"/>
        <v>23.7268115942029</v>
      </c>
      <c r="I22" s="27">
        <f t="shared" ca="1" si="3"/>
        <v>63.160144927536237</v>
      </c>
      <c r="J22" s="27">
        <f t="shared" ca="1" si="4"/>
        <v>36.871256038647346</v>
      </c>
      <c r="K22" s="27">
        <f t="shared" ca="1" si="5"/>
        <v>50.015700483091791</v>
      </c>
      <c r="L22" s="27">
        <f t="shared" ca="1" si="6"/>
        <v>30.299033816425123</v>
      </c>
      <c r="M22" s="27">
        <f t="shared" ca="1" si="7"/>
        <v>56.587922705314014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5" customHeight="1" thickTop="1" thickBot="1" x14ac:dyDescent="0.2">
      <c r="A23" s="4"/>
      <c r="B23" s="22" t="str">
        <f t="array" ref="B23">IFERROR(INDEX(Data!C:C, ROW(B23)-14), "")</f>
        <v>2023-07-31</v>
      </c>
      <c r="C23" s="50">
        <f t="array" ref="C23">IFERROR(INDEX(Data!D:D, ROW(C23)-14), "")</f>
        <v>37</v>
      </c>
      <c r="D23" s="27">
        <f t="shared" ca="1" si="0"/>
        <v>43.443478260869568</v>
      </c>
      <c r="E23" s="28">
        <f t="shared" ca="1" si="8"/>
        <v>7</v>
      </c>
      <c r="F23" s="27">
        <f t="shared" ca="1" si="1"/>
        <v>7.4122807017543861</v>
      </c>
      <c r="G23" s="27">
        <f t="shared" ca="1" si="9"/>
        <v>24.238157894736844</v>
      </c>
      <c r="H23" s="27">
        <f t="shared" ca="1" si="2"/>
        <v>23.7268115942029</v>
      </c>
      <c r="I23" s="27">
        <f t="shared" ca="1" si="3"/>
        <v>63.160144927536237</v>
      </c>
      <c r="J23" s="27">
        <f t="shared" ca="1" si="4"/>
        <v>36.871256038647346</v>
      </c>
      <c r="K23" s="27">
        <f t="shared" ca="1" si="5"/>
        <v>50.015700483091791</v>
      </c>
      <c r="L23" s="27">
        <f t="shared" ca="1" si="6"/>
        <v>30.299033816425123</v>
      </c>
      <c r="M23" s="27">
        <f t="shared" ca="1" si="7"/>
        <v>56.587922705314014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 ht="15" customHeight="1" thickTop="1" thickBot="1" x14ac:dyDescent="0.2">
      <c r="A24" s="4"/>
      <c r="B24" s="22" t="str">
        <f t="array" ref="B24">IFERROR(INDEX(Data!C:C, ROW(B24)-14), "")</f>
        <v>2023-08-01</v>
      </c>
      <c r="C24" s="50">
        <f t="array" ref="C24">IFERROR(INDEX(Data!D:D, ROW(C24)-14), "")</f>
        <v>44</v>
      </c>
      <c r="D24" s="27">
        <f t="shared" ca="1" si="0"/>
        <v>43.443478260869568</v>
      </c>
      <c r="E24" s="28">
        <f t="shared" ca="1" si="8"/>
        <v>7</v>
      </c>
      <c r="F24" s="27">
        <f t="shared" ca="1" si="1"/>
        <v>7.4122807017543861</v>
      </c>
      <c r="G24" s="27">
        <f t="shared" ca="1" si="9"/>
        <v>24.238157894736844</v>
      </c>
      <c r="H24" s="27">
        <f t="shared" ca="1" si="2"/>
        <v>23.7268115942029</v>
      </c>
      <c r="I24" s="27">
        <f t="shared" ca="1" si="3"/>
        <v>63.160144927536237</v>
      </c>
      <c r="J24" s="27">
        <f t="shared" ca="1" si="4"/>
        <v>36.871256038647346</v>
      </c>
      <c r="K24" s="27">
        <f t="shared" ca="1" si="5"/>
        <v>50.015700483091791</v>
      </c>
      <c r="L24" s="27">
        <f t="shared" ca="1" si="6"/>
        <v>30.299033816425123</v>
      </c>
      <c r="M24" s="27">
        <f t="shared" ca="1" si="7"/>
        <v>56.587922705314014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1:41" ht="15" customHeight="1" thickTop="1" thickBot="1" x14ac:dyDescent="0.2">
      <c r="A25" s="4"/>
      <c r="B25" s="22" t="str">
        <f t="array" ref="B25">IFERROR(INDEX(Data!C:C, ROW(B25)-14), "")</f>
        <v>2023-08-02</v>
      </c>
      <c r="C25" s="50">
        <f t="array" ref="C25">IFERROR(INDEX(Data!D:D, ROW(C25)-14), "")</f>
        <v>6</v>
      </c>
      <c r="D25" s="27">
        <f t="shared" ca="1" si="0"/>
        <v>43.443478260869568</v>
      </c>
      <c r="E25" s="28">
        <f t="shared" ca="1" si="8"/>
        <v>38</v>
      </c>
      <c r="F25" s="27">
        <f t="shared" ca="1" si="1"/>
        <v>7.4122807017543861</v>
      </c>
      <c r="G25" s="27">
        <f t="shared" ca="1" si="9"/>
        <v>24.238157894736844</v>
      </c>
      <c r="H25" s="27">
        <f t="shared" ca="1" si="2"/>
        <v>23.7268115942029</v>
      </c>
      <c r="I25" s="27">
        <f t="shared" ca="1" si="3"/>
        <v>63.160144927536237</v>
      </c>
      <c r="J25" s="27">
        <f t="shared" ca="1" si="4"/>
        <v>36.871256038647346</v>
      </c>
      <c r="K25" s="27">
        <f t="shared" ca="1" si="5"/>
        <v>50.015700483091791</v>
      </c>
      <c r="L25" s="27">
        <f t="shared" ca="1" si="6"/>
        <v>30.299033816425123</v>
      </c>
      <c r="M25" s="27">
        <f t="shared" ca="1" si="7"/>
        <v>56.587922705314014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1:41" ht="15" customHeight="1" thickTop="1" thickBot="1" x14ac:dyDescent="0.2">
      <c r="A26" s="4"/>
      <c r="B26" s="22" t="str">
        <f t="array" ref="B26">IFERROR(INDEX(Data!C:C, ROW(B26)-14), "")</f>
        <v>2023-08-03</v>
      </c>
      <c r="C26" s="50">
        <f t="array" ref="C26">IFERROR(INDEX(Data!D:D, ROW(C26)-14), "")</f>
        <v>7</v>
      </c>
      <c r="D26" s="27">
        <f t="shared" ca="1" si="0"/>
        <v>43.443478260869568</v>
      </c>
      <c r="E26" s="28">
        <f t="shared" ca="1" si="8"/>
        <v>1</v>
      </c>
      <c r="F26" s="27">
        <f t="shared" ca="1" si="1"/>
        <v>7.4122807017543861</v>
      </c>
      <c r="G26" s="27">
        <f t="shared" ca="1" si="9"/>
        <v>24.238157894736844</v>
      </c>
      <c r="H26" s="27">
        <f t="shared" ca="1" si="2"/>
        <v>23.7268115942029</v>
      </c>
      <c r="I26" s="27">
        <f t="shared" ca="1" si="3"/>
        <v>63.160144927536237</v>
      </c>
      <c r="J26" s="27">
        <f t="shared" ca="1" si="4"/>
        <v>36.871256038647346</v>
      </c>
      <c r="K26" s="27">
        <f t="shared" ca="1" si="5"/>
        <v>50.015700483091791</v>
      </c>
      <c r="L26" s="27">
        <f t="shared" ca="1" si="6"/>
        <v>30.299033816425123</v>
      </c>
      <c r="M26" s="27">
        <f t="shared" ca="1" si="7"/>
        <v>56.587922705314014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1:41" ht="15" customHeight="1" thickTop="1" thickBot="1" x14ac:dyDescent="0.2">
      <c r="A27" s="4"/>
      <c r="B27" s="22" t="str">
        <f t="array" ref="B27">IFERROR(INDEX(Data!C:C, ROW(B27)-14), "")</f>
        <v>2023-08-04</v>
      </c>
      <c r="C27" s="50">
        <f t="array" ref="C27">IFERROR(INDEX(Data!D:D, ROW(C27)-14), "")</f>
        <v>8</v>
      </c>
      <c r="D27" s="27">
        <f t="shared" ca="1" si="0"/>
        <v>43.443478260869568</v>
      </c>
      <c r="E27" s="28">
        <f t="shared" ca="1" si="8"/>
        <v>1</v>
      </c>
      <c r="F27" s="27">
        <f t="shared" ca="1" si="1"/>
        <v>7.4122807017543861</v>
      </c>
      <c r="G27" s="27">
        <f t="shared" ca="1" si="9"/>
        <v>24.238157894736844</v>
      </c>
      <c r="H27" s="27">
        <f t="shared" ca="1" si="2"/>
        <v>23.7268115942029</v>
      </c>
      <c r="I27" s="27">
        <f t="shared" ca="1" si="3"/>
        <v>63.160144927536237</v>
      </c>
      <c r="J27" s="27">
        <f t="shared" ca="1" si="4"/>
        <v>36.871256038647346</v>
      </c>
      <c r="K27" s="27">
        <f t="shared" ca="1" si="5"/>
        <v>50.015700483091791</v>
      </c>
      <c r="L27" s="27">
        <f t="shared" ca="1" si="6"/>
        <v>30.299033816425123</v>
      </c>
      <c r="M27" s="27">
        <f t="shared" ca="1" si="7"/>
        <v>56.587922705314014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ht="15" customHeight="1" thickTop="1" thickBot="1" x14ac:dyDescent="0.2">
      <c r="A28" s="4"/>
      <c r="B28" s="22" t="str">
        <f t="array" ref="B28">IFERROR(INDEX(Data!C:C, ROW(B28)-14), "")</f>
        <v>2023-08-05</v>
      </c>
      <c r="C28" s="50">
        <f t="array" ref="C28">IFERROR(INDEX(Data!D:D, ROW(C28)-14), "")</f>
        <v>9</v>
      </c>
      <c r="D28" s="27">
        <f t="shared" ca="1" si="0"/>
        <v>43.443478260869568</v>
      </c>
      <c r="E28" s="28">
        <f t="shared" ca="1" si="8"/>
        <v>1</v>
      </c>
      <c r="F28" s="27">
        <f t="shared" ca="1" si="1"/>
        <v>7.4122807017543861</v>
      </c>
      <c r="G28" s="27">
        <f t="shared" ca="1" si="9"/>
        <v>24.238157894736844</v>
      </c>
      <c r="H28" s="27">
        <f t="shared" ca="1" si="2"/>
        <v>23.7268115942029</v>
      </c>
      <c r="I28" s="27">
        <f t="shared" ca="1" si="3"/>
        <v>63.160144927536237</v>
      </c>
      <c r="J28" s="27">
        <f t="shared" ca="1" si="4"/>
        <v>36.871256038647346</v>
      </c>
      <c r="K28" s="27">
        <f t="shared" ca="1" si="5"/>
        <v>50.015700483091791</v>
      </c>
      <c r="L28" s="27">
        <f t="shared" ca="1" si="6"/>
        <v>30.299033816425123</v>
      </c>
      <c r="M28" s="27">
        <f t="shared" ca="1" si="7"/>
        <v>56.587922705314014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ht="15" customHeight="1" thickTop="1" thickBot="1" x14ac:dyDescent="0.2">
      <c r="A29" s="4"/>
      <c r="B29" s="22" t="str">
        <f t="array" ref="B29">IFERROR(INDEX(Data!C:C, ROW(B29)-14), "")</f>
        <v>2023-08-06</v>
      </c>
      <c r="C29" s="50">
        <f t="array" ref="C29">IFERROR(INDEX(Data!D:D, ROW(C29)-14), "")</f>
        <v>10</v>
      </c>
      <c r="D29" s="27">
        <f t="shared" ca="1" si="0"/>
        <v>43.443478260869568</v>
      </c>
      <c r="E29" s="28">
        <f t="shared" ca="1" si="8"/>
        <v>1</v>
      </c>
      <c r="F29" s="27">
        <f t="shared" ca="1" si="1"/>
        <v>7.4122807017543861</v>
      </c>
      <c r="G29" s="27">
        <f t="shared" ca="1" si="9"/>
        <v>24.238157894736844</v>
      </c>
      <c r="H29" s="27">
        <f t="shared" ca="1" si="2"/>
        <v>23.7268115942029</v>
      </c>
      <c r="I29" s="27">
        <f t="shared" ca="1" si="3"/>
        <v>63.160144927536237</v>
      </c>
      <c r="J29" s="27">
        <f t="shared" ca="1" si="4"/>
        <v>36.871256038647346</v>
      </c>
      <c r="K29" s="27">
        <f t="shared" ca="1" si="5"/>
        <v>50.015700483091791</v>
      </c>
      <c r="L29" s="27">
        <f t="shared" ca="1" si="6"/>
        <v>30.299033816425123</v>
      </c>
      <c r="M29" s="27">
        <f t="shared" ca="1" si="7"/>
        <v>56.587922705314014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 ht="15" customHeight="1" thickTop="1" thickBot="1" x14ac:dyDescent="0.2">
      <c r="A30" s="4"/>
      <c r="B30" s="22" t="str">
        <f t="array" ref="B30">IFERROR(INDEX(Data!C:C, ROW(B30)-14), "")</f>
        <v>2023-08-07</v>
      </c>
      <c r="C30" s="50">
        <f t="array" ref="C30">IFERROR(INDEX(Data!D:D, ROW(C30)-14), "")</f>
        <v>12</v>
      </c>
      <c r="D30" s="27">
        <f t="shared" ca="1" si="0"/>
        <v>43.443478260869568</v>
      </c>
      <c r="E30" s="28">
        <f t="shared" ca="1" si="8"/>
        <v>2</v>
      </c>
      <c r="F30" s="27">
        <f t="shared" ca="1" si="1"/>
        <v>7.4122807017543861</v>
      </c>
      <c r="G30" s="27">
        <f t="shared" ca="1" si="9"/>
        <v>24.238157894736844</v>
      </c>
      <c r="H30" s="27">
        <f t="shared" ca="1" si="2"/>
        <v>23.7268115942029</v>
      </c>
      <c r="I30" s="27">
        <f t="shared" ca="1" si="3"/>
        <v>63.160144927536237</v>
      </c>
      <c r="J30" s="27">
        <f t="shared" ca="1" si="4"/>
        <v>36.871256038647346</v>
      </c>
      <c r="K30" s="27">
        <f t="shared" ca="1" si="5"/>
        <v>50.015700483091791</v>
      </c>
      <c r="L30" s="27">
        <f t="shared" ca="1" si="6"/>
        <v>30.299033816425123</v>
      </c>
      <c r="M30" s="27">
        <f t="shared" ca="1" si="7"/>
        <v>56.587922705314014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ht="15" customHeight="1" thickTop="1" thickBot="1" x14ac:dyDescent="0.2">
      <c r="A31" s="4"/>
      <c r="B31" s="22" t="str">
        <f t="array" ref="B31">IFERROR(INDEX(Data!C:C, ROW(B31)-14), "")</f>
        <v>2023-08-08</v>
      </c>
      <c r="C31" s="50">
        <f t="array" ref="C31">IFERROR(INDEX(Data!D:D, ROW(C31)-14), "")</f>
        <v>0</v>
      </c>
      <c r="D31" s="27">
        <f t="shared" ca="1" si="0"/>
        <v>43.443478260869568</v>
      </c>
      <c r="E31" s="28">
        <f t="shared" ca="1" si="8"/>
        <v>12</v>
      </c>
      <c r="F31" s="27">
        <f t="shared" ca="1" si="1"/>
        <v>7.4122807017543861</v>
      </c>
      <c r="G31" s="27">
        <f t="shared" ca="1" si="9"/>
        <v>24.238157894736844</v>
      </c>
      <c r="H31" s="27">
        <f t="shared" ca="1" si="2"/>
        <v>23.7268115942029</v>
      </c>
      <c r="I31" s="27">
        <f t="shared" ca="1" si="3"/>
        <v>63.160144927536237</v>
      </c>
      <c r="J31" s="27">
        <f t="shared" ca="1" si="4"/>
        <v>36.871256038647346</v>
      </c>
      <c r="K31" s="27">
        <f t="shared" ca="1" si="5"/>
        <v>50.015700483091791</v>
      </c>
      <c r="L31" s="27">
        <f t="shared" ca="1" si="6"/>
        <v>30.299033816425123</v>
      </c>
      <c r="M31" s="27">
        <f t="shared" ca="1" si="7"/>
        <v>56.587922705314014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1" ht="15" customHeight="1" thickTop="1" thickBot="1" x14ac:dyDescent="0.2">
      <c r="A32" s="4"/>
      <c r="B32" s="22" t="str">
        <f t="array" ref="B32">IFERROR(INDEX(Data!C:C, ROW(B32)-14), "")</f>
        <v>2023-08-09</v>
      </c>
      <c r="C32" s="50">
        <f t="array" ref="C32">IFERROR(INDEX(Data!D:D, ROW(C32)-14), "")</f>
        <v>1</v>
      </c>
      <c r="D32" s="27">
        <f t="shared" ca="1" si="0"/>
        <v>43.443478260869568</v>
      </c>
      <c r="E32" s="28">
        <f t="shared" ca="1" si="8"/>
        <v>1</v>
      </c>
      <c r="F32" s="27">
        <f t="shared" ca="1" si="1"/>
        <v>7.4122807017543861</v>
      </c>
      <c r="G32" s="27">
        <f t="shared" ca="1" si="9"/>
        <v>24.238157894736844</v>
      </c>
      <c r="H32" s="27">
        <f t="shared" ca="1" si="2"/>
        <v>23.7268115942029</v>
      </c>
      <c r="I32" s="27">
        <f t="shared" ca="1" si="3"/>
        <v>63.160144927536237</v>
      </c>
      <c r="J32" s="27">
        <f t="shared" ca="1" si="4"/>
        <v>36.871256038647346</v>
      </c>
      <c r="K32" s="27">
        <f t="shared" ca="1" si="5"/>
        <v>50.015700483091791</v>
      </c>
      <c r="L32" s="27">
        <f t="shared" ca="1" si="6"/>
        <v>30.299033816425123</v>
      </c>
      <c r="M32" s="27">
        <f t="shared" ca="1" si="7"/>
        <v>56.587922705314014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1" ht="15" customHeight="1" thickTop="1" thickBot="1" x14ac:dyDescent="0.2">
      <c r="A33" s="4"/>
      <c r="B33" s="22" t="str">
        <f t="array" ref="B33">IFERROR(INDEX(Data!C:C, ROW(B33)-14), "")</f>
        <v>2023-08-10</v>
      </c>
      <c r="C33" s="50">
        <f t="array" ref="C33">IFERROR(INDEX(Data!D:D, ROW(C33)-14), "")</f>
        <v>4</v>
      </c>
      <c r="D33" s="27">
        <f t="shared" ca="1" si="0"/>
        <v>43.443478260869568</v>
      </c>
      <c r="E33" s="28">
        <f t="shared" ca="1" si="8"/>
        <v>3</v>
      </c>
      <c r="F33" s="27">
        <f t="shared" ca="1" si="1"/>
        <v>7.4122807017543861</v>
      </c>
      <c r="G33" s="27">
        <f t="shared" ca="1" si="9"/>
        <v>24.238157894736844</v>
      </c>
      <c r="H33" s="27">
        <f t="shared" ca="1" si="2"/>
        <v>23.7268115942029</v>
      </c>
      <c r="I33" s="27">
        <f t="shared" ca="1" si="3"/>
        <v>63.160144927536237</v>
      </c>
      <c r="J33" s="27">
        <f t="shared" ca="1" si="4"/>
        <v>36.871256038647346</v>
      </c>
      <c r="K33" s="27">
        <f t="shared" ca="1" si="5"/>
        <v>50.015700483091791</v>
      </c>
      <c r="L33" s="27">
        <f t="shared" ca="1" si="6"/>
        <v>30.299033816425123</v>
      </c>
      <c r="M33" s="27">
        <f t="shared" ca="1" si="7"/>
        <v>56.587922705314014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41" ht="15" customHeight="1" thickTop="1" thickBot="1" x14ac:dyDescent="0.2">
      <c r="A34" s="4"/>
      <c r="B34" s="22" t="str">
        <f t="array" ref="B34">IFERROR(INDEX(Data!C:C, ROW(B34)-14), "")</f>
        <v>2023-08-11</v>
      </c>
      <c r="C34" s="50">
        <f t="array" ref="C34">IFERROR(INDEX(Data!D:D, ROW(C34)-14), "")</f>
        <v>7</v>
      </c>
      <c r="D34" s="27">
        <f t="shared" ca="1" si="0"/>
        <v>43.443478260869568</v>
      </c>
      <c r="E34" s="28">
        <f t="shared" ca="1" si="8"/>
        <v>3</v>
      </c>
      <c r="F34" s="27">
        <f t="shared" ca="1" si="1"/>
        <v>7.4122807017543861</v>
      </c>
      <c r="G34" s="27">
        <f t="shared" ca="1" si="9"/>
        <v>24.238157894736844</v>
      </c>
      <c r="H34" s="27">
        <f t="shared" ca="1" si="2"/>
        <v>23.7268115942029</v>
      </c>
      <c r="I34" s="27">
        <f t="shared" ca="1" si="3"/>
        <v>63.160144927536237</v>
      </c>
      <c r="J34" s="27">
        <f t="shared" ca="1" si="4"/>
        <v>36.871256038647346</v>
      </c>
      <c r="K34" s="27">
        <f t="shared" ca="1" si="5"/>
        <v>50.015700483091791</v>
      </c>
      <c r="L34" s="27">
        <f t="shared" ca="1" si="6"/>
        <v>30.299033816425123</v>
      </c>
      <c r="M34" s="27">
        <f t="shared" ca="1" si="7"/>
        <v>56.587922705314014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ht="15" customHeight="1" thickTop="1" thickBot="1" x14ac:dyDescent="0.2">
      <c r="A35" s="4"/>
      <c r="B35" s="22" t="str">
        <f t="array" ref="B35">IFERROR(INDEX(Data!C:C, ROW(B35)-14), "")</f>
        <v>2023-08-12</v>
      </c>
      <c r="C35" s="50">
        <f t="array" ref="C35">IFERROR(INDEX(Data!D:D, ROW(C35)-14), "")</f>
        <v>10</v>
      </c>
      <c r="D35" s="27">
        <f t="shared" ca="1" si="0"/>
        <v>43.443478260869568</v>
      </c>
      <c r="E35" s="28">
        <f t="shared" ca="1" si="8"/>
        <v>3</v>
      </c>
      <c r="F35" s="27">
        <f t="shared" ca="1" si="1"/>
        <v>7.4122807017543861</v>
      </c>
      <c r="G35" s="27">
        <f t="shared" ca="1" si="9"/>
        <v>24.238157894736844</v>
      </c>
      <c r="H35" s="27">
        <f t="shared" ca="1" si="2"/>
        <v>23.7268115942029</v>
      </c>
      <c r="I35" s="27">
        <f t="shared" ca="1" si="3"/>
        <v>63.160144927536237</v>
      </c>
      <c r="J35" s="27">
        <f t="shared" ca="1" si="4"/>
        <v>36.871256038647346</v>
      </c>
      <c r="K35" s="27">
        <f t="shared" ca="1" si="5"/>
        <v>50.015700483091791</v>
      </c>
      <c r="L35" s="27">
        <f t="shared" ca="1" si="6"/>
        <v>30.299033816425123</v>
      </c>
      <c r="M35" s="27">
        <f t="shared" ca="1" si="7"/>
        <v>56.587922705314014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1" ht="15" customHeight="1" thickTop="1" thickBot="1" x14ac:dyDescent="0.2">
      <c r="A36" s="4"/>
      <c r="B36" s="22" t="str">
        <f t="array" ref="B36">IFERROR(INDEX(Data!C:C, ROW(B36)-14), "")</f>
        <v>2023-08-13</v>
      </c>
      <c r="C36" s="50">
        <f t="array" ref="C36">IFERROR(INDEX(Data!D:D, ROW(C36)-14), "")</f>
        <v>14</v>
      </c>
      <c r="D36" s="27">
        <f t="shared" ca="1" si="0"/>
        <v>43.443478260869568</v>
      </c>
      <c r="E36" s="28">
        <f t="shared" ca="1" si="8"/>
        <v>4</v>
      </c>
      <c r="F36" s="27">
        <f t="shared" ca="1" si="1"/>
        <v>7.4122807017543861</v>
      </c>
      <c r="G36" s="27">
        <f t="shared" ca="1" si="9"/>
        <v>24.238157894736844</v>
      </c>
      <c r="H36" s="27">
        <f t="shared" ca="1" si="2"/>
        <v>23.7268115942029</v>
      </c>
      <c r="I36" s="27">
        <f t="shared" ca="1" si="3"/>
        <v>63.160144927536237</v>
      </c>
      <c r="J36" s="27">
        <f t="shared" ca="1" si="4"/>
        <v>36.871256038647346</v>
      </c>
      <c r="K36" s="27">
        <f t="shared" ca="1" si="5"/>
        <v>50.015700483091791</v>
      </c>
      <c r="L36" s="27">
        <f t="shared" ca="1" si="6"/>
        <v>30.299033816425123</v>
      </c>
      <c r="M36" s="27">
        <f t="shared" ca="1" si="7"/>
        <v>56.587922705314014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ht="15" customHeight="1" thickTop="1" thickBot="1" x14ac:dyDescent="0.2">
      <c r="A37" s="4"/>
      <c r="B37" s="22" t="str">
        <f t="array" ref="B37">IFERROR(INDEX(Data!C:C, ROW(B37)-14), "")</f>
        <v>2023-08-14</v>
      </c>
      <c r="C37" s="50">
        <f t="array" ref="C37">IFERROR(INDEX(Data!D:D, ROW(C37)-14), "")</f>
        <v>18</v>
      </c>
      <c r="D37" s="27">
        <f t="shared" ca="1" si="0"/>
        <v>43.443478260869568</v>
      </c>
      <c r="E37" s="28">
        <f t="shared" ca="1" si="8"/>
        <v>4</v>
      </c>
      <c r="F37" s="27">
        <f t="shared" ca="1" si="1"/>
        <v>7.4122807017543861</v>
      </c>
      <c r="G37" s="27">
        <f t="shared" ca="1" si="9"/>
        <v>24.238157894736844</v>
      </c>
      <c r="H37" s="27">
        <f t="shared" ca="1" si="2"/>
        <v>23.7268115942029</v>
      </c>
      <c r="I37" s="27">
        <f t="shared" ca="1" si="3"/>
        <v>63.160144927536237</v>
      </c>
      <c r="J37" s="27">
        <f t="shared" ca="1" si="4"/>
        <v>36.871256038647346</v>
      </c>
      <c r="K37" s="27">
        <f t="shared" ca="1" si="5"/>
        <v>50.015700483091791</v>
      </c>
      <c r="L37" s="27">
        <f t="shared" ca="1" si="6"/>
        <v>30.299033816425123</v>
      </c>
      <c r="M37" s="27">
        <f t="shared" ca="1" si="7"/>
        <v>56.587922705314014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ht="15" customHeight="1" thickTop="1" thickBot="1" x14ac:dyDescent="0.2">
      <c r="A38" s="4"/>
      <c r="B38" s="22" t="str">
        <f t="array" ref="B38">IFERROR(INDEX(Data!C:C, ROW(B38)-14), "")</f>
        <v>2023-08-15</v>
      </c>
      <c r="C38" s="50">
        <f t="array" ref="C38">IFERROR(INDEX(Data!D:D, ROW(C38)-14), "")</f>
        <v>16</v>
      </c>
      <c r="D38" s="27">
        <f t="shared" ca="1" si="0"/>
        <v>43.443478260869568</v>
      </c>
      <c r="E38" s="28">
        <f t="shared" ca="1" si="8"/>
        <v>2</v>
      </c>
      <c r="F38" s="27">
        <f t="shared" ca="1" si="1"/>
        <v>7.4122807017543861</v>
      </c>
      <c r="G38" s="27">
        <f t="shared" ca="1" si="9"/>
        <v>24.238157894736844</v>
      </c>
      <c r="H38" s="27">
        <f t="shared" ca="1" si="2"/>
        <v>23.7268115942029</v>
      </c>
      <c r="I38" s="27">
        <f t="shared" ca="1" si="3"/>
        <v>63.160144927536237</v>
      </c>
      <c r="J38" s="27">
        <f t="shared" ca="1" si="4"/>
        <v>36.871256038647346</v>
      </c>
      <c r="K38" s="27">
        <f t="shared" ca="1" si="5"/>
        <v>50.015700483091791</v>
      </c>
      <c r="L38" s="27">
        <f t="shared" ca="1" si="6"/>
        <v>30.299033816425123</v>
      </c>
      <c r="M38" s="27">
        <f t="shared" ca="1" si="7"/>
        <v>56.587922705314014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ht="15" customHeight="1" thickTop="1" thickBot="1" x14ac:dyDescent="0.2">
      <c r="A39" s="4"/>
      <c r="B39" s="22" t="str">
        <f t="array" ref="B39">IFERROR(INDEX(Data!C:C, ROW(B39)-14), "")</f>
        <v>2023-08-16</v>
      </c>
      <c r="C39" s="50">
        <f t="array" ref="C39">IFERROR(INDEX(Data!D:D, ROW(C39)-14), "")</f>
        <v>21</v>
      </c>
      <c r="D39" s="27">
        <f t="shared" ca="1" si="0"/>
        <v>43.443478260869568</v>
      </c>
      <c r="E39" s="28">
        <f t="shared" ca="1" si="8"/>
        <v>5</v>
      </c>
      <c r="F39" s="27">
        <f t="shared" ca="1" si="1"/>
        <v>7.4122807017543861</v>
      </c>
      <c r="G39" s="27">
        <f t="shared" ca="1" si="9"/>
        <v>24.238157894736844</v>
      </c>
      <c r="H39" s="27">
        <f t="shared" ca="1" si="2"/>
        <v>23.7268115942029</v>
      </c>
      <c r="I39" s="27">
        <f t="shared" ca="1" si="3"/>
        <v>63.160144927536237</v>
      </c>
      <c r="J39" s="27">
        <f t="shared" ca="1" si="4"/>
        <v>36.871256038647346</v>
      </c>
      <c r="K39" s="27">
        <f t="shared" ca="1" si="5"/>
        <v>50.015700483091791</v>
      </c>
      <c r="L39" s="27">
        <f t="shared" ca="1" si="6"/>
        <v>30.299033816425123</v>
      </c>
      <c r="M39" s="27">
        <f t="shared" ca="1" si="7"/>
        <v>56.587922705314014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ht="15" customHeight="1" thickTop="1" thickBot="1" x14ac:dyDescent="0.2">
      <c r="A40" s="4"/>
      <c r="B40" s="22" t="str">
        <f t="array" ref="B40">IFERROR(INDEX(Data!C:C, ROW(B40)-14), "")</f>
        <v>2023-08-17</v>
      </c>
      <c r="C40" s="50">
        <f t="array" ref="C40">IFERROR(INDEX(Data!D:D, ROW(C40)-14), "")</f>
        <v>28</v>
      </c>
      <c r="D40" s="27">
        <f t="shared" ca="1" si="0"/>
        <v>43.443478260869568</v>
      </c>
      <c r="E40" s="28">
        <f t="shared" ca="1" si="8"/>
        <v>7</v>
      </c>
      <c r="F40" s="27">
        <f t="shared" ca="1" si="1"/>
        <v>7.4122807017543861</v>
      </c>
      <c r="G40" s="27">
        <f t="shared" ca="1" si="9"/>
        <v>24.238157894736844</v>
      </c>
      <c r="H40" s="27">
        <f t="shared" ca="1" si="2"/>
        <v>23.7268115942029</v>
      </c>
      <c r="I40" s="27">
        <f t="shared" ca="1" si="3"/>
        <v>63.160144927536237</v>
      </c>
      <c r="J40" s="27">
        <f t="shared" ca="1" si="4"/>
        <v>36.871256038647346</v>
      </c>
      <c r="K40" s="27">
        <f t="shared" ca="1" si="5"/>
        <v>50.015700483091791</v>
      </c>
      <c r="L40" s="27">
        <f t="shared" ca="1" si="6"/>
        <v>30.299033816425123</v>
      </c>
      <c r="M40" s="27">
        <f t="shared" ca="1" si="7"/>
        <v>56.587922705314014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ht="15" customHeight="1" thickTop="1" thickBot="1" x14ac:dyDescent="0.2">
      <c r="A41" s="4"/>
      <c r="B41" s="22" t="str">
        <f t="array" ref="B41">IFERROR(INDEX(Data!C:C, ROW(B41)-14), "")</f>
        <v>2023-08-18</v>
      </c>
      <c r="C41" s="50">
        <f t="array" ref="C41">IFERROR(INDEX(Data!D:D, ROW(C41)-14), "")</f>
        <v>35</v>
      </c>
      <c r="D41" s="27">
        <f t="shared" ca="1" si="0"/>
        <v>43.443478260869568</v>
      </c>
      <c r="E41" s="28">
        <f t="shared" ca="1" si="8"/>
        <v>7</v>
      </c>
      <c r="F41" s="27">
        <f t="shared" ca="1" si="1"/>
        <v>7.4122807017543861</v>
      </c>
      <c r="G41" s="27">
        <f t="shared" ca="1" si="9"/>
        <v>24.238157894736844</v>
      </c>
      <c r="H41" s="27">
        <f t="shared" ca="1" si="2"/>
        <v>23.7268115942029</v>
      </c>
      <c r="I41" s="27">
        <f t="shared" ca="1" si="3"/>
        <v>63.160144927536237</v>
      </c>
      <c r="J41" s="27">
        <f t="shared" ca="1" si="4"/>
        <v>36.871256038647346</v>
      </c>
      <c r="K41" s="27">
        <f t="shared" ca="1" si="5"/>
        <v>50.015700483091791</v>
      </c>
      <c r="L41" s="27">
        <f t="shared" ca="1" si="6"/>
        <v>30.299033816425123</v>
      </c>
      <c r="M41" s="27">
        <f t="shared" ca="1" si="7"/>
        <v>56.587922705314014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ht="15" customHeight="1" thickTop="1" thickBot="1" x14ac:dyDescent="0.2">
      <c r="A42" s="4"/>
      <c r="B42" s="22" t="str">
        <f t="array" ref="B42">IFERROR(INDEX(Data!C:C, ROW(B42)-14), "")</f>
        <v>2023-08-19</v>
      </c>
      <c r="C42" s="50">
        <f t="array" ref="C42">IFERROR(INDEX(Data!D:D, ROW(C42)-14), "")</f>
        <v>42</v>
      </c>
      <c r="D42" s="27">
        <f t="shared" ca="1" si="0"/>
        <v>43.443478260869568</v>
      </c>
      <c r="E42" s="28">
        <f t="shared" ca="1" si="8"/>
        <v>7</v>
      </c>
      <c r="F42" s="27">
        <f t="shared" ca="1" si="1"/>
        <v>7.4122807017543861</v>
      </c>
      <c r="G42" s="27">
        <f t="shared" ca="1" si="9"/>
        <v>24.238157894736844</v>
      </c>
      <c r="H42" s="27">
        <f t="shared" ca="1" si="2"/>
        <v>23.7268115942029</v>
      </c>
      <c r="I42" s="27">
        <f t="shared" ca="1" si="3"/>
        <v>63.160144927536237</v>
      </c>
      <c r="J42" s="27">
        <f t="shared" ca="1" si="4"/>
        <v>36.871256038647346</v>
      </c>
      <c r="K42" s="27">
        <f t="shared" ca="1" si="5"/>
        <v>50.015700483091791</v>
      </c>
      <c r="L42" s="27">
        <f t="shared" ca="1" si="6"/>
        <v>30.299033816425123</v>
      </c>
      <c r="M42" s="27">
        <f t="shared" ca="1" si="7"/>
        <v>56.587922705314014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5" customHeight="1" thickTop="1" thickBot="1" x14ac:dyDescent="0.2">
      <c r="A43" s="4"/>
      <c r="B43" s="22" t="str">
        <f t="array" ref="B43">IFERROR(INDEX(Data!C:C, ROW(B43)-14), "")</f>
        <v>2023-08-20</v>
      </c>
      <c r="C43" s="50">
        <f t="array" ref="C43">IFERROR(INDEX(Data!D:D, ROW(C43)-14), "")</f>
        <v>49</v>
      </c>
      <c r="D43" s="27">
        <f t="shared" ca="1" si="0"/>
        <v>43.443478260869568</v>
      </c>
      <c r="E43" s="28">
        <f t="shared" ca="1" si="8"/>
        <v>7</v>
      </c>
      <c r="F43" s="27">
        <f t="shared" ca="1" si="1"/>
        <v>7.4122807017543861</v>
      </c>
      <c r="G43" s="27">
        <f t="shared" ca="1" si="9"/>
        <v>24.238157894736844</v>
      </c>
      <c r="H43" s="27">
        <f t="shared" ca="1" si="2"/>
        <v>23.7268115942029</v>
      </c>
      <c r="I43" s="27">
        <f t="shared" ca="1" si="3"/>
        <v>63.160144927536237</v>
      </c>
      <c r="J43" s="27">
        <f t="shared" ca="1" si="4"/>
        <v>36.871256038647346</v>
      </c>
      <c r="K43" s="27">
        <f t="shared" ca="1" si="5"/>
        <v>50.015700483091791</v>
      </c>
      <c r="L43" s="27">
        <f t="shared" ca="1" si="6"/>
        <v>30.299033816425123</v>
      </c>
      <c r="M43" s="27">
        <f t="shared" ca="1" si="7"/>
        <v>56.587922705314014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5" customHeight="1" thickTop="1" thickBot="1" x14ac:dyDescent="0.2">
      <c r="A44" s="4"/>
      <c r="B44" s="22" t="str">
        <f t="array" ref="B44">IFERROR(INDEX(Data!C:C, ROW(B44)-14), "")</f>
        <v>2023-08-21</v>
      </c>
      <c r="C44" s="50">
        <f t="array" ref="C44">IFERROR(INDEX(Data!D:D, ROW(C44)-14), "")</f>
        <v>56</v>
      </c>
      <c r="D44" s="27">
        <f t="shared" ca="1" si="0"/>
        <v>43.443478260869568</v>
      </c>
      <c r="E44" s="28">
        <f t="shared" ca="1" si="8"/>
        <v>7</v>
      </c>
      <c r="F44" s="27">
        <f t="shared" ca="1" si="1"/>
        <v>7.4122807017543861</v>
      </c>
      <c r="G44" s="27">
        <f t="shared" ca="1" si="9"/>
        <v>24.238157894736844</v>
      </c>
      <c r="H44" s="27">
        <f t="shared" ca="1" si="2"/>
        <v>23.7268115942029</v>
      </c>
      <c r="I44" s="27">
        <f t="shared" ca="1" si="3"/>
        <v>63.160144927536237</v>
      </c>
      <c r="J44" s="27">
        <f t="shared" ca="1" si="4"/>
        <v>36.871256038647346</v>
      </c>
      <c r="K44" s="27">
        <f t="shared" ca="1" si="5"/>
        <v>50.015700483091791</v>
      </c>
      <c r="L44" s="27">
        <f t="shared" ca="1" si="6"/>
        <v>30.299033816425123</v>
      </c>
      <c r="M44" s="27">
        <f t="shared" ca="1" si="7"/>
        <v>56.587922705314014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5" customHeight="1" thickTop="1" thickBot="1" x14ac:dyDescent="0.2">
      <c r="A45" s="4"/>
      <c r="B45" s="22" t="str">
        <f t="array" ref="B45">IFERROR(INDEX(Data!C:C, ROW(B45)-14), "")</f>
        <v>2023-08-22</v>
      </c>
      <c r="C45" s="50">
        <f t="array" ref="C45">IFERROR(INDEX(Data!D:D, ROW(C45)-14), "")</f>
        <v>44</v>
      </c>
      <c r="D45" s="27">
        <f t="shared" ca="1" si="0"/>
        <v>43.443478260869568</v>
      </c>
      <c r="E45" s="28">
        <f t="shared" ca="1" si="8"/>
        <v>12</v>
      </c>
      <c r="F45" s="27">
        <f t="shared" ca="1" si="1"/>
        <v>7.4122807017543861</v>
      </c>
      <c r="G45" s="27">
        <f t="shared" ca="1" si="9"/>
        <v>24.238157894736844</v>
      </c>
      <c r="H45" s="27">
        <f t="shared" ca="1" si="2"/>
        <v>23.7268115942029</v>
      </c>
      <c r="I45" s="27">
        <f t="shared" ca="1" si="3"/>
        <v>63.160144927536237</v>
      </c>
      <c r="J45" s="27">
        <f t="shared" ca="1" si="4"/>
        <v>36.871256038647346</v>
      </c>
      <c r="K45" s="27">
        <f t="shared" ca="1" si="5"/>
        <v>50.015700483091791</v>
      </c>
      <c r="L45" s="27">
        <f t="shared" ca="1" si="6"/>
        <v>30.299033816425123</v>
      </c>
      <c r="M45" s="27">
        <f t="shared" ca="1" si="7"/>
        <v>56.587922705314014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 thickTop="1" thickBot="1" x14ac:dyDescent="0.2">
      <c r="A46" s="4"/>
      <c r="B46" s="22" t="str">
        <f t="array" ref="B46">IFERROR(INDEX(Data!C:C, ROW(B46)-14), "")</f>
        <v>2023-08-23</v>
      </c>
      <c r="C46" s="50">
        <f t="array" ref="C46">IFERROR(INDEX(Data!D:D, ROW(C46)-14), "")</f>
        <v>37</v>
      </c>
      <c r="D46" s="27">
        <f t="shared" ca="1" si="0"/>
        <v>43.443478260869568</v>
      </c>
      <c r="E46" s="28">
        <f t="shared" ca="1" si="8"/>
        <v>7</v>
      </c>
      <c r="F46" s="27">
        <f t="shared" ca="1" si="1"/>
        <v>7.4122807017543861</v>
      </c>
      <c r="G46" s="27">
        <f t="shared" ca="1" si="9"/>
        <v>24.238157894736844</v>
      </c>
      <c r="H46" s="27">
        <f t="shared" ca="1" si="2"/>
        <v>23.7268115942029</v>
      </c>
      <c r="I46" s="27">
        <f t="shared" ca="1" si="3"/>
        <v>63.160144927536237</v>
      </c>
      <c r="J46" s="27">
        <f t="shared" ca="1" si="4"/>
        <v>36.871256038647346</v>
      </c>
      <c r="K46" s="27">
        <f t="shared" ca="1" si="5"/>
        <v>50.015700483091791</v>
      </c>
      <c r="L46" s="27">
        <f t="shared" ca="1" si="6"/>
        <v>30.299033816425123</v>
      </c>
      <c r="M46" s="27">
        <f t="shared" ca="1" si="7"/>
        <v>56.587922705314014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5" customHeight="1" thickTop="1" thickBot="1" x14ac:dyDescent="0.2">
      <c r="A47" s="4"/>
      <c r="B47" s="22" t="str">
        <f t="array" ref="B47">IFERROR(INDEX(Data!C:C, ROW(B47)-14), "")</f>
        <v>2023-08-24</v>
      </c>
      <c r="C47" s="50">
        <f t="array" ref="C47">IFERROR(INDEX(Data!D:D, ROW(C47)-14), "")</f>
        <v>44</v>
      </c>
      <c r="D47" s="27">
        <f t="shared" ca="1" si="0"/>
        <v>43.443478260869568</v>
      </c>
      <c r="E47" s="28">
        <f t="shared" ca="1" si="8"/>
        <v>7</v>
      </c>
      <c r="F47" s="27">
        <f t="shared" ca="1" si="1"/>
        <v>7.4122807017543861</v>
      </c>
      <c r="G47" s="27">
        <f t="shared" ca="1" si="9"/>
        <v>24.238157894736844</v>
      </c>
      <c r="H47" s="27">
        <f t="shared" ca="1" si="2"/>
        <v>23.7268115942029</v>
      </c>
      <c r="I47" s="27">
        <f t="shared" ca="1" si="3"/>
        <v>63.160144927536237</v>
      </c>
      <c r="J47" s="27">
        <f t="shared" ca="1" si="4"/>
        <v>36.871256038647346</v>
      </c>
      <c r="K47" s="27">
        <f t="shared" ca="1" si="5"/>
        <v>50.015700483091791</v>
      </c>
      <c r="L47" s="27">
        <f t="shared" ca="1" si="6"/>
        <v>30.299033816425123</v>
      </c>
      <c r="M47" s="27">
        <f t="shared" ca="1" si="7"/>
        <v>56.587922705314014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5" customHeight="1" thickTop="1" thickBot="1" x14ac:dyDescent="0.2">
      <c r="A48" s="4"/>
      <c r="B48" s="22" t="str">
        <f t="array" ref="B48">IFERROR(INDEX(Data!C:C, ROW(B48)-14), "")</f>
        <v>2023-08-25</v>
      </c>
      <c r="C48" s="50">
        <f t="array" ref="C48">IFERROR(INDEX(Data!D:D, ROW(C48)-14), "")</f>
        <v>49</v>
      </c>
      <c r="D48" s="27">
        <f t="shared" ref="D48:D79" ca="1" si="10">IF(ISNUMBER(C48),AVERAGE(DataMn),"")</f>
        <v>43.443478260869568</v>
      </c>
      <c r="E48" s="28">
        <f t="shared" ca="1" si="8"/>
        <v>5</v>
      </c>
      <c r="F48" s="27">
        <f t="shared" ref="F48:F79" ca="1" si="11">IF(ISNUMBER(C48),AVERAGE(RangeMn),"")</f>
        <v>7.4122807017543861</v>
      </c>
      <c r="G48" s="27">
        <f t="shared" ca="1" si="9"/>
        <v>24.238157894736844</v>
      </c>
      <c r="H48" s="27">
        <f t="shared" ref="H48:H79" ca="1" si="12">IF(ISNUMBER(C48),D48-(2.66*F48),"")</f>
        <v>23.7268115942029</v>
      </c>
      <c r="I48" s="27">
        <f t="shared" ref="I48:I79" ca="1" si="13">IF(ISNUMBER(C48),D48+(2.66*F48),"")</f>
        <v>63.160144927536237</v>
      </c>
      <c r="J48" s="27">
        <f t="shared" ref="J48:J79" ca="1" si="14">IF(ISNUMBER(C48),D48-(2.66*F48)*(1/3),"")</f>
        <v>36.871256038647346</v>
      </c>
      <c r="K48" s="27">
        <f t="shared" ref="K48:K79" ca="1" si="15">IF(ISNUMBER(C48),D48+(2.66*F48)*(1/3),"")</f>
        <v>50.015700483091791</v>
      </c>
      <c r="L48" s="27">
        <f t="shared" ref="L48:L79" ca="1" si="16">IF(ISNUMBER(C48),D48-(2.66*F48)*(2/3),"")</f>
        <v>30.299033816425123</v>
      </c>
      <c r="M48" s="27">
        <f t="shared" ref="M48:M79" ca="1" si="17">IF(ISNUMBER(C48),D48+(2.66*F48)*(2/3),"")</f>
        <v>56.587922705314014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5" customHeight="1" thickTop="1" thickBot="1" x14ac:dyDescent="0.2">
      <c r="A49" s="4"/>
      <c r="B49" s="22" t="str">
        <f t="array" ref="B49">IFERROR(INDEX(Data!C:C, ROW(B49)-14), "")</f>
        <v>2023-08-26</v>
      </c>
      <c r="C49" s="50">
        <f t="array" ref="C49">IFERROR(INDEX(Data!D:D, ROW(C49)-14), "")</f>
        <v>56</v>
      </c>
      <c r="D49" s="27">
        <f t="shared" ca="1" si="10"/>
        <v>43.443478260869568</v>
      </c>
      <c r="E49" s="28">
        <f t="shared" ref="E49:E80" ca="1" si="18">IF((CELL("row",C49)&lt;($C$14+CELL("row",$C$16))),ABS(C48-C49),"")</f>
        <v>7</v>
      </c>
      <c r="F49" s="27">
        <f t="shared" ca="1" si="11"/>
        <v>7.4122807017543861</v>
      </c>
      <c r="G49" s="27">
        <f t="shared" ref="G49:G80" ca="1" si="19">IF(ISNUMBER(F49),F$17*3.27,"")</f>
        <v>24.238157894736844</v>
      </c>
      <c r="H49" s="27">
        <f t="shared" ca="1" si="12"/>
        <v>23.7268115942029</v>
      </c>
      <c r="I49" s="27">
        <f t="shared" ca="1" si="13"/>
        <v>63.160144927536237</v>
      </c>
      <c r="J49" s="27">
        <f t="shared" ca="1" si="14"/>
        <v>36.871256038647346</v>
      </c>
      <c r="K49" s="27">
        <f t="shared" ca="1" si="15"/>
        <v>50.015700483091791</v>
      </c>
      <c r="L49" s="27">
        <f t="shared" ca="1" si="16"/>
        <v>30.299033816425123</v>
      </c>
      <c r="M49" s="27">
        <f t="shared" ca="1" si="17"/>
        <v>56.587922705314014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5" customHeight="1" thickTop="1" thickBot="1" x14ac:dyDescent="0.2">
      <c r="A50" s="4"/>
      <c r="B50" s="22" t="str">
        <f t="array" ref="B50">IFERROR(INDEX(Data!C:C, ROW(B50)-14), "")</f>
        <v>2023-08-27</v>
      </c>
      <c r="C50" s="50">
        <f t="array" ref="C50">IFERROR(INDEX(Data!D:D, ROW(C50)-14), "")</f>
        <v>63</v>
      </c>
      <c r="D50" s="27">
        <f t="shared" ca="1" si="10"/>
        <v>43.443478260869568</v>
      </c>
      <c r="E50" s="28">
        <f t="shared" ca="1" si="18"/>
        <v>7</v>
      </c>
      <c r="F50" s="27">
        <f t="shared" ca="1" si="11"/>
        <v>7.4122807017543861</v>
      </c>
      <c r="G50" s="27">
        <f t="shared" ca="1" si="19"/>
        <v>24.238157894736844</v>
      </c>
      <c r="H50" s="27">
        <f t="shared" ca="1" si="12"/>
        <v>23.7268115942029</v>
      </c>
      <c r="I50" s="27">
        <f t="shared" ca="1" si="13"/>
        <v>63.160144927536237</v>
      </c>
      <c r="J50" s="27">
        <f t="shared" ca="1" si="14"/>
        <v>36.871256038647346</v>
      </c>
      <c r="K50" s="27">
        <f t="shared" ca="1" si="15"/>
        <v>50.015700483091791</v>
      </c>
      <c r="L50" s="27">
        <f t="shared" ca="1" si="16"/>
        <v>30.299033816425123</v>
      </c>
      <c r="M50" s="27">
        <f t="shared" ca="1" si="17"/>
        <v>56.587922705314014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5" customHeight="1" thickTop="1" thickBot="1" x14ac:dyDescent="0.2">
      <c r="A51" s="4"/>
      <c r="B51" s="22" t="str">
        <f t="array" ref="B51">IFERROR(INDEX(Data!C:C, ROW(B51)-14), "")</f>
        <v>2023-08-28</v>
      </c>
      <c r="C51" s="50">
        <f t="array" ref="C51">IFERROR(INDEX(Data!D:D, ROW(C51)-14), "")</f>
        <v>51</v>
      </c>
      <c r="D51" s="27">
        <f t="shared" ca="1" si="10"/>
        <v>43.443478260869568</v>
      </c>
      <c r="E51" s="28">
        <f t="shared" ca="1" si="18"/>
        <v>12</v>
      </c>
      <c r="F51" s="27">
        <f t="shared" ca="1" si="11"/>
        <v>7.4122807017543861</v>
      </c>
      <c r="G51" s="27">
        <f t="shared" ca="1" si="19"/>
        <v>24.238157894736844</v>
      </c>
      <c r="H51" s="27">
        <f t="shared" ca="1" si="12"/>
        <v>23.7268115942029</v>
      </c>
      <c r="I51" s="27">
        <f t="shared" ca="1" si="13"/>
        <v>63.160144927536237</v>
      </c>
      <c r="J51" s="27">
        <f t="shared" ca="1" si="14"/>
        <v>36.871256038647346</v>
      </c>
      <c r="K51" s="27">
        <f t="shared" ca="1" si="15"/>
        <v>50.015700483091791</v>
      </c>
      <c r="L51" s="27">
        <f t="shared" ca="1" si="16"/>
        <v>30.299033816425123</v>
      </c>
      <c r="M51" s="27">
        <f t="shared" ca="1" si="17"/>
        <v>56.587922705314014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5" customHeight="1" thickTop="1" thickBot="1" x14ac:dyDescent="0.2">
      <c r="A52" s="4"/>
      <c r="B52" s="22" t="str">
        <f t="array" ref="B52">IFERROR(INDEX(Data!C:C, ROW(B52)-14), "")</f>
        <v>2023-08-29</v>
      </c>
      <c r="C52" s="50">
        <f t="array" ref="C52">IFERROR(INDEX(Data!D:D, ROW(C52)-14), "")</f>
        <v>51</v>
      </c>
      <c r="D52" s="27">
        <f t="shared" ca="1" si="10"/>
        <v>43.443478260869568</v>
      </c>
      <c r="E52" s="28">
        <f t="shared" ca="1" si="18"/>
        <v>0</v>
      </c>
      <c r="F52" s="27">
        <f t="shared" ca="1" si="11"/>
        <v>7.4122807017543861</v>
      </c>
      <c r="G52" s="27">
        <f t="shared" ca="1" si="19"/>
        <v>24.238157894736844</v>
      </c>
      <c r="H52" s="27">
        <f t="shared" ca="1" si="12"/>
        <v>23.7268115942029</v>
      </c>
      <c r="I52" s="27">
        <f t="shared" ca="1" si="13"/>
        <v>63.160144927536237</v>
      </c>
      <c r="J52" s="27">
        <f t="shared" ca="1" si="14"/>
        <v>36.871256038647346</v>
      </c>
      <c r="K52" s="27">
        <f t="shared" ca="1" si="15"/>
        <v>50.015700483091791</v>
      </c>
      <c r="L52" s="27">
        <f t="shared" ca="1" si="16"/>
        <v>30.299033816425123</v>
      </c>
      <c r="M52" s="27">
        <f t="shared" ca="1" si="17"/>
        <v>56.587922705314014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5" customHeight="1" thickTop="1" thickBot="1" x14ac:dyDescent="0.2">
      <c r="A53" s="4"/>
      <c r="B53" s="22" t="str">
        <f t="array" ref="B53">IFERROR(INDEX(Data!C:C, ROW(B53)-14), "")</f>
        <v>2023-08-30</v>
      </c>
      <c r="C53" s="50">
        <f t="array" ref="C53">IFERROR(INDEX(Data!D:D, ROW(C53)-14), "")</f>
        <v>59</v>
      </c>
      <c r="D53" s="27">
        <f t="shared" ca="1" si="10"/>
        <v>43.443478260869568</v>
      </c>
      <c r="E53" s="28">
        <f t="shared" ca="1" si="18"/>
        <v>8</v>
      </c>
      <c r="F53" s="27">
        <f t="shared" ca="1" si="11"/>
        <v>7.4122807017543861</v>
      </c>
      <c r="G53" s="27">
        <f t="shared" ca="1" si="19"/>
        <v>24.238157894736844</v>
      </c>
      <c r="H53" s="27">
        <f t="shared" ca="1" si="12"/>
        <v>23.7268115942029</v>
      </c>
      <c r="I53" s="27">
        <f t="shared" ca="1" si="13"/>
        <v>63.160144927536237</v>
      </c>
      <c r="J53" s="27">
        <f t="shared" ca="1" si="14"/>
        <v>36.871256038647346</v>
      </c>
      <c r="K53" s="27">
        <f t="shared" ca="1" si="15"/>
        <v>50.015700483091791</v>
      </c>
      <c r="L53" s="27">
        <f t="shared" ca="1" si="16"/>
        <v>30.299033816425123</v>
      </c>
      <c r="M53" s="27">
        <f t="shared" ca="1" si="17"/>
        <v>56.587922705314014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5" customHeight="1" thickTop="1" thickBot="1" x14ac:dyDescent="0.2">
      <c r="A54" s="4"/>
      <c r="B54" s="22" t="str">
        <f t="array" ref="B54">IFERROR(INDEX(Data!C:C, ROW(B54)-14), "")</f>
        <v>2023-08-31</v>
      </c>
      <c r="C54" s="50">
        <f t="array" ref="C54">IFERROR(INDEX(Data!D:D, ROW(C54)-14), "")</f>
        <v>69</v>
      </c>
      <c r="D54" s="27">
        <f t="shared" ca="1" si="10"/>
        <v>43.443478260869568</v>
      </c>
      <c r="E54" s="28">
        <f t="shared" ca="1" si="18"/>
        <v>10</v>
      </c>
      <c r="F54" s="27">
        <f t="shared" ca="1" si="11"/>
        <v>7.4122807017543861</v>
      </c>
      <c r="G54" s="27">
        <f t="shared" ca="1" si="19"/>
        <v>24.238157894736844</v>
      </c>
      <c r="H54" s="27">
        <f t="shared" ca="1" si="12"/>
        <v>23.7268115942029</v>
      </c>
      <c r="I54" s="27">
        <f t="shared" ca="1" si="13"/>
        <v>63.160144927536237</v>
      </c>
      <c r="J54" s="27">
        <f t="shared" ca="1" si="14"/>
        <v>36.871256038647346</v>
      </c>
      <c r="K54" s="27">
        <f t="shared" ca="1" si="15"/>
        <v>50.015700483091791</v>
      </c>
      <c r="L54" s="27">
        <f t="shared" ca="1" si="16"/>
        <v>30.299033816425123</v>
      </c>
      <c r="M54" s="27">
        <f t="shared" ca="1" si="17"/>
        <v>56.587922705314014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5" customHeight="1" thickTop="1" thickBot="1" x14ac:dyDescent="0.2">
      <c r="A55" s="4"/>
      <c r="B55" s="22" t="str">
        <f t="array" ref="B55">IFERROR(INDEX(Data!C:C, ROW(B55)-14), "")</f>
        <v>2023-09-01</v>
      </c>
      <c r="C55" s="50">
        <f t="array" ref="C55">IFERROR(INDEX(Data!D:D, ROW(C55)-14), "")</f>
        <v>58</v>
      </c>
      <c r="D55" s="27">
        <f t="shared" ca="1" si="10"/>
        <v>43.443478260869568</v>
      </c>
      <c r="E55" s="28">
        <f t="shared" ca="1" si="18"/>
        <v>11</v>
      </c>
      <c r="F55" s="27">
        <f t="shared" ca="1" si="11"/>
        <v>7.4122807017543861</v>
      </c>
      <c r="G55" s="27">
        <f t="shared" ca="1" si="19"/>
        <v>24.238157894736844</v>
      </c>
      <c r="H55" s="27">
        <f t="shared" ca="1" si="12"/>
        <v>23.7268115942029</v>
      </c>
      <c r="I55" s="27">
        <f t="shared" ca="1" si="13"/>
        <v>63.160144927536237</v>
      </c>
      <c r="J55" s="27">
        <f t="shared" ca="1" si="14"/>
        <v>36.871256038647346</v>
      </c>
      <c r="K55" s="27">
        <f t="shared" ca="1" si="15"/>
        <v>50.015700483091791</v>
      </c>
      <c r="L55" s="27">
        <f t="shared" ca="1" si="16"/>
        <v>30.299033816425123</v>
      </c>
      <c r="M55" s="27">
        <f t="shared" ca="1" si="17"/>
        <v>56.587922705314014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5" customHeight="1" thickTop="1" thickBot="1" x14ac:dyDescent="0.2">
      <c r="A56" s="4"/>
      <c r="B56" s="22" t="str">
        <f t="array" ref="B56">IFERROR(INDEX(Data!C:C, ROW(B56)-14), "")</f>
        <v>2023-09-02</v>
      </c>
      <c r="C56" s="50">
        <f t="array" ref="C56">IFERROR(INDEX(Data!D:D, ROW(C56)-14), "")</f>
        <v>65</v>
      </c>
      <c r="D56" s="27">
        <f t="shared" ca="1" si="10"/>
        <v>43.443478260869568</v>
      </c>
      <c r="E56" s="28">
        <f t="shared" ca="1" si="18"/>
        <v>7</v>
      </c>
      <c r="F56" s="27">
        <f t="shared" ca="1" si="11"/>
        <v>7.4122807017543861</v>
      </c>
      <c r="G56" s="27">
        <f t="shared" ca="1" si="19"/>
        <v>24.238157894736844</v>
      </c>
      <c r="H56" s="27">
        <f t="shared" ca="1" si="12"/>
        <v>23.7268115942029</v>
      </c>
      <c r="I56" s="27">
        <f t="shared" ca="1" si="13"/>
        <v>63.160144927536237</v>
      </c>
      <c r="J56" s="27">
        <f t="shared" ca="1" si="14"/>
        <v>36.871256038647346</v>
      </c>
      <c r="K56" s="27">
        <f t="shared" ca="1" si="15"/>
        <v>50.015700483091791</v>
      </c>
      <c r="L56" s="27">
        <f t="shared" ca="1" si="16"/>
        <v>30.299033816425123</v>
      </c>
      <c r="M56" s="27">
        <f t="shared" ca="1" si="17"/>
        <v>56.587922705314014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5" customHeight="1" thickTop="1" thickBot="1" x14ac:dyDescent="0.2">
      <c r="A57" s="4"/>
      <c r="B57" s="22" t="str">
        <f t="array" ref="B57">IFERROR(INDEX(Data!C:C, ROW(B57)-14), "")</f>
        <v>2023-09-03</v>
      </c>
      <c r="C57" s="50">
        <f t="array" ref="C57">IFERROR(INDEX(Data!D:D, ROW(C57)-14), "")</f>
        <v>72</v>
      </c>
      <c r="D57" s="27">
        <f t="shared" ca="1" si="10"/>
        <v>43.443478260869568</v>
      </c>
      <c r="E57" s="28">
        <f t="shared" ca="1" si="18"/>
        <v>7</v>
      </c>
      <c r="F57" s="27">
        <f t="shared" ca="1" si="11"/>
        <v>7.4122807017543861</v>
      </c>
      <c r="G57" s="27">
        <f t="shared" ca="1" si="19"/>
        <v>24.238157894736844</v>
      </c>
      <c r="H57" s="27">
        <f t="shared" ca="1" si="12"/>
        <v>23.7268115942029</v>
      </c>
      <c r="I57" s="27">
        <f t="shared" ca="1" si="13"/>
        <v>63.160144927536237</v>
      </c>
      <c r="J57" s="27">
        <f t="shared" ca="1" si="14"/>
        <v>36.871256038647346</v>
      </c>
      <c r="K57" s="27">
        <f t="shared" ca="1" si="15"/>
        <v>50.015700483091791</v>
      </c>
      <c r="L57" s="27">
        <f t="shared" ca="1" si="16"/>
        <v>30.299033816425123</v>
      </c>
      <c r="M57" s="27">
        <f t="shared" ca="1" si="17"/>
        <v>56.587922705314014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5" customHeight="1" thickTop="1" thickBot="1" x14ac:dyDescent="0.2">
      <c r="A58" s="4"/>
      <c r="B58" s="22" t="str">
        <f t="array" ref="B58">IFERROR(INDEX(Data!C:C, ROW(B58)-14), "")</f>
        <v>2023-09-04</v>
      </c>
      <c r="C58" s="50">
        <f t="array" ref="C58">IFERROR(INDEX(Data!D:D, ROW(C58)-14), "")</f>
        <v>79</v>
      </c>
      <c r="D58" s="27">
        <f t="shared" ca="1" si="10"/>
        <v>43.443478260869568</v>
      </c>
      <c r="E58" s="28">
        <f t="shared" ca="1" si="18"/>
        <v>7</v>
      </c>
      <c r="F58" s="27">
        <f t="shared" ca="1" si="11"/>
        <v>7.4122807017543861</v>
      </c>
      <c r="G58" s="27">
        <f t="shared" ca="1" si="19"/>
        <v>24.238157894736844</v>
      </c>
      <c r="H58" s="27">
        <f t="shared" ca="1" si="12"/>
        <v>23.7268115942029</v>
      </c>
      <c r="I58" s="27">
        <f t="shared" ca="1" si="13"/>
        <v>63.160144927536237</v>
      </c>
      <c r="J58" s="27">
        <f t="shared" ca="1" si="14"/>
        <v>36.871256038647346</v>
      </c>
      <c r="K58" s="27">
        <f t="shared" ca="1" si="15"/>
        <v>50.015700483091791</v>
      </c>
      <c r="L58" s="27">
        <f t="shared" ca="1" si="16"/>
        <v>30.299033816425123</v>
      </c>
      <c r="M58" s="27">
        <f t="shared" ca="1" si="17"/>
        <v>56.587922705314014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15" customHeight="1" thickTop="1" thickBot="1" x14ac:dyDescent="0.2">
      <c r="A59" s="4"/>
      <c r="B59" s="22" t="str">
        <f t="array" ref="B59">IFERROR(INDEX(Data!C:C, ROW(B59)-14), "")</f>
        <v>2023-09-05</v>
      </c>
      <c r="C59" s="50">
        <f t="array" ref="C59">IFERROR(INDEX(Data!D:D, ROW(C59)-14), "")</f>
        <v>40</v>
      </c>
      <c r="D59" s="27">
        <f t="shared" ca="1" si="10"/>
        <v>43.443478260869568</v>
      </c>
      <c r="E59" s="28">
        <f t="shared" ca="1" si="18"/>
        <v>39</v>
      </c>
      <c r="F59" s="27">
        <f t="shared" ca="1" si="11"/>
        <v>7.4122807017543861</v>
      </c>
      <c r="G59" s="27">
        <f t="shared" ca="1" si="19"/>
        <v>24.238157894736844</v>
      </c>
      <c r="H59" s="27">
        <f t="shared" ca="1" si="12"/>
        <v>23.7268115942029</v>
      </c>
      <c r="I59" s="27">
        <f t="shared" ca="1" si="13"/>
        <v>63.160144927536237</v>
      </c>
      <c r="J59" s="27">
        <f t="shared" ca="1" si="14"/>
        <v>36.871256038647346</v>
      </c>
      <c r="K59" s="27">
        <f t="shared" ca="1" si="15"/>
        <v>50.015700483091791</v>
      </c>
      <c r="L59" s="27">
        <f t="shared" ca="1" si="16"/>
        <v>30.299033816425123</v>
      </c>
      <c r="M59" s="27">
        <f t="shared" ca="1" si="17"/>
        <v>56.587922705314014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5" customHeight="1" thickTop="1" thickBot="1" x14ac:dyDescent="0.2">
      <c r="A60" s="4"/>
      <c r="B60" s="22" t="str">
        <f t="array" ref="B60">IFERROR(INDEX(Data!C:C, ROW(B60)-14), "")</f>
        <v>2023-09-06</v>
      </c>
      <c r="C60" s="50">
        <f t="array" ref="C60">IFERROR(INDEX(Data!D:D, ROW(C60)-14), "")</f>
        <v>39</v>
      </c>
      <c r="D60" s="27">
        <f t="shared" ca="1" si="10"/>
        <v>43.443478260869568</v>
      </c>
      <c r="E60" s="28">
        <f t="shared" ca="1" si="18"/>
        <v>1</v>
      </c>
      <c r="F60" s="27">
        <f t="shared" ca="1" si="11"/>
        <v>7.4122807017543861</v>
      </c>
      <c r="G60" s="27">
        <f t="shared" ca="1" si="19"/>
        <v>24.238157894736844</v>
      </c>
      <c r="H60" s="27">
        <f t="shared" ca="1" si="12"/>
        <v>23.7268115942029</v>
      </c>
      <c r="I60" s="27">
        <f t="shared" ca="1" si="13"/>
        <v>63.160144927536237</v>
      </c>
      <c r="J60" s="27">
        <f t="shared" ca="1" si="14"/>
        <v>36.871256038647346</v>
      </c>
      <c r="K60" s="27">
        <f t="shared" ca="1" si="15"/>
        <v>50.015700483091791</v>
      </c>
      <c r="L60" s="27">
        <f t="shared" ca="1" si="16"/>
        <v>30.299033816425123</v>
      </c>
      <c r="M60" s="27">
        <f t="shared" ca="1" si="17"/>
        <v>56.587922705314014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15" customHeight="1" thickTop="1" thickBot="1" x14ac:dyDescent="0.2">
      <c r="A61" s="4"/>
      <c r="B61" s="22" t="str">
        <f t="array" ref="B61">IFERROR(INDEX(Data!C:C, ROW(B61)-14), "")</f>
        <v>2023-09-07</v>
      </c>
      <c r="C61" s="50">
        <f t="array" ref="C61">IFERROR(INDEX(Data!D:D, ROW(C61)-14), "")</f>
        <v>36</v>
      </c>
      <c r="D61" s="27">
        <f t="shared" ca="1" si="10"/>
        <v>43.443478260869568</v>
      </c>
      <c r="E61" s="28">
        <f t="shared" ca="1" si="18"/>
        <v>3</v>
      </c>
      <c r="F61" s="27">
        <f t="shared" ca="1" si="11"/>
        <v>7.4122807017543861</v>
      </c>
      <c r="G61" s="27">
        <f t="shared" ca="1" si="19"/>
        <v>24.238157894736844</v>
      </c>
      <c r="H61" s="27">
        <f t="shared" ca="1" si="12"/>
        <v>23.7268115942029</v>
      </c>
      <c r="I61" s="27">
        <f t="shared" ca="1" si="13"/>
        <v>63.160144927536237</v>
      </c>
      <c r="J61" s="27">
        <f t="shared" ca="1" si="14"/>
        <v>36.871256038647346</v>
      </c>
      <c r="K61" s="27">
        <f t="shared" ca="1" si="15"/>
        <v>50.015700483091791</v>
      </c>
      <c r="L61" s="27">
        <f t="shared" ca="1" si="16"/>
        <v>30.299033816425123</v>
      </c>
      <c r="M61" s="27">
        <f t="shared" ca="1" si="17"/>
        <v>56.587922705314014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15" customHeight="1" thickTop="1" thickBot="1" x14ac:dyDescent="0.2">
      <c r="A62" s="4"/>
      <c r="B62" s="22" t="str">
        <f t="array" ref="B62">IFERROR(INDEX(Data!C:C, ROW(B62)-14), "")</f>
        <v>2023-09-08</v>
      </c>
      <c r="C62" s="50">
        <f t="array" ref="C62">IFERROR(INDEX(Data!D:D, ROW(C62)-14), "")</f>
        <v>42</v>
      </c>
      <c r="D62" s="27">
        <f t="shared" ca="1" si="10"/>
        <v>43.443478260869568</v>
      </c>
      <c r="E62" s="28">
        <f t="shared" ca="1" si="18"/>
        <v>6</v>
      </c>
      <c r="F62" s="27">
        <f t="shared" ca="1" si="11"/>
        <v>7.4122807017543861</v>
      </c>
      <c r="G62" s="27">
        <f t="shared" ca="1" si="19"/>
        <v>24.238157894736844</v>
      </c>
      <c r="H62" s="27">
        <f t="shared" ca="1" si="12"/>
        <v>23.7268115942029</v>
      </c>
      <c r="I62" s="27">
        <f t="shared" ca="1" si="13"/>
        <v>63.160144927536237</v>
      </c>
      <c r="J62" s="27">
        <f t="shared" ca="1" si="14"/>
        <v>36.871256038647346</v>
      </c>
      <c r="K62" s="27">
        <f t="shared" ca="1" si="15"/>
        <v>50.015700483091791</v>
      </c>
      <c r="L62" s="27">
        <f t="shared" ca="1" si="16"/>
        <v>30.299033816425123</v>
      </c>
      <c r="M62" s="27">
        <f t="shared" ca="1" si="17"/>
        <v>56.587922705314014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5" customHeight="1" thickTop="1" thickBot="1" x14ac:dyDescent="0.2">
      <c r="A63" s="4"/>
      <c r="B63" s="22" t="str">
        <f t="array" ref="B63">IFERROR(INDEX(Data!C:C, ROW(B63)-14), "")</f>
        <v>2023-09-09</v>
      </c>
      <c r="C63" s="50">
        <f t="array" ref="C63">IFERROR(INDEX(Data!D:D, ROW(C63)-14), "")</f>
        <v>48</v>
      </c>
      <c r="D63" s="27">
        <f t="shared" ca="1" si="10"/>
        <v>43.443478260869568</v>
      </c>
      <c r="E63" s="28">
        <f t="shared" ca="1" si="18"/>
        <v>6</v>
      </c>
      <c r="F63" s="27">
        <f t="shared" ca="1" si="11"/>
        <v>7.4122807017543861</v>
      </c>
      <c r="G63" s="27">
        <f t="shared" ca="1" si="19"/>
        <v>24.238157894736844</v>
      </c>
      <c r="H63" s="27">
        <f t="shared" ca="1" si="12"/>
        <v>23.7268115942029</v>
      </c>
      <c r="I63" s="27">
        <f t="shared" ca="1" si="13"/>
        <v>63.160144927536237</v>
      </c>
      <c r="J63" s="27">
        <f t="shared" ca="1" si="14"/>
        <v>36.871256038647346</v>
      </c>
      <c r="K63" s="27">
        <f t="shared" ca="1" si="15"/>
        <v>50.015700483091791</v>
      </c>
      <c r="L63" s="27">
        <f t="shared" ca="1" si="16"/>
        <v>30.299033816425123</v>
      </c>
      <c r="M63" s="27">
        <f t="shared" ca="1" si="17"/>
        <v>56.587922705314014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5" customHeight="1" thickTop="1" thickBot="1" x14ac:dyDescent="0.2">
      <c r="A64" s="4"/>
      <c r="B64" s="22" t="str">
        <f t="array" ref="B64">IFERROR(INDEX(Data!C:C, ROW(B64)-14), "")</f>
        <v>2023-09-10</v>
      </c>
      <c r="C64" s="50">
        <f t="array" ref="C64">IFERROR(INDEX(Data!D:D, ROW(C64)-14), "")</f>
        <v>54</v>
      </c>
      <c r="D64" s="27">
        <f t="shared" ca="1" si="10"/>
        <v>43.443478260869568</v>
      </c>
      <c r="E64" s="28">
        <f t="shared" ca="1" si="18"/>
        <v>6</v>
      </c>
      <c r="F64" s="27">
        <f t="shared" ca="1" si="11"/>
        <v>7.4122807017543861</v>
      </c>
      <c r="G64" s="27">
        <f t="shared" ca="1" si="19"/>
        <v>24.238157894736844</v>
      </c>
      <c r="H64" s="27">
        <f t="shared" ca="1" si="12"/>
        <v>23.7268115942029</v>
      </c>
      <c r="I64" s="27">
        <f t="shared" ca="1" si="13"/>
        <v>63.160144927536237</v>
      </c>
      <c r="J64" s="27">
        <f t="shared" ca="1" si="14"/>
        <v>36.871256038647346</v>
      </c>
      <c r="K64" s="27">
        <f t="shared" ca="1" si="15"/>
        <v>50.015700483091791</v>
      </c>
      <c r="L64" s="27">
        <f t="shared" ca="1" si="16"/>
        <v>30.299033816425123</v>
      </c>
      <c r="M64" s="27">
        <f t="shared" ca="1" si="17"/>
        <v>56.587922705314014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5" customHeight="1" thickTop="1" thickBot="1" x14ac:dyDescent="0.2">
      <c r="A65" s="4"/>
      <c r="B65" s="22" t="str">
        <f t="array" ref="B65">IFERROR(INDEX(Data!C:C, ROW(B65)-14), "")</f>
        <v>2023-09-11</v>
      </c>
      <c r="C65" s="50">
        <f t="array" ref="C65">IFERROR(INDEX(Data!D:D, ROW(C65)-14), "")</f>
        <v>63</v>
      </c>
      <c r="D65" s="27">
        <f t="shared" ca="1" si="10"/>
        <v>43.443478260869568</v>
      </c>
      <c r="E65" s="28">
        <f t="shared" ca="1" si="18"/>
        <v>9</v>
      </c>
      <c r="F65" s="27">
        <f t="shared" ca="1" si="11"/>
        <v>7.4122807017543861</v>
      </c>
      <c r="G65" s="27">
        <f t="shared" ca="1" si="19"/>
        <v>24.238157894736844</v>
      </c>
      <c r="H65" s="27">
        <f t="shared" ca="1" si="12"/>
        <v>23.7268115942029</v>
      </c>
      <c r="I65" s="27">
        <f t="shared" ca="1" si="13"/>
        <v>63.160144927536237</v>
      </c>
      <c r="J65" s="27">
        <f t="shared" ca="1" si="14"/>
        <v>36.871256038647346</v>
      </c>
      <c r="K65" s="27">
        <f t="shared" ca="1" si="15"/>
        <v>50.015700483091791</v>
      </c>
      <c r="L65" s="27">
        <f t="shared" ca="1" si="16"/>
        <v>30.299033816425123</v>
      </c>
      <c r="M65" s="27">
        <f t="shared" ca="1" si="17"/>
        <v>56.587922705314014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5" customHeight="1" thickTop="1" thickBot="1" x14ac:dyDescent="0.2">
      <c r="A66" s="4"/>
      <c r="B66" s="22" t="str">
        <f t="array" ref="B66">IFERROR(INDEX(Data!C:C, ROW(B66)-14), "")</f>
        <v>2023-09-12</v>
      </c>
      <c r="C66" s="50">
        <f t="array" ref="C66">IFERROR(INDEX(Data!D:D, ROW(C66)-14), "")</f>
        <v>58</v>
      </c>
      <c r="D66" s="27">
        <f t="shared" ca="1" si="10"/>
        <v>43.443478260869568</v>
      </c>
      <c r="E66" s="28">
        <f t="shared" ca="1" si="18"/>
        <v>5</v>
      </c>
      <c r="F66" s="27">
        <f t="shared" ca="1" si="11"/>
        <v>7.4122807017543861</v>
      </c>
      <c r="G66" s="27">
        <f t="shared" ca="1" si="19"/>
        <v>24.238157894736844</v>
      </c>
      <c r="H66" s="27">
        <f t="shared" ca="1" si="12"/>
        <v>23.7268115942029</v>
      </c>
      <c r="I66" s="27">
        <f t="shared" ca="1" si="13"/>
        <v>63.160144927536237</v>
      </c>
      <c r="J66" s="27">
        <f t="shared" ca="1" si="14"/>
        <v>36.871256038647346</v>
      </c>
      <c r="K66" s="27">
        <f t="shared" ca="1" si="15"/>
        <v>50.015700483091791</v>
      </c>
      <c r="L66" s="27">
        <f t="shared" ca="1" si="16"/>
        <v>30.299033816425123</v>
      </c>
      <c r="M66" s="27">
        <f t="shared" ca="1" si="17"/>
        <v>56.587922705314014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5" customHeight="1" thickTop="1" thickBot="1" x14ac:dyDescent="0.2">
      <c r="A67" s="4"/>
      <c r="B67" s="22" t="str">
        <f t="array" ref="B67">IFERROR(INDEX(Data!C:C, ROW(B67)-14), "")</f>
        <v>2023-09-13</v>
      </c>
      <c r="C67" s="50">
        <f t="array" ref="C67">IFERROR(INDEX(Data!D:D, ROW(C67)-14), "")</f>
        <v>52</v>
      </c>
      <c r="D67" s="27">
        <f t="shared" ca="1" si="10"/>
        <v>43.443478260869568</v>
      </c>
      <c r="E67" s="28">
        <f t="shared" ca="1" si="18"/>
        <v>6</v>
      </c>
      <c r="F67" s="27">
        <f t="shared" ca="1" si="11"/>
        <v>7.4122807017543861</v>
      </c>
      <c r="G67" s="27">
        <f t="shared" ca="1" si="19"/>
        <v>24.238157894736844</v>
      </c>
      <c r="H67" s="27">
        <f t="shared" ca="1" si="12"/>
        <v>23.7268115942029</v>
      </c>
      <c r="I67" s="27">
        <f t="shared" ca="1" si="13"/>
        <v>63.160144927536237</v>
      </c>
      <c r="J67" s="27">
        <f t="shared" ca="1" si="14"/>
        <v>36.871256038647346</v>
      </c>
      <c r="K67" s="27">
        <f t="shared" ca="1" si="15"/>
        <v>50.015700483091791</v>
      </c>
      <c r="L67" s="27">
        <f t="shared" ca="1" si="16"/>
        <v>30.299033816425123</v>
      </c>
      <c r="M67" s="27">
        <f t="shared" ca="1" si="17"/>
        <v>56.587922705314014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5" customHeight="1" thickTop="1" thickBot="1" x14ac:dyDescent="0.2">
      <c r="A68" s="4"/>
      <c r="B68" s="22" t="str">
        <f t="array" ref="B68">IFERROR(INDEX(Data!C:C, ROW(B68)-14), "")</f>
        <v>2023-09-14</v>
      </c>
      <c r="C68" s="50">
        <f t="array" ref="C68">IFERROR(INDEX(Data!D:D, ROW(C68)-14), "")</f>
        <v>58</v>
      </c>
      <c r="D68" s="27">
        <f t="shared" ca="1" si="10"/>
        <v>43.443478260869568</v>
      </c>
      <c r="E68" s="28">
        <f t="shared" ca="1" si="18"/>
        <v>6</v>
      </c>
      <c r="F68" s="27">
        <f t="shared" ca="1" si="11"/>
        <v>7.4122807017543861</v>
      </c>
      <c r="G68" s="27">
        <f t="shared" ca="1" si="19"/>
        <v>24.238157894736844</v>
      </c>
      <c r="H68" s="27">
        <f t="shared" ca="1" si="12"/>
        <v>23.7268115942029</v>
      </c>
      <c r="I68" s="27">
        <f t="shared" ca="1" si="13"/>
        <v>63.160144927536237</v>
      </c>
      <c r="J68" s="27">
        <f t="shared" ca="1" si="14"/>
        <v>36.871256038647346</v>
      </c>
      <c r="K68" s="27">
        <f t="shared" ca="1" si="15"/>
        <v>50.015700483091791</v>
      </c>
      <c r="L68" s="27">
        <f t="shared" ca="1" si="16"/>
        <v>30.299033816425123</v>
      </c>
      <c r="M68" s="27">
        <f t="shared" ca="1" si="17"/>
        <v>56.587922705314014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5" customHeight="1" thickTop="1" thickBot="1" x14ac:dyDescent="0.2">
      <c r="A69" s="4"/>
      <c r="B69" s="22" t="str">
        <f t="array" ref="B69">IFERROR(INDEX(Data!C:C, ROW(B69)-14), "")</f>
        <v>2023-09-15</v>
      </c>
      <c r="C69" s="50">
        <f t="array" ref="C69">IFERROR(INDEX(Data!D:D, ROW(C69)-14), "")</f>
        <v>64</v>
      </c>
      <c r="D69" s="27">
        <f t="shared" ca="1" si="10"/>
        <v>43.443478260869568</v>
      </c>
      <c r="E69" s="28">
        <f t="shared" ca="1" si="18"/>
        <v>6</v>
      </c>
      <c r="F69" s="27">
        <f t="shared" ca="1" si="11"/>
        <v>7.4122807017543861</v>
      </c>
      <c r="G69" s="27">
        <f t="shared" ca="1" si="19"/>
        <v>24.238157894736844</v>
      </c>
      <c r="H69" s="27">
        <f t="shared" ca="1" si="12"/>
        <v>23.7268115942029</v>
      </c>
      <c r="I69" s="27">
        <f t="shared" ca="1" si="13"/>
        <v>63.160144927536237</v>
      </c>
      <c r="J69" s="27">
        <f t="shared" ca="1" si="14"/>
        <v>36.871256038647346</v>
      </c>
      <c r="K69" s="27">
        <f t="shared" ca="1" si="15"/>
        <v>50.015700483091791</v>
      </c>
      <c r="L69" s="27">
        <f t="shared" ca="1" si="16"/>
        <v>30.299033816425123</v>
      </c>
      <c r="M69" s="27">
        <f t="shared" ca="1" si="17"/>
        <v>56.587922705314014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5" customHeight="1" thickTop="1" thickBot="1" x14ac:dyDescent="0.2">
      <c r="A70" s="4"/>
      <c r="B70" s="22" t="str">
        <f t="array" ref="B70">IFERROR(INDEX(Data!C:C, ROW(B70)-14), "")</f>
        <v>2023-09-16</v>
      </c>
      <c r="C70" s="50">
        <f t="array" ref="C70">IFERROR(INDEX(Data!D:D, ROW(C70)-14), "")</f>
        <v>70</v>
      </c>
      <c r="D70" s="27">
        <f t="shared" ca="1" si="10"/>
        <v>43.443478260869568</v>
      </c>
      <c r="E70" s="28">
        <f t="shared" ca="1" si="18"/>
        <v>6</v>
      </c>
      <c r="F70" s="27">
        <f t="shared" ca="1" si="11"/>
        <v>7.4122807017543861</v>
      </c>
      <c r="G70" s="27">
        <f t="shared" ca="1" si="19"/>
        <v>24.238157894736844</v>
      </c>
      <c r="H70" s="27">
        <f t="shared" ca="1" si="12"/>
        <v>23.7268115942029</v>
      </c>
      <c r="I70" s="27">
        <f t="shared" ca="1" si="13"/>
        <v>63.160144927536237</v>
      </c>
      <c r="J70" s="27">
        <f t="shared" ca="1" si="14"/>
        <v>36.871256038647346</v>
      </c>
      <c r="K70" s="27">
        <f t="shared" ca="1" si="15"/>
        <v>50.015700483091791</v>
      </c>
      <c r="L70" s="27">
        <f t="shared" ca="1" si="16"/>
        <v>30.299033816425123</v>
      </c>
      <c r="M70" s="27">
        <f t="shared" ca="1" si="17"/>
        <v>56.587922705314014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5" customHeight="1" thickTop="1" thickBot="1" x14ac:dyDescent="0.2">
      <c r="A71" s="4"/>
      <c r="B71" s="22" t="str">
        <f t="array" ref="B71">IFERROR(INDEX(Data!C:C, ROW(B71)-14), "")</f>
        <v>2023-09-17</v>
      </c>
      <c r="C71" s="50">
        <f t="array" ref="C71">IFERROR(INDEX(Data!D:D, ROW(C71)-14), "")</f>
        <v>76</v>
      </c>
      <c r="D71" s="27">
        <f t="shared" ca="1" si="10"/>
        <v>43.443478260869568</v>
      </c>
      <c r="E71" s="28">
        <f t="shared" ca="1" si="18"/>
        <v>6</v>
      </c>
      <c r="F71" s="27">
        <f t="shared" ca="1" si="11"/>
        <v>7.4122807017543861</v>
      </c>
      <c r="G71" s="27">
        <f t="shared" ca="1" si="19"/>
        <v>24.238157894736844</v>
      </c>
      <c r="H71" s="27">
        <f t="shared" ca="1" si="12"/>
        <v>23.7268115942029</v>
      </c>
      <c r="I71" s="27">
        <f t="shared" ca="1" si="13"/>
        <v>63.160144927536237</v>
      </c>
      <c r="J71" s="27">
        <f t="shared" ca="1" si="14"/>
        <v>36.871256038647346</v>
      </c>
      <c r="K71" s="27">
        <f t="shared" ca="1" si="15"/>
        <v>50.015700483091791</v>
      </c>
      <c r="L71" s="27">
        <f t="shared" ca="1" si="16"/>
        <v>30.299033816425123</v>
      </c>
      <c r="M71" s="27">
        <f t="shared" ca="1" si="17"/>
        <v>56.587922705314014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 thickTop="1" thickBot="1" x14ac:dyDescent="0.2">
      <c r="A72" s="4"/>
      <c r="B72" s="22" t="str">
        <f t="array" ref="B72">IFERROR(INDEX(Data!C:C, ROW(B72)-14), "")</f>
        <v>2023-09-18</v>
      </c>
      <c r="C72" s="50">
        <f t="array" ref="C72">IFERROR(INDEX(Data!D:D, ROW(C72)-14), "")</f>
        <v>82</v>
      </c>
      <c r="D72" s="27">
        <f t="shared" ca="1" si="10"/>
        <v>43.443478260869568</v>
      </c>
      <c r="E72" s="28">
        <f t="shared" ca="1" si="18"/>
        <v>6</v>
      </c>
      <c r="F72" s="27">
        <f t="shared" ca="1" si="11"/>
        <v>7.4122807017543861</v>
      </c>
      <c r="G72" s="27">
        <f t="shared" ca="1" si="19"/>
        <v>24.238157894736844</v>
      </c>
      <c r="H72" s="27">
        <f t="shared" ca="1" si="12"/>
        <v>23.7268115942029</v>
      </c>
      <c r="I72" s="27">
        <f t="shared" ca="1" si="13"/>
        <v>63.160144927536237</v>
      </c>
      <c r="J72" s="27">
        <f t="shared" ca="1" si="14"/>
        <v>36.871256038647346</v>
      </c>
      <c r="K72" s="27">
        <f t="shared" ca="1" si="15"/>
        <v>50.015700483091791</v>
      </c>
      <c r="L72" s="27">
        <f t="shared" ca="1" si="16"/>
        <v>30.299033816425123</v>
      </c>
      <c r="M72" s="27">
        <f t="shared" ca="1" si="17"/>
        <v>56.587922705314014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15" customHeight="1" thickTop="1" thickBot="1" x14ac:dyDescent="0.2">
      <c r="A73" s="4"/>
      <c r="B73" s="22" t="str">
        <f t="array" ref="B73">IFERROR(INDEX(Data!C:C, ROW(B73)-14), "")</f>
        <v>2023-09-19</v>
      </c>
      <c r="C73" s="50">
        <f t="array" ref="C73">IFERROR(INDEX(Data!D:D, ROW(C73)-14), "")</f>
        <v>30</v>
      </c>
      <c r="D73" s="27">
        <f t="shared" ca="1" si="10"/>
        <v>43.443478260869568</v>
      </c>
      <c r="E73" s="28">
        <f t="shared" ca="1" si="18"/>
        <v>52</v>
      </c>
      <c r="F73" s="27">
        <f t="shared" ca="1" si="11"/>
        <v>7.4122807017543861</v>
      </c>
      <c r="G73" s="27">
        <f t="shared" ca="1" si="19"/>
        <v>24.238157894736844</v>
      </c>
      <c r="H73" s="27">
        <f t="shared" ca="1" si="12"/>
        <v>23.7268115942029</v>
      </c>
      <c r="I73" s="27">
        <f t="shared" ca="1" si="13"/>
        <v>63.160144927536237</v>
      </c>
      <c r="J73" s="27">
        <f t="shared" ca="1" si="14"/>
        <v>36.871256038647346</v>
      </c>
      <c r="K73" s="27">
        <f t="shared" ca="1" si="15"/>
        <v>50.015700483091791</v>
      </c>
      <c r="L73" s="27">
        <f t="shared" ca="1" si="16"/>
        <v>30.299033816425123</v>
      </c>
      <c r="M73" s="27">
        <f t="shared" ca="1" si="17"/>
        <v>56.587922705314014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5" customHeight="1" thickTop="1" thickBot="1" x14ac:dyDescent="0.2">
      <c r="A74" s="4"/>
      <c r="B74" s="22" t="str">
        <f t="array" ref="B74">IFERROR(INDEX(Data!C:C, ROW(B74)-14), "")</f>
        <v>2023-09-20</v>
      </c>
      <c r="C74" s="50">
        <f t="array" ref="C74">IFERROR(INDEX(Data!D:D, ROW(C74)-14), "")</f>
        <v>15</v>
      </c>
      <c r="D74" s="27">
        <f t="shared" ca="1" si="10"/>
        <v>43.443478260869568</v>
      </c>
      <c r="E74" s="28">
        <f t="shared" ca="1" si="18"/>
        <v>15</v>
      </c>
      <c r="F74" s="27">
        <f t="shared" ca="1" si="11"/>
        <v>7.4122807017543861</v>
      </c>
      <c r="G74" s="27">
        <f t="shared" ca="1" si="19"/>
        <v>24.238157894736844</v>
      </c>
      <c r="H74" s="27">
        <f t="shared" ca="1" si="12"/>
        <v>23.7268115942029</v>
      </c>
      <c r="I74" s="27">
        <f t="shared" ca="1" si="13"/>
        <v>63.160144927536237</v>
      </c>
      <c r="J74" s="27">
        <f t="shared" ca="1" si="14"/>
        <v>36.871256038647346</v>
      </c>
      <c r="K74" s="27">
        <f t="shared" ca="1" si="15"/>
        <v>50.015700483091791</v>
      </c>
      <c r="L74" s="27">
        <f t="shared" ca="1" si="16"/>
        <v>30.299033816425123</v>
      </c>
      <c r="M74" s="27">
        <f t="shared" ca="1" si="17"/>
        <v>56.587922705314014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5" customHeight="1" thickTop="1" thickBot="1" x14ac:dyDescent="0.2">
      <c r="A75" s="4"/>
      <c r="B75" s="22" t="str">
        <f t="array" ref="B75">IFERROR(INDEX(Data!C:C, ROW(B75)-14), "")</f>
        <v>2023-09-21</v>
      </c>
      <c r="C75" s="50">
        <f t="array" ref="C75">IFERROR(INDEX(Data!D:D, ROW(C75)-14), "")</f>
        <v>21</v>
      </c>
      <c r="D75" s="27">
        <f t="shared" ca="1" si="10"/>
        <v>43.443478260869568</v>
      </c>
      <c r="E75" s="28">
        <f t="shared" ca="1" si="18"/>
        <v>6</v>
      </c>
      <c r="F75" s="27">
        <f t="shared" ca="1" si="11"/>
        <v>7.4122807017543861</v>
      </c>
      <c r="G75" s="27">
        <f t="shared" ca="1" si="19"/>
        <v>24.238157894736844</v>
      </c>
      <c r="H75" s="27">
        <f t="shared" ca="1" si="12"/>
        <v>23.7268115942029</v>
      </c>
      <c r="I75" s="27">
        <f t="shared" ca="1" si="13"/>
        <v>63.160144927536237</v>
      </c>
      <c r="J75" s="27">
        <f t="shared" ca="1" si="14"/>
        <v>36.871256038647346</v>
      </c>
      <c r="K75" s="27">
        <f t="shared" ca="1" si="15"/>
        <v>50.015700483091791</v>
      </c>
      <c r="L75" s="27">
        <f t="shared" ca="1" si="16"/>
        <v>30.299033816425123</v>
      </c>
      <c r="M75" s="27">
        <f t="shared" ca="1" si="17"/>
        <v>56.587922705314014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5" customHeight="1" thickTop="1" thickBot="1" x14ac:dyDescent="0.2">
      <c r="A76" s="4"/>
      <c r="B76" s="22" t="str">
        <f t="array" ref="B76">IFERROR(INDEX(Data!C:C, ROW(B76)-14), "")</f>
        <v>2023-09-22</v>
      </c>
      <c r="C76" s="50">
        <f t="array" ref="C76">IFERROR(INDEX(Data!D:D, ROW(C76)-14), "")</f>
        <v>23</v>
      </c>
      <c r="D76" s="27">
        <f t="shared" ca="1" si="10"/>
        <v>43.443478260869568</v>
      </c>
      <c r="E76" s="28">
        <f t="shared" ca="1" si="18"/>
        <v>2</v>
      </c>
      <c r="F76" s="27">
        <f t="shared" ca="1" si="11"/>
        <v>7.4122807017543861</v>
      </c>
      <c r="G76" s="27">
        <f t="shared" ca="1" si="19"/>
        <v>24.238157894736844</v>
      </c>
      <c r="H76" s="27">
        <f t="shared" ca="1" si="12"/>
        <v>23.7268115942029</v>
      </c>
      <c r="I76" s="27">
        <f t="shared" ca="1" si="13"/>
        <v>63.160144927536237</v>
      </c>
      <c r="J76" s="27">
        <f t="shared" ca="1" si="14"/>
        <v>36.871256038647346</v>
      </c>
      <c r="K76" s="27">
        <f t="shared" ca="1" si="15"/>
        <v>50.015700483091791</v>
      </c>
      <c r="L76" s="27">
        <f t="shared" ca="1" si="16"/>
        <v>30.299033816425123</v>
      </c>
      <c r="M76" s="27">
        <f t="shared" ca="1" si="17"/>
        <v>56.587922705314014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5" customHeight="1" thickTop="1" thickBot="1" x14ac:dyDescent="0.2">
      <c r="A77" s="4"/>
      <c r="B77" s="22" t="str">
        <f t="array" ref="B77">IFERROR(INDEX(Data!C:C, ROW(B77)-14), "")</f>
        <v>2023-09-23</v>
      </c>
      <c r="C77" s="50">
        <f t="array" ref="C77">IFERROR(INDEX(Data!D:D, ROW(C77)-14), "")</f>
        <v>29</v>
      </c>
      <c r="D77" s="27">
        <f t="shared" ca="1" si="10"/>
        <v>43.443478260869568</v>
      </c>
      <c r="E77" s="28">
        <f t="shared" ca="1" si="18"/>
        <v>6</v>
      </c>
      <c r="F77" s="27">
        <f t="shared" ca="1" si="11"/>
        <v>7.4122807017543861</v>
      </c>
      <c r="G77" s="27">
        <f t="shared" ca="1" si="19"/>
        <v>24.238157894736844</v>
      </c>
      <c r="H77" s="27">
        <f t="shared" ca="1" si="12"/>
        <v>23.7268115942029</v>
      </c>
      <c r="I77" s="27">
        <f t="shared" ca="1" si="13"/>
        <v>63.160144927536237</v>
      </c>
      <c r="J77" s="27">
        <f t="shared" ca="1" si="14"/>
        <v>36.871256038647346</v>
      </c>
      <c r="K77" s="27">
        <f t="shared" ca="1" si="15"/>
        <v>50.015700483091791</v>
      </c>
      <c r="L77" s="27">
        <f t="shared" ca="1" si="16"/>
        <v>30.299033816425123</v>
      </c>
      <c r="M77" s="27">
        <f t="shared" ca="1" si="17"/>
        <v>56.587922705314014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5" customHeight="1" thickTop="1" thickBot="1" x14ac:dyDescent="0.2">
      <c r="A78" s="4"/>
      <c r="B78" s="22" t="str">
        <f t="array" ref="B78">IFERROR(INDEX(Data!C:C, ROW(B78)-14), "")</f>
        <v>2023-09-24</v>
      </c>
      <c r="C78" s="50">
        <f t="array" ref="C78">IFERROR(INDEX(Data!D:D, ROW(C78)-14), "")</f>
        <v>35</v>
      </c>
      <c r="D78" s="27">
        <f t="shared" ca="1" si="10"/>
        <v>43.443478260869568</v>
      </c>
      <c r="E78" s="28">
        <f t="shared" ca="1" si="18"/>
        <v>6</v>
      </c>
      <c r="F78" s="27">
        <f t="shared" ca="1" si="11"/>
        <v>7.4122807017543861</v>
      </c>
      <c r="G78" s="27">
        <f t="shared" ca="1" si="19"/>
        <v>24.238157894736844</v>
      </c>
      <c r="H78" s="27">
        <f t="shared" ca="1" si="12"/>
        <v>23.7268115942029</v>
      </c>
      <c r="I78" s="27">
        <f t="shared" ca="1" si="13"/>
        <v>63.160144927536237</v>
      </c>
      <c r="J78" s="27">
        <f t="shared" ca="1" si="14"/>
        <v>36.871256038647346</v>
      </c>
      <c r="K78" s="27">
        <f t="shared" ca="1" si="15"/>
        <v>50.015700483091791</v>
      </c>
      <c r="L78" s="27">
        <f t="shared" ca="1" si="16"/>
        <v>30.299033816425123</v>
      </c>
      <c r="M78" s="27">
        <f t="shared" ca="1" si="17"/>
        <v>56.587922705314014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5" customHeight="1" thickTop="1" thickBot="1" x14ac:dyDescent="0.2">
      <c r="A79" s="4"/>
      <c r="B79" s="22" t="str">
        <f t="array" ref="B79">IFERROR(INDEX(Data!C:C, ROW(B79)-14), "")</f>
        <v>2023-09-25</v>
      </c>
      <c r="C79" s="50">
        <f t="array" ref="C79">IFERROR(INDEX(Data!D:D, ROW(C79)-14), "")</f>
        <v>35</v>
      </c>
      <c r="D79" s="27">
        <f t="shared" ca="1" si="10"/>
        <v>43.443478260869568</v>
      </c>
      <c r="E79" s="28">
        <f t="shared" ca="1" si="18"/>
        <v>0</v>
      </c>
      <c r="F79" s="27">
        <f t="shared" ca="1" si="11"/>
        <v>7.4122807017543861</v>
      </c>
      <c r="G79" s="27">
        <f t="shared" ca="1" si="19"/>
        <v>24.238157894736844</v>
      </c>
      <c r="H79" s="27">
        <f t="shared" ca="1" si="12"/>
        <v>23.7268115942029</v>
      </c>
      <c r="I79" s="27">
        <f t="shared" ca="1" si="13"/>
        <v>63.160144927536237</v>
      </c>
      <c r="J79" s="27">
        <f t="shared" ca="1" si="14"/>
        <v>36.871256038647346</v>
      </c>
      <c r="K79" s="27">
        <f t="shared" ca="1" si="15"/>
        <v>50.015700483091791</v>
      </c>
      <c r="L79" s="27">
        <f t="shared" ca="1" si="16"/>
        <v>30.299033816425123</v>
      </c>
      <c r="M79" s="27">
        <f t="shared" ca="1" si="17"/>
        <v>56.587922705314014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15" customHeight="1" thickTop="1" thickBot="1" x14ac:dyDescent="0.2">
      <c r="A80" s="4"/>
      <c r="B80" s="22" t="str">
        <f t="array" ref="B80">IFERROR(INDEX(Data!C:C, ROW(B80)-14), "")</f>
        <v>2023-09-26</v>
      </c>
      <c r="C80" s="50">
        <f t="array" ref="C80">IFERROR(INDEX(Data!D:D, ROW(C80)-14), "")</f>
        <v>40</v>
      </c>
      <c r="D80" s="27">
        <f t="shared" ref="D80:D111" ca="1" si="20">IF(ISNUMBER(C80),AVERAGE(DataMn),"")</f>
        <v>43.443478260869568</v>
      </c>
      <c r="E80" s="28">
        <f t="shared" ca="1" si="18"/>
        <v>5</v>
      </c>
      <c r="F80" s="27">
        <f t="shared" ref="F80:F111" ca="1" si="21">IF(ISNUMBER(C80),AVERAGE(RangeMn),"")</f>
        <v>7.4122807017543861</v>
      </c>
      <c r="G80" s="27">
        <f t="shared" ca="1" si="19"/>
        <v>24.238157894736844</v>
      </c>
      <c r="H80" s="27">
        <f t="shared" ref="H80:H111" ca="1" si="22">IF(ISNUMBER(C80),D80-(2.66*F80),"")</f>
        <v>23.7268115942029</v>
      </c>
      <c r="I80" s="27">
        <f t="shared" ref="I80:I111" ca="1" si="23">IF(ISNUMBER(C80),D80+(2.66*F80),"")</f>
        <v>63.160144927536237</v>
      </c>
      <c r="J80" s="27">
        <f t="shared" ref="J80:J111" ca="1" si="24">IF(ISNUMBER(C80),D80-(2.66*F80)*(1/3),"")</f>
        <v>36.871256038647346</v>
      </c>
      <c r="K80" s="27">
        <f t="shared" ref="K80:K111" ca="1" si="25">IF(ISNUMBER(C80),D80+(2.66*F80)*(1/3),"")</f>
        <v>50.015700483091791</v>
      </c>
      <c r="L80" s="27">
        <f t="shared" ref="L80:L111" ca="1" si="26">IF(ISNUMBER(C80),D80-(2.66*F80)*(2/3),"")</f>
        <v>30.299033816425123</v>
      </c>
      <c r="M80" s="27">
        <f t="shared" ref="M80:M111" ca="1" si="27">IF(ISNUMBER(C80),D80+(2.66*F80)*(2/3),"")</f>
        <v>56.587922705314014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5" customHeight="1" thickTop="1" thickBot="1" x14ac:dyDescent="0.2">
      <c r="A81" s="4"/>
      <c r="B81" s="22" t="str">
        <f t="array" ref="B81">IFERROR(INDEX(Data!C:C, ROW(B81)-14), "")</f>
        <v>2023-09-27</v>
      </c>
      <c r="C81" s="50">
        <f t="array" ref="C81">IFERROR(INDEX(Data!D:D, ROW(C81)-14), "")</f>
        <v>31</v>
      </c>
      <c r="D81" s="27">
        <f t="shared" ca="1" si="20"/>
        <v>43.443478260869568</v>
      </c>
      <c r="E81" s="28">
        <f t="shared" ref="E81:E112" ca="1" si="28">IF((CELL("row",C81)&lt;($C$14+CELL("row",$C$16))),ABS(C80-C81),"")</f>
        <v>9</v>
      </c>
      <c r="F81" s="27">
        <f t="shared" ca="1" si="21"/>
        <v>7.4122807017543861</v>
      </c>
      <c r="G81" s="27">
        <f t="shared" ref="G81:G112" ca="1" si="29">IF(ISNUMBER(F81),F$17*3.27,"")</f>
        <v>24.238157894736844</v>
      </c>
      <c r="H81" s="27">
        <f t="shared" ca="1" si="22"/>
        <v>23.7268115942029</v>
      </c>
      <c r="I81" s="27">
        <f t="shared" ca="1" si="23"/>
        <v>63.160144927536237</v>
      </c>
      <c r="J81" s="27">
        <f t="shared" ca="1" si="24"/>
        <v>36.871256038647346</v>
      </c>
      <c r="K81" s="27">
        <f t="shared" ca="1" si="25"/>
        <v>50.015700483091791</v>
      </c>
      <c r="L81" s="27">
        <f t="shared" ca="1" si="26"/>
        <v>30.299033816425123</v>
      </c>
      <c r="M81" s="27">
        <f t="shared" ca="1" si="27"/>
        <v>56.587922705314014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5" customHeight="1" thickTop="1" thickBot="1" x14ac:dyDescent="0.2">
      <c r="A82" s="4"/>
      <c r="B82" s="22" t="str">
        <f t="array" ref="B82">IFERROR(INDEX(Data!C:C, ROW(B82)-14), "")</f>
        <v>2023-09-28</v>
      </c>
      <c r="C82" s="50">
        <f t="array" ref="C82">IFERROR(INDEX(Data!D:D, ROW(C82)-14), "")</f>
        <v>35</v>
      </c>
      <c r="D82" s="27">
        <f t="shared" ca="1" si="20"/>
        <v>43.443478260869568</v>
      </c>
      <c r="E82" s="28">
        <f t="shared" ca="1" si="28"/>
        <v>4</v>
      </c>
      <c r="F82" s="27">
        <f t="shared" ca="1" si="21"/>
        <v>7.4122807017543861</v>
      </c>
      <c r="G82" s="27">
        <f t="shared" ca="1" si="29"/>
        <v>24.238157894736844</v>
      </c>
      <c r="H82" s="27">
        <f t="shared" ca="1" si="22"/>
        <v>23.7268115942029</v>
      </c>
      <c r="I82" s="27">
        <f t="shared" ca="1" si="23"/>
        <v>63.160144927536237</v>
      </c>
      <c r="J82" s="27">
        <f t="shared" ca="1" si="24"/>
        <v>36.871256038647346</v>
      </c>
      <c r="K82" s="27">
        <f t="shared" ca="1" si="25"/>
        <v>50.015700483091791</v>
      </c>
      <c r="L82" s="27">
        <f t="shared" ca="1" si="26"/>
        <v>30.299033816425123</v>
      </c>
      <c r="M82" s="27">
        <f t="shared" ca="1" si="27"/>
        <v>56.587922705314014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5" customHeight="1" thickTop="1" thickBot="1" x14ac:dyDescent="0.2">
      <c r="A83" s="4"/>
      <c r="B83" s="22" t="str">
        <f t="array" ref="B83">IFERROR(INDEX(Data!C:C, ROW(B83)-14), "")</f>
        <v>2023-09-29</v>
      </c>
      <c r="C83" s="50">
        <f t="array" ref="C83">IFERROR(INDEX(Data!D:D, ROW(C83)-14), "")</f>
        <v>39</v>
      </c>
      <c r="D83" s="27">
        <f t="shared" ca="1" si="20"/>
        <v>43.443478260869568</v>
      </c>
      <c r="E83" s="28">
        <f t="shared" ca="1" si="28"/>
        <v>4</v>
      </c>
      <c r="F83" s="27">
        <f t="shared" ca="1" si="21"/>
        <v>7.4122807017543861</v>
      </c>
      <c r="G83" s="27">
        <f t="shared" ca="1" si="29"/>
        <v>24.238157894736844</v>
      </c>
      <c r="H83" s="27">
        <f t="shared" ca="1" si="22"/>
        <v>23.7268115942029</v>
      </c>
      <c r="I83" s="27">
        <f t="shared" ca="1" si="23"/>
        <v>63.160144927536237</v>
      </c>
      <c r="J83" s="27">
        <f t="shared" ca="1" si="24"/>
        <v>36.871256038647346</v>
      </c>
      <c r="K83" s="27">
        <f t="shared" ca="1" si="25"/>
        <v>50.015700483091791</v>
      </c>
      <c r="L83" s="27">
        <f t="shared" ca="1" si="26"/>
        <v>30.299033816425123</v>
      </c>
      <c r="M83" s="27">
        <f t="shared" ca="1" si="27"/>
        <v>56.587922705314014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5" customHeight="1" thickTop="1" thickBot="1" x14ac:dyDescent="0.2">
      <c r="A84" s="4"/>
      <c r="B84" s="22" t="str">
        <f t="array" ref="B84">IFERROR(INDEX(Data!C:C, ROW(B84)-14), "")</f>
        <v>2023-09-30</v>
      </c>
      <c r="C84" s="50">
        <f t="array" ref="C84">IFERROR(INDEX(Data!D:D, ROW(C84)-14), "")</f>
        <v>43</v>
      </c>
      <c r="D84" s="27">
        <f t="shared" ca="1" si="20"/>
        <v>43.443478260869568</v>
      </c>
      <c r="E84" s="28">
        <f t="shared" ca="1" si="28"/>
        <v>4</v>
      </c>
      <c r="F84" s="27">
        <f t="shared" ca="1" si="21"/>
        <v>7.4122807017543861</v>
      </c>
      <c r="G84" s="27">
        <f t="shared" ca="1" si="29"/>
        <v>24.238157894736844</v>
      </c>
      <c r="H84" s="27">
        <f t="shared" ca="1" si="22"/>
        <v>23.7268115942029</v>
      </c>
      <c r="I84" s="27">
        <f t="shared" ca="1" si="23"/>
        <v>63.160144927536237</v>
      </c>
      <c r="J84" s="27">
        <f t="shared" ca="1" si="24"/>
        <v>36.871256038647346</v>
      </c>
      <c r="K84" s="27">
        <f t="shared" ca="1" si="25"/>
        <v>50.015700483091791</v>
      </c>
      <c r="L84" s="27">
        <f t="shared" ca="1" si="26"/>
        <v>30.299033816425123</v>
      </c>
      <c r="M84" s="27">
        <f t="shared" ca="1" si="27"/>
        <v>56.587922705314014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5" customHeight="1" thickTop="1" thickBot="1" x14ac:dyDescent="0.2">
      <c r="A85" s="4"/>
      <c r="B85" s="22" t="str">
        <f t="array" ref="B85">IFERROR(INDEX(Data!C:C, ROW(B85)-14), "")</f>
        <v>2023-10-01</v>
      </c>
      <c r="C85" s="50">
        <f t="array" ref="C85">IFERROR(INDEX(Data!D:D, ROW(C85)-14), "")</f>
        <v>47</v>
      </c>
      <c r="D85" s="27">
        <f t="shared" ca="1" si="20"/>
        <v>43.443478260869568</v>
      </c>
      <c r="E85" s="28">
        <f t="shared" ca="1" si="28"/>
        <v>4</v>
      </c>
      <c r="F85" s="27">
        <f t="shared" ca="1" si="21"/>
        <v>7.4122807017543861</v>
      </c>
      <c r="G85" s="27">
        <f t="shared" ca="1" si="29"/>
        <v>24.238157894736844</v>
      </c>
      <c r="H85" s="27">
        <f t="shared" ca="1" si="22"/>
        <v>23.7268115942029</v>
      </c>
      <c r="I85" s="27">
        <f t="shared" ca="1" si="23"/>
        <v>63.160144927536237</v>
      </c>
      <c r="J85" s="27">
        <f t="shared" ca="1" si="24"/>
        <v>36.871256038647346</v>
      </c>
      <c r="K85" s="27">
        <f t="shared" ca="1" si="25"/>
        <v>50.015700483091791</v>
      </c>
      <c r="L85" s="27">
        <f t="shared" ca="1" si="26"/>
        <v>30.299033816425123</v>
      </c>
      <c r="M85" s="27">
        <f t="shared" ca="1" si="27"/>
        <v>56.587922705314014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15" customHeight="1" thickTop="1" thickBot="1" x14ac:dyDescent="0.2">
      <c r="A86" s="4"/>
      <c r="B86" s="22" t="str">
        <f t="array" ref="B86">IFERROR(INDEX(Data!C:C, ROW(B86)-14), "")</f>
        <v>2023-10-02</v>
      </c>
      <c r="C86" s="50">
        <f t="array" ref="C86">IFERROR(INDEX(Data!D:D, ROW(C86)-14), "")</f>
        <v>54</v>
      </c>
      <c r="D86" s="27">
        <f t="shared" ca="1" si="20"/>
        <v>43.443478260869568</v>
      </c>
      <c r="E86" s="28">
        <f t="shared" ca="1" si="28"/>
        <v>7</v>
      </c>
      <c r="F86" s="27">
        <f t="shared" ca="1" si="21"/>
        <v>7.4122807017543861</v>
      </c>
      <c r="G86" s="27">
        <f t="shared" ca="1" si="29"/>
        <v>24.238157894736844</v>
      </c>
      <c r="H86" s="27">
        <f t="shared" ca="1" si="22"/>
        <v>23.7268115942029</v>
      </c>
      <c r="I86" s="27">
        <f t="shared" ca="1" si="23"/>
        <v>63.160144927536237</v>
      </c>
      <c r="J86" s="27">
        <f t="shared" ca="1" si="24"/>
        <v>36.871256038647346</v>
      </c>
      <c r="K86" s="27">
        <f t="shared" ca="1" si="25"/>
        <v>50.015700483091791</v>
      </c>
      <c r="L86" s="27">
        <f t="shared" ca="1" si="26"/>
        <v>30.299033816425123</v>
      </c>
      <c r="M86" s="27">
        <f t="shared" ca="1" si="27"/>
        <v>56.587922705314014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5" customHeight="1" thickTop="1" thickBot="1" x14ac:dyDescent="0.2">
      <c r="A87" s="4"/>
      <c r="B87" s="22" t="str">
        <f t="array" ref="B87">IFERROR(INDEX(Data!C:C, ROW(B87)-14), "")</f>
        <v>2023-10-03</v>
      </c>
      <c r="C87" s="50">
        <f t="array" ref="C87">IFERROR(INDEX(Data!D:D, ROW(C87)-14), "")</f>
        <v>37</v>
      </c>
      <c r="D87" s="27">
        <f t="shared" ca="1" si="20"/>
        <v>43.443478260869568</v>
      </c>
      <c r="E87" s="28">
        <f t="shared" ca="1" si="28"/>
        <v>17</v>
      </c>
      <c r="F87" s="27">
        <f t="shared" ca="1" si="21"/>
        <v>7.4122807017543861</v>
      </c>
      <c r="G87" s="27">
        <f t="shared" ca="1" si="29"/>
        <v>24.238157894736844</v>
      </c>
      <c r="H87" s="27">
        <f t="shared" ca="1" si="22"/>
        <v>23.7268115942029</v>
      </c>
      <c r="I87" s="27">
        <f t="shared" ca="1" si="23"/>
        <v>63.160144927536237</v>
      </c>
      <c r="J87" s="27">
        <f t="shared" ca="1" si="24"/>
        <v>36.871256038647346</v>
      </c>
      <c r="K87" s="27">
        <f t="shared" ca="1" si="25"/>
        <v>50.015700483091791</v>
      </c>
      <c r="L87" s="27">
        <f t="shared" ca="1" si="26"/>
        <v>30.299033816425123</v>
      </c>
      <c r="M87" s="27">
        <f t="shared" ca="1" si="27"/>
        <v>56.587922705314014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5" customHeight="1" thickTop="1" thickBot="1" x14ac:dyDescent="0.2">
      <c r="A88" s="4"/>
      <c r="B88" s="22" t="str">
        <f t="array" ref="B88">IFERROR(INDEX(Data!C:C, ROW(B88)-14), "")</f>
        <v>2023-10-04</v>
      </c>
      <c r="C88" s="50">
        <f t="array" ref="C88">IFERROR(INDEX(Data!D:D, ROW(C88)-14), "")</f>
        <v>24</v>
      </c>
      <c r="D88" s="27">
        <f t="shared" ca="1" si="20"/>
        <v>43.443478260869568</v>
      </c>
      <c r="E88" s="28">
        <f t="shared" ca="1" si="28"/>
        <v>13</v>
      </c>
      <c r="F88" s="27">
        <f t="shared" ca="1" si="21"/>
        <v>7.4122807017543861</v>
      </c>
      <c r="G88" s="27">
        <f t="shared" ca="1" si="29"/>
        <v>24.238157894736844</v>
      </c>
      <c r="H88" s="27">
        <f t="shared" ca="1" si="22"/>
        <v>23.7268115942029</v>
      </c>
      <c r="I88" s="27">
        <f t="shared" ca="1" si="23"/>
        <v>63.160144927536237</v>
      </c>
      <c r="J88" s="27">
        <f t="shared" ca="1" si="24"/>
        <v>36.871256038647346</v>
      </c>
      <c r="K88" s="27">
        <f t="shared" ca="1" si="25"/>
        <v>50.015700483091791</v>
      </c>
      <c r="L88" s="27">
        <f t="shared" ca="1" si="26"/>
        <v>30.299033816425123</v>
      </c>
      <c r="M88" s="27">
        <f t="shared" ca="1" si="27"/>
        <v>56.587922705314014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5" customHeight="1" thickTop="1" thickBot="1" x14ac:dyDescent="0.2">
      <c r="A89" s="4"/>
      <c r="B89" s="22" t="str">
        <f t="array" ref="B89">IFERROR(INDEX(Data!C:C, ROW(B89)-14), "")</f>
        <v>2023-10-05</v>
      </c>
      <c r="C89" s="50">
        <f t="array" ref="C89">IFERROR(INDEX(Data!D:D, ROW(C89)-14), "")</f>
        <v>32</v>
      </c>
      <c r="D89" s="27">
        <f t="shared" ca="1" si="20"/>
        <v>43.443478260869568</v>
      </c>
      <c r="E89" s="28">
        <f t="shared" ca="1" si="28"/>
        <v>8</v>
      </c>
      <c r="F89" s="27">
        <f t="shared" ca="1" si="21"/>
        <v>7.4122807017543861</v>
      </c>
      <c r="G89" s="27">
        <f t="shared" ca="1" si="29"/>
        <v>24.238157894736844</v>
      </c>
      <c r="H89" s="27">
        <f t="shared" ca="1" si="22"/>
        <v>23.7268115942029</v>
      </c>
      <c r="I89" s="27">
        <f t="shared" ca="1" si="23"/>
        <v>63.160144927536237</v>
      </c>
      <c r="J89" s="27">
        <f t="shared" ca="1" si="24"/>
        <v>36.871256038647346</v>
      </c>
      <c r="K89" s="27">
        <f t="shared" ca="1" si="25"/>
        <v>50.015700483091791</v>
      </c>
      <c r="L89" s="27">
        <f t="shared" ca="1" si="26"/>
        <v>30.299033816425123</v>
      </c>
      <c r="M89" s="27">
        <f t="shared" ca="1" si="27"/>
        <v>56.587922705314014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5" customHeight="1" thickTop="1" thickBot="1" x14ac:dyDescent="0.2">
      <c r="A90" s="4"/>
      <c r="B90" s="22" t="str">
        <f t="array" ref="B90">IFERROR(INDEX(Data!C:C, ROW(B90)-14), "")</f>
        <v>2023-10-06</v>
      </c>
      <c r="C90" s="50">
        <f t="array" ref="C90">IFERROR(INDEX(Data!D:D, ROW(C90)-14), "")</f>
        <v>25</v>
      </c>
      <c r="D90" s="27">
        <f t="shared" ca="1" si="20"/>
        <v>43.443478260869568</v>
      </c>
      <c r="E90" s="28">
        <f t="shared" ca="1" si="28"/>
        <v>7</v>
      </c>
      <c r="F90" s="27">
        <f t="shared" ca="1" si="21"/>
        <v>7.4122807017543861</v>
      </c>
      <c r="G90" s="27">
        <f t="shared" ca="1" si="29"/>
        <v>24.238157894736844</v>
      </c>
      <c r="H90" s="27">
        <f t="shared" ca="1" si="22"/>
        <v>23.7268115942029</v>
      </c>
      <c r="I90" s="27">
        <f t="shared" ca="1" si="23"/>
        <v>63.160144927536237</v>
      </c>
      <c r="J90" s="27">
        <f t="shared" ca="1" si="24"/>
        <v>36.871256038647346</v>
      </c>
      <c r="K90" s="27">
        <f t="shared" ca="1" si="25"/>
        <v>50.015700483091791</v>
      </c>
      <c r="L90" s="27">
        <f t="shared" ca="1" si="26"/>
        <v>30.299033816425123</v>
      </c>
      <c r="M90" s="27">
        <f t="shared" ca="1" si="27"/>
        <v>56.587922705314014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5" customHeight="1" thickTop="1" thickBot="1" x14ac:dyDescent="0.2">
      <c r="A91" s="4"/>
      <c r="B91" s="22" t="str">
        <f t="array" ref="B91">IFERROR(INDEX(Data!C:C, ROW(B91)-14), "")</f>
        <v>2023-10-07</v>
      </c>
      <c r="C91" s="50">
        <f t="array" ref="C91">IFERROR(INDEX(Data!D:D, ROW(C91)-14), "")</f>
        <v>33</v>
      </c>
      <c r="D91" s="27">
        <f t="shared" ca="1" si="20"/>
        <v>43.443478260869568</v>
      </c>
      <c r="E91" s="28">
        <f t="shared" ca="1" si="28"/>
        <v>8</v>
      </c>
      <c r="F91" s="27">
        <f t="shared" ca="1" si="21"/>
        <v>7.4122807017543861</v>
      </c>
      <c r="G91" s="27">
        <f t="shared" ca="1" si="29"/>
        <v>24.238157894736844</v>
      </c>
      <c r="H91" s="27">
        <f t="shared" ca="1" si="22"/>
        <v>23.7268115942029</v>
      </c>
      <c r="I91" s="27">
        <f t="shared" ca="1" si="23"/>
        <v>63.160144927536237</v>
      </c>
      <c r="J91" s="27">
        <f t="shared" ca="1" si="24"/>
        <v>36.871256038647346</v>
      </c>
      <c r="K91" s="27">
        <f t="shared" ca="1" si="25"/>
        <v>50.015700483091791</v>
      </c>
      <c r="L91" s="27">
        <f t="shared" ca="1" si="26"/>
        <v>30.299033816425123</v>
      </c>
      <c r="M91" s="27">
        <f t="shared" ca="1" si="27"/>
        <v>56.587922705314014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5" customHeight="1" thickTop="1" thickBot="1" x14ac:dyDescent="0.2">
      <c r="A92" s="4"/>
      <c r="B92" s="22" t="str">
        <f t="array" ref="B92">IFERROR(INDEX(Data!C:C, ROW(B92)-14), "")</f>
        <v>2023-10-08</v>
      </c>
      <c r="C92" s="50">
        <f t="array" ref="C92">IFERROR(INDEX(Data!D:D, ROW(C92)-14), "")</f>
        <v>41</v>
      </c>
      <c r="D92" s="27">
        <f t="shared" ca="1" si="20"/>
        <v>43.443478260869568</v>
      </c>
      <c r="E92" s="28">
        <f t="shared" ca="1" si="28"/>
        <v>8</v>
      </c>
      <c r="F92" s="27">
        <f t="shared" ca="1" si="21"/>
        <v>7.4122807017543861</v>
      </c>
      <c r="G92" s="27">
        <f t="shared" ca="1" si="29"/>
        <v>24.238157894736844</v>
      </c>
      <c r="H92" s="27">
        <f t="shared" ca="1" si="22"/>
        <v>23.7268115942029</v>
      </c>
      <c r="I92" s="27">
        <f t="shared" ca="1" si="23"/>
        <v>63.160144927536237</v>
      </c>
      <c r="J92" s="27">
        <f t="shared" ca="1" si="24"/>
        <v>36.871256038647346</v>
      </c>
      <c r="K92" s="27">
        <f t="shared" ca="1" si="25"/>
        <v>50.015700483091791</v>
      </c>
      <c r="L92" s="27">
        <f t="shared" ca="1" si="26"/>
        <v>30.299033816425123</v>
      </c>
      <c r="M92" s="27">
        <f t="shared" ca="1" si="27"/>
        <v>56.587922705314014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5" customHeight="1" thickTop="1" thickBot="1" x14ac:dyDescent="0.2">
      <c r="A93" s="4"/>
      <c r="B93" s="22" t="str">
        <f t="array" ref="B93">IFERROR(INDEX(Data!C:C, ROW(B93)-14), "")</f>
        <v>2023-10-09</v>
      </c>
      <c r="C93" s="50">
        <f t="array" ref="C93">IFERROR(INDEX(Data!D:D, ROW(C93)-14), "")</f>
        <v>40</v>
      </c>
      <c r="D93" s="27">
        <f t="shared" ca="1" si="20"/>
        <v>43.443478260869568</v>
      </c>
      <c r="E93" s="28">
        <f t="shared" ca="1" si="28"/>
        <v>1</v>
      </c>
      <c r="F93" s="27">
        <f t="shared" ca="1" si="21"/>
        <v>7.4122807017543861</v>
      </c>
      <c r="G93" s="27">
        <f t="shared" ca="1" si="29"/>
        <v>24.238157894736844</v>
      </c>
      <c r="H93" s="27">
        <f t="shared" ca="1" si="22"/>
        <v>23.7268115942029</v>
      </c>
      <c r="I93" s="27">
        <f t="shared" ca="1" si="23"/>
        <v>63.160144927536237</v>
      </c>
      <c r="J93" s="27">
        <f t="shared" ca="1" si="24"/>
        <v>36.871256038647346</v>
      </c>
      <c r="K93" s="27">
        <f t="shared" ca="1" si="25"/>
        <v>50.015700483091791</v>
      </c>
      <c r="L93" s="27">
        <f t="shared" ca="1" si="26"/>
        <v>30.299033816425123</v>
      </c>
      <c r="M93" s="27">
        <f t="shared" ca="1" si="27"/>
        <v>56.587922705314014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5" customHeight="1" thickTop="1" thickBot="1" x14ac:dyDescent="0.2">
      <c r="A94" s="4"/>
      <c r="B94" s="22" t="str">
        <f t="array" ref="B94">IFERROR(INDEX(Data!C:C, ROW(B94)-14), "")</f>
        <v>2023-10-10</v>
      </c>
      <c r="C94" s="50">
        <f t="array" ref="C94">IFERROR(INDEX(Data!D:D, ROW(C94)-14), "")</f>
        <v>42</v>
      </c>
      <c r="D94" s="27">
        <f t="shared" ca="1" si="20"/>
        <v>43.443478260869568</v>
      </c>
      <c r="E94" s="28">
        <f t="shared" ca="1" si="28"/>
        <v>2</v>
      </c>
      <c r="F94" s="27">
        <f t="shared" ca="1" si="21"/>
        <v>7.4122807017543861</v>
      </c>
      <c r="G94" s="27">
        <f t="shared" ca="1" si="29"/>
        <v>24.238157894736844</v>
      </c>
      <c r="H94" s="27">
        <f t="shared" ca="1" si="22"/>
        <v>23.7268115942029</v>
      </c>
      <c r="I94" s="27">
        <f t="shared" ca="1" si="23"/>
        <v>63.160144927536237</v>
      </c>
      <c r="J94" s="27">
        <f t="shared" ca="1" si="24"/>
        <v>36.871256038647346</v>
      </c>
      <c r="K94" s="27">
        <f t="shared" ca="1" si="25"/>
        <v>50.015700483091791</v>
      </c>
      <c r="L94" s="27">
        <f t="shared" ca="1" si="26"/>
        <v>30.299033816425123</v>
      </c>
      <c r="M94" s="27">
        <f t="shared" ca="1" si="27"/>
        <v>56.587922705314014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5" customHeight="1" thickTop="1" thickBot="1" x14ac:dyDescent="0.2">
      <c r="A95" s="4"/>
      <c r="B95" s="22" t="str">
        <f t="array" ref="B95">IFERROR(INDEX(Data!C:C, ROW(B95)-14), "")</f>
        <v>2023-10-11</v>
      </c>
      <c r="C95" s="50">
        <f t="array" ref="C95">IFERROR(INDEX(Data!D:D, ROW(C95)-14), "")</f>
        <v>39</v>
      </c>
      <c r="D95" s="27">
        <f t="shared" ca="1" si="20"/>
        <v>43.443478260869568</v>
      </c>
      <c r="E95" s="28">
        <f t="shared" ca="1" si="28"/>
        <v>3</v>
      </c>
      <c r="F95" s="27">
        <f t="shared" ca="1" si="21"/>
        <v>7.4122807017543861</v>
      </c>
      <c r="G95" s="27">
        <f t="shared" ca="1" si="29"/>
        <v>24.238157894736844</v>
      </c>
      <c r="H95" s="27">
        <f t="shared" ca="1" si="22"/>
        <v>23.7268115942029</v>
      </c>
      <c r="I95" s="27">
        <f t="shared" ca="1" si="23"/>
        <v>63.160144927536237</v>
      </c>
      <c r="J95" s="27">
        <f t="shared" ca="1" si="24"/>
        <v>36.871256038647346</v>
      </c>
      <c r="K95" s="27">
        <f t="shared" ca="1" si="25"/>
        <v>50.015700483091791</v>
      </c>
      <c r="L95" s="27">
        <f t="shared" ca="1" si="26"/>
        <v>30.299033816425123</v>
      </c>
      <c r="M95" s="27">
        <f t="shared" ca="1" si="27"/>
        <v>56.587922705314014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5" customHeight="1" thickTop="1" thickBot="1" x14ac:dyDescent="0.2">
      <c r="A96" s="4"/>
      <c r="B96" s="22" t="str">
        <f t="array" ref="B96">IFERROR(INDEX(Data!C:C, ROW(B96)-14), "")</f>
        <v>2023-10-12</v>
      </c>
      <c r="C96" s="50">
        <f t="array" ref="C96">IFERROR(INDEX(Data!D:D, ROW(C96)-14), "")</f>
        <v>36</v>
      </c>
      <c r="D96" s="27">
        <f t="shared" ca="1" si="20"/>
        <v>43.443478260869568</v>
      </c>
      <c r="E96" s="28">
        <f t="shared" ca="1" si="28"/>
        <v>3</v>
      </c>
      <c r="F96" s="27">
        <f t="shared" ca="1" si="21"/>
        <v>7.4122807017543861</v>
      </c>
      <c r="G96" s="27">
        <f t="shared" ca="1" si="29"/>
        <v>24.238157894736844</v>
      </c>
      <c r="H96" s="27">
        <f t="shared" ca="1" si="22"/>
        <v>23.7268115942029</v>
      </c>
      <c r="I96" s="27">
        <f t="shared" ca="1" si="23"/>
        <v>63.160144927536237</v>
      </c>
      <c r="J96" s="27">
        <f t="shared" ca="1" si="24"/>
        <v>36.871256038647346</v>
      </c>
      <c r="K96" s="27">
        <f t="shared" ca="1" si="25"/>
        <v>50.015700483091791</v>
      </c>
      <c r="L96" s="27">
        <f t="shared" ca="1" si="26"/>
        <v>30.299033816425123</v>
      </c>
      <c r="M96" s="27">
        <f t="shared" ca="1" si="27"/>
        <v>56.587922705314014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5" customHeight="1" thickTop="1" thickBot="1" x14ac:dyDescent="0.2">
      <c r="A97" s="4"/>
      <c r="B97" s="22" t="str">
        <f t="array" ref="B97">IFERROR(INDEX(Data!C:C, ROW(B97)-14), "")</f>
        <v>2023-10-13</v>
      </c>
      <c r="C97" s="50">
        <f t="array" ref="C97">IFERROR(INDEX(Data!D:D, ROW(C97)-14), "")</f>
        <v>30</v>
      </c>
      <c r="D97" s="27">
        <f t="shared" ca="1" si="20"/>
        <v>43.443478260869568</v>
      </c>
      <c r="E97" s="28">
        <f t="shared" ca="1" si="28"/>
        <v>6</v>
      </c>
      <c r="F97" s="27">
        <f t="shared" ca="1" si="21"/>
        <v>7.4122807017543861</v>
      </c>
      <c r="G97" s="27">
        <f t="shared" ca="1" si="29"/>
        <v>24.238157894736844</v>
      </c>
      <c r="H97" s="27">
        <f t="shared" ca="1" si="22"/>
        <v>23.7268115942029</v>
      </c>
      <c r="I97" s="27">
        <f t="shared" ca="1" si="23"/>
        <v>63.160144927536237</v>
      </c>
      <c r="J97" s="27">
        <f t="shared" ca="1" si="24"/>
        <v>36.871256038647346</v>
      </c>
      <c r="K97" s="27">
        <f t="shared" ca="1" si="25"/>
        <v>50.015700483091791</v>
      </c>
      <c r="L97" s="27">
        <f t="shared" ca="1" si="26"/>
        <v>30.299033816425123</v>
      </c>
      <c r="M97" s="27">
        <f t="shared" ca="1" si="27"/>
        <v>56.587922705314014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15" customHeight="1" thickTop="1" thickBot="1" x14ac:dyDescent="0.2">
      <c r="A98" s="4"/>
      <c r="B98" s="22" t="str">
        <f t="array" ref="B98">IFERROR(INDEX(Data!C:C, ROW(B98)-14), "")</f>
        <v>2023-10-14</v>
      </c>
      <c r="C98" s="50">
        <f t="array" ref="C98">IFERROR(INDEX(Data!D:D, ROW(C98)-14), "")</f>
        <v>35</v>
      </c>
      <c r="D98" s="27">
        <f t="shared" ca="1" si="20"/>
        <v>43.443478260869568</v>
      </c>
      <c r="E98" s="28">
        <f t="shared" ca="1" si="28"/>
        <v>5</v>
      </c>
      <c r="F98" s="27">
        <f t="shared" ca="1" si="21"/>
        <v>7.4122807017543861</v>
      </c>
      <c r="G98" s="27">
        <f t="shared" ca="1" si="29"/>
        <v>24.238157894736844</v>
      </c>
      <c r="H98" s="27">
        <f t="shared" ca="1" si="22"/>
        <v>23.7268115942029</v>
      </c>
      <c r="I98" s="27">
        <f t="shared" ca="1" si="23"/>
        <v>63.160144927536237</v>
      </c>
      <c r="J98" s="27">
        <f t="shared" ca="1" si="24"/>
        <v>36.871256038647346</v>
      </c>
      <c r="K98" s="27">
        <f t="shared" ca="1" si="25"/>
        <v>50.015700483091791</v>
      </c>
      <c r="L98" s="27">
        <f t="shared" ca="1" si="26"/>
        <v>30.299033816425123</v>
      </c>
      <c r="M98" s="27">
        <f t="shared" ca="1" si="27"/>
        <v>56.587922705314014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14" customHeight="1" thickTop="1" thickBot="1" x14ac:dyDescent="0.2">
      <c r="A99" s="4"/>
      <c r="B99" s="22" t="str">
        <f t="array" ref="B99">IFERROR(INDEX(Data!C:C, ROW(B99)-14), "")</f>
        <v>2023-10-15</v>
      </c>
      <c r="C99" s="50">
        <f t="array" ref="C99">IFERROR(INDEX(Data!D:D, ROW(C99)-14), "")</f>
        <v>40</v>
      </c>
      <c r="D99" s="27">
        <f t="shared" ca="1" si="20"/>
        <v>43.443478260869568</v>
      </c>
      <c r="E99" s="28">
        <f t="shared" ca="1" si="28"/>
        <v>5</v>
      </c>
      <c r="F99" s="27">
        <f t="shared" ca="1" si="21"/>
        <v>7.4122807017543861</v>
      </c>
      <c r="G99" s="27">
        <f t="shared" ca="1" si="29"/>
        <v>24.238157894736844</v>
      </c>
      <c r="H99" s="27">
        <f t="shared" ca="1" si="22"/>
        <v>23.7268115942029</v>
      </c>
      <c r="I99" s="27">
        <f t="shared" ca="1" si="23"/>
        <v>63.160144927536237</v>
      </c>
      <c r="J99" s="27">
        <f t="shared" ca="1" si="24"/>
        <v>36.871256038647346</v>
      </c>
      <c r="K99" s="27">
        <f t="shared" ca="1" si="25"/>
        <v>50.015700483091791</v>
      </c>
      <c r="L99" s="27">
        <f t="shared" ca="1" si="26"/>
        <v>30.299033816425123</v>
      </c>
      <c r="M99" s="27">
        <f t="shared" ca="1" si="27"/>
        <v>56.587922705314014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1:41" ht="15" customHeight="1" thickTop="1" thickBot="1" x14ac:dyDescent="0.2">
      <c r="A100" s="4"/>
      <c r="B100" s="22" t="str">
        <f t="array" ref="B100">IFERROR(INDEX(Data!C:C, ROW(B100)-14), "")</f>
        <v>2023-10-16</v>
      </c>
      <c r="C100" s="50">
        <f t="array" ref="C100">IFERROR(INDEX(Data!D:D, ROW(C100)-14), "")</f>
        <v>45</v>
      </c>
      <c r="D100" s="27">
        <f t="shared" ca="1" si="20"/>
        <v>43.443478260869568</v>
      </c>
      <c r="E100" s="28">
        <f t="shared" ca="1" si="28"/>
        <v>5</v>
      </c>
      <c r="F100" s="27">
        <f t="shared" ca="1" si="21"/>
        <v>7.4122807017543861</v>
      </c>
      <c r="G100" s="27">
        <f t="shared" ca="1" si="29"/>
        <v>24.238157894736844</v>
      </c>
      <c r="H100" s="27">
        <f t="shared" ca="1" si="22"/>
        <v>23.7268115942029</v>
      </c>
      <c r="I100" s="27">
        <f t="shared" ca="1" si="23"/>
        <v>63.160144927536237</v>
      </c>
      <c r="J100" s="27">
        <f t="shared" ca="1" si="24"/>
        <v>36.871256038647346</v>
      </c>
      <c r="K100" s="27">
        <f t="shared" ca="1" si="25"/>
        <v>50.015700483091791</v>
      </c>
      <c r="L100" s="27">
        <f t="shared" ca="1" si="26"/>
        <v>30.299033816425123</v>
      </c>
      <c r="M100" s="27">
        <f t="shared" ca="1" si="27"/>
        <v>56.587922705314014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1:41" ht="15" customHeight="1" thickTop="1" thickBot="1" x14ac:dyDescent="0.2">
      <c r="A101" s="4"/>
      <c r="B101" s="22" t="str">
        <f t="array" ref="B101">IFERROR(INDEX(Data!C:C, ROW(B101)-14), "")</f>
        <v>2023-10-17</v>
      </c>
      <c r="C101" s="50">
        <f t="array" ref="C101">IFERROR(INDEX(Data!D:D, ROW(C101)-14), "")</f>
        <v>36</v>
      </c>
      <c r="D101" s="27">
        <f t="shared" ca="1" si="20"/>
        <v>43.443478260869568</v>
      </c>
      <c r="E101" s="28">
        <f t="shared" ca="1" si="28"/>
        <v>9</v>
      </c>
      <c r="F101" s="27">
        <f t="shared" ca="1" si="21"/>
        <v>7.4122807017543861</v>
      </c>
      <c r="G101" s="27">
        <f t="shared" ca="1" si="29"/>
        <v>24.238157894736844</v>
      </c>
      <c r="H101" s="27">
        <f t="shared" ca="1" si="22"/>
        <v>23.7268115942029</v>
      </c>
      <c r="I101" s="27">
        <f t="shared" ca="1" si="23"/>
        <v>63.160144927536237</v>
      </c>
      <c r="J101" s="27">
        <f t="shared" ca="1" si="24"/>
        <v>36.871256038647346</v>
      </c>
      <c r="K101" s="27">
        <f t="shared" ca="1" si="25"/>
        <v>50.015700483091791</v>
      </c>
      <c r="L101" s="27">
        <f t="shared" ca="1" si="26"/>
        <v>30.299033816425123</v>
      </c>
      <c r="M101" s="27">
        <f t="shared" ca="1" si="27"/>
        <v>56.587922705314014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1:41" ht="15" customHeight="1" thickTop="1" thickBot="1" x14ac:dyDescent="0.2">
      <c r="A102" s="4"/>
      <c r="B102" s="22" t="str">
        <f t="array" ref="B102">IFERROR(INDEX(Data!C:C, ROW(B102)-14), "")</f>
        <v>2023-10-18</v>
      </c>
      <c r="C102" s="50">
        <f t="array" ref="C102">IFERROR(INDEX(Data!D:D, ROW(C102)-14), "")</f>
        <v>25</v>
      </c>
      <c r="D102" s="27">
        <f t="shared" ca="1" si="20"/>
        <v>43.443478260869568</v>
      </c>
      <c r="E102" s="28">
        <f t="shared" ca="1" si="28"/>
        <v>11</v>
      </c>
      <c r="F102" s="27">
        <f t="shared" ca="1" si="21"/>
        <v>7.4122807017543861</v>
      </c>
      <c r="G102" s="27">
        <f t="shared" ca="1" si="29"/>
        <v>24.238157894736844</v>
      </c>
      <c r="H102" s="27">
        <f t="shared" ca="1" si="22"/>
        <v>23.7268115942029</v>
      </c>
      <c r="I102" s="27">
        <f t="shared" ca="1" si="23"/>
        <v>63.160144927536237</v>
      </c>
      <c r="J102" s="27">
        <f t="shared" ca="1" si="24"/>
        <v>36.871256038647346</v>
      </c>
      <c r="K102" s="27">
        <f t="shared" ca="1" si="25"/>
        <v>50.015700483091791</v>
      </c>
      <c r="L102" s="27">
        <f t="shared" ca="1" si="26"/>
        <v>30.299033816425123</v>
      </c>
      <c r="M102" s="27">
        <f t="shared" ca="1" si="27"/>
        <v>56.587922705314014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1:41" ht="15" customHeight="1" thickTop="1" thickBot="1" x14ac:dyDescent="0.2">
      <c r="A103" s="4"/>
      <c r="B103" s="22" t="str">
        <f t="array" ref="B103">IFERROR(INDEX(Data!C:C, ROW(B103)-14), "")</f>
        <v>2023-10-19</v>
      </c>
      <c r="C103" s="50">
        <f t="array" ref="C103">IFERROR(INDEX(Data!D:D, ROW(C103)-14), "")</f>
        <v>29</v>
      </c>
      <c r="D103" s="27">
        <f t="shared" ca="1" si="20"/>
        <v>43.443478260869568</v>
      </c>
      <c r="E103" s="28">
        <f t="shared" ca="1" si="28"/>
        <v>4</v>
      </c>
      <c r="F103" s="27">
        <f t="shared" ca="1" si="21"/>
        <v>7.4122807017543861</v>
      </c>
      <c r="G103" s="27">
        <f t="shared" ca="1" si="29"/>
        <v>24.238157894736844</v>
      </c>
      <c r="H103" s="27">
        <f t="shared" ca="1" si="22"/>
        <v>23.7268115942029</v>
      </c>
      <c r="I103" s="27">
        <f t="shared" ca="1" si="23"/>
        <v>63.160144927536237</v>
      </c>
      <c r="J103" s="27">
        <f t="shared" ca="1" si="24"/>
        <v>36.871256038647346</v>
      </c>
      <c r="K103" s="27">
        <f t="shared" ca="1" si="25"/>
        <v>50.015700483091791</v>
      </c>
      <c r="L103" s="27">
        <f t="shared" ca="1" si="26"/>
        <v>30.299033816425123</v>
      </c>
      <c r="M103" s="27">
        <f t="shared" ca="1" si="27"/>
        <v>56.587922705314014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1:41" ht="15" customHeight="1" thickTop="1" thickBot="1" x14ac:dyDescent="0.2">
      <c r="A104" s="4"/>
      <c r="B104" s="22" t="str">
        <f t="array" ref="B104">IFERROR(INDEX(Data!C:C, ROW(B104)-14), "")</f>
        <v>2023-10-20</v>
      </c>
      <c r="C104" s="50">
        <f t="array" ref="C104">IFERROR(INDEX(Data!D:D, ROW(C104)-14), "")</f>
        <v>34</v>
      </c>
      <c r="D104" s="27">
        <f t="shared" ca="1" si="20"/>
        <v>43.443478260869568</v>
      </c>
      <c r="E104" s="28">
        <f t="shared" ca="1" si="28"/>
        <v>5</v>
      </c>
      <c r="F104" s="27">
        <f t="shared" ca="1" si="21"/>
        <v>7.4122807017543861</v>
      </c>
      <c r="G104" s="27">
        <f t="shared" ca="1" si="29"/>
        <v>24.238157894736844</v>
      </c>
      <c r="H104" s="27">
        <f t="shared" ca="1" si="22"/>
        <v>23.7268115942029</v>
      </c>
      <c r="I104" s="27">
        <f t="shared" ca="1" si="23"/>
        <v>63.160144927536237</v>
      </c>
      <c r="J104" s="27">
        <f t="shared" ca="1" si="24"/>
        <v>36.871256038647346</v>
      </c>
      <c r="K104" s="27">
        <f t="shared" ca="1" si="25"/>
        <v>50.015700483091791</v>
      </c>
      <c r="L104" s="27">
        <f t="shared" ca="1" si="26"/>
        <v>30.299033816425123</v>
      </c>
      <c r="M104" s="27">
        <f t="shared" ca="1" si="27"/>
        <v>56.587922705314014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ht="15" customHeight="1" thickTop="1" thickBot="1" x14ac:dyDescent="0.2">
      <c r="A105" s="4"/>
      <c r="B105" s="22" t="str">
        <f t="array" ref="B105">IFERROR(INDEX(Data!C:C, ROW(B105)-14), "")</f>
        <v>2023-10-21</v>
      </c>
      <c r="C105" s="50">
        <f t="array" ref="C105">IFERROR(INDEX(Data!D:D, ROW(C105)-14), "")</f>
        <v>39</v>
      </c>
      <c r="D105" s="27">
        <f t="shared" ca="1" si="20"/>
        <v>43.443478260869568</v>
      </c>
      <c r="E105" s="28">
        <f t="shared" ca="1" si="28"/>
        <v>5</v>
      </c>
      <c r="F105" s="27">
        <f t="shared" ca="1" si="21"/>
        <v>7.4122807017543861</v>
      </c>
      <c r="G105" s="27">
        <f t="shared" ca="1" si="29"/>
        <v>24.238157894736844</v>
      </c>
      <c r="H105" s="27">
        <f t="shared" ca="1" si="22"/>
        <v>23.7268115942029</v>
      </c>
      <c r="I105" s="27">
        <f t="shared" ca="1" si="23"/>
        <v>63.160144927536237</v>
      </c>
      <c r="J105" s="27">
        <f t="shared" ca="1" si="24"/>
        <v>36.871256038647346</v>
      </c>
      <c r="K105" s="27">
        <f t="shared" ca="1" si="25"/>
        <v>50.015700483091791</v>
      </c>
      <c r="L105" s="27">
        <f t="shared" ca="1" si="26"/>
        <v>30.299033816425123</v>
      </c>
      <c r="M105" s="27">
        <f t="shared" ca="1" si="27"/>
        <v>56.587922705314014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1:41" ht="15" customHeight="1" thickTop="1" thickBot="1" x14ac:dyDescent="0.2">
      <c r="A106" s="4"/>
      <c r="B106" s="22" t="str">
        <f t="array" ref="B106">IFERROR(INDEX(Data!C:C, ROW(B106)-14), "")</f>
        <v>2023-10-22</v>
      </c>
      <c r="C106" s="50">
        <f t="array" ref="C106">IFERROR(INDEX(Data!D:D, ROW(C106)-14), "")</f>
        <v>44</v>
      </c>
      <c r="D106" s="27">
        <f t="shared" ca="1" si="20"/>
        <v>43.443478260869568</v>
      </c>
      <c r="E106" s="28">
        <f t="shared" ca="1" si="28"/>
        <v>5</v>
      </c>
      <c r="F106" s="27">
        <f t="shared" ca="1" si="21"/>
        <v>7.4122807017543861</v>
      </c>
      <c r="G106" s="27">
        <f t="shared" ca="1" si="29"/>
        <v>24.238157894736844</v>
      </c>
      <c r="H106" s="27">
        <f t="shared" ca="1" si="22"/>
        <v>23.7268115942029</v>
      </c>
      <c r="I106" s="27">
        <f t="shared" ca="1" si="23"/>
        <v>63.160144927536237</v>
      </c>
      <c r="J106" s="27">
        <f t="shared" ca="1" si="24"/>
        <v>36.871256038647346</v>
      </c>
      <c r="K106" s="27">
        <f t="shared" ca="1" si="25"/>
        <v>50.015700483091791</v>
      </c>
      <c r="L106" s="27">
        <f t="shared" ca="1" si="26"/>
        <v>30.299033816425123</v>
      </c>
      <c r="M106" s="27">
        <f t="shared" ca="1" si="27"/>
        <v>56.587922705314014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ht="15" customHeight="1" thickTop="1" thickBot="1" x14ac:dyDescent="0.2">
      <c r="A107" s="4"/>
      <c r="B107" s="22" t="str">
        <f t="array" ref="B107">IFERROR(INDEX(Data!C:C, ROW(B107)-14), "")</f>
        <v>2023-10-23</v>
      </c>
      <c r="C107" s="50">
        <f t="array" ref="C107">IFERROR(INDEX(Data!D:D, ROW(C107)-14), "")</f>
        <v>37</v>
      </c>
      <c r="D107" s="27">
        <f t="shared" ca="1" si="20"/>
        <v>43.443478260869568</v>
      </c>
      <c r="E107" s="28">
        <f t="shared" ca="1" si="28"/>
        <v>7</v>
      </c>
      <c r="F107" s="27">
        <f t="shared" ca="1" si="21"/>
        <v>7.4122807017543861</v>
      </c>
      <c r="G107" s="27">
        <f t="shared" ca="1" si="29"/>
        <v>24.238157894736844</v>
      </c>
      <c r="H107" s="27">
        <f t="shared" ca="1" si="22"/>
        <v>23.7268115942029</v>
      </c>
      <c r="I107" s="27">
        <f t="shared" ca="1" si="23"/>
        <v>63.160144927536237</v>
      </c>
      <c r="J107" s="27">
        <f t="shared" ca="1" si="24"/>
        <v>36.871256038647346</v>
      </c>
      <c r="K107" s="27">
        <f t="shared" ca="1" si="25"/>
        <v>50.015700483091791</v>
      </c>
      <c r="L107" s="27">
        <f t="shared" ca="1" si="26"/>
        <v>30.299033816425123</v>
      </c>
      <c r="M107" s="27">
        <f t="shared" ca="1" si="27"/>
        <v>56.587922705314014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1:41" ht="15" customHeight="1" thickTop="1" thickBot="1" x14ac:dyDescent="0.2">
      <c r="A108" s="4"/>
      <c r="B108" s="22" t="str">
        <f t="array" ref="B108">IFERROR(INDEX(Data!C:C, ROW(B108)-14), "")</f>
        <v>2023-10-24</v>
      </c>
      <c r="C108" s="50">
        <f t="array" ref="C108">IFERROR(INDEX(Data!D:D, ROW(C108)-14), "")</f>
        <v>41</v>
      </c>
      <c r="D108" s="27">
        <f t="shared" ca="1" si="20"/>
        <v>43.443478260869568</v>
      </c>
      <c r="E108" s="28">
        <f t="shared" ca="1" si="28"/>
        <v>4</v>
      </c>
      <c r="F108" s="27">
        <f t="shared" ca="1" si="21"/>
        <v>7.4122807017543861</v>
      </c>
      <c r="G108" s="27">
        <f t="shared" ca="1" si="29"/>
        <v>24.238157894736844</v>
      </c>
      <c r="H108" s="27">
        <f t="shared" ca="1" si="22"/>
        <v>23.7268115942029</v>
      </c>
      <c r="I108" s="27">
        <f t="shared" ca="1" si="23"/>
        <v>63.160144927536237</v>
      </c>
      <c r="J108" s="27">
        <f t="shared" ca="1" si="24"/>
        <v>36.871256038647346</v>
      </c>
      <c r="K108" s="27">
        <f t="shared" ca="1" si="25"/>
        <v>50.015700483091791</v>
      </c>
      <c r="L108" s="27">
        <f t="shared" ca="1" si="26"/>
        <v>30.299033816425123</v>
      </c>
      <c r="M108" s="27">
        <f t="shared" ca="1" si="27"/>
        <v>56.587922705314014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spans="1:41" ht="15" customHeight="1" thickTop="1" thickBot="1" x14ac:dyDescent="0.2">
      <c r="A109" s="4"/>
      <c r="B109" s="22" t="str">
        <f t="array" ref="B109">IFERROR(INDEX(Data!C:C, ROW(B109)-14), "")</f>
        <v>2023-10-25</v>
      </c>
      <c r="C109" s="50">
        <f t="array" ref="C109">IFERROR(INDEX(Data!D:D, ROW(C109)-14), "")</f>
        <v>47</v>
      </c>
      <c r="D109" s="27">
        <f t="shared" ca="1" si="20"/>
        <v>43.443478260869568</v>
      </c>
      <c r="E109" s="28">
        <f t="shared" ca="1" si="28"/>
        <v>6</v>
      </c>
      <c r="F109" s="27">
        <f t="shared" ca="1" si="21"/>
        <v>7.4122807017543861</v>
      </c>
      <c r="G109" s="27">
        <f t="shared" ca="1" si="29"/>
        <v>24.238157894736844</v>
      </c>
      <c r="H109" s="27">
        <f t="shared" ca="1" si="22"/>
        <v>23.7268115942029</v>
      </c>
      <c r="I109" s="27">
        <f t="shared" ca="1" si="23"/>
        <v>63.160144927536237</v>
      </c>
      <c r="J109" s="27">
        <f t="shared" ca="1" si="24"/>
        <v>36.871256038647346</v>
      </c>
      <c r="K109" s="27">
        <f t="shared" ca="1" si="25"/>
        <v>50.015700483091791</v>
      </c>
      <c r="L109" s="27">
        <f t="shared" ca="1" si="26"/>
        <v>30.299033816425123</v>
      </c>
      <c r="M109" s="27">
        <f t="shared" ca="1" si="27"/>
        <v>56.587922705314014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1:41" ht="15" customHeight="1" thickTop="1" thickBot="1" x14ac:dyDescent="0.2">
      <c r="A110" s="4"/>
      <c r="B110" s="22" t="str">
        <f t="array" ref="B110">IFERROR(INDEX(Data!C:C, ROW(B110)-14), "")</f>
        <v>2023-10-26</v>
      </c>
      <c r="C110" s="50">
        <f t="array" ref="C110">IFERROR(INDEX(Data!D:D, ROW(C110)-14), "")</f>
        <v>34</v>
      </c>
      <c r="D110" s="27">
        <f t="shared" ca="1" si="20"/>
        <v>43.443478260869568</v>
      </c>
      <c r="E110" s="28">
        <f t="shared" ca="1" si="28"/>
        <v>13</v>
      </c>
      <c r="F110" s="27">
        <f t="shared" ca="1" si="21"/>
        <v>7.4122807017543861</v>
      </c>
      <c r="G110" s="27">
        <f t="shared" ca="1" si="29"/>
        <v>24.238157894736844</v>
      </c>
      <c r="H110" s="27">
        <f t="shared" ca="1" si="22"/>
        <v>23.7268115942029</v>
      </c>
      <c r="I110" s="27">
        <f t="shared" ca="1" si="23"/>
        <v>63.160144927536237</v>
      </c>
      <c r="J110" s="27">
        <f t="shared" ca="1" si="24"/>
        <v>36.871256038647346</v>
      </c>
      <c r="K110" s="27">
        <f t="shared" ca="1" si="25"/>
        <v>50.015700483091791</v>
      </c>
      <c r="L110" s="27">
        <f t="shared" ca="1" si="26"/>
        <v>30.299033816425123</v>
      </c>
      <c r="M110" s="27">
        <f t="shared" ca="1" si="27"/>
        <v>56.587922705314014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1:41" ht="15" customHeight="1" thickTop="1" thickBot="1" x14ac:dyDescent="0.2">
      <c r="A111" s="4"/>
      <c r="B111" s="22" t="str">
        <f t="array" ref="B111">IFERROR(INDEX(Data!C:C, ROW(B111)-14), "")</f>
        <v>2023-10-27</v>
      </c>
      <c r="C111" s="50">
        <f t="array" ref="C111">IFERROR(INDEX(Data!D:D, ROW(C111)-14), "")</f>
        <v>37</v>
      </c>
      <c r="D111" s="27">
        <f t="shared" ca="1" si="20"/>
        <v>43.443478260869568</v>
      </c>
      <c r="E111" s="28">
        <f t="shared" ca="1" si="28"/>
        <v>3</v>
      </c>
      <c r="F111" s="27">
        <f t="shared" ca="1" si="21"/>
        <v>7.4122807017543861</v>
      </c>
      <c r="G111" s="27">
        <f t="shared" ca="1" si="29"/>
        <v>24.238157894736844</v>
      </c>
      <c r="H111" s="27">
        <f t="shared" ca="1" si="22"/>
        <v>23.7268115942029</v>
      </c>
      <c r="I111" s="27">
        <f t="shared" ca="1" si="23"/>
        <v>63.160144927536237</v>
      </c>
      <c r="J111" s="27">
        <f t="shared" ca="1" si="24"/>
        <v>36.871256038647346</v>
      </c>
      <c r="K111" s="27">
        <f t="shared" ca="1" si="25"/>
        <v>50.015700483091791</v>
      </c>
      <c r="L111" s="27">
        <f t="shared" ca="1" si="26"/>
        <v>30.299033816425123</v>
      </c>
      <c r="M111" s="27">
        <f t="shared" ca="1" si="27"/>
        <v>56.587922705314014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spans="1:41" ht="15" customHeight="1" thickTop="1" thickBot="1" x14ac:dyDescent="0.2">
      <c r="A112" s="4"/>
      <c r="B112" s="22" t="str">
        <f t="array" ref="B112">IFERROR(INDEX(Data!C:C, ROW(B112)-14), "")</f>
        <v>2023-10-28</v>
      </c>
      <c r="C112" s="50">
        <f t="array" ref="C112">IFERROR(INDEX(Data!D:D, ROW(C112)-14), "")</f>
        <v>40</v>
      </c>
      <c r="D112" s="27">
        <f t="shared" ref="D112:D143" ca="1" si="30">IF(ISNUMBER(C112),AVERAGE(DataMn),"")</f>
        <v>43.443478260869568</v>
      </c>
      <c r="E112" s="28">
        <f t="shared" ca="1" si="28"/>
        <v>3</v>
      </c>
      <c r="F112" s="27">
        <f t="shared" ref="F112:F143" ca="1" si="31">IF(ISNUMBER(C112),AVERAGE(RangeMn),"")</f>
        <v>7.4122807017543861</v>
      </c>
      <c r="G112" s="27">
        <f t="shared" ca="1" si="29"/>
        <v>24.238157894736844</v>
      </c>
      <c r="H112" s="27">
        <f t="shared" ref="H112:H143" ca="1" si="32">IF(ISNUMBER(C112),D112-(2.66*F112),"")</f>
        <v>23.7268115942029</v>
      </c>
      <c r="I112" s="27">
        <f t="shared" ref="I112:I143" ca="1" si="33">IF(ISNUMBER(C112),D112+(2.66*F112),"")</f>
        <v>63.160144927536237</v>
      </c>
      <c r="J112" s="27">
        <f t="shared" ref="J112:J143" ca="1" si="34">IF(ISNUMBER(C112),D112-(2.66*F112)*(1/3),"")</f>
        <v>36.871256038647346</v>
      </c>
      <c r="K112" s="27">
        <f t="shared" ref="K112:K143" ca="1" si="35">IF(ISNUMBER(C112),D112+(2.66*F112)*(1/3),"")</f>
        <v>50.015700483091791</v>
      </c>
      <c r="L112" s="27">
        <f t="shared" ref="L112:L143" ca="1" si="36">IF(ISNUMBER(C112),D112-(2.66*F112)*(2/3),"")</f>
        <v>30.299033816425123</v>
      </c>
      <c r="M112" s="27">
        <f t="shared" ref="M112:M143" ca="1" si="37">IF(ISNUMBER(C112),D112+(2.66*F112)*(2/3),"")</f>
        <v>56.587922705314014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1:41" ht="15" customHeight="1" thickTop="1" thickBot="1" x14ac:dyDescent="0.2">
      <c r="A113" s="4"/>
      <c r="B113" s="22" t="str">
        <f t="array" ref="B113">IFERROR(INDEX(Data!C:C, ROW(B113)-14), "")</f>
        <v>2023-10-29</v>
      </c>
      <c r="C113" s="50">
        <f t="array" ref="C113">IFERROR(INDEX(Data!D:D, ROW(C113)-14), "")</f>
        <v>43</v>
      </c>
      <c r="D113" s="27">
        <f t="shared" ca="1" si="30"/>
        <v>43.443478260869568</v>
      </c>
      <c r="E113" s="28">
        <f t="shared" ref="E113:E130" ca="1" si="38">IF((CELL("row",C113)&lt;($C$14+CELL("row",$C$16))),ABS(C112-C113),"")</f>
        <v>3</v>
      </c>
      <c r="F113" s="27">
        <f t="shared" ca="1" si="31"/>
        <v>7.4122807017543861</v>
      </c>
      <c r="G113" s="27">
        <f t="shared" ref="G113:G144" ca="1" si="39">IF(ISNUMBER(F113),F$17*3.27,"")</f>
        <v>24.238157894736844</v>
      </c>
      <c r="H113" s="27">
        <f t="shared" ca="1" si="32"/>
        <v>23.7268115942029</v>
      </c>
      <c r="I113" s="27">
        <f t="shared" ca="1" si="33"/>
        <v>63.160144927536237</v>
      </c>
      <c r="J113" s="27">
        <f t="shared" ca="1" si="34"/>
        <v>36.871256038647346</v>
      </c>
      <c r="K113" s="27">
        <f t="shared" ca="1" si="35"/>
        <v>50.015700483091791</v>
      </c>
      <c r="L113" s="27">
        <f t="shared" ca="1" si="36"/>
        <v>30.299033816425123</v>
      </c>
      <c r="M113" s="27">
        <f t="shared" ca="1" si="37"/>
        <v>56.587922705314014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spans="1:41" ht="15" customHeight="1" thickTop="1" thickBot="1" x14ac:dyDescent="0.2">
      <c r="A114" s="4"/>
      <c r="B114" s="22" t="str">
        <f t="array" ref="B114">IFERROR(INDEX(Data!C:C, ROW(B114)-14), "")</f>
        <v>2023-10-30</v>
      </c>
      <c r="C114" s="50">
        <f t="array" ref="C114">IFERROR(INDEX(Data!D:D, ROW(C114)-14), "")</f>
        <v>48</v>
      </c>
      <c r="D114" s="27">
        <f t="shared" ca="1" si="30"/>
        <v>43.443478260869568</v>
      </c>
      <c r="E114" s="28">
        <f t="shared" ca="1" si="38"/>
        <v>5</v>
      </c>
      <c r="F114" s="27">
        <f t="shared" ca="1" si="31"/>
        <v>7.4122807017543861</v>
      </c>
      <c r="G114" s="27">
        <f t="shared" ca="1" si="39"/>
        <v>24.238157894736844</v>
      </c>
      <c r="H114" s="27">
        <f t="shared" ca="1" si="32"/>
        <v>23.7268115942029</v>
      </c>
      <c r="I114" s="27">
        <f t="shared" ca="1" si="33"/>
        <v>63.160144927536237</v>
      </c>
      <c r="J114" s="27">
        <f t="shared" ca="1" si="34"/>
        <v>36.871256038647346</v>
      </c>
      <c r="K114" s="27">
        <f t="shared" ca="1" si="35"/>
        <v>50.015700483091791</v>
      </c>
      <c r="L114" s="27">
        <f t="shared" ca="1" si="36"/>
        <v>30.299033816425123</v>
      </c>
      <c r="M114" s="27">
        <f t="shared" ca="1" si="37"/>
        <v>56.587922705314014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spans="1:41" ht="14" customHeight="1" thickTop="1" thickBot="1" x14ac:dyDescent="0.2">
      <c r="A115" s="4"/>
      <c r="B115" s="22" t="str">
        <f t="array" ref="B115">IFERROR(INDEX(Data!C:C, ROW(B115)-14), "")</f>
        <v>2023-10-31</v>
      </c>
      <c r="C115" s="50">
        <f t="array" ref="C115">IFERROR(INDEX(Data!D:D, ROW(C115)-14), "")</f>
        <v>52</v>
      </c>
      <c r="D115" s="27">
        <f t="shared" ca="1" si="30"/>
        <v>43.443478260869568</v>
      </c>
      <c r="E115" s="28">
        <f t="shared" ca="1" si="38"/>
        <v>4</v>
      </c>
      <c r="F115" s="27">
        <f t="shared" ca="1" si="31"/>
        <v>7.4122807017543861</v>
      </c>
      <c r="G115" s="27">
        <f t="shared" ca="1" si="39"/>
        <v>24.238157894736844</v>
      </c>
      <c r="H115" s="27">
        <f t="shared" ca="1" si="32"/>
        <v>23.7268115942029</v>
      </c>
      <c r="I115" s="27">
        <f t="shared" ca="1" si="33"/>
        <v>63.160144927536237</v>
      </c>
      <c r="J115" s="27">
        <f t="shared" ca="1" si="34"/>
        <v>36.871256038647346</v>
      </c>
      <c r="K115" s="27">
        <f t="shared" ca="1" si="35"/>
        <v>50.015700483091791</v>
      </c>
      <c r="L115" s="27">
        <f t="shared" ca="1" si="36"/>
        <v>30.299033816425123</v>
      </c>
      <c r="M115" s="27">
        <f t="shared" ca="1" si="37"/>
        <v>56.587922705314014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spans="1:41" ht="15" customHeight="1" thickTop="1" thickBot="1" x14ac:dyDescent="0.2">
      <c r="A116" s="4"/>
      <c r="B116" s="22" t="str">
        <f t="array" ref="B116">IFERROR(INDEX(Data!C:C, ROW(B116)-14), "")</f>
        <v>2023-11-01</v>
      </c>
      <c r="C116" s="50">
        <f t="array" ref="C116">IFERROR(INDEX(Data!D:D, ROW(C116)-14), "")</f>
        <v>57</v>
      </c>
      <c r="D116" s="27">
        <f t="shared" ca="1" si="30"/>
        <v>43.443478260869568</v>
      </c>
      <c r="E116" s="28">
        <f t="shared" ca="1" si="38"/>
        <v>5</v>
      </c>
      <c r="F116" s="27">
        <f t="shared" ca="1" si="31"/>
        <v>7.4122807017543861</v>
      </c>
      <c r="G116" s="27">
        <f t="shared" ca="1" si="39"/>
        <v>24.238157894736844</v>
      </c>
      <c r="H116" s="27">
        <f t="shared" ca="1" si="32"/>
        <v>23.7268115942029</v>
      </c>
      <c r="I116" s="27">
        <f t="shared" ca="1" si="33"/>
        <v>63.160144927536237</v>
      </c>
      <c r="J116" s="27">
        <f t="shared" ca="1" si="34"/>
        <v>36.871256038647346</v>
      </c>
      <c r="K116" s="27">
        <f t="shared" ca="1" si="35"/>
        <v>50.015700483091791</v>
      </c>
      <c r="L116" s="27">
        <f t="shared" ca="1" si="36"/>
        <v>30.299033816425123</v>
      </c>
      <c r="M116" s="27">
        <f t="shared" ca="1" si="37"/>
        <v>56.587922705314014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spans="1:41" ht="15" customHeight="1" thickTop="1" thickBot="1" x14ac:dyDescent="0.2">
      <c r="A117" s="4"/>
      <c r="B117" s="22" t="str">
        <f t="array" ref="B117">IFERROR(INDEX(Data!C:C, ROW(B117)-14), "")</f>
        <v>2023-11-02</v>
      </c>
      <c r="C117" s="50">
        <f t="array" ref="C117">IFERROR(INDEX(Data!D:D, ROW(C117)-14), "")</f>
        <v>70</v>
      </c>
      <c r="D117" s="27">
        <f t="shared" ca="1" si="30"/>
        <v>43.443478260869568</v>
      </c>
      <c r="E117" s="28">
        <f t="shared" ca="1" si="38"/>
        <v>13</v>
      </c>
      <c r="F117" s="27">
        <f t="shared" ca="1" si="31"/>
        <v>7.4122807017543861</v>
      </c>
      <c r="G117" s="27">
        <f t="shared" ca="1" si="39"/>
        <v>24.238157894736844</v>
      </c>
      <c r="H117" s="27">
        <f t="shared" ca="1" si="32"/>
        <v>23.7268115942029</v>
      </c>
      <c r="I117" s="27">
        <f t="shared" ca="1" si="33"/>
        <v>63.160144927536237</v>
      </c>
      <c r="J117" s="27">
        <f t="shared" ca="1" si="34"/>
        <v>36.871256038647346</v>
      </c>
      <c r="K117" s="27">
        <f t="shared" ca="1" si="35"/>
        <v>50.015700483091791</v>
      </c>
      <c r="L117" s="27">
        <f t="shared" ca="1" si="36"/>
        <v>30.299033816425123</v>
      </c>
      <c r="M117" s="27">
        <f t="shared" ca="1" si="37"/>
        <v>56.587922705314014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spans="1:41" ht="15" customHeight="1" thickTop="1" thickBot="1" x14ac:dyDescent="0.2">
      <c r="A118" s="4"/>
      <c r="B118" s="22" t="str">
        <f t="array" ref="B118">IFERROR(INDEX(Data!C:C, ROW(B118)-14), "")</f>
        <v>2023-11-03</v>
      </c>
      <c r="C118" s="50">
        <f t="array" ref="C118">IFERROR(INDEX(Data!D:D, ROW(C118)-14), "")</f>
        <v>53</v>
      </c>
      <c r="D118" s="27">
        <f t="shared" ca="1" si="30"/>
        <v>43.443478260869568</v>
      </c>
      <c r="E118" s="28">
        <f t="shared" ca="1" si="38"/>
        <v>17</v>
      </c>
      <c r="F118" s="27">
        <f t="shared" ca="1" si="31"/>
        <v>7.4122807017543861</v>
      </c>
      <c r="G118" s="27">
        <f t="shared" ca="1" si="39"/>
        <v>24.238157894736844</v>
      </c>
      <c r="H118" s="27">
        <f t="shared" ca="1" si="32"/>
        <v>23.7268115942029</v>
      </c>
      <c r="I118" s="27">
        <f t="shared" ca="1" si="33"/>
        <v>63.160144927536237</v>
      </c>
      <c r="J118" s="27">
        <f t="shared" ca="1" si="34"/>
        <v>36.871256038647346</v>
      </c>
      <c r="K118" s="27">
        <f t="shared" ca="1" si="35"/>
        <v>50.015700483091791</v>
      </c>
      <c r="L118" s="27">
        <f t="shared" ca="1" si="36"/>
        <v>30.299033816425123</v>
      </c>
      <c r="M118" s="27">
        <f t="shared" ca="1" si="37"/>
        <v>56.587922705314014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spans="1:41" ht="15" customHeight="1" thickTop="1" thickBot="1" x14ac:dyDescent="0.2">
      <c r="A119" s="4"/>
      <c r="B119" s="22" t="str">
        <f t="array" ref="B119">IFERROR(INDEX(Data!C:C, ROW(B119)-14), "")</f>
        <v>2023-11-04</v>
      </c>
      <c r="C119" s="50">
        <f t="array" ref="C119">IFERROR(INDEX(Data!D:D, ROW(C119)-14), "")</f>
        <v>66</v>
      </c>
      <c r="D119" s="27">
        <f t="shared" ca="1" si="30"/>
        <v>43.443478260869568</v>
      </c>
      <c r="E119" s="28">
        <f t="shared" ca="1" si="38"/>
        <v>13</v>
      </c>
      <c r="F119" s="27">
        <f t="shared" ca="1" si="31"/>
        <v>7.4122807017543861</v>
      </c>
      <c r="G119" s="27">
        <f t="shared" ca="1" si="39"/>
        <v>24.238157894736844</v>
      </c>
      <c r="H119" s="27">
        <f t="shared" ca="1" si="32"/>
        <v>23.7268115942029</v>
      </c>
      <c r="I119" s="27">
        <f t="shared" ca="1" si="33"/>
        <v>63.160144927536237</v>
      </c>
      <c r="J119" s="27">
        <f t="shared" ca="1" si="34"/>
        <v>36.871256038647346</v>
      </c>
      <c r="K119" s="27">
        <f t="shared" ca="1" si="35"/>
        <v>50.015700483091791</v>
      </c>
      <c r="L119" s="27">
        <f t="shared" ca="1" si="36"/>
        <v>30.299033816425123</v>
      </c>
      <c r="M119" s="27">
        <f t="shared" ca="1" si="37"/>
        <v>56.587922705314014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1:41" ht="15" customHeight="1" thickTop="1" thickBot="1" x14ac:dyDescent="0.2">
      <c r="A120" s="4"/>
      <c r="B120" s="22" t="str">
        <f t="array" ref="B120">IFERROR(INDEX(Data!C:C, ROW(B120)-14), "")</f>
        <v>2023-11-05</v>
      </c>
      <c r="C120" s="50">
        <f t="array" ref="C120">IFERROR(INDEX(Data!D:D, ROW(C120)-14), "")</f>
        <v>79</v>
      </c>
      <c r="D120" s="27">
        <f t="shared" ca="1" si="30"/>
        <v>43.443478260869568</v>
      </c>
      <c r="E120" s="28">
        <f t="shared" ca="1" si="38"/>
        <v>13</v>
      </c>
      <c r="F120" s="27">
        <f t="shared" ca="1" si="31"/>
        <v>7.4122807017543861</v>
      </c>
      <c r="G120" s="27">
        <f t="shared" ca="1" si="39"/>
        <v>24.238157894736844</v>
      </c>
      <c r="H120" s="27">
        <f t="shared" ca="1" si="32"/>
        <v>23.7268115942029</v>
      </c>
      <c r="I120" s="27">
        <f t="shared" ca="1" si="33"/>
        <v>63.160144927536237</v>
      </c>
      <c r="J120" s="27">
        <f t="shared" ca="1" si="34"/>
        <v>36.871256038647346</v>
      </c>
      <c r="K120" s="27">
        <f t="shared" ca="1" si="35"/>
        <v>50.015700483091791</v>
      </c>
      <c r="L120" s="27">
        <f t="shared" ca="1" si="36"/>
        <v>30.299033816425123</v>
      </c>
      <c r="M120" s="27">
        <f t="shared" ca="1" si="37"/>
        <v>56.587922705314014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spans="1:41" ht="15" customHeight="1" thickTop="1" thickBot="1" x14ac:dyDescent="0.2">
      <c r="A121" s="4"/>
      <c r="B121" s="22" t="str">
        <f t="array" ref="B121">IFERROR(INDEX(Data!C:C, ROW(B121)-14), "")</f>
        <v>2023-11-06</v>
      </c>
      <c r="C121" s="50">
        <f t="array" ref="C121">IFERROR(INDEX(Data!D:D, ROW(C121)-14), "")</f>
        <v>68</v>
      </c>
      <c r="D121" s="27">
        <f t="shared" ca="1" si="30"/>
        <v>43.443478260869568</v>
      </c>
      <c r="E121" s="28">
        <f t="shared" ca="1" si="38"/>
        <v>11</v>
      </c>
      <c r="F121" s="27">
        <f t="shared" ca="1" si="31"/>
        <v>7.4122807017543861</v>
      </c>
      <c r="G121" s="27">
        <f t="shared" ca="1" si="39"/>
        <v>24.238157894736844</v>
      </c>
      <c r="H121" s="27">
        <f t="shared" ca="1" si="32"/>
        <v>23.7268115942029</v>
      </c>
      <c r="I121" s="27">
        <f t="shared" ca="1" si="33"/>
        <v>63.160144927536237</v>
      </c>
      <c r="J121" s="27">
        <f t="shared" ca="1" si="34"/>
        <v>36.871256038647346</v>
      </c>
      <c r="K121" s="27">
        <f t="shared" ca="1" si="35"/>
        <v>50.015700483091791</v>
      </c>
      <c r="L121" s="27">
        <f t="shared" ca="1" si="36"/>
        <v>30.299033816425123</v>
      </c>
      <c r="M121" s="27">
        <f t="shared" ca="1" si="37"/>
        <v>56.587922705314014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spans="1:41" ht="15" customHeight="1" thickTop="1" thickBot="1" x14ac:dyDescent="0.2">
      <c r="A122" s="4"/>
      <c r="B122" s="22" t="str">
        <f t="array" ref="B122">IFERROR(INDEX(Data!C:C, ROW(B122)-14), "")</f>
        <v>2023-11-07</v>
      </c>
      <c r="C122" s="50">
        <f t="array" ref="C122">IFERROR(INDEX(Data!D:D, ROW(C122)-14), "")</f>
        <v>74</v>
      </c>
      <c r="D122" s="27">
        <f t="shared" ca="1" si="30"/>
        <v>43.443478260869568</v>
      </c>
      <c r="E122" s="28">
        <f t="shared" ca="1" si="38"/>
        <v>6</v>
      </c>
      <c r="F122" s="27">
        <f t="shared" ca="1" si="31"/>
        <v>7.4122807017543861</v>
      </c>
      <c r="G122" s="27">
        <f t="shared" ca="1" si="39"/>
        <v>24.238157894736844</v>
      </c>
      <c r="H122" s="27">
        <f t="shared" ca="1" si="32"/>
        <v>23.7268115942029</v>
      </c>
      <c r="I122" s="27">
        <f t="shared" ca="1" si="33"/>
        <v>63.160144927536237</v>
      </c>
      <c r="J122" s="27">
        <f t="shared" ca="1" si="34"/>
        <v>36.871256038647346</v>
      </c>
      <c r="K122" s="27">
        <f t="shared" ca="1" si="35"/>
        <v>50.015700483091791</v>
      </c>
      <c r="L122" s="27">
        <f t="shared" ca="1" si="36"/>
        <v>30.299033816425123</v>
      </c>
      <c r="M122" s="27">
        <f t="shared" ca="1" si="37"/>
        <v>56.587922705314014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spans="1:41" ht="15" customHeight="1" thickTop="1" thickBot="1" x14ac:dyDescent="0.2">
      <c r="A123" s="4"/>
      <c r="B123" s="22" t="str">
        <f t="array" ref="B123">IFERROR(INDEX(Data!C:C, ROW(B123)-14), "")</f>
        <v>2023-11-08</v>
      </c>
      <c r="C123" s="50">
        <f t="array" ref="C123">IFERROR(INDEX(Data!D:D, ROW(C123)-14), "")</f>
        <v>80</v>
      </c>
      <c r="D123" s="27">
        <f t="shared" ca="1" si="30"/>
        <v>43.443478260869568</v>
      </c>
      <c r="E123" s="28">
        <f t="shared" ca="1" si="38"/>
        <v>6</v>
      </c>
      <c r="F123" s="27">
        <f t="shared" ca="1" si="31"/>
        <v>7.4122807017543861</v>
      </c>
      <c r="G123" s="27">
        <f t="shared" ca="1" si="39"/>
        <v>24.238157894736844</v>
      </c>
      <c r="H123" s="27">
        <f t="shared" ca="1" si="32"/>
        <v>23.7268115942029</v>
      </c>
      <c r="I123" s="27">
        <f t="shared" ca="1" si="33"/>
        <v>63.160144927536237</v>
      </c>
      <c r="J123" s="27">
        <f t="shared" ca="1" si="34"/>
        <v>36.871256038647346</v>
      </c>
      <c r="K123" s="27">
        <f t="shared" ca="1" si="35"/>
        <v>50.015700483091791</v>
      </c>
      <c r="L123" s="27">
        <f t="shared" ca="1" si="36"/>
        <v>30.299033816425123</v>
      </c>
      <c r="M123" s="27">
        <f t="shared" ca="1" si="37"/>
        <v>56.587922705314014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spans="1:41" ht="15" customHeight="1" thickTop="1" thickBot="1" x14ac:dyDescent="0.2">
      <c r="A124" s="4"/>
      <c r="B124" s="22" t="str">
        <f t="array" ref="B124">IFERROR(INDEX(Data!C:C, ROW(B124)-14), "")</f>
        <v>2023-11-09</v>
      </c>
      <c r="C124" s="50">
        <f t="array" ref="C124">IFERROR(INDEX(Data!D:D, ROW(C124)-14), "")</f>
        <v>85</v>
      </c>
      <c r="D124" s="27">
        <f t="shared" ca="1" si="30"/>
        <v>43.443478260869568</v>
      </c>
      <c r="E124" s="28">
        <f t="shared" ca="1" si="38"/>
        <v>5</v>
      </c>
      <c r="F124" s="27">
        <f t="shared" ca="1" si="31"/>
        <v>7.4122807017543861</v>
      </c>
      <c r="G124" s="27">
        <f t="shared" ca="1" si="39"/>
        <v>24.238157894736844</v>
      </c>
      <c r="H124" s="27">
        <f t="shared" ca="1" si="32"/>
        <v>23.7268115942029</v>
      </c>
      <c r="I124" s="27">
        <f t="shared" ca="1" si="33"/>
        <v>63.160144927536237</v>
      </c>
      <c r="J124" s="27">
        <f t="shared" ca="1" si="34"/>
        <v>36.871256038647346</v>
      </c>
      <c r="K124" s="27">
        <f t="shared" ca="1" si="35"/>
        <v>50.015700483091791</v>
      </c>
      <c r="L124" s="27">
        <f t="shared" ca="1" si="36"/>
        <v>30.299033816425123</v>
      </c>
      <c r="M124" s="27">
        <f t="shared" ca="1" si="37"/>
        <v>56.587922705314014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spans="1:41" ht="15" customHeight="1" thickTop="1" thickBot="1" x14ac:dyDescent="0.2">
      <c r="A125" s="4"/>
      <c r="B125" s="22" t="str">
        <f t="array" ref="B125">IFERROR(INDEX(Data!C:C, ROW(B125)-14), "")</f>
        <v>2023-11-10</v>
      </c>
      <c r="C125" s="50">
        <f t="array" ref="C125">IFERROR(INDEX(Data!D:D, ROW(C125)-14), "")</f>
        <v>97</v>
      </c>
      <c r="D125" s="27">
        <f t="shared" ca="1" si="30"/>
        <v>43.443478260869568</v>
      </c>
      <c r="E125" s="28">
        <f t="shared" ca="1" si="38"/>
        <v>12</v>
      </c>
      <c r="F125" s="27">
        <f t="shared" ca="1" si="31"/>
        <v>7.4122807017543861</v>
      </c>
      <c r="G125" s="27">
        <f t="shared" ca="1" si="39"/>
        <v>24.238157894736844</v>
      </c>
      <c r="H125" s="27">
        <f t="shared" ca="1" si="32"/>
        <v>23.7268115942029</v>
      </c>
      <c r="I125" s="27">
        <f t="shared" ca="1" si="33"/>
        <v>63.160144927536237</v>
      </c>
      <c r="J125" s="27">
        <f t="shared" ca="1" si="34"/>
        <v>36.871256038647346</v>
      </c>
      <c r="K125" s="27">
        <f t="shared" ca="1" si="35"/>
        <v>50.015700483091791</v>
      </c>
      <c r="L125" s="27">
        <f t="shared" ca="1" si="36"/>
        <v>30.299033816425123</v>
      </c>
      <c r="M125" s="27">
        <f t="shared" ca="1" si="37"/>
        <v>56.587922705314014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spans="1:41" ht="15" customHeight="1" thickTop="1" thickBot="1" x14ac:dyDescent="0.2">
      <c r="A126" s="4"/>
      <c r="B126" s="22" t="str">
        <f t="array" ref="B126">IFERROR(INDEX(Data!C:C, ROW(B126)-14), "")</f>
        <v>2023-11-11</v>
      </c>
      <c r="C126" s="50">
        <f t="array" ref="C126">IFERROR(INDEX(Data!D:D, ROW(C126)-14), "")</f>
        <v>109</v>
      </c>
      <c r="D126" s="27">
        <f t="shared" ca="1" si="30"/>
        <v>43.443478260869568</v>
      </c>
      <c r="E126" s="28">
        <f t="shared" ca="1" si="38"/>
        <v>12</v>
      </c>
      <c r="F126" s="27">
        <f t="shared" ca="1" si="31"/>
        <v>7.4122807017543861</v>
      </c>
      <c r="G126" s="27">
        <f t="shared" ca="1" si="39"/>
        <v>24.238157894736844</v>
      </c>
      <c r="H126" s="27">
        <f t="shared" ca="1" si="32"/>
        <v>23.7268115942029</v>
      </c>
      <c r="I126" s="27">
        <f t="shared" ca="1" si="33"/>
        <v>63.160144927536237</v>
      </c>
      <c r="J126" s="27">
        <f t="shared" ca="1" si="34"/>
        <v>36.871256038647346</v>
      </c>
      <c r="K126" s="27">
        <f t="shared" ca="1" si="35"/>
        <v>50.015700483091791</v>
      </c>
      <c r="L126" s="27">
        <f t="shared" ca="1" si="36"/>
        <v>30.299033816425123</v>
      </c>
      <c r="M126" s="27">
        <f t="shared" ca="1" si="37"/>
        <v>56.587922705314014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spans="1:41" ht="15" customHeight="1" thickTop="1" thickBot="1" x14ac:dyDescent="0.2">
      <c r="A127" s="4"/>
      <c r="B127" s="22" t="str">
        <f t="array" ref="B127">IFERROR(INDEX(Data!C:C, ROW(B127)-14), "")</f>
        <v>2023-11-12</v>
      </c>
      <c r="C127" s="50">
        <f t="array" ref="C127">IFERROR(INDEX(Data!D:D, ROW(C127)-14), "")</f>
        <v>121</v>
      </c>
      <c r="D127" s="27">
        <f t="shared" ca="1" si="30"/>
        <v>43.443478260869568</v>
      </c>
      <c r="E127" s="28">
        <f t="shared" ca="1" si="38"/>
        <v>12</v>
      </c>
      <c r="F127" s="27">
        <f t="shared" ca="1" si="31"/>
        <v>7.4122807017543861</v>
      </c>
      <c r="G127" s="27">
        <f t="shared" ca="1" si="39"/>
        <v>24.238157894736844</v>
      </c>
      <c r="H127" s="27">
        <f t="shared" ca="1" si="32"/>
        <v>23.7268115942029</v>
      </c>
      <c r="I127" s="27">
        <f t="shared" ca="1" si="33"/>
        <v>63.160144927536237</v>
      </c>
      <c r="J127" s="27">
        <f t="shared" ca="1" si="34"/>
        <v>36.871256038647346</v>
      </c>
      <c r="K127" s="27">
        <f t="shared" ca="1" si="35"/>
        <v>50.015700483091791</v>
      </c>
      <c r="L127" s="27">
        <f t="shared" ca="1" si="36"/>
        <v>30.299033816425123</v>
      </c>
      <c r="M127" s="27">
        <f t="shared" ca="1" si="37"/>
        <v>56.587922705314014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spans="1:41" ht="15" customHeight="1" thickTop="1" thickBot="1" x14ac:dyDescent="0.2">
      <c r="A128" s="4"/>
      <c r="B128" s="22" t="str">
        <f t="array" ref="B128">IFERROR(INDEX(Data!C:C, ROW(B128)-14), "")</f>
        <v>2023-11-13</v>
      </c>
      <c r="C128" s="50">
        <f t="array" ref="C128">IFERROR(INDEX(Data!D:D, ROW(C128)-14), "")</f>
        <v>133</v>
      </c>
      <c r="D128" s="27">
        <f t="shared" ca="1" si="30"/>
        <v>43.443478260869568</v>
      </c>
      <c r="E128" s="28">
        <f t="shared" ca="1" si="38"/>
        <v>12</v>
      </c>
      <c r="F128" s="27">
        <f t="shared" ca="1" si="31"/>
        <v>7.4122807017543861</v>
      </c>
      <c r="G128" s="27">
        <f t="shared" ca="1" si="39"/>
        <v>24.238157894736844</v>
      </c>
      <c r="H128" s="27">
        <f t="shared" ca="1" si="32"/>
        <v>23.7268115942029</v>
      </c>
      <c r="I128" s="27">
        <f t="shared" ca="1" si="33"/>
        <v>63.160144927536237</v>
      </c>
      <c r="J128" s="27">
        <f t="shared" ca="1" si="34"/>
        <v>36.871256038647346</v>
      </c>
      <c r="K128" s="27">
        <f t="shared" ca="1" si="35"/>
        <v>50.015700483091791</v>
      </c>
      <c r="L128" s="27">
        <f t="shared" ca="1" si="36"/>
        <v>30.299033816425123</v>
      </c>
      <c r="M128" s="27">
        <f t="shared" ca="1" si="37"/>
        <v>56.587922705314014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spans="1:41" ht="15" customHeight="1" thickTop="1" thickBot="1" x14ac:dyDescent="0.2">
      <c r="A129" s="4"/>
      <c r="B129" s="22" t="str">
        <f t="array" ref="B129">IFERROR(INDEX(Data!C:C, ROW(B129)-14), "")</f>
        <v>2023-11-14</v>
      </c>
      <c r="C129" s="50">
        <f t="array" ref="C129">IFERROR(INDEX(Data!D:D, ROW(C129)-14), "")</f>
        <v>131</v>
      </c>
      <c r="D129" s="27">
        <f t="shared" ca="1" si="30"/>
        <v>43.443478260869568</v>
      </c>
      <c r="E129" s="28">
        <f t="shared" ca="1" si="38"/>
        <v>2</v>
      </c>
      <c r="F129" s="27">
        <f t="shared" ca="1" si="31"/>
        <v>7.4122807017543861</v>
      </c>
      <c r="G129" s="27">
        <f t="shared" ca="1" si="39"/>
        <v>24.238157894736844</v>
      </c>
      <c r="H129" s="27">
        <f t="shared" ca="1" si="32"/>
        <v>23.7268115942029</v>
      </c>
      <c r="I129" s="27">
        <f t="shared" ca="1" si="33"/>
        <v>63.160144927536237</v>
      </c>
      <c r="J129" s="27">
        <f t="shared" ca="1" si="34"/>
        <v>36.871256038647346</v>
      </c>
      <c r="K129" s="27">
        <f t="shared" ca="1" si="35"/>
        <v>50.015700483091791</v>
      </c>
      <c r="L129" s="27">
        <f t="shared" ca="1" si="36"/>
        <v>30.299033816425123</v>
      </c>
      <c r="M129" s="27">
        <f t="shared" ca="1" si="37"/>
        <v>56.587922705314014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spans="1:41" ht="14" customHeight="1" thickTop="1" x14ac:dyDescent="0.15">
      <c r="A130" s="4"/>
      <c r="B130" s="22" t="str">
        <f t="array" ref="B130">IFERROR(INDEX(Data!C:C, ROW(B130)-14), "")</f>
        <v>2023-11-15</v>
      </c>
      <c r="C130" s="50">
        <f t="array" ref="C130">IFERROR(INDEX(Data!D:D, ROW(C130)-14), "")</f>
        <v>104</v>
      </c>
      <c r="D130" s="27">
        <f t="shared" ca="1" si="30"/>
        <v>43.443478260869568</v>
      </c>
      <c r="E130" s="28">
        <f t="shared" ca="1" si="38"/>
        <v>27</v>
      </c>
      <c r="F130" s="27">
        <f t="shared" ca="1" si="31"/>
        <v>7.4122807017543861</v>
      </c>
      <c r="G130" s="27">
        <f t="shared" ca="1" si="39"/>
        <v>24.238157894736844</v>
      </c>
      <c r="H130" s="27">
        <f t="shared" ca="1" si="32"/>
        <v>23.7268115942029</v>
      </c>
      <c r="I130" s="27">
        <f t="shared" ca="1" si="33"/>
        <v>63.160144927536237</v>
      </c>
      <c r="J130" s="27">
        <f t="shared" ca="1" si="34"/>
        <v>36.871256038647346</v>
      </c>
      <c r="K130" s="27">
        <f t="shared" ca="1" si="35"/>
        <v>50.015700483091791</v>
      </c>
      <c r="L130" s="27">
        <f t="shared" ca="1" si="36"/>
        <v>30.299033816425123</v>
      </c>
      <c r="M130" s="27">
        <f t="shared" ca="1" si="37"/>
        <v>56.587922705314014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spans="1:41" x14ac:dyDescent="0.15">
      <c r="A131" s="4"/>
      <c r="B131" s="55" t="str">
        <f>IF(ISERROR(B45+1),"",IF(ISNUMBER(C131),B45+1,""))</f>
        <v/>
      </c>
      <c r="C131" s="51"/>
      <c r="D131" s="27" t="str">
        <f t="shared" si="30"/>
        <v/>
      </c>
      <c r="E131" s="28" t="str">
        <f ca="1">IF((CELL("row",C131)&lt;($C$14+CELL("row",$C$16))),ABS(C45-C131),"")</f>
        <v/>
      </c>
      <c r="F131" s="27" t="str">
        <f t="shared" si="31"/>
        <v/>
      </c>
      <c r="G131" s="27" t="str">
        <f t="shared" si="39"/>
        <v/>
      </c>
      <c r="H131" s="27" t="str">
        <f t="shared" si="32"/>
        <v/>
      </c>
      <c r="I131" s="27" t="str">
        <f t="shared" si="33"/>
        <v/>
      </c>
      <c r="J131" s="27" t="str">
        <f t="shared" si="34"/>
        <v/>
      </c>
      <c r="K131" s="27" t="str">
        <f t="shared" si="35"/>
        <v/>
      </c>
      <c r="L131" s="27" t="str">
        <f t="shared" si="36"/>
        <v/>
      </c>
      <c r="M131" s="27" t="str">
        <f t="shared" si="37"/>
        <v/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spans="1:41" x14ac:dyDescent="0.15">
      <c r="A132" s="4"/>
      <c r="B132" s="55" t="str">
        <f t="shared" ref="B132:B163" si="40">IF(ISERROR(B131+1),"",IF(ISNUMBER(C132),B131+1,""))</f>
        <v/>
      </c>
      <c r="C132" s="51"/>
      <c r="D132" s="27" t="str">
        <f t="shared" si="30"/>
        <v/>
      </c>
      <c r="E132" s="28" t="str">
        <f t="shared" ref="E132:E163" ca="1" si="41">IF((CELL("row",C132)&lt;($C$14+CELL("row",$C$16))),ABS(C131-C132),"")</f>
        <v/>
      </c>
      <c r="F132" s="27" t="str">
        <f t="shared" si="31"/>
        <v/>
      </c>
      <c r="G132" s="27" t="str">
        <f t="shared" si="39"/>
        <v/>
      </c>
      <c r="H132" s="27" t="str">
        <f t="shared" si="32"/>
        <v/>
      </c>
      <c r="I132" s="27" t="str">
        <f t="shared" si="33"/>
        <v/>
      </c>
      <c r="J132" s="27" t="str">
        <f t="shared" si="34"/>
        <v/>
      </c>
      <c r="K132" s="27" t="str">
        <f t="shared" si="35"/>
        <v/>
      </c>
      <c r="L132" s="27" t="str">
        <f t="shared" si="36"/>
        <v/>
      </c>
      <c r="M132" s="27" t="str">
        <f t="shared" si="37"/>
        <v/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1:41" x14ac:dyDescent="0.15">
      <c r="A133" s="4"/>
      <c r="B133" s="55" t="str">
        <f t="shared" si="40"/>
        <v/>
      </c>
      <c r="C133" s="51"/>
      <c r="D133" s="27" t="str">
        <f t="shared" si="30"/>
        <v/>
      </c>
      <c r="E133" s="28" t="str">
        <f t="shared" ca="1" si="41"/>
        <v/>
      </c>
      <c r="F133" s="27" t="str">
        <f t="shared" si="31"/>
        <v/>
      </c>
      <c r="G133" s="27" t="str">
        <f t="shared" si="39"/>
        <v/>
      </c>
      <c r="H133" s="27" t="str">
        <f t="shared" si="32"/>
        <v/>
      </c>
      <c r="I133" s="27" t="str">
        <f t="shared" si="33"/>
        <v/>
      </c>
      <c r="J133" s="27" t="str">
        <f t="shared" si="34"/>
        <v/>
      </c>
      <c r="K133" s="27" t="str">
        <f t="shared" si="35"/>
        <v/>
      </c>
      <c r="L133" s="27" t="str">
        <f t="shared" si="36"/>
        <v/>
      </c>
      <c r="M133" s="27" t="str">
        <f t="shared" si="37"/>
        <v/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1:41" x14ac:dyDescent="0.15">
      <c r="A134" s="4"/>
      <c r="B134" s="55" t="str">
        <f t="shared" si="40"/>
        <v/>
      </c>
      <c r="C134" s="51"/>
      <c r="D134" s="27" t="str">
        <f t="shared" si="30"/>
        <v/>
      </c>
      <c r="E134" s="28" t="str">
        <f t="shared" ca="1" si="41"/>
        <v/>
      </c>
      <c r="F134" s="27" t="str">
        <f t="shared" si="31"/>
        <v/>
      </c>
      <c r="G134" s="27" t="str">
        <f t="shared" si="39"/>
        <v/>
      </c>
      <c r="H134" s="27" t="str">
        <f t="shared" si="32"/>
        <v/>
      </c>
      <c r="I134" s="27" t="str">
        <f t="shared" si="33"/>
        <v/>
      </c>
      <c r="J134" s="27" t="str">
        <f t="shared" si="34"/>
        <v/>
      </c>
      <c r="K134" s="27" t="str">
        <f t="shared" si="35"/>
        <v/>
      </c>
      <c r="L134" s="27" t="str">
        <f t="shared" si="36"/>
        <v/>
      </c>
      <c r="M134" s="27" t="str">
        <f t="shared" si="37"/>
        <v/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spans="1:41" x14ac:dyDescent="0.15">
      <c r="A135" s="4"/>
      <c r="B135" s="26" t="str">
        <f t="shared" si="40"/>
        <v/>
      </c>
      <c r="C135" s="51"/>
      <c r="D135" s="27" t="str">
        <f t="shared" si="30"/>
        <v/>
      </c>
      <c r="E135" s="28" t="str">
        <f t="shared" ca="1" si="41"/>
        <v/>
      </c>
      <c r="F135" s="27" t="str">
        <f t="shared" si="31"/>
        <v/>
      </c>
      <c r="G135" s="27" t="str">
        <f t="shared" si="39"/>
        <v/>
      </c>
      <c r="H135" s="27" t="str">
        <f t="shared" si="32"/>
        <v/>
      </c>
      <c r="I135" s="27" t="str">
        <f t="shared" si="33"/>
        <v/>
      </c>
      <c r="J135" s="27" t="str">
        <f t="shared" si="34"/>
        <v/>
      </c>
      <c r="K135" s="27" t="str">
        <f t="shared" si="35"/>
        <v/>
      </c>
      <c r="L135" s="27" t="str">
        <f t="shared" si="36"/>
        <v/>
      </c>
      <c r="M135" s="27" t="str">
        <f t="shared" si="37"/>
        <v/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spans="1:41" x14ac:dyDescent="0.15">
      <c r="A136" s="4"/>
      <c r="B136" s="26" t="str">
        <f t="shared" si="40"/>
        <v/>
      </c>
      <c r="C136" s="51"/>
      <c r="D136" s="27" t="str">
        <f t="shared" si="30"/>
        <v/>
      </c>
      <c r="E136" s="28" t="str">
        <f t="shared" ca="1" si="41"/>
        <v/>
      </c>
      <c r="F136" s="27" t="str">
        <f t="shared" si="31"/>
        <v/>
      </c>
      <c r="G136" s="27" t="str">
        <f t="shared" si="39"/>
        <v/>
      </c>
      <c r="H136" s="27" t="str">
        <f t="shared" si="32"/>
        <v/>
      </c>
      <c r="I136" s="27" t="str">
        <f t="shared" si="33"/>
        <v/>
      </c>
      <c r="J136" s="27" t="str">
        <f t="shared" si="34"/>
        <v/>
      </c>
      <c r="K136" s="27" t="str">
        <f t="shared" si="35"/>
        <v/>
      </c>
      <c r="L136" s="27" t="str">
        <f t="shared" si="36"/>
        <v/>
      </c>
      <c r="M136" s="27" t="str">
        <f t="shared" si="37"/>
        <v/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spans="1:41" x14ac:dyDescent="0.15">
      <c r="A137" s="4"/>
      <c r="B137" s="26" t="str">
        <f t="shared" si="40"/>
        <v/>
      </c>
      <c r="C137" s="51"/>
      <c r="D137" s="27" t="str">
        <f t="shared" si="30"/>
        <v/>
      </c>
      <c r="E137" s="28" t="str">
        <f t="shared" ca="1" si="41"/>
        <v/>
      </c>
      <c r="F137" s="27" t="str">
        <f t="shared" si="31"/>
        <v/>
      </c>
      <c r="G137" s="27" t="str">
        <f t="shared" si="39"/>
        <v/>
      </c>
      <c r="H137" s="27" t="str">
        <f t="shared" si="32"/>
        <v/>
      </c>
      <c r="I137" s="27" t="str">
        <f t="shared" si="33"/>
        <v/>
      </c>
      <c r="J137" s="27" t="str">
        <f t="shared" si="34"/>
        <v/>
      </c>
      <c r="K137" s="27" t="str">
        <f t="shared" si="35"/>
        <v/>
      </c>
      <c r="L137" s="27" t="str">
        <f t="shared" si="36"/>
        <v/>
      </c>
      <c r="M137" s="27" t="str">
        <f t="shared" si="37"/>
        <v/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spans="1:41" x14ac:dyDescent="0.15">
      <c r="A138" s="4"/>
      <c r="B138" s="26" t="str">
        <f t="shared" si="40"/>
        <v/>
      </c>
      <c r="C138" s="51"/>
      <c r="D138" s="27" t="str">
        <f t="shared" si="30"/>
        <v/>
      </c>
      <c r="E138" s="28" t="str">
        <f t="shared" ca="1" si="41"/>
        <v/>
      </c>
      <c r="F138" s="27" t="str">
        <f t="shared" si="31"/>
        <v/>
      </c>
      <c r="G138" s="27" t="str">
        <f t="shared" si="39"/>
        <v/>
      </c>
      <c r="H138" s="27" t="str">
        <f t="shared" si="32"/>
        <v/>
      </c>
      <c r="I138" s="27" t="str">
        <f t="shared" si="33"/>
        <v/>
      </c>
      <c r="J138" s="27" t="str">
        <f t="shared" si="34"/>
        <v/>
      </c>
      <c r="K138" s="27" t="str">
        <f t="shared" si="35"/>
        <v/>
      </c>
      <c r="L138" s="27" t="str">
        <f t="shared" si="36"/>
        <v/>
      </c>
      <c r="M138" s="27" t="str">
        <f t="shared" si="37"/>
        <v/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spans="1:41" x14ac:dyDescent="0.15">
      <c r="A139" s="4"/>
      <c r="B139" s="26" t="str">
        <f t="shared" si="40"/>
        <v/>
      </c>
      <c r="C139" s="51"/>
      <c r="D139" s="27" t="str">
        <f t="shared" si="30"/>
        <v/>
      </c>
      <c r="E139" s="28" t="str">
        <f t="shared" ca="1" si="41"/>
        <v/>
      </c>
      <c r="F139" s="27" t="str">
        <f t="shared" si="31"/>
        <v/>
      </c>
      <c r="G139" s="27" t="str">
        <f t="shared" si="39"/>
        <v/>
      </c>
      <c r="H139" s="27" t="str">
        <f t="shared" si="32"/>
        <v/>
      </c>
      <c r="I139" s="27" t="str">
        <f t="shared" si="33"/>
        <v/>
      </c>
      <c r="J139" s="27" t="str">
        <f t="shared" si="34"/>
        <v/>
      </c>
      <c r="K139" s="27" t="str">
        <f t="shared" si="35"/>
        <v/>
      </c>
      <c r="L139" s="27" t="str">
        <f t="shared" si="36"/>
        <v/>
      </c>
      <c r="M139" s="27" t="str">
        <f t="shared" si="37"/>
        <v/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spans="1:41" x14ac:dyDescent="0.15">
      <c r="A140" s="4"/>
      <c r="B140" s="26" t="str">
        <f t="shared" si="40"/>
        <v/>
      </c>
      <c r="C140" s="51"/>
      <c r="D140" s="27" t="str">
        <f t="shared" si="30"/>
        <v/>
      </c>
      <c r="E140" s="28" t="str">
        <f t="shared" ca="1" si="41"/>
        <v/>
      </c>
      <c r="F140" s="27" t="str">
        <f t="shared" si="31"/>
        <v/>
      </c>
      <c r="G140" s="27" t="str">
        <f t="shared" si="39"/>
        <v/>
      </c>
      <c r="H140" s="27" t="str">
        <f t="shared" si="32"/>
        <v/>
      </c>
      <c r="I140" s="27" t="str">
        <f t="shared" si="33"/>
        <v/>
      </c>
      <c r="J140" s="27" t="str">
        <f t="shared" si="34"/>
        <v/>
      </c>
      <c r="K140" s="27" t="str">
        <f t="shared" si="35"/>
        <v/>
      </c>
      <c r="L140" s="27" t="str">
        <f t="shared" si="36"/>
        <v/>
      </c>
      <c r="M140" s="27" t="str">
        <f t="shared" si="37"/>
        <v/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spans="1:41" x14ac:dyDescent="0.15">
      <c r="A141" s="4"/>
      <c r="B141" s="26" t="str">
        <f t="shared" si="40"/>
        <v/>
      </c>
      <c r="C141" s="51"/>
      <c r="D141" s="27" t="str">
        <f t="shared" si="30"/>
        <v/>
      </c>
      <c r="E141" s="28" t="str">
        <f t="shared" ca="1" si="41"/>
        <v/>
      </c>
      <c r="F141" s="27" t="str">
        <f t="shared" si="31"/>
        <v/>
      </c>
      <c r="G141" s="27" t="str">
        <f t="shared" si="39"/>
        <v/>
      </c>
      <c r="H141" s="27" t="str">
        <f t="shared" si="32"/>
        <v/>
      </c>
      <c r="I141" s="27" t="str">
        <f t="shared" si="33"/>
        <v/>
      </c>
      <c r="J141" s="27" t="str">
        <f t="shared" si="34"/>
        <v/>
      </c>
      <c r="K141" s="27" t="str">
        <f t="shared" si="35"/>
        <v/>
      </c>
      <c r="L141" s="27" t="str">
        <f t="shared" si="36"/>
        <v/>
      </c>
      <c r="M141" s="27" t="str">
        <f t="shared" si="37"/>
        <v/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spans="1:41" x14ac:dyDescent="0.15">
      <c r="A142" s="4"/>
      <c r="B142" s="26" t="str">
        <f t="shared" si="40"/>
        <v/>
      </c>
      <c r="C142" s="51"/>
      <c r="D142" s="27" t="str">
        <f t="shared" si="30"/>
        <v/>
      </c>
      <c r="E142" s="28" t="str">
        <f t="shared" ca="1" si="41"/>
        <v/>
      </c>
      <c r="F142" s="27" t="str">
        <f t="shared" si="31"/>
        <v/>
      </c>
      <c r="G142" s="27" t="str">
        <f t="shared" si="39"/>
        <v/>
      </c>
      <c r="H142" s="27" t="str">
        <f t="shared" si="32"/>
        <v/>
      </c>
      <c r="I142" s="27" t="str">
        <f t="shared" si="33"/>
        <v/>
      </c>
      <c r="J142" s="27" t="str">
        <f t="shared" si="34"/>
        <v/>
      </c>
      <c r="K142" s="27" t="str">
        <f t="shared" si="35"/>
        <v/>
      </c>
      <c r="L142" s="27" t="str">
        <f t="shared" si="36"/>
        <v/>
      </c>
      <c r="M142" s="27" t="str">
        <f t="shared" si="37"/>
        <v/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spans="1:41" x14ac:dyDescent="0.15">
      <c r="A143" s="4"/>
      <c r="B143" s="26" t="str">
        <f t="shared" si="40"/>
        <v/>
      </c>
      <c r="C143" s="51"/>
      <c r="D143" s="27" t="str">
        <f t="shared" si="30"/>
        <v/>
      </c>
      <c r="E143" s="28" t="str">
        <f t="shared" ca="1" si="41"/>
        <v/>
      </c>
      <c r="F143" s="27" t="str">
        <f t="shared" si="31"/>
        <v/>
      </c>
      <c r="G143" s="27" t="str">
        <f t="shared" si="39"/>
        <v/>
      </c>
      <c r="H143" s="27" t="str">
        <f t="shared" si="32"/>
        <v/>
      </c>
      <c r="I143" s="27" t="str">
        <f t="shared" si="33"/>
        <v/>
      </c>
      <c r="J143" s="27" t="str">
        <f t="shared" si="34"/>
        <v/>
      </c>
      <c r="K143" s="27" t="str">
        <f t="shared" si="35"/>
        <v/>
      </c>
      <c r="L143" s="27" t="str">
        <f t="shared" si="36"/>
        <v/>
      </c>
      <c r="M143" s="27" t="str">
        <f t="shared" si="37"/>
        <v/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spans="1:41" x14ac:dyDescent="0.15">
      <c r="A144" s="4"/>
      <c r="B144" s="26" t="str">
        <f t="shared" si="40"/>
        <v/>
      </c>
      <c r="C144" s="51"/>
      <c r="D144" s="27" t="str">
        <f t="shared" ref="D144:D175" si="42">IF(ISNUMBER(C144),AVERAGE(DataMn),"")</f>
        <v/>
      </c>
      <c r="E144" s="28" t="str">
        <f t="shared" ca="1" si="41"/>
        <v/>
      </c>
      <c r="F144" s="27" t="str">
        <f t="shared" ref="F144:F175" si="43">IF(ISNUMBER(C144),AVERAGE(RangeMn),"")</f>
        <v/>
      </c>
      <c r="G144" s="27" t="str">
        <f t="shared" si="39"/>
        <v/>
      </c>
      <c r="H144" s="27" t="str">
        <f t="shared" ref="H144:H175" si="44">IF(ISNUMBER(C144),D144-(2.66*F144),"")</f>
        <v/>
      </c>
      <c r="I144" s="27" t="str">
        <f t="shared" ref="I144:I175" si="45">IF(ISNUMBER(C144),D144+(2.66*F144),"")</f>
        <v/>
      </c>
      <c r="J144" s="27" t="str">
        <f t="shared" ref="J144:J175" si="46">IF(ISNUMBER(C144),D144-(2.66*F144)*(1/3),"")</f>
        <v/>
      </c>
      <c r="K144" s="27" t="str">
        <f t="shared" ref="K144:K175" si="47">IF(ISNUMBER(C144),D144+(2.66*F144)*(1/3),"")</f>
        <v/>
      </c>
      <c r="L144" s="27" t="str">
        <f t="shared" ref="L144:L175" si="48">IF(ISNUMBER(C144),D144-(2.66*F144)*(2/3),"")</f>
        <v/>
      </c>
      <c r="M144" s="27" t="str">
        <f t="shared" ref="M144:M175" si="49">IF(ISNUMBER(C144),D144+(2.66*F144)*(2/3),"")</f>
        <v/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spans="1:41" x14ac:dyDescent="0.15">
      <c r="A145" s="4"/>
      <c r="B145" s="26" t="str">
        <f t="shared" si="40"/>
        <v/>
      </c>
      <c r="C145" s="51"/>
      <c r="D145" s="27" t="str">
        <f t="shared" si="42"/>
        <v/>
      </c>
      <c r="E145" s="28" t="str">
        <f t="shared" ca="1" si="41"/>
        <v/>
      </c>
      <c r="F145" s="27" t="str">
        <f t="shared" si="43"/>
        <v/>
      </c>
      <c r="G145" s="27" t="str">
        <f t="shared" ref="G145:G176" si="50">IF(ISNUMBER(F145),F$17*3.27,"")</f>
        <v/>
      </c>
      <c r="H145" s="27" t="str">
        <f t="shared" si="44"/>
        <v/>
      </c>
      <c r="I145" s="27" t="str">
        <f t="shared" si="45"/>
        <v/>
      </c>
      <c r="J145" s="27" t="str">
        <f t="shared" si="46"/>
        <v/>
      </c>
      <c r="K145" s="27" t="str">
        <f t="shared" si="47"/>
        <v/>
      </c>
      <c r="L145" s="27" t="str">
        <f t="shared" si="48"/>
        <v/>
      </c>
      <c r="M145" s="27" t="str">
        <f t="shared" si="49"/>
        <v/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spans="1:41" x14ac:dyDescent="0.15">
      <c r="A146" s="4"/>
      <c r="B146" s="26" t="str">
        <f t="shared" si="40"/>
        <v/>
      </c>
      <c r="C146" s="51"/>
      <c r="D146" s="27" t="str">
        <f t="shared" si="42"/>
        <v/>
      </c>
      <c r="E146" s="28" t="str">
        <f t="shared" ca="1" si="41"/>
        <v/>
      </c>
      <c r="F146" s="27" t="str">
        <f t="shared" si="43"/>
        <v/>
      </c>
      <c r="G146" s="27" t="str">
        <f t="shared" si="50"/>
        <v/>
      </c>
      <c r="H146" s="27" t="str">
        <f t="shared" si="44"/>
        <v/>
      </c>
      <c r="I146" s="27" t="str">
        <f t="shared" si="45"/>
        <v/>
      </c>
      <c r="J146" s="27" t="str">
        <f t="shared" si="46"/>
        <v/>
      </c>
      <c r="K146" s="27" t="str">
        <f t="shared" si="47"/>
        <v/>
      </c>
      <c r="L146" s="27" t="str">
        <f t="shared" si="48"/>
        <v/>
      </c>
      <c r="M146" s="27" t="str">
        <f t="shared" si="49"/>
        <v/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 spans="1:41" x14ac:dyDescent="0.15">
      <c r="A147" s="4"/>
      <c r="B147" s="26" t="str">
        <f t="shared" si="40"/>
        <v/>
      </c>
      <c r="C147" s="51"/>
      <c r="D147" s="27" t="str">
        <f t="shared" si="42"/>
        <v/>
      </c>
      <c r="E147" s="28" t="str">
        <f t="shared" ca="1" si="41"/>
        <v/>
      </c>
      <c r="F147" s="27" t="str">
        <f t="shared" si="43"/>
        <v/>
      </c>
      <c r="G147" s="27" t="str">
        <f t="shared" si="50"/>
        <v/>
      </c>
      <c r="H147" s="27" t="str">
        <f t="shared" si="44"/>
        <v/>
      </c>
      <c r="I147" s="27" t="str">
        <f t="shared" si="45"/>
        <v/>
      </c>
      <c r="J147" s="27" t="str">
        <f t="shared" si="46"/>
        <v/>
      </c>
      <c r="K147" s="27" t="str">
        <f t="shared" si="47"/>
        <v/>
      </c>
      <c r="L147" s="27" t="str">
        <f t="shared" si="48"/>
        <v/>
      </c>
      <c r="M147" s="27" t="str">
        <f t="shared" si="49"/>
        <v/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spans="1:41" x14ac:dyDescent="0.15">
      <c r="A148" s="4"/>
      <c r="B148" s="26" t="str">
        <f t="shared" si="40"/>
        <v/>
      </c>
      <c r="C148" s="51"/>
      <c r="D148" s="27" t="str">
        <f t="shared" si="42"/>
        <v/>
      </c>
      <c r="E148" s="28" t="str">
        <f t="shared" ca="1" si="41"/>
        <v/>
      </c>
      <c r="F148" s="27" t="str">
        <f t="shared" si="43"/>
        <v/>
      </c>
      <c r="G148" s="27" t="str">
        <f t="shared" si="50"/>
        <v/>
      </c>
      <c r="H148" s="27" t="str">
        <f t="shared" si="44"/>
        <v/>
      </c>
      <c r="I148" s="27" t="str">
        <f t="shared" si="45"/>
        <v/>
      </c>
      <c r="J148" s="27" t="str">
        <f t="shared" si="46"/>
        <v/>
      </c>
      <c r="K148" s="27" t="str">
        <f t="shared" si="47"/>
        <v/>
      </c>
      <c r="L148" s="27" t="str">
        <f t="shared" si="48"/>
        <v/>
      </c>
      <c r="M148" s="27" t="str">
        <f t="shared" si="49"/>
        <v/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spans="1:41" x14ac:dyDescent="0.15">
      <c r="A149" s="4"/>
      <c r="B149" s="26" t="str">
        <f t="shared" si="40"/>
        <v/>
      </c>
      <c r="C149" s="51"/>
      <c r="D149" s="27" t="str">
        <f t="shared" si="42"/>
        <v/>
      </c>
      <c r="E149" s="28" t="str">
        <f t="shared" ca="1" si="41"/>
        <v/>
      </c>
      <c r="F149" s="27" t="str">
        <f t="shared" si="43"/>
        <v/>
      </c>
      <c r="G149" s="27" t="str">
        <f t="shared" si="50"/>
        <v/>
      </c>
      <c r="H149" s="27" t="str">
        <f t="shared" si="44"/>
        <v/>
      </c>
      <c r="I149" s="27" t="str">
        <f t="shared" si="45"/>
        <v/>
      </c>
      <c r="J149" s="27" t="str">
        <f t="shared" si="46"/>
        <v/>
      </c>
      <c r="K149" s="27" t="str">
        <f t="shared" si="47"/>
        <v/>
      </c>
      <c r="L149" s="27" t="str">
        <f t="shared" si="48"/>
        <v/>
      </c>
      <c r="M149" s="27" t="str">
        <f t="shared" si="49"/>
        <v/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spans="1:41" x14ac:dyDescent="0.15">
      <c r="A150" s="4"/>
      <c r="B150" s="26" t="str">
        <f t="shared" si="40"/>
        <v/>
      </c>
      <c r="C150" s="51"/>
      <c r="D150" s="27" t="str">
        <f t="shared" si="42"/>
        <v/>
      </c>
      <c r="E150" s="28" t="str">
        <f t="shared" ca="1" si="41"/>
        <v/>
      </c>
      <c r="F150" s="27" t="str">
        <f t="shared" si="43"/>
        <v/>
      </c>
      <c r="G150" s="27" t="str">
        <f t="shared" si="50"/>
        <v/>
      </c>
      <c r="H150" s="27" t="str">
        <f t="shared" si="44"/>
        <v/>
      </c>
      <c r="I150" s="27" t="str">
        <f t="shared" si="45"/>
        <v/>
      </c>
      <c r="J150" s="27" t="str">
        <f t="shared" si="46"/>
        <v/>
      </c>
      <c r="K150" s="27" t="str">
        <f t="shared" si="47"/>
        <v/>
      </c>
      <c r="L150" s="27" t="str">
        <f t="shared" si="48"/>
        <v/>
      </c>
      <c r="M150" s="27" t="str">
        <f t="shared" si="49"/>
        <v/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spans="1:41" x14ac:dyDescent="0.15">
      <c r="A151" s="4"/>
      <c r="B151" s="26" t="str">
        <f t="shared" si="40"/>
        <v/>
      </c>
      <c r="C151" s="51"/>
      <c r="D151" s="27" t="str">
        <f t="shared" si="42"/>
        <v/>
      </c>
      <c r="E151" s="28" t="str">
        <f t="shared" ca="1" si="41"/>
        <v/>
      </c>
      <c r="F151" s="27" t="str">
        <f t="shared" si="43"/>
        <v/>
      </c>
      <c r="G151" s="27" t="str">
        <f t="shared" si="50"/>
        <v/>
      </c>
      <c r="H151" s="27" t="str">
        <f t="shared" si="44"/>
        <v/>
      </c>
      <c r="I151" s="27" t="str">
        <f t="shared" si="45"/>
        <v/>
      </c>
      <c r="J151" s="27" t="str">
        <f t="shared" si="46"/>
        <v/>
      </c>
      <c r="K151" s="27" t="str">
        <f t="shared" si="47"/>
        <v/>
      </c>
      <c r="L151" s="27" t="str">
        <f t="shared" si="48"/>
        <v/>
      </c>
      <c r="M151" s="27" t="str">
        <f t="shared" si="49"/>
        <v/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spans="1:41" x14ac:dyDescent="0.15">
      <c r="A152" s="4"/>
      <c r="B152" s="26" t="str">
        <f t="shared" si="40"/>
        <v/>
      </c>
      <c r="C152" s="51"/>
      <c r="D152" s="27" t="str">
        <f t="shared" si="42"/>
        <v/>
      </c>
      <c r="E152" s="28" t="str">
        <f t="shared" ca="1" si="41"/>
        <v/>
      </c>
      <c r="F152" s="27" t="str">
        <f t="shared" si="43"/>
        <v/>
      </c>
      <c r="G152" s="27" t="str">
        <f t="shared" si="50"/>
        <v/>
      </c>
      <c r="H152" s="27" t="str">
        <f t="shared" si="44"/>
        <v/>
      </c>
      <c r="I152" s="27" t="str">
        <f t="shared" si="45"/>
        <v/>
      </c>
      <c r="J152" s="27" t="str">
        <f t="shared" si="46"/>
        <v/>
      </c>
      <c r="K152" s="27" t="str">
        <f t="shared" si="47"/>
        <v/>
      </c>
      <c r="L152" s="27" t="str">
        <f t="shared" si="48"/>
        <v/>
      </c>
      <c r="M152" s="27" t="str">
        <f t="shared" si="49"/>
        <v/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spans="1:41" x14ac:dyDescent="0.15">
      <c r="A153" s="4"/>
      <c r="B153" s="26" t="str">
        <f t="shared" si="40"/>
        <v/>
      </c>
      <c r="C153" s="51"/>
      <c r="D153" s="27" t="str">
        <f t="shared" si="42"/>
        <v/>
      </c>
      <c r="E153" s="28" t="str">
        <f t="shared" ca="1" si="41"/>
        <v/>
      </c>
      <c r="F153" s="27" t="str">
        <f t="shared" si="43"/>
        <v/>
      </c>
      <c r="G153" s="27" t="str">
        <f t="shared" si="50"/>
        <v/>
      </c>
      <c r="H153" s="27" t="str">
        <f t="shared" si="44"/>
        <v/>
      </c>
      <c r="I153" s="27" t="str">
        <f t="shared" si="45"/>
        <v/>
      </c>
      <c r="J153" s="27" t="str">
        <f t="shared" si="46"/>
        <v/>
      </c>
      <c r="K153" s="27" t="str">
        <f t="shared" si="47"/>
        <v/>
      </c>
      <c r="L153" s="27" t="str">
        <f t="shared" si="48"/>
        <v/>
      </c>
      <c r="M153" s="27" t="str">
        <f t="shared" si="49"/>
        <v/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x14ac:dyDescent="0.15">
      <c r="A154" s="4"/>
      <c r="B154" s="26" t="str">
        <f t="shared" si="40"/>
        <v/>
      </c>
      <c r="C154" s="51"/>
      <c r="D154" s="27" t="str">
        <f t="shared" si="42"/>
        <v/>
      </c>
      <c r="E154" s="28" t="str">
        <f t="shared" ca="1" si="41"/>
        <v/>
      </c>
      <c r="F154" s="27" t="str">
        <f t="shared" si="43"/>
        <v/>
      </c>
      <c r="G154" s="27" t="str">
        <f t="shared" si="50"/>
        <v/>
      </c>
      <c r="H154" s="27" t="str">
        <f t="shared" si="44"/>
        <v/>
      </c>
      <c r="I154" s="27" t="str">
        <f t="shared" si="45"/>
        <v/>
      </c>
      <c r="J154" s="27" t="str">
        <f t="shared" si="46"/>
        <v/>
      </c>
      <c r="K154" s="27" t="str">
        <f t="shared" si="47"/>
        <v/>
      </c>
      <c r="L154" s="27" t="str">
        <f t="shared" si="48"/>
        <v/>
      </c>
      <c r="M154" s="27" t="str">
        <f t="shared" si="49"/>
        <v/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x14ac:dyDescent="0.15">
      <c r="A155" s="4"/>
      <c r="B155" s="26" t="str">
        <f t="shared" si="40"/>
        <v/>
      </c>
      <c r="C155" s="51"/>
      <c r="D155" s="27" t="str">
        <f t="shared" si="42"/>
        <v/>
      </c>
      <c r="E155" s="28" t="str">
        <f t="shared" ca="1" si="41"/>
        <v/>
      </c>
      <c r="F155" s="27" t="str">
        <f t="shared" si="43"/>
        <v/>
      </c>
      <c r="G155" s="27" t="str">
        <f t="shared" si="50"/>
        <v/>
      </c>
      <c r="H155" s="27" t="str">
        <f t="shared" si="44"/>
        <v/>
      </c>
      <c r="I155" s="27" t="str">
        <f t="shared" si="45"/>
        <v/>
      </c>
      <c r="J155" s="27" t="str">
        <f t="shared" si="46"/>
        <v/>
      </c>
      <c r="K155" s="27" t="str">
        <f t="shared" si="47"/>
        <v/>
      </c>
      <c r="L155" s="27" t="str">
        <f t="shared" si="48"/>
        <v/>
      </c>
      <c r="M155" s="27" t="str">
        <f t="shared" si="49"/>
        <v/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x14ac:dyDescent="0.15">
      <c r="A156" s="4"/>
      <c r="B156" s="26" t="str">
        <f t="shared" si="40"/>
        <v/>
      </c>
      <c r="C156" s="51"/>
      <c r="D156" s="27" t="str">
        <f t="shared" si="42"/>
        <v/>
      </c>
      <c r="E156" s="28" t="str">
        <f t="shared" ca="1" si="41"/>
        <v/>
      </c>
      <c r="F156" s="27" t="str">
        <f t="shared" si="43"/>
        <v/>
      </c>
      <c r="G156" s="27" t="str">
        <f t="shared" si="50"/>
        <v/>
      </c>
      <c r="H156" s="27" t="str">
        <f t="shared" si="44"/>
        <v/>
      </c>
      <c r="I156" s="27" t="str">
        <f t="shared" si="45"/>
        <v/>
      </c>
      <c r="J156" s="27" t="str">
        <f t="shared" si="46"/>
        <v/>
      </c>
      <c r="K156" s="27" t="str">
        <f t="shared" si="47"/>
        <v/>
      </c>
      <c r="L156" s="27" t="str">
        <f t="shared" si="48"/>
        <v/>
      </c>
      <c r="M156" s="27" t="str">
        <f t="shared" si="49"/>
        <v/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x14ac:dyDescent="0.15">
      <c r="A157" s="4"/>
      <c r="B157" s="26" t="str">
        <f t="shared" si="40"/>
        <v/>
      </c>
      <c r="C157" s="51"/>
      <c r="D157" s="27" t="str">
        <f t="shared" si="42"/>
        <v/>
      </c>
      <c r="E157" s="28" t="str">
        <f t="shared" ca="1" si="41"/>
        <v/>
      </c>
      <c r="F157" s="27" t="str">
        <f t="shared" si="43"/>
        <v/>
      </c>
      <c r="G157" s="27" t="str">
        <f t="shared" si="50"/>
        <v/>
      </c>
      <c r="H157" s="27" t="str">
        <f t="shared" si="44"/>
        <v/>
      </c>
      <c r="I157" s="27" t="str">
        <f t="shared" si="45"/>
        <v/>
      </c>
      <c r="J157" s="27" t="str">
        <f t="shared" si="46"/>
        <v/>
      </c>
      <c r="K157" s="27" t="str">
        <f t="shared" si="47"/>
        <v/>
      </c>
      <c r="L157" s="27" t="str">
        <f t="shared" si="48"/>
        <v/>
      </c>
      <c r="M157" s="27" t="str">
        <f t="shared" si="49"/>
        <v/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x14ac:dyDescent="0.15">
      <c r="A158" s="4"/>
      <c r="B158" s="26" t="str">
        <f t="shared" si="40"/>
        <v/>
      </c>
      <c r="C158" s="51"/>
      <c r="D158" s="27" t="str">
        <f t="shared" si="42"/>
        <v/>
      </c>
      <c r="E158" s="28" t="str">
        <f t="shared" ca="1" si="41"/>
        <v/>
      </c>
      <c r="F158" s="27" t="str">
        <f t="shared" si="43"/>
        <v/>
      </c>
      <c r="G158" s="27" t="str">
        <f t="shared" si="50"/>
        <v/>
      </c>
      <c r="H158" s="27" t="str">
        <f t="shared" si="44"/>
        <v/>
      </c>
      <c r="I158" s="27" t="str">
        <f t="shared" si="45"/>
        <v/>
      </c>
      <c r="J158" s="27" t="str">
        <f t="shared" si="46"/>
        <v/>
      </c>
      <c r="K158" s="27" t="str">
        <f t="shared" si="47"/>
        <v/>
      </c>
      <c r="L158" s="27" t="str">
        <f t="shared" si="48"/>
        <v/>
      </c>
      <c r="M158" s="27" t="str">
        <f t="shared" si="49"/>
        <v/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x14ac:dyDescent="0.15">
      <c r="A159" s="4"/>
      <c r="B159" s="26" t="str">
        <f t="shared" si="40"/>
        <v/>
      </c>
      <c r="C159" s="51"/>
      <c r="D159" s="27" t="str">
        <f t="shared" si="42"/>
        <v/>
      </c>
      <c r="E159" s="28" t="str">
        <f t="shared" ca="1" si="41"/>
        <v/>
      </c>
      <c r="F159" s="27" t="str">
        <f t="shared" si="43"/>
        <v/>
      </c>
      <c r="G159" s="27" t="str">
        <f t="shared" si="50"/>
        <v/>
      </c>
      <c r="H159" s="27" t="str">
        <f t="shared" si="44"/>
        <v/>
      </c>
      <c r="I159" s="27" t="str">
        <f t="shared" si="45"/>
        <v/>
      </c>
      <c r="J159" s="27" t="str">
        <f t="shared" si="46"/>
        <v/>
      </c>
      <c r="K159" s="27" t="str">
        <f t="shared" si="47"/>
        <v/>
      </c>
      <c r="L159" s="27" t="str">
        <f t="shared" si="48"/>
        <v/>
      </c>
      <c r="M159" s="27" t="str">
        <f t="shared" si="49"/>
        <v/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x14ac:dyDescent="0.15">
      <c r="A160" s="4"/>
      <c r="B160" s="26" t="str">
        <f t="shared" si="40"/>
        <v/>
      </c>
      <c r="C160" s="51"/>
      <c r="D160" s="27" t="str">
        <f t="shared" si="42"/>
        <v/>
      </c>
      <c r="E160" s="28" t="str">
        <f t="shared" ca="1" si="41"/>
        <v/>
      </c>
      <c r="F160" s="27" t="str">
        <f t="shared" si="43"/>
        <v/>
      </c>
      <c r="G160" s="27" t="str">
        <f t="shared" si="50"/>
        <v/>
      </c>
      <c r="H160" s="27" t="str">
        <f t="shared" si="44"/>
        <v/>
      </c>
      <c r="I160" s="27" t="str">
        <f t="shared" si="45"/>
        <v/>
      </c>
      <c r="J160" s="27" t="str">
        <f t="shared" si="46"/>
        <v/>
      </c>
      <c r="K160" s="27" t="str">
        <f t="shared" si="47"/>
        <v/>
      </c>
      <c r="L160" s="27" t="str">
        <f t="shared" si="48"/>
        <v/>
      </c>
      <c r="M160" s="27" t="str">
        <f t="shared" si="49"/>
        <v/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x14ac:dyDescent="0.15">
      <c r="A161" s="4"/>
      <c r="B161" s="26" t="str">
        <f t="shared" si="40"/>
        <v/>
      </c>
      <c r="C161" s="51"/>
      <c r="D161" s="27" t="str">
        <f t="shared" si="42"/>
        <v/>
      </c>
      <c r="E161" s="28" t="str">
        <f t="shared" ca="1" si="41"/>
        <v/>
      </c>
      <c r="F161" s="27" t="str">
        <f t="shared" si="43"/>
        <v/>
      </c>
      <c r="G161" s="27" t="str">
        <f t="shared" si="50"/>
        <v/>
      </c>
      <c r="H161" s="27" t="str">
        <f t="shared" si="44"/>
        <v/>
      </c>
      <c r="I161" s="27" t="str">
        <f t="shared" si="45"/>
        <v/>
      </c>
      <c r="J161" s="27" t="str">
        <f t="shared" si="46"/>
        <v/>
      </c>
      <c r="K161" s="27" t="str">
        <f t="shared" si="47"/>
        <v/>
      </c>
      <c r="L161" s="27" t="str">
        <f t="shared" si="48"/>
        <v/>
      </c>
      <c r="M161" s="27" t="str">
        <f t="shared" si="49"/>
        <v/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x14ac:dyDescent="0.15">
      <c r="A162" s="4"/>
      <c r="B162" s="26" t="str">
        <f t="shared" si="40"/>
        <v/>
      </c>
      <c r="C162" s="51"/>
      <c r="D162" s="27" t="str">
        <f t="shared" si="42"/>
        <v/>
      </c>
      <c r="E162" s="28" t="str">
        <f t="shared" ca="1" si="41"/>
        <v/>
      </c>
      <c r="F162" s="27" t="str">
        <f t="shared" si="43"/>
        <v/>
      </c>
      <c r="G162" s="27" t="str">
        <f t="shared" si="50"/>
        <v/>
      </c>
      <c r="H162" s="27" t="str">
        <f t="shared" si="44"/>
        <v/>
      </c>
      <c r="I162" s="27" t="str">
        <f t="shared" si="45"/>
        <v/>
      </c>
      <c r="J162" s="27" t="str">
        <f t="shared" si="46"/>
        <v/>
      </c>
      <c r="K162" s="27" t="str">
        <f t="shared" si="47"/>
        <v/>
      </c>
      <c r="L162" s="27" t="str">
        <f t="shared" si="48"/>
        <v/>
      </c>
      <c r="M162" s="27" t="str">
        <f t="shared" si="49"/>
        <v/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x14ac:dyDescent="0.15">
      <c r="A163" s="4"/>
      <c r="B163" s="26" t="str">
        <f t="shared" si="40"/>
        <v/>
      </c>
      <c r="C163" s="51"/>
      <c r="D163" s="27" t="str">
        <f t="shared" si="42"/>
        <v/>
      </c>
      <c r="E163" s="28" t="str">
        <f t="shared" ca="1" si="41"/>
        <v/>
      </c>
      <c r="F163" s="27" t="str">
        <f t="shared" si="43"/>
        <v/>
      </c>
      <c r="G163" s="27" t="str">
        <f t="shared" si="50"/>
        <v/>
      </c>
      <c r="H163" s="27" t="str">
        <f t="shared" si="44"/>
        <v/>
      </c>
      <c r="I163" s="27" t="str">
        <f t="shared" si="45"/>
        <v/>
      </c>
      <c r="J163" s="27" t="str">
        <f t="shared" si="46"/>
        <v/>
      </c>
      <c r="K163" s="27" t="str">
        <f t="shared" si="47"/>
        <v/>
      </c>
      <c r="L163" s="27" t="str">
        <f t="shared" si="48"/>
        <v/>
      </c>
      <c r="M163" s="27" t="str">
        <f t="shared" si="49"/>
        <v/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x14ac:dyDescent="0.15">
      <c r="A164" s="4"/>
      <c r="B164" s="26" t="str">
        <f t="shared" ref="B164:B195" si="51">IF(ISERROR(B163+1),"",IF(ISNUMBER(C164),B163+1,""))</f>
        <v/>
      </c>
      <c r="C164" s="51"/>
      <c r="D164" s="27" t="str">
        <f t="shared" si="42"/>
        <v/>
      </c>
      <c r="E164" s="28" t="str">
        <f t="shared" ref="E164:E195" ca="1" si="52">IF((CELL("row",C164)&lt;($C$14+CELL("row",$C$16))),ABS(C163-C164),"")</f>
        <v/>
      </c>
      <c r="F164" s="27" t="str">
        <f t="shared" si="43"/>
        <v/>
      </c>
      <c r="G164" s="27" t="str">
        <f t="shared" si="50"/>
        <v/>
      </c>
      <c r="H164" s="27" t="str">
        <f t="shared" si="44"/>
        <v/>
      </c>
      <c r="I164" s="27" t="str">
        <f t="shared" si="45"/>
        <v/>
      </c>
      <c r="J164" s="27" t="str">
        <f t="shared" si="46"/>
        <v/>
      </c>
      <c r="K164" s="27" t="str">
        <f t="shared" si="47"/>
        <v/>
      </c>
      <c r="L164" s="27" t="str">
        <f t="shared" si="48"/>
        <v/>
      </c>
      <c r="M164" s="27" t="str">
        <f t="shared" si="49"/>
        <v/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x14ac:dyDescent="0.15">
      <c r="A165" s="4"/>
      <c r="B165" s="26" t="str">
        <f t="shared" si="51"/>
        <v/>
      </c>
      <c r="C165" s="51"/>
      <c r="D165" s="27" t="str">
        <f t="shared" si="42"/>
        <v/>
      </c>
      <c r="E165" s="28" t="str">
        <f t="shared" ca="1" si="52"/>
        <v/>
      </c>
      <c r="F165" s="27" t="str">
        <f t="shared" si="43"/>
        <v/>
      </c>
      <c r="G165" s="27" t="str">
        <f t="shared" si="50"/>
        <v/>
      </c>
      <c r="H165" s="27" t="str">
        <f t="shared" si="44"/>
        <v/>
      </c>
      <c r="I165" s="27" t="str">
        <f t="shared" si="45"/>
        <v/>
      </c>
      <c r="J165" s="27" t="str">
        <f t="shared" si="46"/>
        <v/>
      </c>
      <c r="K165" s="27" t="str">
        <f t="shared" si="47"/>
        <v/>
      </c>
      <c r="L165" s="27" t="str">
        <f t="shared" si="48"/>
        <v/>
      </c>
      <c r="M165" s="27" t="str">
        <f t="shared" si="49"/>
        <v/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x14ac:dyDescent="0.15">
      <c r="A166" s="4"/>
      <c r="B166" s="26" t="str">
        <f t="shared" si="51"/>
        <v/>
      </c>
      <c r="C166" s="51"/>
      <c r="D166" s="27" t="str">
        <f t="shared" si="42"/>
        <v/>
      </c>
      <c r="E166" s="28" t="str">
        <f t="shared" ca="1" si="52"/>
        <v/>
      </c>
      <c r="F166" s="27" t="str">
        <f t="shared" si="43"/>
        <v/>
      </c>
      <c r="G166" s="27" t="str">
        <f t="shared" si="50"/>
        <v/>
      </c>
      <c r="H166" s="27" t="str">
        <f t="shared" si="44"/>
        <v/>
      </c>
      <c r="I166" s="27" t="str">
        <f t="shared" si="45"/>
        <v/>
      </c>
      <c r="J166" s="27" t="str">
        <f t="shared" si="46"/>
        <v/>
      </c>
      <c r="K166" s="27" t="str">
        <f t="shared" si="47"/>
        <v/>
      </c>
      <c r="L166" s="27" t="str">
        <f t="shared" si="48"/>
        <v/>
      </c>
      <c r="M166" s="27" t="str">
        <f t="shared" si="49"/>
        <v/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x14ac:dyDescent="0.15">
      <c r="A167" s="4"/>
      <c r="B167" s="26" t="str">
        <f t="shared" si="51"/>
        <v/>
      </c>
      <c r="C167" s="51"/>
      <c r="D167" s="27" t="str">
        <f t="shared" si="42"/>
        <v/>
      </c>
      <c r="E167" s="28" t="str">
        <f t="shared" ca="1" si="52"/>
        <v/>
      </c>
      <c r="F167" s="27" t="str">
        <f t="shared" si="43"/>
        <v/>
      </c>
      <c r="G167" s="27" t="str">
        <f t="shared" si="50"/>
        <v/>
      </c>
      <c r="H167" s="27" t="str">
        <f t="shared" si="44"/>
        <v/>
      </c>
      <c r="I167" s="27" t="str">
        <f t="shared" si="45"/>
        <v/>
      </c>
      <c r="J167" s="27" t="str">
        <f t="shared" si="46"/>
        <v/>
      </c>
      <c r="K167" s="27" t="str">
        <f t="shared" si="47"/>
        <v/>
      </c>
      <c r="L167" s="27" t="str">
        <f t="shared" si="48"/>
        <v/>
      </c>
      <c r="M167" s="27" t="str">
        <f t="shared" si="49"/>
        <v/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4" customHeight="1" x14ac:dyDescent="0.15">
      <c r="A168" s="4"/>
      <c r="B168" s="26" t="str">
        <f t="shared" si="51"/>
        <v/>
      </c>
      <c r="C168" s="51"/>
      <c r="D168" s="27" t="str">
        <f t="shared" si="42"/>
        <v/>
      </c>
      <c r="E168" s="28" t="str">
        <f t="shared" ca="1" si="52"/>
        <v/>
      </c>
      <c r="F168" s="27" t="str">
        <f t="shared" si="43"/>
        <v/>
      </c>
      <c r="G168" s="27" t="str">
        <f t="shared" si="50"/>
        <v/>
      </c>
      <c r="H168" s="27" t="str">
        <f t="shared" si="44"/>
        <v/>
      </c>
      <c r="I168" s="27" t="str">
        <f t="shared" si="45"/>
        <v/>
      </c>
      <c r="J168" s="27" t="str">
        <f t="shared" si="46"/>
        <v/>
      </c>
      <c r="K168" s="27" t="str">
        <f t="shared" si="47"/>
        <v/>
      </c>
      <c r="L168" s="27" t="str">
        <f t="shared" si="48"/>
        <v/>
      </c>
      <c r="M168" s="27" t="str">
        <f t="shared" si="49"/>
        <v/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x14ac:dyDescent="0.15">
      <c r="A169" s="4"/>
      <c r="B169" s="26" t="str">
        <f t="shared" si="51"/>
        <v/>
      </c>
      <c r="C169" s="51"/>
      <c r="D169" s="27" t="str">
        <f t="shared" si="42"/>
        <v/>
      </c>
      <c r="E169" s="28" t="str">
        <f t="shared" ca="1" si="52"/>
        <v/>
      </c>
      <c r="F169" s="27" t="str">
        <f t="shared" si="43"/>
        <v/>
      </c>
      <c r="G169" s="27" t="str">
        <f t="shared" si="50"/>
        <v/>
      </c>
      <c r="H169" s="27" t="str">
        <f t="shared" si="44"/>
        <v/>
      </c>
      <c r="I169" s="27" t="str">
        <f t="shared" si="45"/>
        <v/>
      </c>
      <c r="J169" s="27" t="str">
        <f t="shared" si="46"/>
        <v/>
      </c>
      <c r="K169" s="27" t="str">
        <f t="shared" si="47"/>
        <v/>
      </c>
      <c r="L169" s="27" t="str">
        <f t="shared" si="48"/>
        <v/>
      </c>
      <c r="M169" s="27" t="str">
        <f t="shared" si="49"/>
        <v/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x14ac:dyDescent="0.15">
      <c r="A170" s="4"/>
      <c r="B170" s="26" t="str">
        <f t="shared" si="51"/>
        <v/>
      </c>
      <c r="C170" s="51"/>
      <c r="D170" s="27" t="str">
        <f t="shared" si="42"/>
        <v/>
      </c>
      <c r="E170" s="28" t="str">
        <f t="shared" ca="1" si="52"/>
        <v/>
      </c>
      <c r="F170" s="27" t="str">
        <f t="shared" si="43"/>
        <v/>
      </c>
      <c r="G170" s="27" t="str">
        <f t="shared" si="50"/>
        <v/>
      </c>
      <c r="H170" s="27" t="str">
        <f t="shared" si="44"/>
        <v/>
      </c>
      <c r="I170" s="27" t="str">
        <f t="shared" si="45"/>
        <v/>
      </c>
      <c r="J170" s="27" t="str">
        <f t="shared" si="46"/>
        <v/>
      </c>
      <c r="K170" s="27" t="str">
        <f t="shared" si="47"/>
        <v/>
      </c>
      <c r="L170" s="27" t="str">
        <f t="shared" si="48"/>
        <v/>
      </c>
      <c r="M170" s="27" t="str">
        <f t="shared" si="49"/>
        <v/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x14ac:dyDescent="0.15">
      <c r="A171" s="4"/>
      <c r="B171" s="26" t="str">
        <f t="shared" si="51"/>
        <v/>
      </c>
      <c r="C171" s="51"/>
      <c r="D171" s="27" t="str">
        <f t="shared" si="42"/>
        <v/>
      </c>
      <c r="E171" s="28" t="str">
        <f t="shared" ca="1" si="52"/>
        <v/>
      </c>
      <c r="F171" s="27" t="str">
        <f t="shared" si="43"/>
        <v/>
      </c>
      <c r="G171" s="27" t="str">
        <f t="shared" si="50"/>
        <v/>
      </c>
      <c r="H171" s="27" t="str">
        <f t="shared" si="44"/>
        <v/>
      </c>
      <c r="I171" s="27" t="str">
        <f t="shared" si="45"/>
        <v/>
      </c>
      <c r="J171" s="27" t="str">
        <f t="shared" si="46"/>
        <v/>
      </c>
      <c r="K171" s="27" t="str">
        <f t="shared" si="47"/>
        <v/>
      </c>
      <c r="L171" s="27" t="str">
        <f t="shared" si="48"/>
        <v/>
      </c>
      <c r="M171" s="27" t="str">
        <f t="shared" si="49"/>
        <v/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x14ac:dyDescent="0.15">
      <c r="A172" s="4"/>
      <c r="B172" s="26" t="str">
        <f t="shared" si="51"/>
        <v/>
      </c>
      <c r="C172" s="51"/>
      <c r="D172" s="27" t="str">
        <f t="shared" si="42"/>
        <v/>
      </c>
      <c r="E172" s="28" t="str">
        <f t="shared" ca="1" si="52"/>
        <v/>
      </c>
      <c r="F172" s="27" t="str">
        <f t="shared" si="43"/>
        <v/>
      </c>
      <c r="G172" s="27" t="str">
        <f t="shared" si="50"/>
        <v/>
      </c>
      <c r="H172" s="27" t="str">
        <f t="shared" si="44"/>
        <v/>
      </c>
      <c r="I172" s="27" t="str">
        <f t="shared" si="45"/>
        <v/>
      </c>
      <c r="J172" s="27" t="str">
        <f t="shared" si="46"/>
        <v/>
      </c>
      <c r="K172" s="27" t="str">
        <f t="shared" si="47"/>
        <v/>
      </c>
      <c r="L172" s="27" t="str">
        <f t="shared" si="48"/>
        <v/>
      </c>
      <c r="M172" s="27" t="str">
        <f t="shared" si="49"/>
        <v/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x14ac:dyDescent="0.15">
      <c r="A173" s="4"/>
      <c r="B173" s="26" t="str">
        <f t="shared" si="51"/>
        <v/>
      </c>
      <c r="C173" s="51"/>
      <c r="D173" s="27" t="str">
        <f t="shared" si="42"/>
        <v/>
      </c>
      <c r="E173" s="28" t="str">
        <f t="shared" ca="1" si="52"/>
        <v/>
      </c>
      <c r="F173" s="27" t="str">
        <f t="shared" si="43"/>
        <v/>
      </c>
      <c r="G173" s="27" t="str">
        <f t="shared" si="50"/>
        <v/>
      </c>
      <c r="H173" s="27" t="str">
        <f t="shared" si="44"/>
        <v/>
      </c>
      <c r="I173" s="27" t="str">
        <f t="shared" si="45"/>
        <v/>
      </c>
      <c r="J173" s="27" t="str">
        <f t="shared" si="46"/>
        <v/>
      </c>
      <c r="K173" s="27" t="str">
        <f t="shared" si="47"/>
        <v/>
      </c>
      <c r="L173" s="27" t="str">
        <f t="shared" si="48"/>
        <v/>
      </c>
      <c r="M173" s="27" t="str">
        <f t="shared" si="49"/>
        <v/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x14ac:dyDescent="0.15">
      <c r="A174" s="4"/>
      <c r="B174" s="26" t="str">
        <f t="shared" si="51"/>
        <v/>
      </c>
      <c r="C174" s="51"/>
      <c r="D174" s="27" t="str">
        <f t="shared" si="42"/>
        <v/>
      </c>
      <c r="E174" s="28" t="str">
        <f t="shared" ca="1" si="52"/>
        <v/>
      </c>
      <c r="F174" s="27" t="str">
        <f t="shared" si="43"/>
        <v/>
      </c>
      <c r="G174" s="27" t="str">
        <f t="shared" si="50"/>
        <v/>
      </c>
      <c r="H174" s="27" t="str">
        <f t="shared" si="44"/>
        <v/>
      </c>
      <c r="I174" s="27" t="str">
        <f t="shared" si="45"/>
        <v/>
      </c>
      <c r="J174" s="27" t="str">
        <f t="shared" si="46"/>
        <v/>
      </c>
      <c r="K174" s="27" t="str">
        <f t="shared" si="47"/>
        <v/>
      </c>
      <c r="L174" s="27" t="str">
        <f t="shared" si="48"/>
        <v/>
      </c>
      <c r="M174" s="27" t="str">
        <f t="shared" si="49"/>
        <v/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x14ac:dyDescent="0.15">
      <c r="A175" s="4"/>
      <c r="B175" s="26" t="str">
        <f t="shared" si="51"/>
        <v/>
      </c>
      <c r="C175" s="51"/>
      <c r="D175" s="27" t="str">
        <f t="shared" si="42"/>
        <v/>
      </c>
      <c r="E175" s="28" t="str">
        <f t="shared" ca="1" si="52"/>
        <v/>
      </c>
      <c r="F175" s="27" t="str">
        <f t="shared" si="43"/>
        <v/>
      </c>
      <c r="G175" s="27" t="str">
        <f t="shared" si="50"/>
        <v/>
      </c>
      <c r="H175" s="27" t="str">
        <f t="shared" si="44"/>
        <v/>
      </c>
      <c r="I175" s="27" t="str">
        <f t="shared" si="45"/>
        <v/>
      </c>
      <c r="J175" s="27" t="str">
        <f t="shared" si="46"/>
        <v/>
      </c>
      <c r="K175" s="27" t="str">
        <f t="shared" si="47"/>
        <v/>
      </c>
      <c r="L175" s="27" t="str">
        <f t="shared" si="48"/>
        <v/>
      </c>
      <c r="M175" s="27" t="str">
        <f t="shared" si="49"/>
        <v/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x14ac:dyDescent="0.15">
      <c r="A176" s="4"/>
      <c r="B176" s="26" t="str">
        <f t="shared" si="51"/>
        <v/>
      </c>
      <c r="C176" s="51"/>
      <c r="D176" s="27" t="str">
        <f t="shared" ref="D176:D207" si="53">IF(ISNUMBER(C176),AVERAGE(DataMn),"")</f>
        <v/>
      </c>
      <c r="E176" s="28" t="str">
        <f t="shared" ca="1" si="52"/>
        <v/>
      </c>
      <c r="F176" s="27" t="str">
        <f t="shared" ref="F176:F200" si="54">IF(ISNUMBER(C176),AVERAGE(RangeMn),"")</f>
        <v/>
      </c>
      <c r="G176" s="27" t="str">
        <f t="shared" si="50"/>
        <v/>
      </c>
      <c r="H176" s="27" t="str">
        <f t="shared" ref="H176:H200" si="55">IF(ISNUMBER(C176),D176-(2.66*F176),"")</f>
        <v/>
      </c>
      <c r="I176" s="27" t="str">
        <f t="shared" ref="I176:I200" si="56">IF(ISNUMBER(C176),D176+(2.66*F176),"")</f>
        <v/>
      </c>
      <c r="J176" s="27" t="str">
        <f t="shared" ref="J176:J185" si="57">IF(ISNUMBER(C176),D176-(2.66*F176)*(1/3),"")</f>
        <v/>
      </c>
      <c r="K176" s="27" t="str">
        <f t="shared" ref="K176:K186" si="58">IF(ISNUMBER(C176),D176+(2.66*F176)*(1/3),"")</f>
        <v/>
      </c>
      <c r="L176" s="27" t="str">
        <f t="shared" ref="L176:L187" si="59">IF(ISNUMBER(C176),D176-(2.66*F176)*(2/3),"")</f>
        <v/>
      </c>
      <c r="M176" s="27" t="str">
        <f t="shared" ref="M176:M185" si="60">IF(ISNUMBER(C176),D176+(2.66*F176)*(2/3),"")</f>
        <v/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x14ac:dyDescent="0.15">
      <c r="A177" s="4"/>
      <c r="B177" s="26" t="str">
        <f t="shared" si="51"/>
        <v/>
      </c>
      <c r="C177" s="51"/>
      <c r="D177" s="27" t="str">
        <f t="shared" si="53"/>
        <v/>
      </c>
      <c r="E177" s="28" t="str">
        <f t="shared" ca="1" si="52"/>
        <v/>
      </c>
      <c r="F177" s="27" t="str">
        <f t="shared" si="54"/>
        <v/>
      </c>
      <c r="G177" s="27" t="str">
        <f t="shared" ref="G177:G208" si="61">IF(ISNUMBER(F177),F$17*3.27,"")</f>
        <v/>
      </c>
      <c r="H177" s="27" t="str">
        <f t="shared" si="55"/>
        <v/>
      </c>
      <c r="I177" s="27" t="str">
        <f t="shared" si="56"/>
        <v/>
      </c>
      <c r="J177" s="27" t="str">
        <f t="shared" si="57"/>
        <v/>
      </c>
      <c r="K177" s="27" t="str">
        <f t="shared" si="58"/>
        <v/>
      </c>
      <c r="L177" s="27" t="str">
        <f t="shared" si="59"/>
        <v/>
      </c>
      <c r="M177" s="27" t="str">
        <f t="shared" si="60"/>
        <v/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x14ac:dyDescent="0.15">
      <c r="A178" s="4"/>
      <c r="B178" s="26" t="str">
        <f t="shared" si="51"/>
        <v/>
      </c>
      <c r="C178" s="51"/>
      <c r="D178" s="27" t="str">
        <f t="shared" si="53"/>
        <v/>
      </c>
      <c r="E178" s="28" t="str">
        <f t="shared" ca="1" si="52"/>
        <v/>
      </c>
      <c r="F178" s="27" t="str">
        <f t="shared" si="54"/>
        <v/>
      </c>
      <c r="G178" s="27" t="str">
        <f t="shared" si="61"/>
        <v/>
      </c>
      <c r="H178" s="27" t="str">
        <f t="shared" si="55"/>
        <v/>
      </c>
      <c r="I178" s="27" t="str">
        <f t="shared" si="56"/>
        <v/>
      </c>
      <c r="J178" s="27" t="str">
        <f t="shared" si="57"/>
        <v/>
      </c>
      <c r="K178" s="27" t="str">
        <f t="shared" si="58"/>
        <v/>
      </c>
      <c r="L178" s="27" t="str">
        <f t="shared" si="59"/>
        <v/>
      </c>
      <c r="M178" s="27" t="str">
        <f t="shared" si="60"/>
        <v/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x14ac:dyDescent="0.15">
      <c r="A179" s="4"/>
      <c r="B179" s="26" t="str">
        <f t="shared" si="51"/>
        <v/>
      </c>
      <c r="C179" s="51"/>
      <c r="D179" s="27" t="str">
        <f t="shared" si="53"/>
        <v/>
      </c>
      <c r="E179" s="28" t="str">
        <f t="shared" ca="1" si="52"/>
        <v/>
      </c>
      <c r="F179" s="27" t="str">
        <f t="shared" si="54"/>
        <v/>
      </c>
      <c r="G179" s="27" t="str">
        <f t="shared" si="61"/>
        <v/>
      </c>
      <c r="H179" s="27" t="str">
        <f t="shared" si="55"/>
        <v/>
      </c>
      <c r="I179" s="27" t="str">
        <f t="shared" si="56"/>
        <v/>
      </c>
      <c r="J179" s="27" t="str">
        <f t="shared" si="57"/>
        <v/>
      </c>
      <c r="K179" s="27" t="str">
        <f t="shared" si="58"/>
        <v/>
      </c>
      <c r="L179" s="27" t="str">
        <f t="shared" si="59"/>
        <v/>
      </c>
      <c r="M179" s="27" t="str">
        <f t="shared" si="60"/>
        <v/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x14ac:dyDescent="0.15">
      <c r="A180" s="4"/>
      <c r="B180" s="26" t="str">
        <f t="shared" si="51"/>
        <v/>
      </c>
      <c r="C180" s="51"/>
      <c r="D180" s="27" t="str">
        <f t="shared" si="53"/>
        <v/>
      </c>
      <c r="E180" s="28" t="str">
        <f t="shared" ca="1" si="52"/>
        <v/>
      </c>
      <c r="F180" s="27" t="str">
        <f t="shared" si="54"/>
        <v/>
      </c>
      <c r="G180" s="27" t="str">
        <f t="shared" si="61"/>
        <v/>
      </c>
      <c r="H180" s="27" t="str">
        <f t="shared" si="55"/>
        <v/>
      </c>
      <c r="I180" s="27" t="str">
        <f t="shared" si="56"/>
        <v/>
      </c>
      <c r="J180" s="27" t="str">
        <f t="shared" si="57"/>
        <v/>
      </c>
      <c r="K180" s="27" t="str">
        <f t="shared" si="58"/>
        <v/>
      </c>
      <c r="L180" s="27" t="str">
        <f t="shared" si="59"/>
        <v/>
      </c>
      <c r="M180" s="27" t="str">
        <f t="shared" si="60"/>
        <v/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x14ac:dyDescent="0.15">
      <c r="A181" s="4"/>
      <c r="B181" s="26" t="str">
        <f t="shared" si="51"/>
        <v/>
      </c>
      <c r="C181" s="51"/>
      <c r="D181" s="27" t="str">
        <f t="shared" si="53"/>
        <v/>
      </c>
      <c r="E181" s="28" t="str">
        <f t="shared" ca="1" si="52"/>
        <v/>
      </c>
      <c r="F181" s="27" t="str">
        <f t="shared" si="54"/>
        <v/>
      </c>
      <c r="G181" s="27" t="str">
        <f t="shared" si="61"/>
        <v/>
      </c>
      <c r="H181" s="27" t="str">
        <f t="shared" si="55"/>
        <v/>
      </c>
      <c r="I181" s="27" t="str">
        <f t="shared" si="56"/>
        <v/>
      </c>
      <c r="J181" s="27" t="str">
        <f t="shared" si="57"/>
        <v/>
      </c>
      <c r="K181" s="27" t="str">
        <f t="shared" si="58"/>
        <v/>
      </c>
      <c r="L181" s="27" t="str">
        <f t="shared" si="59"/>
        <v/>
      </c>
      <c r="M181" s="27" t="str">
        <f t="shared" si="60"/>
        <v/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x14ac:dyDescent="0.15">
      <c r="A182" s="4"/>
      <c r="B182" s="26" t="str">
        <f t="shared" si="51"/>
        <v/>
      </c>
      <c r="C182" s="51"/>
      <c r="D182" s="27" t="str">
        <f t="shared" si="53"/>
        <v/>
      </c>
      <c r="E182" s="28" t="str">
        <f t="shared" ca="1" si="52"/>
        <v/>
      </c>
      <c r="F182" s="27" t="str">
        <f t="shared" si="54"/>
        <v/>
      </c>
      <c r="G182" s="27" t="str">
        <f t="shared" si="61"/>
        <v/>
      </c>
      <c r="H182" s="27" t="str">
        <f t="shared" si="55"/>
        <v/>
      </c>
      <c r="I182" s="27" t="str">
        <f t="shared" si="56"/>
        <v/>
      </c>
      <c r="J182" s="27" t="str">
        <f t="shared" si="57"/>
        <v/>
      </c>
      <c r="K182" s="27" t="str">
        <f t="shared" si="58"/>
        <v/>
      </c>
      <c r="L182" s="27" t="str">
        <f t="shared" si="59"/>
        <v/>
      </c>
      <c r="M182" s="27" t="str">
        <f t="shared" si="60"/>
        <v/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x14ac:dyDescent="0.15">
      <c r="A183" s="4"/>
      <c r="B183" s="26" t="str">
        <f t="shared" si="51"/>
        <v/>
      </c>
      <c r="C183" s="51"/>
      <c r="D183" s="27" t="str">
        <f t="shared" si="53"/>
        <v/>
      </c>
      <c r="E183" s="28" t="str">
        <f t="shared" ca="1" si="52"/>
        <v/>
      </c>
      <c r="F183" s="27" t="str">
        <f t="shared" si="54"/>
        <v/>
      </c>
      <c r="G183" s="27" t="str">
        <f t="shared" si="61"/>
        <v/>
      </c>
      <c r="H183" s="27" t="str">
        <f t="shared" si="55"/>
        <v/>
      </c>
      <c r="I183" s="27" t="str">
        <f t="shared" si="56"/>
        <v/>
      </c>
      <c r="J183" s="27" t="str">
        <f t="shared" si="57"/>
        <v/>
      </c>
      <c r="K183" s="27" t="str">
        <f t="shared" si="58"/>
        <v/>
      </c>
      <c r="L183" s="27" t="str">
        <f t="shared" si="59"/>
        <v/>
      </c>
      <c r="M183" s="27" t="str">
        <f t="shared" si="60"/>
        <v/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x14ac:dyDescent="0.15">
      <c r="A184" s="4"/>
      <c r="B184" s="26" t="str">
        <f t="shared" si="51"/>
        <v/>
      </c>
      <c r="C184" s="51"/>
      <c r="D184" s="27" t="str">
        <f t="shared" si="53"/>
        <v/>
      </c>
      <c r="E184" s="28" t="str">
        <f t="shared" ca="1" si="52"/>
        <v/>
      </c>
      <c r="F184" s="27" t="str">
        <f t="shared" si="54"/>
        <v/>
      </c>
      <c r="G184" s="27" t="str">
        <f t="shared" si="61"/>
        <v/>
      </c>
      <c r="H184" s="27" t="str">
        <f t="shared" si="55"/>
        <v/>
      </c>
      <c r="I184" s="27" t="str">
        <f t="shared" si="56"/>
        <v/>
      </c>
      <c r="J184" s="27" t="str">
        <f t="shared" si="57"/>
        <v/>
      </c>
      <c r="K184" s="27" t="str">
        <f t="shared" si="58"/>
        <v/>
      </c>
      <c r="L184" s="27" t="str">
        <f t="shared" si="59"/>
        <v/>
      </c>
      <c r="M184" s="27" t="str">
        <f t="shared" si="60"/>
        <v/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x14ac:dyDescent="0.15">
      <c r="A185" s="4"/>
      <c r="B185" s="26" t="str">
        <f t="shared" si="51"/>
        <v/>
      </c>
      <c r="C185" s="51"/>
      <c r="D185" s="27" t="str">
        <f t="shared" si="53"/>
        <v/>
      </c>
      <c r="E185" s="28" t="str">
        <f t="shared" ca="1" si="52"/>
        <v/>
      </c>
      <c r="F185" s="27" t="str">
        <f t="shared" si="54"/>
        <v/>
      </c>
      <c r="G185" s="27" t="str">
        <f t="shared" si="61"/>
        <v/>
      </c>
      <c r="H185" s="27" t="str">
        <f t="shared" si="55"/>
        <v/>
      </c>
      <c r="I185" s="27" t="str">
        <f t="shared" si="56"/>
        <v/>
      </c>
      <c r="J185" s="27" t="str">
        <f t="shared" si="57"/>
        <v/>
      </c>
      <c r="K185" s="27" t="str">
        <f t="shared" si="58"/>
        <v/>
      </c>
      <c r="L185" s="27" t="str">
        <f t="shared" si="59"/>
        <v/>
      </c>
      <c r="M185" s="27" t="str">
        <f t="shared" si="60"/>
        <v/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x14ac:dyDescent="0.15">
      <c r="A186" s="4"/>
      <c r="B186" s="26" t="str">
        <f t="shared" si="51"/>
        <v/>
      </c>
      <c r="C186" s="51"/>
      <c r="D186" s="27" t="str">
        <f t="shared" si="53"/>
        <v/>
      </c>
      <c r="E186" s="28" t="str">
        <f t="shared" ca="1" si="52"/>
        <v/>
      </c>
      <c r="F186" s="27" t="str">
        <f t="shared" si="54"/>
        <v/>
      </c>
      <c r="G186" s="27" t="str">
        <f t="shared" si="61"/>
        <v/>
      </c>
      <c r="H186" s="27" t="str">
        <f t="shared" si="55"/>
        <v/>
      </c>
      <c r="I186" s="27" t="str">
        <f t="shared" si="56"/>
        <v/>
      </c>
      <c r="J186" s="27"/>
      <c r="K186" s="27" t="str">
        <f t="shared" si="58"/>
        <v/>
      </c>
      <c r="L186" s="27" t="str">
        <f t="shared" si="59"/>
        <v/>
      </c>
      <c r="M186" s="27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x14ac:dyDescent="0.15">
      <c r="A187" s="4"/>
      <c r="B187" s="26" t="str">
        <f t="shared" si="51"/>
        <v/>
      </c>
      <c r="C187" s="51"/>
      <c r="D187" s="27" t="str">
        <f t="shared" si="53"/>
        <v/>
      </c>
      <c r="E187" s="28" t="str">
        <f t="shared" ca="1" si="52"/>
        <v/>
      </c>
      <c r="F187" s="27" t="str">
        <f t="shared" si="54"/>
        <v/>
      </c>
      <c r="G187" s="27" t="str">
        <f t="shared" si="61"/>
        <v/>
      </c>
      <c r="H187" s="27" t="str">
        <f t="shared" si="55"/>
        <v/>
      </c>
      <c r="I187" s="27" t="str">
        <f t="shared" si="56"/>
        <v/>
      </c>
      <c r="J187" s="27"/>
      <c r="K187" s="27"/>
      <c r="L187" s="27" t="str">
        <f t="shared" si="59"/>
        <v/>
      </c>
      <c r="M187" s="27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x14ac:dyDescent="0.15">
      <c r="A188" s="4"/>
      <c r="B188" s="26" t="str">
        <f t="shared" si="51"/>
        <v/>
      </c>
      <c r="C188" s="51"/>
      <c r="D188" s="27" t="str">
        <f t="shared" si="53"/>
        <v/>
      </c>
      <c r="E188" s="28" t="str">
        <f t="shared" ca="1" si="52"/>
        <v/>
      </c>
      <c r="F188" s="27" t="str">
        <f t="shared" si="54"/>
        <v/>
      </c>
      <c r="G188" s="27" t="str">
        <f t="shared" si="61"/>
        <v/>
      </c>
      <c r="H188" s="27" t="str">
        <f t="shared" si="55"/>
        <v/>
      </c>
      <c r="I188" s="27" t="str">
        <f t="shared" si="56"/>
        <v/>
      </c>
      <c r="J188" s="27"/>
      <c r="K188" s="27"/>
      <c r="L188" s="27"/>
      <c r="M188" s="27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x14ac:dyDescent="0.15">
      <c r="A189" s="4"/>
      <c r="B189" s="26" t="str">
        <f t="shared" si="51"/>
        <v/>
      </c>
      <c r="C189" s="51"/>
      <c r="D189" s="27" t="str">
        <f t="shared" si="53"/>
        <v/>
      </c>
      <c r="E189" s="28" t="str">
        <f t="shared" ca="1" si="52"/>
        <v/>
      </c>
      <c r="F189" s="27" t="str">
        <f t="shared" si="54"/>
        <v/>
      </c>
      <c r="G189" s="27" t="str">
        <f t="shared" si="61"/>
        <v/>
      </c>
      <c r="H189" s="27" t="str">
        <f t="shared" si="55"/>
        <v/>
      </c>
      <c r="I189" s="27" t="str">
        <f t="shared" si="56"/>
        <v/>
      </c>
      <c r="J189" s="27"/>
      <c r="K189" s="27"/>
      <c r="L189" s="27"/>
      <c r="M189" s="27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x14ac:dyDescent="0.15">
      <c r="A190" s="4"/>
      <c r="B190" s="26" t="str">
        <f t="shared" si="51"/>
        <v/>
      </c>
      <c r="C190" s="51"/>
      <c r="D190" s="27" t="str">
        <f t="shared" si="53"/>
        <v/>
      </c>
      <c r="E190" s="28" t="str">
        <f t="shared" ca="1" si="52"/>
        <v/>
      </c>
      <c r="F190" s="27" t="str">
        <f t="shared" si="54"/>
        <v/>
      </c>
      <c r="G190" s="27" t="str">
        <f t="shared" si="61"/>
        <v/>
      </c>
      <c r="H190" s="27" t="str">
        <f t="shared" si="55"/>
        <v/>
      </c>
      <c r="I190" s="27" t="str">
        <f t="shared" si="56"/>
        <v/>
      </c>
      <c r="J190" s="27"/>
      <c r="K190" s="27"/>
      <c r="L190" s="27"/>
      <c r="M190" s="27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x14ac:dyDescent="0.15">
      <c r="A191" s="4"/>
      <c r="B191" s="26" t="str">
        <f t="shared" si="51"/>
        <v/>
      </c>
      <c r="C191" s="51"/>
      <c r="D191" s="27" t="str">
        <f t="shared" si="53"/>
        <v/>
      </c>
      <c r="E191" s="28" t="str">
        <f t="shared" ca="1" si="52"/>
        <v/>
      </c>
      <c r="F191" s="27" t="str">
        <f t="shared" si="54"/>
        <v/>
      </c>
      <c r="G191" s="27" t="str">
        <f t="shared" si="61"/>
        <v/>
      </c>
      <c r="H191" s="27" t="str">
        <f t="shared" si="55"/>
        <v/>
      </c>
      <c r="I191" s="27" t="str">
        <f t="shared" si="56"/>
        <v/>
      </c>
      <c r="J191" s="27"/>
      <c r="K191" s="27"/>
      <c r="L191" s="27"/>
      <c r="M191" s="27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x14ac:dyDescent="0.15">
      <c r="A192" s="4"/>
      <c r="B192" s="26" t="str">
        <f t="shared" si="51"/>
        <v/>
      </c>
      <c r="C192" s="51"/>
      <c r="D192" s="27" t="str">
        <f t="shared" si="53"/>
        <v/>
      </c>
      <c r="E192" s="28" t="str">
        <f t="shared" ca="1" si="52"/>
        <v/>
      </c>
      <c r="F192" s="27" t="str">
        <f t="shared" si="54"/>
        <v/>
      </c>
      <c r="G192" s="27" t="str">
        <f t="shared" si="61"/>
        <v/>
      </c>
      <c r="H192" s="27" t="str">
        <f t="shared" si="55"/>
        <v/>
      </c>
      <c r="I192" s="27" t="str">
        <f t="shared" si="56"/>
        <v/>
      </c>
      <c r="J192" s="27"/>
      <c r="K192" s="27"/>
      <c r="L192" s="27"/>
      <c r="M192" s="27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x14ac:dyDescent="0.15">
      <c r="A193" s="4"/>
      <c r="B193" s="26" t="str">
        <f t="shared" si="51"/>
        <v/>
      </c>
      <c r="C193" s="51"/>
      <c r="D193" s="27" t="str">
        <f t="shared" si="53"/>
        <v/>
      </c>
      <c r="E193" s="28" t="str">
        <f t="shared" ca="1" si="52"/>
        <v/>
      </c>
      <c r="F193" s="27" t="str">
        <f t="shared" si="54"/>
        <v/>
      </c>
      <c r="G193" s="27" t="str">
        <f t="shared" si="61"/>
        <v/>
      </c>
      <c r="H193" s="27" t="str">
        <f t="shared" si="55"/>
        <v/>
      </c>
      <c r="I193" s="27" t="str">
        <f t="shared" si="56"/>
        <v/>
      </c>
      <c r="J193" s="27"/>
      <c r="K193" s="27"/>
      <c r="L193" s="27"/>
      <c r="M193" s="27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x14ac:dyDescent="0.15">
      <c r="A194" s="4"/>
      <c r="B194" s="26" t="str">
        <f t="shared" si="51"/>
        <v/>
      </c>
      <c r="C194" s="51"/>
      <c r="D194" s="27" t="str">
        <f t="shared" si="53"/>
        <v/>
      </c>
      <c r="E194" s="28" t="str">
        <f t="shared" ca="1" si="52"/>
        <v/>
      </c>
      <c r="F194" s="27" t="str">
        <f t="shared" si="54"/>
        <v/>
      </c>
      <c r="G194" s="27" t="str">
        <f t="shared" si="61"/>
        <v/>
      </c>
      <c r="H194" s="27" t="str">
        <f t="shared" si="55"/>
        <v/>
      </c>
      <c r="I194" s="27" t="str">
        <f t="shared" si="56"/>
        <v/>
      </c>
      <c r="J194" s="27"/>
      <c r="K194" s="27"/>
      <c r="L194" s="27"/>
      <c r="M194" s="27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x14ac:dyDescent="0.15">
      <c r="A195" s="4"/>
      <c r="B195" s="26" t="str">
        <f t="shared" si="51"/>
        <v/>
      </c>
      <c r="C195" s="51"/>
      <c r="D195" s="27" t="str">
        <f t="shared" si="53"/>
        <v/>
      </c>
      <c r="E195" s="28" t="str">
        <f t="shared" ca="1" si="52"/>
        <v/>
      </c>
      <c r="F195" s="27" t="str">
        <f t="shared" si="54"/>
        <v/>
      </c>
      <c r="G195" s="27" t="str">
        <f t="shared" si="61"/>
        <v/>
      </c>
      <c r="H195" s="27" t="str">
        <f t="shared" si="55"/>
        <v/>
      </c>
      <c r="I195" s="27" t="str">
        <f t="shared" si="56"/>
        <v/>
      </c>
      <c r="J195" s="27"/>
      <c r="K195" s="27"/>
      <c r="L195" s="27"/>
      <c r="M195" s="27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x14ac:dyDescent="0.15">
      <c r="A196" s="4"/>
      <c r="B196" s="26" t="str">
        <f t="shared" ref="B196:B227" si="62">IF(ISERROR(B195+1),"",IF(ISNUMBER(C196),B195+1,""))</f>
        <v/>
      </c>
      <c r="C196" s="51"/>
      <c r="D196" s="27" t="str">
        <f t="shared" si="53"/>
        <v/>
      </c>
      <c r="E196" s="28" t="str">
        <f t="shared" ref="E196:E227" ca="1" si="63">IF((CELL("row",C196)&lt;($C$14+CELL("row",$C$16))),ABS(C195-C196),"")</f>
        <v/>
      </c>
      <c r="F196" s="27" t="str">
        <f t="shared" si="54"/>
        <v/>
      </c>
      <c r="G196" s="27" t="str">
        <f t="shared" si="61"/>
        <v/>
      </c>
      <c r="H196" s="27" t="str">
        <f t="shared" si="55"/>
        <v/>
      </c>
      <c r="I196" s="27" t="str">
        <f t="shared" si="56"/>
        <v/>
      </c>
      <c r="J196" s="27"/>
      <c r="K196" s="27"/>
      <c r="L196" s="27"/>
      <c r="M196" s="27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x14ac:dyDescent="0.15">
      <c r="A197" s="4"/>
      <c r="B197" s="26" t="str">
        <f t="shared" si="62"/>
        <v/>
      </c>
      <c r="C197" s="51"/>
      <c r="D197" s="27" t="str">
        <f t="shared" si="53"/>
        <v/>
      </c>
      <c r="E197" s="28" t="str">
        <f t="shared" ca="1" si="63"/>
        <v/>
      </c>
      <c r="F197" s="27" t="str">
        <f t="shared" si="54"/>
        <v/>
      </c>
      <c r="G197" s="27" t="str">
        <f t="shared" si="61"/>
        <v/>
      </c>
      <c r="H197" s="27" t="str">
        <f t="shared" si="55"/>
        <v/>
      </c>
      <c r="I197" s="27" t="str">
        <f t="shared" si="56"/>
        <v/>
      </c>
      <c r="J197" s="27"/>
      <c r="K197" s="27"/>
      <c r="L197" s="27"/>
      <c r="M197" s="27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x14ac:dyDescent="0.15">
      <c r="A198" s="4"/>
      <c r="B198" s="26" t="str">
        <f t="shared" si="62"/>
        <v/>
      </c>
      <c r="C198" s="51"/>
      <c r="D198" s="27" t="str">
        <f t="shared" si="53"/>
        <v/>
      </c>
      <c r="E198" s="28" t="str">
        <f t="shared" ca="1" si="63"/>
        <v/>
      </c>
      <c r="F198" s="27" t="str">
        <f t="shared" si="54"/>
        <v/>
      </c>
      <c r="G198" s="27" t="str">
        <f t="shared" si="61"/>
        <v/>
      </c>
      <c r="H198" s="27" t="str">
        <f t="shared" si="55"/>
        <v/>
      </c>
      <c r="I198" s="27" t="str">
        <f t="shared" si="56"/>
        <v/>
      </c>
      <c r="J198" s="27"/>
      <c r="K198" s="27"/>
      <c r="L198" s="27"/>
      <c r="M198" s="27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x14ac:dyDescent="0.15">
      <c r="A199" s="4"/>
      <c r="B199" s="26" t="str">
        <f t="shared" si="62"/>
        <v/>
      </c>
      <c r="C199" s="51"/>
      <c r="D199" s="27" t="str">
        <f t="shared" si="53"/>
        <v/>
      </c>
      <c r="E199" s="28" t="str">
        <f t="shared" ca="1" si="63"/>
        <v/>
      </c>
      <c r="F199" s="27" t="str">
        <f t="shared" si="54"/>
        <v/>
      </c>
      <c r="G199" s="27" t="str">
        <f t="shared" si="61"/>
        <v/>
      </c>
      <c r="H199" s="27" t="str">
        <f t="shared" si="55"/>
        <v/>
      </c>
      <c r="I199" s="27" t="str">
        <f t="shared" si="56"/>
        <v/>
      </c>
      <c r="J199" s="27"/>
      <c r="K199" s="27"/>
      <c r="L199" s="27"/>
      <c r="M199" s="27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4" customHeight="1" thickBot="1" x14ac:dyDescent="0.2">
      <c r="A200" s="4"/>
      <c r="B200" s="30" t="str">
        <f t="shared" si="62"/>
        <v/>
      </c>
      <c r="C200" s="52"/>
      <c r="D200" s="31" t="str">
        <f t="shared" si="53"/>
        <v/>
      </c>
      <c r="E200" s="32" t="str">
        <f t="shared" ca="1" si="63"/>
        <v/>
      </c>
      <c r="F200" s="31" t="str">
        <f t="shared" si="54"/>
        <v/>
      </c>
      <c r="G200" s="31" t="str">
        <f t="shared" si="61"/>
        <v/>
      </c>
      <c r="H200" s="31" t="str">
        <f t="shared" si="55"/>
        <v/>
      </c>
      <c r="I200" s="31" t="str">
        <f t="shared" si="56"/>
        <v/>
      </c>
      <c r="J200" s="31"/>
      <c r="K200" s="31"/>
      <c r="L200" s="31"/>
      <c r="M200" s="31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x14ac:dyDescent="0.15">
      <c r="A201" s="4"/>
      <c r="B201" s="34" t="str">
        <f t="shared" ref="B201:B232" si="64">IF(ISNUMBER(C201),B200+1,"")</f>
        <v/>
      </c>
      <c r="C201" s="35"/>
      <c r="D201" s="36" t="str">
        <f>IF(ISNUMBER(C201),AVERAGE(Data),"")</f>
        <v/>
      </c>
      <c r="E201" s="37" t="str">
        <f t="shared" ca="1" si="63"/>
        <v/>
      </c>
      <c r="F201" s="35" t="str">
        <f>IF(ISNUMBER(C201),MEDIAN(Range),"")</f>
        <v/>
      </c>
      <c r="G201" s="36" t="str">
        <f t="shared" ref="G201:G232" si="65">IF(ISNUMBER(F201),F$17*3.87,"")</f>
        <v/>
      </c>
      <c r="H201" s="36" t="str">
        <f t="shared" ref="H201:H232" si="66">IF(ISNUMBER(C201),D201-(3.14*F201),"")</f>
        <v/>
      </c>
      <c r="I201" s="36" t="str">
        <f t="shared" ref="I201:I232" si="67">IF(ISNUMBER(C201),D201+(3.14*F201),"")</f>
        <v/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x14ac:dyDescent="0.15">
      <c r="A202" s="4"/>
      <c r="B202" s="38" t="str">
        <f t="shared" si="64"/>
        <v/>
      </c>
      <c r="C202" s="19"/>
      <c r="D202" s="39" t="str">
        <f>IF(ISNUMBER(C202),AVERAGE(Data),"")</f>
        <v/>
      </c>
      <c r="E202" s="40" t="str">
        <f t="shared" ca="1" si="63"/>
        <v/>
      </c>
      <c r="F202" s="19" t="str">
        <f>IF(ISNUMBER(C202),MEDIAN(Range),"")</f>
        <v/>
      </c>
      <c r="G202" s="39" t="str">
        <f t="shared" si="65"/>
        <v/>
      </c>
      <c r="H202" s="39" t="str">
        <f t="shared" si="66"/>
        <v/>
      </c>
      <c r="I202" s="39" t="str">
        <f t="shared" si="67"/>
        <v/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x14ac:dyDescent="0.15">
      <c r="B203" s="38" t="str">
        <f t="shared" si="64"/>
        <v/>
      </c>
      <c r="C203" s="19"/>
      <c r="D203" s="39" t="str">
        <f>IF(ISNUMBER(C203),AVERAGE(Data),"")</f>
        <v/>
      </c>
      <c r="E203" s="40" t="str">
        <f t="shared" ca="1" si="63"/>
        <v/>
      </c>
      <c r="F203" s="19" t="str">
        <f>IF(ISNUMBER(C203),MEDIAN(Range),"")</f>
        <v/>
      </c>
      <c r="G203" s="39" t="str">
        <f t="shared" si="65"/>
        <v/>
      </c>
      <c r="H203" s="39" t="str">
        <f t="shared" si="66"/>
        <v/>
      </c>
      <c r="I203" s="39" t="str">
        <f t="shared" si="67"/>
        <v/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x14ac:dyDescent="0.15">
      <c r="B204" s="38" t="str">
        <f t="shared" si="64"/>
        <v/>
      </c>
      <c r="C204" s="19"/>
      <c r="D204" s="39" t="str">
        <f>IF(ISNUMBER(C204),AVERAGE(Data),"")</f>
        <v/>
      </c>
      <c r="E204" s="40" t="str">
        <f t="shared" ca="1" si="63"/>
        <v/>
      </c>
      <c r="F204" s="19" t="str">
        <f>IF(ISNUMBER(C204),MEDIAN(Range),"")</f>
        <v/>
      </c>
      <c r="G204" s="39" t="str">
        <f t="shared" si="65"/>
        <v/>
      </c>
      <c r="H204" s="39" t="str">
        <f t="shared" si="66"/>
        <v/>
      </c>
      <c r="I204" s="39" t="str">
        <f t="shared" si="67"/>
        <v/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x14ac:dyDescent="0.15">
      <c r="B205" s="38" t="str">
        <f t="shared" si="64"/>
        <v/>
      </c>
      <c r="C205" s="19"/>
      <c r="D205" s="39" t="str">
        <f>IF(ISNUMBER(C205),AVERAGE(Data),"")</f>
        <v/>
      </c>
      <c r="E205" s="40" t="str">
        <f t="shared" ca="1" si="63"/>
        <v/>
      </c>
      <c r="F205" s="19" t="str">
        <f>IF(ISNUMBER(C205),MEDIAN(Range),"")</f>
        <v/>
      </c>
      <c r="G205" s="39" t="str">
        <f t="shared" si="65"/>
        <v/>
      </c>
      <c r="H205" s="39" t="str">
        <f t="shared" si="66"/>
        <v/>
      </c>
      <c r="I205" s="39" t="str">
        <f t="shared" si="67"/>
        <v/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x14ac:dyDescent="0.15">
      <c r="B206" s="38" t="str">
        <f t="shared" si="64"/>
        <v/>
      </c>
      <c r="C206" s="19"/>
      <c r="D206" s="39" t="str">
        <f>IF(ISNUMBER(C206),AVERAGE(Data),"")</f>
        <v/>
      </c>
      <c r="E206" s="40" t="str">
        <f t="shared" ca="1" si="63"/>
        <v/>
      </c>
      <c r="F206" s="19" t="str">
        <f>IF(ISNUMBER(C206),MEDIAN(Range),"")</f>
        <v/>
      </c>
      <c r="G206" s="39" t="str">
        <f t="shared" si="65"/>
        <v/>
      </c>
      <c r="H206" s="39" t="str">
        <f t="shared" si="66"/>
        <v/>
      </c>
      <c r="I206" s="39" t="str">
        <f t="shared" si="67"/>
        <v/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x14ac:dyDescent="0.15">
      <c r="B207" s="38" t="str">
        <f t="shared" si="64"/>
        <v/>
      </c>
      <c r="C207" s="19"/>
      <c r="D207" s="39" t="str">
        <f>IF(ISNUMBER(C207),AVERAGE(Data),"")</f>
        <v/>
      </c>
      <c r="E207" s="40" t="str">
        <f t="shared" ca="1" si="63"/>
        <v/>
      </c>
      <c r="F207" s="19" t="str">
        <f>IF(ISNUMBER(C207),MEDIAN(Range),"")</f>
        <v/>
      </c>
      <c r="G207" s="39" t="str">
        <f t="shared" si="65"/>
        <v/>
      </c>
      <c r="H207" s="39" t="str">
        <f t="shared" si="66"/>
        <v/>
      </c>
      <c r="I207" s="39" t="str">
        <f t="shared" si="67"/>
        <v/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x14ac:dyDescent="0.15">
      <c r="B208" s="38" t="str">
        <f t="shared" si="64"/>
        <v/>
      </c>
      <c r="C208" s="19"/>
      <c r="D208" s="39" t="str">
        <f>IF(ISNUMBER(C208),AVERAGE(Data),"")</f>
        <v/>
      </c>
      <c r="E208" s="40" t="str">
        <f t="shared" ca="1" si="63"/>
        <v/>
      </c>
      <c r="F208" s="19" t="str">
        <f>IF(ISNUMBER(C208),MEDIAN(Range),"")</f>
        <v/>
      </c>
      <c r="G208" s="39" t="str">
        <f t="shared" si="65"/>
        <v/>
      </c>
      <c r="H208" s="39" t="str">
        <f t="shared" si="66"/>
        <v/>
      </c>
      <c r="I208" s="39" t="str">
        <f t="shared" si="67"/>
        <v/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2:41" x14ac:dyDescent="0.15">
      <c r="B209" s="38" t="str">
        <f t="shared" si="64"/>
        <v/>
      </c>
      <c r="C209" s="19"/>
      <c r="D209" s="39" t="str">
        <f>IF(ISNUMBER(C209),AVERAGE(Data),"")</f>
        <v/>
      </c>
      <c r="E209" s="40" t="str">
        <f t="shared" ca="1" si="63"/>
        <v/>
      </c>
      <c r="F209" s="19" t="str">
        <f>IF(ISNUMBER(C209),MEDIAN(Range),"")</f>
        <v/>
      </c>
      <c r="G209" s="39" t="str">
        <f t="shared" si="65"/>
        <v/>
      </c>
      <c r="H209" s="39" t="str">
        <f t="shared" si="66"/>
        <v/>
      </c>
      <c r="I209" s="39" t="str">
        <f t="shared" si="67"/>
        <v/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2:41" x14ac:dyDescent="0.15">
      <c r="B210" s="38" t="str">
        <f t="shared" si="64"/>
        <v/>
      </c>
      <c r="C210" s="19"/>
      <c r="D210" s="39" t="str">
        <f>IF(ISNUMBER(C210),AVERAGE(Data),"")</f>
        <v/>
      </c>
      <c r="E210" s="40" t="str">
        <f t="shared" ca="1" si="63"/>
        <v/>
      </c>
      <c r="F210" s="19" t="str">
        <f>IF(ISNUMBER(C210),MEDIAN(Range),"")</f>
        <v/>
      </c>
      <c r="G210" s="39" t="str">
        <f t="shared" si="65"/>
        <v/>
      </c>
      <c r="H210" s="39" t="str">
        <f t="shared" si="66"/>
        <v/>
      </c>
      <c r="I210" s="39" t="str">
        <f t="shared" si="67"/>
        <v/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2:41" x14ac:dyDescent="0.15">
      <c r="B211" s="38" t="str">
        <f t="shared" si="64"/>
        <v/>
      </c>
      <c r="C211" s="19"/>
      <c r="D211" s="39" t="str">
        <f>IF(ISNUMBER(C211),AVERAGE(Data),"")</f>
        <v/>
      </c>
      <c r="E211" s="40" t="str">
        <f t="shared" ca="1" si="63"/>
        <v/>
      </c>
      <c r="F211" s="19" t="str">
        <f>IF(ISNUMBER(C211),MEDIAN(Range),"")</f>
        <v/>
      </c>
      <c r="G211" s="39" t="str">
        <f t="shared" si="65"/>
        <v/>
      </c>
      <c r="H211" s="39" t="str">
        <f t="shared" si="66"/>
        <v/>
      </c>
      <c r="I211" s="39" t="str">
        <f t="shared" si="67"/>
        <v/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2:41" x14ac:dyDescent="0.15">
      <c r="B212" s="38" t="str">
        <f t="shared" si="64"/>
        <v/>
      </c>
      <c r="C212" s="19"/>
      <c r="D212" s="39" t="str">
        <f>IF(ISNUMBER(C212),AVERAGE(Data),"")</f>
        <v/>
      </c>
      <c r="E212" s="40" t="str">
        <f t="shared" ca="1" si="63"/>
        <v/>
      </c>
      <c r="F212" s="19" t="str">
        <f>IF(ISNUMBER(C212),MEDIAN(Range),"")</f>
        <v/>
      </c>
      <c r="G212" s="39" t="str">
        <f t="shared" si="65"/>
        <v/>
      </c>
      <c r="H212" s="39" t="str">
        <f t="shared" si="66"/>
        <v/>
      </c>
      <c r="I212" s="39" t="str">
        <f t="shared" si="67"/>
        <v/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2:41" x14ac:dyDescent="0.15">
      <c r="B213" s="38" t="str">
        <f t="shared" si="64"/>
        <v/>
      </c>
      <c r="C213" s="19"/>
      <c r="D213" s="39" t="str">
        <f>IF(ISNUMBER(C213),AVERAGE(Data),"")</f>
        <v/>
      </c>
      <c r="E213" s="40" t="str">
        <f t="shared" ca="1" si="63"/>
        <v/>
      </c>
      <c r="F213" s="19" t="str">
        <f>IF(ISNUMBER(C213),MEDIAN(Range),"")</f>
        <v/>
      </c>
      <c r="G213" s="39" t="str">
        <f t="shared" si="65"/>
        <v/>
      </c>
      <c r="H213" s="39" t="str">
        <f t="shared" si="66"/>
        <v/>
      </c>
      <c r="I213" s="39" t="str">
        <f t="shared" si="67"/>
        <v/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2:41" x14ac:dyDescent="0.15">
      <c r="B214" s="38" t="str">
        <f t="shared" si="64"/>
        <v/>
      </c>
      <c r="C214" s="19"/>
      <c r="D214" s="39" t="str">
        <f>IF(ISNUMBER(C214),AVERAGE(Data),"")</f>
        <v/>
      </c>
      <c r="E214" s="40" t="str">
        <f t="shared" ca="1" si="63"/>
        <v/>
      </c>
      <c r="F214" s="19" t="str">
        <f>IF(ISNUMBER(C214),MEDIAN(Range),"")</f>
        <v/>
      </c>
      <c r="G214" s="39" t="str">
        <f t="shared" si="65"/>
        <v/>
      </c>
      <c r="H214" s="39" t="str">
        <f t="shared" si="66"/>
        <v/>
      </c>
      <c r="I214" s="39" t="str">
        <f t="shared" si="67"/>
        <v/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2:41" x14ac:dyDescent="0.15">
      <c r="B215" s="38" t="str">
        <f t="shared" si="64"/>
        <v/>
      </c>
      <c r="C215" s="19"/>
      <c r="D215" s="39" t="str">
        <f>IF(ISNUMBER(C215),AVERAGE(Data),"")</f>
        <v/>
      </c>
      <c r="E215" s="40" t="str">
        <f t="shared" ca="1" si="63"/>
        <v/>
      </c>
      <c r="F215" s="19" t="str">
        <f>IF(ISNUMBER(C215),MEDIAN(Range),"")</f>
        <v/>
      </c>
      <c r="G215" s="39" t="str">
        <f t="shared" si="65"/>
        <v/>
      </c>
      <c r="H215" s="39" t="str">
        <f t="shared" si="66"/>
        <v/>
      </c>
      <c r="I215" s="39" t="str">
        <f t="shared" si="67"/>
        <v/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2:41" x14ac:dyDescent="0.15">
      <c r="B216" s="38" t="str">
        <f t="shared" si="64"/>
        <v/>
      </c>
      <c r="C216" s="19"/>
      <c r="D216" s="39" t="str">
        <f>IF(ISNUMBER(C216),AVERAGE(Data),"")</f>
        <v/>
      </c>
      <c r="E216" s="40" t="str">
        <f t="shared" ca="1" si="63"/>
        <v/>
      </c>
      <c r="F216" s="19" t="str">
        <f>IF(ISNUMBER(C216),MEDIAN(Range),"")</f>
        <v/>
      </c>
      <c r="G216" s="39" t="str">
        <f t="shared" si="65"/>
        <v/>
      </c>
      <c r="H216" s="39" t="str">
        <f t="shared" si="66"/>
        <v/>
      </c>
      <c r="I216" s="39" t="str">
        <f t="shared" si="67"/>
        <v/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2:41" x14ac:dyDescent="0.15">
      <c r="B217" s="38" t="str">
        <f t="shared" si="64"/>
        <v/>
      </c>
      <c r="C217" s="19"/>
      <c r="D217" s="39" t="str">
        <f>IF(ISNUMBER(C217),AVERAGE(Data),"")</f>
        <v/>
      </c>
      <c r="E217" s="40" t="str">
        <f t="shared" ca="1" si="63"/>
        <v/>
      </c>
      <c r="F217" s="19" t="str">
        <f>IF(ISNUMBER(C217),MEDIAN(Range),"")</f>
        <v/>
      </c>
      <c r="G217" s="39" t="str">
        <f t="shared" si="65"/>
        <v/>
      </c>
      <c r="H217" s="39" t="str">
        <f t="shared" si="66"/>
        <v/>
      </c>
      <c r="I217" s="39" t="str">
        <f t="shared" si="67"/>
        <v/>
      </c>
      <c r="J217" s="4"/>
      <c r="K217" s="4"/>
      <c r="L217" s="4"/>
      <c r="M217" s="4"/>
    </row>
    <row r="218" spans="2:41" x14ac:dyDescent="0.15">
      <c r="B218" s="38" t="str">
        <f t="shared" si="64"/>
        <v/>
      </c>
      <c r="C218" s="19"/>
      <c r="D218" s="39" t="str">
        <f>IF(ISNUMBER(C218),AVERAGE(Data),"")</f>
        <v/>
      </c>
      <c r="E218" s="40" t="str">
        <f t="shared" ca="1" si="63"/>
        <v/>
      </c>
      <c r="F218" s="19" t="str">
        <f>IF(ISNUMBER(C218),MEDIAN(Range),"")</f>
        <v/>
      </c>
      <c r="G218" s="39" t="str">
        <f t="shared" si="65"/>
        <v/>
      </c>
      <c r="H218" s="39" t="str">
        <f t="shared" si="66"/>
        <v/>
      </c>
      <c r="I218" s="39" t="str">
        <f t="shared" si="67"/>
        <v/>
      </c>
      <c r="J218" s="4"/>
      <c r="K218" s="4"/>
      <c r="L218" s="4"/>
      <c r="M218" s="4"/>
    </row>
    <row r="219" spans="2:41" x14ac:dyDescent="0.15">
      <c r="B219" s="38" t="str">
        <f t="shared" si="64"/>
        <v/>
      </c>
      <c r="C219" s="19"/>
      <c r="D219" s="39" t="str">
        <f>IF(ISNUMBER(C219),AVERAGE(Data),"")</f>
        <v/>
      </c>
      <c r="E219" s="40" t="str">
        <f t="shared" ca="1" si="63"/>
        <v/>
      </c>
      <c r="F219" s="19" t="str">
        <f>IF(ISNUMBER(C219),MEDIAN(Range),"")</f>
        <v/>
      </c>
      <c r="G219" s="39" t="str">
        <f t="shared" si="65"/>
        <v/>
      </c>
      <c r="H219" s="39" t="str">
        <f t="shared" si="66"/>
        <v/>
      </c>
      <c r="I219" s="39" t="str">
        <f t="shared" si="67"/>
        <v/>
      </c>
      <c r="J219" s="4"/>
      <c r="K219" s="4"/>
      <c r="L219" s="4"/>
      <c r="M219" s="4"/>
    </row>
    <row r="220" spans="2:41" x14ac:dyDescent="0.15">
      <c r="B220" s="38" t="str">
        <f t="shared" si="64"/>
        <v/>
      </c>
      <c r="C220" s="19"/>
      <c r="D220" s="39" t="str">
        <f>IF(ISNUMBER(C220),AVERAGE(Data),"")</f>
        <v/>
      </c>
      <c r="E220" s="40" t="str">
        <f t="shared" ca="1" si="63"/>
        <v/>
      </c>
      <c r="F220" s="19" t="str">
        <f>IF(ISNUMBER(C220),MEDIAN(Range),"")</f>
        <v/>
      </c>
      <c r="G220" s="39" t="str">
        <f t="shared" si="65"/>
        <v/>
      </c>
      <c r="H220" s="39" t="str">
        <f t="shared" si="66"/>
        <v/>
      </c>
      <c r="I220" s="39" t="str">
        <f t="shared" si="67"/>
        <v/>
      </c>
      <c r="J220" s="4"/>
      <c r="K220" s="4"/>
      <c r="L220" s="4"/>
      <c r="M220" s="4"/>
    </row>
    <row r="221" spans="2:41" x14ac:dyDescent="0.15">
      <c r="B221" s="38" t="str">
        <f t="shared" si="64"/>
        <v/>
      </c>
      <c r="C221" s="19"/>
      <c r="D221" s="39" t="str">
        <f>IF(ISNUMBER(C221),AVERAGE(Data),"")</f>
        <v/>
      </c>
      <c r="E221" s="40" t="str">
        <f t="shared" ca="1" si="63"/>
        <v/>
      </c>
      <c r="F221" s="19" t="str">
        <f>IF(ISNUMBER(C221),MEDIAN(Range),"")</f>
        <v/>
      </c>
      <c r="G221" s="39" t="str">
        <f t="shared" si="65"/>
        <v/>
      </c>
      <c r="H221" s="39" t="str">
        <f t="shared" si="66"/>
        <v/>
      </c>
      <c r="I221" s="39" t="str">
        <f t="shared" si="67"/>
        <v/>
      </c>
      <c r="J221" s="4"/>
      <c r="K221" s="4"/>
      <c r="L221" s="4"/>
      <c r="M221" s="4"/>
    </row>
    <row r="222" spans="2:41" x14ac:dyDescent="0.15">
      <c r="B222" s="38" t="str">
        <f t="shared" si="64"/>
        <v/>
      </c>
      <c r="C222" s="19"/>
      <c r="D222" s="39" t="str">
        <f>IF(ISNUMBER(C222),AVERAGE(Data),"")</f>
        <v/>
      </c>
      <c r="E222" s="40" t="str">
        <f t="shared" ca="1" si="63"/>
        <v/>
      </c>
      <c r="F222" s="19" t="str">
        <f>IF(ISNUMBER(C222),MEDIAN(Range),"")</f>
        <v/>
      </c>
      <c r="G222" s="39" t="str">
        <f t="shared" si="65"/>
        <v/>
      </c>
      <c r="H222" s="39" t="str">
        <f t="shared" si="66"/>
        <v/>
      </c>
      <c r="I222" s="39" t="str">
        <f t="shared" si="67"/>
        <v/>
      </c>
      <c r="J222" s="4"/>
      <c r="K222" s="4"/>
      <c r="L222" s="4"/>
      <c r="M222" s="4"/>
    </row>
    <row r="223" spans="2:41" x14ac:dyDescent="0.15">
      <c r="B223" s="38" t="str">
        <f t="shared" si="64"/>
        <v/>
      </c>
      <c r="C223" s="19"/>
      <c r="D223" s="39" t="str">
        <f>IF(ISNUMBER(C223),AVERAGE(Data),"")</f>
        <v/>
      </c>
      <c r="E223" s="40" t="str">
        <f t="shared" ca="1" si="63"/>
        <v/>
      </c>
      <c r="F223" s="19" t="str">
        <f>IF(ISNUMBER(C223),MEDIAN(Range),"")</f>
        <v/>
      </c>
      <c r="G223" s="39" t="str">
        <f t="shared" si="65"/>
        <v/>
      </c>
      <c r="H223" s="39" t="str">
        <f t="shared" si="66"/>
        <v/>
      </c>
      <c r="I223" s="39" t="str">
        <f t="shared" si="67"/>
        <v/>
      </c>
      <c r="J223" s="4"/>
      <c r="K223" s="4"/>
      <c r="L223" s="4"/>
      <c r="M223" s="4"/>
    </row>
    <row r="224" spans="2:41" x14ac:dyDescent="0.15">
      <c r="B224" s="38" t="str">
        <f t="shared" si="64"/>
        <v/>
      </c>
      <c r="C224" s="19"/>
      <c r="D224" s="39" t="str">
        <f>IF(ISNUMBER(C224),AVERAGE(Data),"")</f>
        <v/>
      </c>
      <c r="E224" s="40" t="str">
        <f t="shared" ca="1" si="63"/>
        <v/>
      </c>
      <c r="F224" s="19" t="str">
        <f>IF(ISNUMBER(C224),MEDIAN(Range),"")</f>
        <v/>
      </c>
      <c r="G224" s="39" t="str">
        <f t="shared" si="65"/>
        <v/>
      </c>
      <c r="H224" s="39" t="str">
        <f t="shared" si="66"/>
        <v/>
      </c>
      <c r="I224" s="39" t="str">
        <f t="shared" si="67"/>
        <v/>
      </c>
      <c r="J224" s="4"/>
      <c r="K224" s="4"/>
      <c r="L224" s="4"/>
      <c r="M224" s="4"/>
    </row>
    <row r="225" spans="2:13" x14ac:dyDescent="0.15">
      <c r="B225" s="38" t="str">
        <f t="shared" si="64"/>
        <v/>
      </c>
      <c r="C225" s="19"/>
      <c r="D225" s="39" t="str">
        <f>IF(ISNUMBER(C225),AVERAGE(Data),"")</f>
        <v/>
      </c>
      <c r="E225" s="40" t="str">
        <f t="shared" ca="1" si="63"/>
        <v/>
      </c>
      <c r="F225" s="19" t="str">
        <f>IF(ISNUMBER(C225),MEDIAN(Range),"")</f>
        <v/>
      </c>
      <c r="G225" s="39" t="str">
        <f t="shared" si="65"/>
        <v/>
      </c>
      <c r="H225" s="39" t="str">
        <f t="shared" si="66"/>
        <v/>
      </c>
      <c r="I225" s="39" t="str">
        <f t="shared" si="67"/>
        <v/>
      </c>
      <c r="J225" s="4"/>
      <c r="K225" s="4"/>
      <c r="L225" s="4"/>
      <c r="M225" s="4"/>
    </row>
    <row r="226" spans="2:13" x14ac:dyDescent="0.15">
      <c r="B226" s="38" t="str">
        <f t="shared" si="64"/>
        <v/>
      </c>
      <c r="C226" s="19"/>
      <c r="D226" s="39" t="str">
        <f>IF(ISNUMBER(C226),AVERAGE(Data),"")</f>
        <v/>
      </c>
      <c r="E226" s="40" t="str">
        <f t="shared" ca="1" si="63"/>
        <v/>
      </c>
      <c r="F226" s="19" t="str">
        <f>IF(ISNUMBER(C226),MEDIAN(Range),"")</f>
        <v/>
      </c>
      <c r="G226" s="39" t="str">
        <f t="shared" si="65"/>
        <v/>
      </c>
      <c r="H226" s="39" t="str">
        <f t="shared" si="66"/>
        <v/>
      </c>
      <c r="I226" s="39" t="str">
        <f t="shared" si="67"/>
        <v/>
      </c>
      <c r="J226" s="4"/>
      <c r="K226" s="4"/>
      <c r="L226" s="4"/>
      <c r="M226" s="4"/>
    </row>
    <row r="227" spans="2:13" x14ac:dyDescent="0.15">
      <c r="B227" s="38" t="str">
        <f t="shared" si="64"/>
        <v/>
      </c>
      <c r="C227" s="19"/>
      <c r="D227" s="39" t="str">
        <f>IF(ISNUMBER(C227),AVERAGE(Data),"")</f>
        <v/>
      </c>
      <c r="E227" s="40" t="str">
        <f t="shared" ca="1" si="63"/>
        <v/>
      </c>
      <c r="F227" s="19" t="str">
        <f>IF(ISNUMBER(C227),MEDIAN(Range),"")</f>
        <v/>
      </c>
      <c r="G227" s="39" t="str">
        <f t="shared" si="65"/>
        <v/>
      </c>
      <c r="H227" s="39" t="str">
        <f t="shared" si="66"/>
        <v/>
      </c>
      <c r="I227" s="39" t="str">
        <f t="shared" si="67"/>
        <v/>
      </c>
      <c r="J227" s="4"/>
      <c r="K227" s="4"/>
      <c r="L227" s="4"/>
      <c r="M227" s="4"/>
    </row>
    <row r="228" spans="2:13" x14ac:dyDescent="0.15">
      <c r="B228" s="38" t="str">
        <f t="shared" si="64"/>
        <v/>
      </c>
      <c r="C228" s="19"/>
      <c r="D228" s="39" t="str">
        <f>IF(ISNUMBER(C228),AVERAGE(Data),"")</f>
        <v/>
      </c>
      <c r="E228" s="40" t="str">
        <f t="shared" ref="E228:E259" ca="1" si="68">IF((CELL("row",C228)&lt;($C$14+CELL("row",$C$16))),ABS(C227-C228),"")</f>
        <v/>
      </c>
      <c r="F228" s="19" t="str">
        <f>IF(ISNUMBER(C228),MEDIAN(Range),"")</f>
        <v/>
      </c>
      <c r="G228" s="39" t="str">
        <f t="shared" si="65"/>
        <v/>
      </c>
      <c r="H228" s="39" t="str">
        <f t="shared" si="66"/>
        <v/>
      </c>
      <c r="I228" s="39" t="str">
        <f t="shared" si="67"/>
        <v/>
      </c>
      <c r="J228" s="4"/>
      <c r="K228" s="4"/>
      <c r="L228" s="4"/>
      <c r="M228" s="4"/>
    </row>
    <row r="229" spans="2:13" x14ac:dyDescent="0.15">
      <c r="B229" s="38" t="str">
        <f t="shared" si="64"/>
        <v/>
      </c>
      <c r="C229" s="19"/>
      <c r="D229" s="39" t="str">
        <f>IF(ISNUMBER(C229),AVERAGE(Data),"")</f>
        <v/>
      </c>
      <c r="E229" s="40" t="str">
        <f t="shared" ca="1" si="68"/>
        <v/>
      </c>
      <c r="F229" s="19" t="str">
        <f>IF(ISNUMBER(C229),MEDIAN(Range),"")</f>
        <v/>
      </c>
      <c r="G229" s="39" t="str">
        <f t="shared" si="65"/>
        <v/>
      </c>
      <c r="H229" s="39" t="str">
        <f t="shared" si="66"/>
        <v/>
      </c>
      <c r="I229" s="39" t="str">
        <f t="shared" si="67"/>
        <v/>
      </c>
      <c r="J229" s="4"/>
      <c r="K229" s="4"/>
      <c r="L229" s="4"/>
      <c r="M229" s="4"/>
    </row>
    <row r="230" spans="2:13" x14ac:dyDescent="0.15">
      <c r="B230" s="38" t="str">
        <f t="shared" si="64"/>
        <v/>
      </c>
      <c r="C230" s="19"/>
      <c r="D230" s="39" t="str">
        <f>IF(ISNUMBER(C230),AVERAGE(Data),"")</f>
        <v/>
      </c>
      <c r="E230" s="40" t="str">
        <f t="shared" ca="1" si="68"/>
        <v/>
      </c>
      <c r="F230" s="19" t="str">
        <f>IF(ISNUMBER(C230),MEDIAN(Range),"")</f>
        <v/>
      </c>
      <c r="G230" s="39" t="str">
        <f t="shared" si="65"/>
        <v/>
      </c>
      <c r="H230" s="39" t="str">
        <f t="shared" si="66"/>
        <v/>
      </c>
      <c r="I230" s="39" t="str">
        <f t="shared" si="67"/>
        <v/>
      </c>
      <c r="J230" s="4"/>
      <c r="K230" s="4"/>
      <c r="L230" s="4"/>
      <c r="M230" s="4"/>
    </row>
    <row r="231" spans="2:13" x14ac:dyDescent="0.15">
      <c r="B231" s="38" t="str">
        <f t="shared" si="64"/>
        <v/>
      </c>
      <c r="C231" s="19"/>
      <c r="D231" s="39" t="str">
        <f>IF(ISNUMBER(C231),AVERAGE(Data),"")</f>
        <v/>
      </c>
      <c r="E231" s="40" t="str">
        <f t="shared" ca="1" si="68"/>
        <v/>
      </c>
      <c r="F231" s="19" t="str">
        <f>IF(ISNUMBER(C231),MEDIAN(Range),"")</f>
        <v/>
      </c>
      <c r="G231" s="39" t="str">
        <f t="shared" si="65"/>
        <v/>
      </c>
      <c r="H231" s="39" t="str">
        <f t="shared" si="66"/>
        <v/>
      </c>
      <c r="I231" s="39" t="str">
        <f t="shared" si="67"/>
        <v/>
      </c>
      <c r="J231" s="4"/>
      <c r="K231" s="4"/>
      <c r="L231" s="4"/>
      <c r="M231" s="4"/>
    </row>
    <row r="232" spans="2:13" x14ac:dyDescent="0.15">
      <c r="B232" s="38" t="str">
        <f t="shared" si="64"/>
        <v/>
      </c>
      <c r="C232" s="19"/>
      <c r="D232" s="39" t="str">
        <f>IF(ISNUMBER(C232),AVERAGE(Data),"")</f>
        <v/>
      </c>
      <c r="E232" s="40" t="str">
        <f t="shared" ca="1" si="68"/>
        <v/>
      </c>
      <c r="F232" s="19" t="str">
        <f>IF(ISNUMBER(C232),MEDIAN(Range),"")</f>
        <v/>
      </c>
      <c r="G232" s="39" t="str">
        <f t="shared" si="65"/>
        <v/>
      </c>
      <c r="H232" s="39" t="str">
        <f t="shared" si="66"/>
        <v/>
      </c>
      <c r="I232" s="39" t="str">
        <f t="shared" si="67"/>
        <v/>
      </c>
      <c r="J232" s="4"/>
      <c r="K232" s="4"/>
      <c r="L232" s="4"/>
      <c r="M232" s="4"/>
    </row>
    <row r="233" spans="2:13" x14ac:dyDescent="0.15">
      <c r="B233" s="38" t="str">
        <f t="shared" ref="B233:B264" si="69">IF(ISNUMBER(C233),B232+1,"")</f>
        <v/>
      </c>
      <c r="C233" s="19"/>
      <c r="D233" s="39" t="str">
        <f>IF(ISNUMBER(C233),AVERAGE(Data),"")</f>
        <v/>
      </c>
      <c r="E233" s="40" t="str">
        <f t="shared" ca="1" si="68"/>
        <v/>
      </c>
      <c r="F233" s="19" t="str">
        <f>IF(ISNUMBER(C233),MEDIAN(Range),"")</f>
        <v/>
      </c>
      <c r="G233" s="39" t="str">
        <f t="shared" ref="G233:G264" si="70">IF(ISNUMBER(F233),F$17*3.87,"")</f>
        <v/>
      </c>
      <c r="H233" s="39" t="str">
        <f t="shared" ref="H233:H264" si="71">IF(ISNUMBER(C233),D233-(3.14*F233),"")</f>
        <v/>
      </c>
      <c r="I233" s="39" t="str">
        <f t="shared" ref="I233:I264" si="72">IF(ISNUMBER(C233),D233+(3.14*F233),"")</f>
        <v/>
      </c>
      <c r="J233" s="4"/>
      <c r="K233" s="4"/>
      <c r="L233" s="4"/>
      <c r="M233" s="4"/>
    </row>
    <row r="234" spans="2:13" x14ac:dyDescent="0.15">
      <c r="B234" s="38" t="str">
        <f t="shared" si="69"/>
        <v/>
      </c>
      <c r="C234" s="19"/>
      <c r="D234" s="39" t="str">
        <f>IF(ISNUMBER(C234),AVERAGE(Data),"")</f>
        <v/>
      </c>
      <c r="E234" s="40" t="str">
        <f t="shared" ca="1" si="68"/>
        <v/>
      </c>
      <c r="F234" s="19" t="str">
        <f>IF(ISNUMBER(C234),MEDIAN(Range),"")</f>
        <v/>
      </c>
      <c r="G234" s="39" t="str">
        <f t="shared" si="70"/>
        <v/>
      </c>
      <c r="H234" s="39" t="str">
        <f t="shared" si="71"/>
        <v/>
      </c>
      <c r="I234" s="39" t="str">
        <f t="shared" si="72"/>
        <v/>
      </c>
      <c r="J234" s="4"/>
      <c r="K234" s="4"/>
      <c r="L234" s="4"/>
      <c r="M234" s="4"/>
    </row>
    <row r="235" spans="2:13" x14ac:dyDescent="0.15">
      <c r="B235" s="38" t="str">
        <f t="shared" si="69"/>
        <v/>
      </c>
      <c r="C235" s="19"/>
      <c r="D235" s="39" t="str">
        <f>IF(ISNUMBER(C235),AVERAGE(Data),"")</f>
        <v/>
      </c>
      <c r="E235" s="40" t="str">
        <f t="shared" ca="1" si="68"/>
        <v/>
      </c>
      <c r="F235" s="19" t="str">
        <f>IF(ISNUMBER(C235),MEDIAN(Range),"")</f>
        <v/>
      </c>
      <c r="G235" s="39" t="str">
        <f t="shared" si="70"/>
        <v/>
      </c>
      <c r="H235" s="39" t="str">
        <f t="shared" si="71"/>
        <v/>
      </c>
      <c r="I235" s="39" t="str">
        <f t="shared" si="72"/>
        <v/>
      </c>
      <c r="J235" s="4"/>
      <c r="K235" s="4"/>
      <c r="L235" s="4"/>
      <c r="M235" s="4"/>
    </row>
    <row r="236" spans="2:13" x14ac:dyDescent="0.15">
      <c r="B236" s="38" t="str">
        <f t="shared" si="69"/>
        <v/>
      </c>
      <c r="C236" s="19"/>
      <c r="D236" s="39" t="str">
        <f>IF(ISNUMBER(C236),AVERAGE(Data),"")</f>
        <v/>
      </c>
      <c r="E236" s="40" t="str">
        <f t="shared" ca="1" si="68"/>
        <v/>
      </c>
      <c r="F236" s="19" t="str">
        <f>IF(ISNUMBER(C236),MEDIAN(Range),"")</f>
        <v/>
      </c>
      <c r="G236" s="39" t="str">
        <f t="shared" si="70"/>
        <v/>
      </c>
      <c r="H236" s="39" t="str">
        <f t="shared" si="71"/>
        <v/>
      </c>
      <c r="I236" s="39" t="str">
        <f t="shared" si="72"/>
        <v/>
      </c>
      <c r="J236" s="4"/>
      <c r="K236" s="4"/>
      <c r="L236" s="4"/>
      <c r="M236" s="4"/>
    </row>
    <row r="237" spans="2:13" x14ac:dyDescent="0.15">
      <c r="B237" s="38" t="str">
        <f t="shared" si="69"/>
        <v/>
      </c>
      <c r="C237" s="19"/>
      <c r="D237" s="39" t="str">
        <f>IF(ISNUMBER(C237),AVERAGE(Data),"")</f>
        <v/>
      </c>
      <c r="E237" s="40" t="str">
        <f t="shared" ca="1" si="68"/>
        <v/>
      </c>
      <c r="F237" s="19" t="str">
        <f>IF(ISNUMBER(C237),MEDIAN(Range),"")</f>
        <v/>
      </c>
      <c r="G237" s="39" t="str">
        <f t="shared" si="70"/>
        <v/>
      </c>
      <c r="H237" s="39" t="str">
        <f t="shared" si="71"/>
        <v/>
      </c>
      <c r="I237" s="39" t="str">
        <f t="shared" si="72"/>
        <v/>
      </c>
      <c r="J237" s="4"/>
      <c r="K237" s="4"/>
      <c r="L237" s="4"/>
      <c r="M237" s="4"/>
    </row>
    <row r="238" spans="2:13" x14ac:dyDescent="0.15">
      <c r="B238" s="38" t="str">
        <f t="shared" si="69"/>
        <v/>
      </c>
      <c r="C238" s="19"/>
      <c r="D238" s="39" t="str">
        <f>IF(ISNUMBER(C238),AVERAGE(Data),"")</f>
        <v/>
      </c>
      <c r="E238" s="40" t="str">
        <f t="shared" ca="1" si="68"/>
        <v/>
      </c>
      <c r="F238" s="19" t="str">
        <f>IF(ISNUMBER(C238),MEDIAN(Range),"")</f>
        <v/>
      </c>
      <c r="G238" s="39" t="str">
        <f t="shared" si="70"/>
        <v/>
      </c>
      <c r="H238" s="39" t="str">
        <f t="shared" si="71"/>
        <v/>
      </c>
      <c r="I238" s="39" t="str">
        <f t="shared" si="72"/>
        <v/>
      </c>
      <c r="J238" s="4"/>
      <c r="K238" s="4"/>
      <c r="L238" s="4"/>
      <c r="M238" s="4"/>
    </row>
    <row r="239" spans="2:13" x14ac:dyDescent="0.15">
      <c r="B239" s="38" t="str">
        <f t="shared" si="69"/>
        <v/>
      </c>
      <c r="C239" s="19"/>
      <c r="D239" s="39" t="str">
        <f>IF(ISNUMBER(C239),AVERAGE(Data),"")</f>
        <v/>
      </c>
      <c r="E239" s="40" t="str">
        <f t="shared" ca="1" si="68"/>
        <v/>
      </c>
      <c r="F239" s="19" t="str">
        <f>IF(ISNUMBER(C239),MEDIAN(Range),"")</f>
        <v/>
      </c>
      <c r="G239" s="39" t="str">
        <f t="shared" si="70"/>
        <v/>
      </c>
      <c r="H239" s="39" t="str">
        <f t="shared" si="71"/>
        <v/>
      </c>
      <c r="I239" s="39" t="str">
        <f t="shared" si="72"/>
        <v/>
      </c>
      <c r="J239" s="4"/>
      <c r="K239" s="4"/>
      <c r="L239" s="4"/>
      <c r="M239" s="4"/>
    </row>
    <row r="240" spans="2:13" x14ac:dyDescent="0.15">
      <c r="B240" s="38" t="str">
        <f t="shared" si="69"/>
        <v/>
      </c>
      <c r="C240" s="19"/>
      <c r="D240" s="39" t="str">
        <f>IF(ISNUMBER(C240),AVERAGE(Data),"")</f>
        <v/>
      </c>
      <c r="E240" s="40" t="str">
        <f t="shared" ca="1" si="68"/>
        <v/>
      </c>
      <c r="F240" s="19" t="str">
        <f>IF(ISNUMBER(C240),MEDIAN(Range),"")</f>
        <v/>
      </c>
      <c r="G240" s="39" t="str">
        <f t="shared" si="70"/>
        <v/>
      </c>
      <c r="H240" s="39" t="str">
        <f t="shared" si="71"/>
        <v/>
      </c>
      <c r="I240" s="39" t="str">
        <f t="shared" si="72"/>
        <v/>
      </c>
      <c r="J240" s="4"/>
      <c r="K240" s="4"/>
      <c r="L240" s="4"/>
      <c r="M240" s="4"/>
    </row>
    <row r="241" spans="2:13" x14ac:dyDescent="0.15">
      <c r="B241" s="38" t="str">
        <f t="shared" si="69"/>
        <v/>
      </c>
      <c r="C241" s="19"/>
      <c r="D241" s="39" t="str">
        <f>IF(ISNUMBER(C241),AVERAGE(Data),"")</f>
        <v/>
      </c>
      <c r="E241" s="40" t="str">
        <f t="shared" ca="1" si="68"/>
        <v/>
      </c>
      <c r="F241" s="19" t="str">
        <f>IF(ISNUMBER(C241),MEDIAN(Range),"")</f>
        <v/>
      </c>
      <c r="G241" s="39" t="str">
        <f t="shared" si="70"/>
        <v/>
      </c>
      <c r="H241" s="39" t="str">
        <f t="shared" si="71"/>
        <v/>
      </c>
      <c r="I241" s="39" t="str">
        <f t="shared" si="72"/>
        <v/>
      </c>
      <c r="J241" s="4"/>
      <c r="K241" s="4"/>
      <c r="L241" s="4"/>
      <c r="M241" s="4"/>
    </row>
    <row r="242" spans="2:13" x14ac:dyDescent="0.15">
      <c r="B242" s="38" t="str">
        <f t="shared" si="69"/>
        <v/>
      </c>
      <c r="C242" s="19"/>
      <c r="D242" s="39" t="str">
        <f>IF(ISNUMBER(C242),AVERAGE(Data),"")</f>
        <v/>
      </c>
      <c r="E242" s="40" t="str">
        <f t="shared" ca="1" si="68"/>
        <v/>
      </c>
      <c r="F242" s="19" t="str">
        <f>IF(ISNUMBER(C242),MEDIAN(Range),"")</f>
        <v/>
      </c>
      <c r="G242" s="39" t="str">
        <f t="shared" si="70"/>
        <v/>
      </c>
      <c r="H242" s="39" t="str">
        <f t="shared" si="71"/>
        <v/>
      </c>
      <c r="I242" s="39" t="str">
        <f t="shared" si="72"/>
        <v/>
      </c>
      <c r="J242" s="4"/>
      <c r="K242" s="4"/>
      <c r="L242" s="4"/>
      <c r="M242" s="4"/>
    </row>
    <row r="243" spans="2:13" x14ac:dyDescent="0.15">
      <c r="B243" s="38" t="str">
        <f t="shared" si="69"/>
        <v/>
      </c>
      <c r="C243" s="19"/>
      <c r="D243" s="39" t="str">
        <f>IF(ISNUMBER(C243),AVERAGE(Data),"")</f>
        <v/>
      </c>
      <c r="E243" s="40" t="str">
        <f t="shared" ca="1" si="68"/>
        <v/>
      </c>
      <c r="F243" s="19" t="str">
        <f>IF(ISNUMBER(C243),MEDIAN(Range),"")</f>
        <v/>
      </c>
      <c r="G243" s="39" t="str">
        <f t="shared" si="70"/>
        <v/>
      </c>
      <c r="H243" s="39" t="str">
        <f t="shared" si="71"/>
        <v/>
      </c>
      <c r="I243" s="39" t="str">
        <f t="shared" si="72"/>
        <v/>
      </c>
      <c r="J243" s="4"/>
      <c r="K243" s="4"/>
      <c r="L243" s="4"/>
      <c r="M243" s="4"/>
    </row>
    <row r="244" spans="2:13" x14ac:dyDescent="0.15">
      <c r="B244" s="38" t="str">
        <f t="shared" si="69"/>
        <v/>
      </c>
      <c r="C244" s="19"/>
      <c r="D244" s="39" t="str">
        <f>IF(ISNUMBER(C244),AVERAGE(Data),"")</f>
        <v/>
      </c>
      <c r="E244" s="40" t="str">
        <f t="shared" ca="1" si="68"/>
        <v/>
      </c>
      <c r="F244" s="19" t="str">
        <f>IF(ISNUMBER(C244),MEDIAN(Range),"")</f>
        <v/>
      </c>
      <c r="G244" s="39" t="str">
        <f t="shared" si="70"/>
        <v/>
      </c>
      <c r="H244" s="39" t="str">
        <f t="shared" si="71"/>
        <v/>
      </c>
      <c r="I244" s="39" t="str">
        <f t="shared" si="72"/>
        <v/>
      </c>
      <c r="J244" s="4"/>
      <c r="K244" s="4"/>
      <c r="L244" s="4"/>
      <c r="M244" s="4"/>
    </row>
    <row r="245" spans="2:13" x14ac:dyDescent="0.15">
      <c r="B245" s="38" t="str">
        <f t="shared" si="69"/>
        <v/>
      </c>
      <c r="C245" s="19"/>
      <c r="D245" s="39" t="str">
        <f>IF(ISNUMBER(C245),AVERAGE(Data),"")</f>
        <v/>
      </c>
      <c r="E245" s="40" t="str">
        <f t="shared" ca="1" si="68"/>
        <v/>
      </c>
      <c r="F245" s="19" t="str">
        <f>IF(ISNUMBER(C245),MEDIAN(Range),"")</f>
        <v/>
      </c>
      <c r="G245" s="39" t="str">
        <f t="shared" si="70"/>
        <v/>
      </c>
      <c r="H245" s="39" t="str">
        <f t="shared" si="71"/>
        <v/>
      </c>
      <c r="I245" s="39" t="str">
        <f t="shared" si="72"/>
        <v/>
      </c>
      <c r="J245" s="4"/>
      <c r="K245" s="4"/>
      <c r="L245" s="4"/>
      <c r="M245" s="4"/>
    </row>
    <row r="246" spans="2:13" x14ac:dyDescent="0.15">
      <c r="B246" s="38" t="str">
        <f t="shared" si="69"/>
        <v/>
      </c>
      <c r="C246" s="19"/>
      <c r="D246" s="39" t="str">
        <f>IF(ISNUMBER(C246),AVERAGE(Data),"")</f>
        <v/>
      </c>
      <c r="E246" s="40" t="str">
        <f t="shared" ca="1" si="68"/>
        <v/>
      </c>
      <c r="F246" s="19" t="str">
        <f>IF(ISNUMBER(C246),MEDIAN(Range),"")</f>
        <v/>
      </c>
      <c r="G246" s="39" t="str">
        <f t="shared" si="70"/>
        <v/>
      </c>
      <c r="H246" s="39" t="str">
        <f t="shared" si="71"/>
        <v/>
      </c>
      <c r="I246" s="39" t="str">
        <f t="shared" si="72"/>
        <v/>
      </c>
      <c r="J246" s="4"/>
      <c r="K246" s="4"/>
      <c r="L246" s="4"/>
      <c r="M246" s="4"/>
    </row>
    <row r="247" spans="2:13" x14ac:dyDescent="0.15">
      <c r="B247" s="38" t="str">
        <f t="shared" si="69"/>
        <v/>
      </c>
      <c r="C247" s="19"/>
      <c r="D247" s="39" t="str">
        <f>IF(ISNUMBER(C247),AVERAGE(Data),"")</f>
        <v/>
      </c>
      <c r="E247" s="40" t="str">
        <f t="shared" ca="1" si="68"/>
        <v/>
      </c>
      <c r="F247" s="19" t="str">
        <f>IF(ISNUMBER(C247),MEDIAN(Range),"")</f>
        <v/>
      </c>
      <c r="G247" s="39" t="str">
        <f t="shared" si="70"/>
        <v/>
      </c>
      <c r="H247" s="39" t="str">
        <f t="shared" si="71"/>
        <v/>
      </c>
      <c r="I247" s="39" t="str">
        <f t="shared" si="72"/>
        <v/>
      </c>
      <c r="J247" s="4"/>
      <c r="K247" s="4"/>
      <c r="L247" s="4"/>
      <c r="M247" s="4"/>
    </row>
    <row r="248" spans="2:13" x14ac:dyDescent="0.15">
      <c r="B248" s="38" t="str">
        <f t="shared" si="69"/>
        <v/>
      </c>
      <c r="C248" s="19"/>
      <c r="D248" s="39" t="str">
        <f>IF(ISNUMBER(C248),AVERAGE(Data),"")</f>
        <v/>
      </c>
      <c r="E248" s="40" t="str">
        <f t="shared" ca="1" si="68"/>
        <v/>
      </c>
      <c r="F248" s="19" t="str">
        <f>IF(ISNUMBER(C248),MEDIAN(Range),"")</f>
        <v/>
      </c>
      <c r="G248" s="39" t="str">
        <f t="shared" si="70"/>
        <v/>
      </c>
      <c r="H248" s="39" t="str">
        <f t="shared" si="71"/>
        <v/>
      </c>
      <c r="I248" s="39" t="str">
        <f t="shared" si="72"/>
        <v/>
      </c>
      <c r="J248" s="4"/>
      <c r="K248" s="4"/>
      <c r="L248" s="4"/>
      <c r="M248" s="4"/>
    </row>
    <row r="249" spans="2:13" x14ac:dyDescent="0.15">
      <c r="B249" s="38" t="str">
        <f t="shared" si="69"/>
        <v/>
      </c>
      <c r="C249" s="19"/>
      <c r="D249" s="39" t="str">
        <f>IF(ISNUMBER(C249),AVERAGE(Data),"")</f>
        <v/>
      </c>
      <c r="E249" s="40" t="str">
        <f t="shared" ca="1" si="68"/>
        <v/>
      </c>
      <c r="F249" s="19" t="str">
        <f>IF(ISNUMBER(C249),MEDIAN(Range),"")</f>
        <v/>
      </c>
      <c r="G249" s="39" t="str">
        <f t="shared" si="70"/>
        <v/>
      </c>
      <c r="H249" s="39" t="str">
        <f t="shared" si="71"/>
        <v/>
      </c>
      <c r="I249" s="39" t="str">
        <f t="shared" si="72"/>
        <v/>
      </c>
      <c r="J249" s="4"/>
      <c r="K249" s="4"/>
      <c r="L249" s="4"/>
      <c r="M249" s="4"/>
    </row>
    <row r="250" spans="2:13" x14ac:dyDescent="0.15">
      <c r="B250" s="38" t="str">
        <f t="shared" si="69"/>
        <v/>
      </c>
      <c r="C250" s="19"/>
      <c r="D250" s="39" t="str">
        <f>IF(ISNUMBER(C250),AVERAGE(Data),"")</f>
        <v/>
      </c>
      <c r="E250" s="40" t="str">
        <f t="shared" ca="1" si="68"/>
        <v/>
      </c>
      <c r="F250" s="19" t="str">
        <f>IF(ISNUMBER(C250),MEDIAN(Range),"")</f>
        <v/>
      </c>
      <c r="G250" s="39" t="str">
        <f t="shared" si="70"/>
        <v/>
      </c>
      <c r="H250" s="39" t="str">
        <f t="shared" si="71"/>
        <v/>
      </c>
      <c r="I250" s="39" t="str">
        <f t="shared" si="72"/>
        <v/>
      </c>
      <c r="J250" s="4"/>
      <c r="K250" s="4"/>
      <c r="L250" s="4"/>
      <c r="M250" s="4"/>
    </row>
    <row r="251" spans="2:13" x14ac:dyDescent="0.15">
      <c r="B251" s="38" t="str">
        <f t="shared" si="69"/>
        <v/>
      </c>
      <c r="C251" s="19"/>
      <c r="D251" s="39" t="str">
        <f>IF(ISNUMBER(C251),AVERAGE(Data),"")</f>
        <v/>
      </c>
      <c r="E251" s="40" t="str">
        <f t="shared" ca="1" si="68"/>
        <v/>
      </c>
      <c r="F251" s="19" t="str">
        <f>IF(ISNUMBER(C251),MEDIAN(Range),"")</f>
        <v/>
      </c>
      <c r="G251" s="39" t="str">
        <f t="shared" si="70"/>
        <v/>
      </c>
      <c r="H251" s="39" t="str">
        <f t="shared" si="71"/>
        <v/>
      </c>
      <c r="I251" s="39" t="str">
        <f t="shared" si="72"/>
        <v/>
      </c>
      <c r="J251" s="4"/>
      <c r="K251" s="4"/>
      <c r="L251" s="4"/>
      <c r="M251" s="4"/>
    </row>
    <row r="252" spans="2:13" x14ac:dyDescent="0.15">
      <c r="B252" s="38" t="str">
        <f t="shared" si="69"/>
        <v/>
      </c>
      <c r="C252" s="19"/>
      <c r="D252" s="39" t="str">
        <f>IF(ISNUMBER(C252),AVERAGE(Data),"")</f>
        <v/>
      </c>
      <c r="E252" s="40" t="str">
        <f t="shared" ca="1" si="68"/>
        <v/>
      </c>
      <c r="F252" s="19" t="str">
        <f>IF(ISNUMBER(C252),MEDIAN(Range),"")</f>
        <v/>
      </c>
      <c r="G252" s="39" t="str">
        <f t="shared" si="70"/>
        <v/>
      </c>
      <c r="H252" s="39" t="str">
        <f t="shared" si="71"/>
        <v/>
      </c>
      <c r="I252" s="39" t="str">
        <f t="shared" si="72"/>
        <v/>
      </c>
      <c r="J252" s="4"/>
      <c r="K252" s="4"/>
      <c r="L252" s="4"/>
      <c r="M252" s="4"/>
    </row>
    <row r="253" spans="2:13" x14ac:dyDescent="0.15">
      <c r="B253" s="38" t="str">
        <f t="shared" si="69"/>
        <v/>
      </c>
      <c r="C253" s="19"/>
      <c r="D253" s="39" t="str">
        <f>IF(ISNUMBER(C253),AVERAGE(Data),"")</f>
        <v/>
      </c>
      <c r="E253" s="40" t="str">
        <f t="shared" ca="1" si="68"/>
        <v/>
      </c>
      <c r="F253" s="19" t="str">
        <f>IF(ISNUMBER(C253),MEDIAN(Range),"")</f>
        <v/>
      </c>
      <c r="G253" s="39" t="str">
        <f t="shared" si="70"/>
        <v/>
      </c>
      <c r="H253" s="39" t="str">
        <f t="shared" si="71"/>
        <v/>
      </c>
      <c r="I253" s="39" t="str">
        <f t="shared" si="72"/>
        <v/>
      </c>
      <c r="J253" s="4"/>
      <c r="K253" s="4"/>
      <c r="L253" s="4"/>
      <c r="M253" s="4"/>
    </row>
    <row r="254" spans="2:13" x14ac:dyDescent="0.15">
      <c r="B254" s="38" t="str">
        <f t="shared" si="69"/>
        <v/>
      </c>
      <c r="C254" s="19"/>
      <c r="D254" s="39" t="str">
        <f>IF(ISNUMBER(C254),AVERAGE(Data),"")</f>
        <v/>
      </c>
      <c r="E254" s="40" t="str">
        <f t="shared" ca="1" si="68"/>
        <v/>
      </c>
      <c r="F254" s="19" t="str">
        <f>IF(ISNUMBER(C254),MEDIAN(Range),"")</f>
        <v/>
      </c>
      <c r="G254" s="39" t="str">
        <f t="shared" si="70"/>
        <v/>
      </c>
      <c r="H254" s="39" t="str">
        <f t="shared" si="71"/>
        <v/>
      </c>
      <c r="I254" s="39" t="str">
        <f t="shared" si="72"/>
        <v/>
      </c>
      <c r="J254" s="4"/>
      <c r="K254" s="4"/>
      <c r="L254" s="4"/>
      <c r="M254" s="4"/>
    </row>
    <row r="255" spans="2:13" x14ac:dyDescent="0.15">
      <c r="B255" s="38" t="str">
        <f t="shared" si="69"/>
        <v/>
      </c>
      <c r="C255" s="19"/>
      <c r="D255" s="39" t="str">
        <f>IF(ISNUMBER(C255),AVERAGE(Data),"")</f>
        <v/>
      </c>
      <c r="E255" s="40" t="str">
        <f t="shared" ca="1" si="68"/>
        <v/>
      </c>
      <c r="F255" s="19" t="str">
        <f>IF(ISNUMBER(C255),MEDIAN(Range),"")</f>
        <v/>
      </c>
      <c r="G255" s="39" t="str">
        <f t="shared" si="70"/>
        <v/>
      </c>
      <c r="H255" s="39" t="str">
        <f t="shared" si="71"/>
        <v/>
      </c>
      <c r="I255" s="39" t="str">
        <f t="shared" si="72"/>
        <v/>
      </c>
      <c r="J255" s="4"/>
      <c r="K255" s="4"/>
      <c r="L255" s="4"/>
      <c r="M255" s="4"/>
    </row>
    <row r="256" spans="2:13" x14ac:dyDescent="0.15">
      <c r="B256" s="38" t="str">
        <f t="shared" si="69"/>
        <v/>
      </c>
      <c r="C256" s="19"/>
      <c r="D256" s="39" t="str">
        <f>IF(ISNUMBER(C256),AVERAGE(Data),"")</f>
        <v/>
      </c>
      <c r="E256" s="40" t="str">
        <f t="shared" ca="1" si="68"/>
        <v/>
      </c>
      <c r="F256" s="19" t="str">
        <f>IF(ISNUMBER(C256),MEDIAN(Range),"")</f>
        <v/>
      </c>
      <c r="G256" s="39" t="str">
        <f t="shared" si="70"/>
        <v/>
      </c>
      <c r="H256" s="39" t="str">
        <f t="shared" si="71"/>
        <v/>
      </c>
      <c r="I256" s="39" t="str">
        <f t="shared" si="72"/>
        <v/>
      </c>
      <c r="J256" s="4"/>
      <c r="K256" s="4"/>
      <c r="L256" s="4"/>
      <c r="M256" s="4"/>
    </row>
    <row r="257" spans="2:13" x14ac:dyDescent="0.15">
      <c r="B257" s="38" t="str">
        <f t="shared" si="69"/>
        <v/>
      </c>
      <c r="C257" s="19"/>
      <c r="D257" s="39" t="str">
        <f>IF(ISNUMBER(C257),AVERAGE(Data),"")</f>
        <v/>
      </c>
      <c r="E257" s="40" t="str">
        <f t="shared" ca="1" si="68"/>
        <v/>
      </c>
      <c r="F257" s="19" t="str">
        <f>IF(ISNUMBER(C257),MEDIAN(Range),"")</f>
        <v/>
      </c>
      <c r="G257" s="39" t="str">
        <f t="shared" si="70"/>
        <v/>
      </c>
      <c r="H257" s="39" t="str">
        <f t="shared" si="71"/>
        <v/>
      </c>
      <c r="I257" s="39" t="str">
        <f t="shared" si="72"/>
        <v/>
      </c>
      <c r="J257" s="4"/>
      <c r="K257" s="4"/>
      <c r="L257" s="4"/>
      <c r="M257" s="4"/>
    </row>
    <row r="258" spans="2:13" x14ac:dyDescent="0.15">
      <c r="B258" s="38" t="str">
        <f t="shared" si="69"/>
        <v/>
      </c>
      <c r="C258" s="19"/>
      <c r="D258" s="39" t="str">
        <f>IF(ISNUMBER(C258),AVERAGE(Data),"")</f>
        <v/>
      </c>
      <c r="E258" s="40" t="str">
        <f t="shared" ca="1" si="68"/>
        <v/>
      </c>
      <c r="F258" s="19" t="str">
        <f>IF(ISNUMBER(C258),MEDIAN(Range),"")</f>
        <v/>
      </c>
      <c r="G258" s="39" t="str">
        <f t="shared" si="70"/>
        <v/>
      </c>
      <c r="H258" s="39" t="str">
        <f t="shared" si="71"/>
        <v/>
      </c>
      <c r="I258" s="39" t="str">
        <f t="shared" si="72"/>
        <v/>
      </c>
      <c r="J258" s="4"/>
      <c r="K258" s="4"/>
      <c r="L258" s="4"/>
      <c r="M258" s="4"/>
    </row>
    <row r="259" spans="2:13" x14ac:dyDescent="0.15">
      <c r="B259" s="38" t="str">
        <f t="shared" si="69"/>
        <v/>
      </c>
      <c r="C259" s="19"/>
      <c r="D259" s="39" t="str">
        <f>IF(ISNUMBER(C259),AVERAGE(Data),"")</f>
        <v/>
      </c>
      <c r="E259" s="40" t="str">
        <f t="shared" ca="1" si="68"/>
        <v/>
      </c>
      <c r="F259" s="19" t="str">
        <f>IF(ISNUMBER(C259),MEDIAN(Range),"")</f>
        <v/>
      </c>
      <c r="G259" s="39" t="str">
        <f t="shared" si="70"/>
        <v/>
      </c>
      <c r="H259" s="39" t="str">
        <f t="shared" si="71"/>
        <v/>
      </c>
      <c r="I259" s="39" t="str">
        <f t="shared" si="72"/>
        <v/>
      </c>
      <c r="J259" s="4"/>
      <c r="K259" s="4"/>
      <c r="L259" s="4"/>
      <c r="M259" s="4"/>
    </row>
    <row r="260" spans="2:13" x14ac:dyDescent="0.15">
      <c r="B260" s="38" t="str">
        <f t="shared" si="69"/>
        <v/>
      </c>
      <c r="C260" s="19"/>
      <c r="D260" s="39" t="str">
        <f>IF(ISNUMBER(C260),AVERAGE(Data),"")</f>
        <v/>
      </c>
      <c r="E260" s="40" t="str">
        <f t="shared" ref="E260:E288" ca="1" si="73">IF((CELL("row",C260)&lt;($C$14+CELL("row",$C$16))),ABS(C259-C260),"")</f>
        <v/>
      </c>
      <c r="F260" s="19" t="str">
        <f>IF(ISNUMBER(C260),MEDIAN(Range),"")</f>
        <v/>
      </c>
      <c r="G260" s="39" t="str">
        <f t="shared" si="70"/>
        <v/>
      </c>
      <c r="H260" s="39" t="str">
        <f t="shared" si="71"/>
        <v/>
      </c>
      <c r="I260" s="39" t="str">
        <f t="shared" si="72"/>
        <v/>
      </c>
      <c r="J260" s="4"/>
      <c r="K260" s="4"/>
      <c r="L260" s="4"/>
      <c r="M260" s="4"/>
    </row>
    <row r="261" spans="2:13" x14ac:dyDescent="0.15">
      <c r="B261" s="38" t="str">
        <f t="shared" si="69"/>
        <v/>
      </c>
      <c r="C261" s="19"/>
      <c r="D261" s="39" t="str">
        <f>IF(ISNUMBER(C261),AVERAGE(Data),"")</f>
        <v/>
      </c>
      <c r="E261" s="40" t="str">
        <f t="shared" ca="1" si="73"/>
        <v/>
      </c>
      <c r="F261" s="19" t="str">
        <f>IF(ISNUMBER(C261),MEDIAN(Range),"")</f>
        <v/>
      </c>
      <c r="G261" s="39" t="str">
        <f t="shared" si="70"/>
        <v/>
      </c>
      <c r="H261" s="39" t="str">
        <f t="shared" si="71"/>
        <v/>
      </c>
      <c r="I261" s="39" t="str">
        <f t="shared" si="72"/>
        <v/>
      </c>
      <c r="J261" s="4"/>
      <c r="K261" s="4"/>
      <c r="L261" s="4"/>
      <c r="M261" s="4"/>
    </row>
    <row r="262" spans="2:13" x14ac:dyDescent="0.15">
      <c r="B262" s="38" t="str">
        <f t="shared" si="69"/>
        <v/>
      </c>
      <c r="C262" s="19"/>
      <c r="D262" s="39" t="str">
        <f>IF(ISNUMBER(C262),AVERAGE(Data),"")</f>
        <v/>
      </c>
      <c r="E262" s="40" t="str">
        <f t="shared" ca="1" si="73"/>
        <v/>
      </c>
      <c r="F262" s="19" t="str">
        <f>IF(ISNUMBER(C262),MEDIAN(Range),"")</f>
        <v/>
      </c>
      <c r="G262" s="39" t="str">
        <f t="shared" si="70"/>
        <v/>
      </c>
      <c r="H262" s="39" t="str">
        <f t="shared" si="71"/>
        <v/>
      </c>
      <c r="I262" s="39" t="str">
        <f t="shared" si="72"/>
        <v/>
      </c>
      <c r="J262" s="4"/>
      <c r="K262" s="4"/>
      <c r="L262" s="4"/>
      <c r="M262" s="4"/>
    </row>
    <row r="263" spans="2:13" x14ac:dyDescent="0.15">
      <c r="B263" s="38" t="str">
        <f t="shared" si="69"/>
        <v/>
      </c>
      <c r="C263" s="19"/>
      <c r="D263" s="39" t="str">
        <f>IF(ISNUMBER(C263),AVERAGE(Data),"")</f>
        <v/>
      </c>
      <c r="E263" s="40" t="str">
        <f t="shared" ca="1" si="73"/>
        <v/>
      </c>
      <c r="F263" s="19" t="str">
        <f>IF(ISNUMBER(C263),MEDIAN(Range),"")</f>
        <v/>
      </c>
      <c r="G263" s="39" t="str">
        <f t="shared" si="70"/>
        <v/>
      </c>
      <c r="H263" s="39" t="str">
        <f t="shared" si="71"/>
        <v/>
      </c>
      <c r="I263" s="39" t="str">
        <f t="shared" si="72"/>
        <v/>
      </c>
      <c r="J263" s="4"/>
      <c r="K263" s="4"/>
      <c r="L263" s="4"/>
      <c r="M263" s="4"/>
    </row>
    <row r="264" spans="2:13" x14ac:dyDescent="0.15">
      <c r="B264" s="38" t="str">
        <f t="shared" si="69"/>
        <v/>
      </c>
      <c r="C264" s="19"/>
      <c r="D264" s="39" t="str">
        <f>IF(ISNUMBER(C264),AVERAGE(Data),"")</f>
        <v/>
      </c>
      <c r="E264" s="40" t="str">
        <f t="shared" ca="1" si="73"/>
        <v/>
      </c>
      <c r="F264" s="19" t="str">
        <f>IF(ISNUMBER(C264),MEDIAN(Range),"")</f>
        <v/>
      </c>
      <c r="G264" s="39" t="str">
        <f t="shared" si="70"/>
        <v/>
      </c>
      <c r="H264" s="39" t="str">
        <f t="shared" si="71"/>
        <v/>
      </c>
      <c r="I264" s="39" t="str">
        <f t="shared" si="72"/>
        <v/>
      </c>
      <c r="J264" s="4"/>
      <c r="K264" s="4"/>
      <c r="L264" s="4"/>
      <c r="M264" s="4"/>
    </row>
    <row r="265" spans="2:13" x14ac:dyDescent="0.15">
      <c r="B265" s="38" t="str">
        <f t="shared" ref="B265:B296" si="74">IF(ISNUMBER(C265),B264+1,"")</f>
        <v/>
      </c>
      <c r="C265" s="19"/>
      <c r="D265" s="39" t="str">
        <f>IF(ISNUMBER(C265),AVERAGE(Data),"")</f>
        <v/>
      </c>
      <c r="E265" s="40" t="str">
        <f t="shared" ca="1" si="73"/>
        <v/>
      </c>
      <c r="F265" s="19" t="str">
        <f>IF(ISNUMBER(C265),MEDIAN(Range),"")</f>
        <v/>
      </c>
      <c r="G265" s="39" t="str">
        <f t="shared" ref="G265:G296" si="75">IF(ISNUMBER(F265),F$17*3.87,"")</f>
        <v/>
      </c>
      <c r="H265" s="39" t="str">
        <f t="shared" ref="H265:H288" si="76">IF(ISNUMBER(C265),D265-(3.14*F265),"")</f>
        <v/>
      </c>
      <c r="I265" s="39" t="str">
        <f t="shared" ref="I265:I288" si="77">IF(ISNUMBER(C265),D265+(3.14*F265),"")</f>
        <v/>
      </c>
      <c r="J265" s="4"/>
      <c r="K265" s="4"/>
      <c r="L265" s="4"/>
      <c r="M265" s="4"/>
    </row>
    <row r="266" spans="2:13" x14ac:dyDescent="0.15">
      <c r="B266" s="38" t="str">
        <f t="shared" si="74"/>
        <v/>
      </c>
      <c r="C266" s="19"/>
      <c r="D266" s="39" t="str">
        <f>IF(ISNUMBER(C266),AVERAGE(Data),"")</f>
        <v/>
      </c>
      <c r="E266" s="40" t="str">
        <f t="shared" ca="1" si="73"/>
        <v/>
      </c>
      <c r="F266" s="19" t="str">
        <f>IF(ISNUMBER(C266),MEDIAN(Range),"")</f>
        <v/>
      </c>
      <c r="G266" s="39" t="str">
        <f t="shared" si="75"/>
        <v/>
      </c>
      <c r="H266" s="39" t="str">
        <f t="shared" si="76"/>
        <v/>
      </c>
      <c r="I266" s="39" t="str">
        <f t="shared" si="77"/>
        <v/>
      </c>
      <c r="J266" s="4"/>
      <c r="K266" s="4"/>
      <c r="L266" s="4"/>
      <c r="M266" s="4"/>
    </row>
    <row r="267" spans="2:13" x14ac:dyDescent="0.15">
      <c r="B267" s="38" t="str">
        <f t="shared" si="74"/>
        <v/>
      </c>
      <c r="C267" s="19"/>
      <c r="D267" s="39" t="str">
        <f>IF(ISNUMBER(C267),AVERAGE(Data),"")</f>
        <v/>
      </c>
      <c r="E267" s="40" t="str">
        <f t="shared" ca="1" si="73"/>
        <v/>
      </c>
      <c r="F267" s="19" t="str">
        <f>IF(ISNUMBER(C267),MEDIAN(Range),"")</f>
        <v/>
      </c>
      <c r="G267" s="39" t="str">
        <f t="shared" si="75"/>
        <v/>
      </c>
      <c r="H267" s="39" t="str">
        <f t="shared" si="76"/>
        <v/>
      </c>
      <c r="I267" s="39" t="str">
        <f t="shared" si="77"/>
        <v/>
      </c>
      <c r="J267" s="4"/>
      <c r="K267" s="4"/>
      <c r="L267" s="4"/>
      <c r="M267" s="4"/>
    </row>
    <row r="268" spans="2:13" x14ac:dyDescent="0.15">
      <c r="B268" s="38" t="str">
        <f t="shared" si="74"/>
        <v/>
      </c>
      <c r="C268" s="19"/>
      <c r="D268" s="39" t="str">
        <f>IF(ISNUMBER(C268),AVERAGE(Data),"")</f>
        <v/>
      </c>
      <c r="E268" s="40" t="str">
        <f t="shared" ca="1" si="73"/>
        <v/>
      </c>
      <c r="F268" s="19" t="str">
        <f>IF(ISNUMBER(C268),MEDIAN(Range),"")</f>
        <v/>
      </c>
      <c r="G268" s="39" t="str">
        <f t="shared" si="75"/>
        <v/>
      </c>
      <c r="H268" s="39" t="str">
        <f t="shared" si="76"/>
        <v/>
      </c>
      <c r="I268" s="39" t="str">
        <f t="shared" si="77"/>
        <v/>
      </c>
      <c r="J268" s="4"/>
      <c r="K268" s="4"/>
      <c r="L268" s="4"/>
      <c r="M268" s="4"/>
    </row>
    <row r="269" spans="2:13" x14ac:dyDescent="0.15">
      <c r="B269" s="38" t="str">
        <f t="shared" si="74"/>
        <v/>
      </c>
      <c r="C269" s="19"/>
      <c r="D269" s="39" t="str">
        <f>IF(ISNUMBER(C269),AVERAGE(Data),"")</f>
        <v/>
      </c>
      <c r="E269" s="40" t="str">
        <f t="shared" ca="1" si="73"/>
        <v/>
      </c>
      <c r="F269" s="19" t="str">
        <f>IF(ISNUMBER(C269),MEDIAN(Range),"")</f>
        <v/>
      </c>
      <c r="G269" s="39" t="str">
        <f t="shared" si="75"/>
        <v/>
      </c>
      <c r="H269" s="39" t="str">
        <f t="shared" si="76"/>
        <v/>
      </c>
      <c r="I269" s="39" t="str">
        <f t="shared" si="77"/>
        <v/>
      </c>
      <c r="J269" s="4"/>
      <c r="K269" s="4"/>
      <c r="L269" s="4"/>
      <c r="M269" s="4"/>
    </row>
    <row r="270" spans="2:13" x14ac:dyDescent="0.15">
      <c r="B270" s="38" t="str">
        <f t="shared" si="74"/>
        <v/>
      </c>
      <c r="C270" s="19"/>
      <c r="D270" s="39" t="str">
        <f>IF(ISNUMBER(C270),AVERAGE(Data),"")</f>
        <v/>
      </c>
      <c r="E270" s="40" t="str">
        <f t="shared" ca="1" si="73"/>
        <v/>
      </c>
      <c r="F270" s="19" t="str">
        <f>IF(ISNUMBER(C270),MEDIAN(Range),"")</f>
        <v/>
      </c>
      <c r="G270" s="39" t="str">
        <f t="shared" si="75"/>
        <v/>
      </c>
      <c r="H270" s="39" t="str">
        <f t="shared" si="76"/>
        <v/>
      </c>
      <c r="I270" s="39" t="str">
        <f t="shared" si="77"/>
        <v/>
      </c>
      <c r="J270" s="4"/>
      <c r="K270" s="4"/>
      <c r="L270" s="4"/>
      <c r="M270" s="4"/>
    </row>
    <row r="271" spans="2:13" x14ac:dyDescent="0.15">
      <c r="B271" s="38" t="str">
        <f t="shared" si="74"/>
        <v/>
      </c>
      <c r="C271" s="19"/>
      <c r="D271" s="39" t="str">
        <f>IF(ISNUMBER(C271),AVERAGE(Data),"")</f>
        <v/>
      </c>
      <c r="E271" s="40" t="str">
        <f t="shared" ca="1" si="73"/>
        <v/>
      </c>
      <c r="F271" s="19" t="str">
        <f>IF(ISNUMBER(C271),MEDIAN(Range),"")</f>
        <v/>
      </c>
      <c r="G271" s="39" t="str">
        <f t="shared" si="75"/>
        <v/>
      </c>
      <c r="H271" s="39" t="str">
        <f t="shared" si="76"/>
        <v/>
      </c>
      <c r="I271" s="39" t="str">
        <f t="shared" si="77"/>
        <v/>
      </c>
      <c r="J271" s="4"/>
      <c r="K271" s="4"/>
      <c r="L271" s="4"/>
      <c r="M271" s="4"/>
    </row>
    <row r="272" spans="2:13" x14ac:dyDescent="0.15">
      <c r="B272" s="38" t="str">
        <f t="shared" si="74"/>
        <v/>
      </c>
      <c r="C272" s="19"/>
      <c r="D272" s="39" t="str">
        <f>IF(ISNUMBER(C272),AVERAGE(Data),"")</f>
        <v/>
      </c>
      <c r="E272" s="40" t="str">
        <f t="shared" ca="1" si="73"/>
        <v/>
      </c>
      <c r="F272" s="19" t="str">
        <f>IF(ISNUMBER(C272),MEDIAN(Range),"")</f>
        <v/>
      </c>
      <c r="G272" s="39" t="str">
        <f t="shared" si="75"/>
        <v/>
      </c>
      <c r="H272" s="39" t="str">
        <f t="shared" si="76"/>
        <v/>
      </c>
      <c r="I272" s="39" t="str">
        <f t="shared" si="77"/>
        <v/>
      </c>
      <c r="J272" s="4"/>
      <c r="K272" s="4"/>
      <c r="L272" s="4"/>
      <c r="M272" s="4"/>
    </row>
    <row r="273" spans="2:13" x14ac:dyDescent="0.15">
      <c r="B273" s="38" t="str">
        <f t="shared" si="74"/>
        <v/>
      </c>
      <c r="C273" s="19"/>
      <c r="D273" s="39" t="str">
        <f>IF(ISNUMBER(C273),AVERAGE(Data),"")</f>
        <v/>
      </c>
      <c r="E273" s="40" t="str">
        <f t="shared" ca="1" si="73"/>
        <v/>
      </c>
      <c r="F273" s="19" t="str">
        <f>IF(ISNUMBER(C273),MEDIAN(Range),"")</f>
        <v/>
      </c>
      <c r="G273" s="39" t="str">
        <f t="shared" si="75"/>
        <v/>
      </c>
      <c r="H273" s="39" t="str">
        <f t="shared" si="76"/>
        <v/>
      </c>
      <c r="I273" s="39" t="str">
        <f t="shared" si="77"/>
        <v/>
      </c>
      <c r="J273" s="4"/>
      <c r="K273" s="4"/>
      <c r="L273" s="4"/>
      <c r="M273" s="4"/>
    </row>
    <row r="274" spans="2:13" x14ac:dyDescent="0.15">
      <c r="B274" s="38" t="str">
        <f t="shared" si="74"/>
        <v/>
      </c>
      <c r="C274" s="19"/>
      <c r="D274" s="39" t="str">
        <f>IF(ISNUMBER(C274),AVERAGE(Data),"")</f>
        <v/>
      </c>
      <c r="E274" s="40" t="str">
        <f t="shared" ca="1" si="73"/>
        <v/>
      </c>
      <c r="F274" s="19" t="str">
        <f>IF(ISNUMBER(C274),MEDIAN(Range),"")</f>
        <v/>
      </c>
      <c r="G274" s="39" t="str">
        <f t="shared" si="75"/>
        <v/>
      </c>
      <c r="H274" s="39" t="str">
        <f t="shared" si="76"/>
        <v/>
      </c>
      <c r="I274" s="39" t="str">
        <f t="shared" si="77"/>
        <v/>
      </c>
      <c r="J274" s="4"/>
      <c r="K274" s="4"/>
      <c r="L274" s="4"/>
      <c r="M274" s="4"/>
    </row>
    <row r="275" spans="2:13" x14ac:dyDescent="0.15">
      <c r="B275" s="38" t="str">
        <f t="shared" si="74"/>
        <v/>
      </c>
      <c r="C275" s="19"/>
      <c r="D275" s="39" t="str">
        <f>IF(ISNUMBER(C275),AVERAGE(Data),"")</f>
        <v/>
      </c>
      <c r="E275" s="40" t="str">
        <f t="shared" ca="1" si="73"/>
        <v/>
      </c>
      <c r="F275" s="19" t="str">
        <f>IF(ISNUMBER(C275),MEDIAN(Range),"")</f>
        <v/>
      </c>
      <c r="G275" s="39" t="str">
        <f t="shared" si="75"/>
        <v/>
      </c>
      <c r="H275" s="39" t="str">
        <f t="shared" si="76"/>
        <v/>
      </c>
      <c r="I275" s="39" t="str">
        <f t="shared" si="77"/>
        <v/>
      </c>
      <c r="J275" s="4"/>
      <c r="K275" s="4"/>
      <c r="L275" s="4"/>
      <c r="M275" s="4"/>
    </row>
    <row r="276" spans="2:13" x14ac:dyDescent="0.15">
      <c r="B276" s="38" t="str">
        <f t="shared" si="74"/>
        <v/>
      </c>
      <c r="C276" s="19"/>
      <c r="D276" s="39" t="str">
        <f>IF(ISNUMBER(C276),AVERAGE(Data),"")</f>
        <v/>
      </c>
      <c r="E276" s="40" t="str">
        <f t="shared" ca="1" si="73"/>
        <v/>
      </c>
      <c r="F276" s="19" t="str">
        <f>IF(ISNUMBER(C276),MEDIAN(Range),"")</f>
        <v/>
      </c>
      <c r="G276" s="39" t="str">
        <f t="shared" si="75"/>
        <v/>
      </c>
      <c r="H276" s="39" t="str">
        <f t="shared" si="76"/>
        <v/>
      </c>
      <c r="I276" s="39" t="str">
        <f t="shared" si="77"/>
        <v/>
      </c>
      <c r="J276" s="4"/>
      <c r="K276" s="4"/>
      <c r="L276" s="4"/>
      <c r="M276" s="4"/>
    </row>
    <row r="277" spans="2:13" x14ac:dyDescent="0.15">
      <c r="B277" s="38" t="str">
        <f t="shared" si="74"/>
        <v/>
      </c>
      <c r="C277" s="19"/>
      <c r="D277" s="39" t="str">
        <f>IF(ISNUMBER(C277),AVERAGE(Data),"")</f>
        <v/>
      </c>
      <c r="E277" s="40" t="str">
        <f t="shared" ca="1" si="73"/>
        <v/>
      </c>
      <c r="F277" s="19" t="str">
        <f>IF(ISNUMBER(C277),MEDIAN(Range),"")</f>
        <v/>
      </c>
      <c r="G277" s="39" t="str">
        <f t="shared" si="75"/>
        <v/>
      </c>
      <c r="H277" s="39" t="str">
        <f t="shared" si="76"/>
        <v/>
      </c>
      <c r="I277" s="39" t="str">
        <f t="shared" si="77"/>
        <v/>
      </c>
      <c r="J277" s="4"/>
      <c r="K277" s="4"/>
      <c r="L277" s="4"/>
      <c r="M277" s="4"/>
    </row>
    <row r="278" spans="2:13" x14ac:dyDescent="0.15">
      <c r="B278" s="38" t="str">
        <f t="shared" si="74"/>
        <v/>
      </c>
      <c r="C278" s="19"/>
      <c r="D278" s="39" t="str">
        <f>IF(ISNUMBER(C278),AVERAGE(Data),"")</f>
        <v/>
      </c>
      <c r="E278" s="40" t="str">
        <f t="shared" ca="1" si="73"/>
        <v/>
      </c>
      <c r="F278" s="19" t="str">
        <f>IF(ISNUMBER(C278),MEDIAN(Range),"")</f>
        <v/>
      </c>
      <c r="G278" s="39" t="str">
        <f t="shared" si="75"/>
        <v/>
      </c>
      <c r="H278" s="39" t="str">
        <f t="shared" si="76"/>
        <v/>
      </c>
      <c r="I278" s="39" t="str">
        <f t="shared" si="77"/>
        <v/>
      </c>
      <c r="J278" s="4"/>
      <c r="K278" s="4"/>
      <c r="L278" s="4"/>
      <c r="M278" s="4"/>
    </row>
    <row r="279" spans="2:13" x14ac:dyDescent="0.15">
      <c r="B279" s="38" t="str">
        <f t="shared" si="74"/>
        <v/>
      </c>
      <c r="C279" s="19"/>
      <c r="D279" s="39" t="str">
        <f>IF(ISNUMBER(C279),AVERAGE(Data),"")</f>
        <v/>
      </c>
      <c r="E279" s="40" t="str">
        <f t="shared" ca="1" si="73"/>
        <v/>
      </c>
      <c r="F279" s="19" t="str">
        <f>IF(ISNUMBER(C279),MEDIAN(Range),"")</f>
        <v/>
      </c>
      <c r="G279" s="39" t="str">
        <f t="shared" si="75"/>
        <v/>
      </c>
      <c r="H279" s="39" t="str">
        <f t="shared" si="76"/>
        <v/>
      </c>
      <c r="I279" s="39" t="str">
        <f t="shared" si="77"/>
        <v/>
      </c>
      <c r="J279" s="4"/>
      <c r="K279" s="4"/>
      <c r="L279" s="4"/>
      <c r="M279" s="4"/>
    </row>
    <row r="280" spans="2:13" x14ac:dyDescent="0.15">
      <c r="B280" s="38" t="str">
        <f t="shared" si="74"/>
        <v/>
      </c>
      <c r="C280" s="19"/>
      <c r="D280" s="39" t="str">
        <f>IF(ISNUMBER(C280),AVERAGE(Data),"")</f>
        <v/>
      </c>
      <c r="E280" s="40" t="str">
        <f t="shared" ca="1" si="73"/>
        <v/>
      </c>
      <c r="F280" s="19" t="str">
        <f>IF(ISNUMBER(C280),MEDIAN(Range),"")</f>
        <v/>
      </c>
      <c r="G280" s="39" t="str">
        <f t="shared" si="75"/>
        <v/>
      </c>
      <c r="H280" s="39" t="str">
        <f t="shared" si="76"/>
        <v/>
      </c>
      <c r="I280" s="39" t="str">
        <f t="shared" si="77"/>
        <v/>
      </c>
      <c r="J280" s="4"/>
      <c r="K280" s="4"/>
      <c r="L280" s="4"/>
      <c r="M280" s="4"/>
    </row>
    <row r="281" spans="2:13" x14ac:dyDescent="0.15">
      <c r="B281" s="38" t="str">
        <f t="shared" si="74"/>
        <v/>
      </c>
      <c r="C281" s="19"/>
      <c r="D281" s="39" t="str">
        <f>IF(ISNUMBER(C281),AVERAGE(Data),"")</f>
        <v/>
      </c>
      <c r="E281" s="40" t="str">
        <f t="shared" ca="1" si="73"/>
        <v/>
      </c>
      <c r="F281" s="19" t="str">
        <f>IF(ISNUMBER(C281),MEDIAN(Range),"")</f>
        <v/>
      </c>
      <c r="G281" s="39" t="str">
        <f t="shared" si="75"/>
        <v/>
      </c>
      <c r="H281" s="39" t="str">
        <f t="shared" si="76"/>
        <v/>
      </c>
      <c r="I281" s="39" t="str">
        <f t="shared" si="77"/>
        <v/>
      </c>
      <c r="J281" s="4"/>
      <c r="K281" s="4"/>
      <c r="L281" s="4"/>
      <c r="M281" s="4"/>
    </row>
    <row r="282" spans="2:13" x14ac:dyDescent="0.15">
      <c r="B282" s="38" t="str">
        <f t="shared" si="74"/>
        <v/>
      </c>
      <c r="C282" s="19"/>
      <c r="D282" s="39" t="str">
        <f>IF(ISNUMBER(C282),AVERAGE(Data),"")</f>
        <v/>
      </c>
      <c r="E282" s="40" t="str">
        <f t="shared" ca="1" si="73"/>
        <v/>
      </c>
      <c r="F282" s="19" t="str">
        <f>IF(ISNUMBER(C282),MEDIAN(Range),"")</f>
        <v/>
      </c>
      <c r="G282" s="39" t="str">
        <f t="shared" si="75"/>
        <v/>
      </c>
      <c r="H282" s="39" t="str">
        <f t="shared" si="76"/>
        <v/>
      </c>
      <c r="I282" s="39" t="str">
        <f t="shared" si="77"/>
        <v/>
      </c>
      <c r="J282" s="4"/>
      <c r="K282" s="4"/>
      <c r="L282" s="4"/>
      <c r="M282" s="4"/>
    </row>
    <row r="283" spans="2:13" x14ac:dyDescent="0.15">
      <c r="B283" s="38" t="str">
        <f t="shared" si="74"/>
        <v/>
      </c>
      <c r="C283" s="19"/>
      <c r="D283" s="39" t="str">
        <f>IF(ISNUMBER(C283),AVERAGE(Data),"")</f>
        <v/>
      </c>
      <c r="E283" s="40" t="str">
        <f t="shared" ca="1" si="73"/>
        <v/>
      </c>
      <c r="F283" s="19" t="str">
        <f>IF(ISNUMBER(C283),MEDIAN(Range),"")</f>
        <v/>
      </c>
      <c r="G283" s="39" t="str">
        <f t="shared" si="75"/>
        <v/>
      </c>
      <c r="H283" s="39" t="str">
        <f t="shared" si="76"/>
        <v/>
      </c>
      <c r="I283" s="39" t="str">
        <f t="shared" si="77"/>
        <v/>
      </c>
      <c r="J283" s="4"/>
      <c r="K283" s="4"/>
      <c r="L283" s="4"/>
      <c r="M283" s="4"/>
    </row>
    <row r="284" spans="2:13" x14ac:dyDescent="0.15">
      <c r="B284" s="38" t="str">
        <f t="shared" si="74"/>
        <v/>
      </c>
      <c r="C284" s="19"/>
      <c r="D284" s="39" t="str">
        <f>IF(ISNUMBER(C284),AVERAGE(Data),"")</f>
        <v/>
      </c>
      <c r="E284" s="40" t="str">
        <f t="shared" ca="1" si="73"/>
        <v/>
      </c>
      <c r="F284" s="19" t="str">
        <f>IF(ISNUMBER(C284),MEDIAN(Range),"")</f>
        <v/>
      </c>
      <c r="G284" s="39" t="str">
        <f t="shared" si="75"/>
        <v/>
      </c>
      <c r="H284" s="39" t="str">
        <f t="shared" si="76"/>
        <v/>
      </c>
      <c r="I284" s="39" t="str">
        <f t="shared" si="77"/>
        <v/>
      </c>
      <c r="J284" s="4"/>
      <c r="K284" s="4"/>
      <c r="L284" s="4"/>
      <c r="M284" s="4"/>
    </row>
    <row r="285" spans="2:13" x14ac:dyDescent="0.15">
      <c r="B285" s="38" t="str">
        <f t="shared" si="74"/>
        <v/>
      </c>
      <c r="C285" s="19"/>
      <c r="D285" s="39" t="str">
        <f>IF(ISNUMBER(C285),AVERAGE(Data),"")</f>
        <v/>
      </c>
      <c r="E285" s="40" t="str">
        <f t="shared" ca="1" si="73"/>
        <v/>
      </c>
      <c r="F285" s="19" t="str">
        <f>IF(ISNUMBER(C285),MEDIAN(Range),"")</f>
        <v/>
      </c>
      <c r="G285" s="39" t="str">
        <f t="shared" si="75"/>
        <v/>
      </c>
      <c r="H285" s="39" t="str">
        <f t="shared" si="76"/>
        <v/>
      </c>
      <c r="I285" s="39" t="str">
        <f t="shared" si="77"/>
        <v/>
      </c>
      <c r="J285" s="4"/>
      <c r="K285" s="4"/>
      <c r="L285" s="4"/>
      <c r="M285" s="4"/>
    </row>
    <row r="286" spans="2:13" x14ac:dyDescent="0.15">
      <c r="B286" s="38" t="str">
        <f t="shared" si="74"/>
        <v/>
      </c>
      <c r="C286" s="19"/>
      <c r="D286" s="39" t="str">
        <f>IF(ISNUMBER(C286),AVERAGE(Data),"")</f>
        <v/>
      </c>
      <c r="E286" s="40" t="str">
        <f t="shared" ca="1" si="73"/>
        <v/>
      </c>
      <c r="F286" s="19" t="str">
        <f>IF(ISNUMBER(C286),MEDIAN(Range),"")</f>
        <v/>
      </c>
      <c r="G286" s="39" t="str">
        <f t="shared" si="75"/>
        <v/>
      </c>
      <c r="H286" s="39" t="str">
        <f t="shared" si="76"/>
        <v/>
      </c>
      <c r="I286" s="39" t="str">
        <f t="shared" si="77"/>
        <v/>
      </c>
      <c r="J286" s="4"/>
      <c r="K286" s="4"/>
      <c r="L286" s="4"/>
      <c r="M286" s="4"/>
    </row>
    <row r="287" spans="2:13" x14ac:dyDescent="0.15">
      <c r="B287" s="38" t="str">
        <f t="shared" si="74"/>
        <v/>
      </c>
      <c r="C287" s="19"/>
      <c r="D287" s="39" t="str">
        <f>IF(ISNUMBER(C287),AVERAGE(Data),"")</f>
        <v/>
      </c>
      <c r="E287" s="40" t="str">
        <f t="shared" ca="1" si="73"/>
        <v/>
      </c>
      <c r="F287" s="19" t="str">
        <f>IF(ISNUMBER(C287),MEDIAN(Range),"")</f>
        <v/>
      </c>
      <c r="G287" s="39" t="str">
        <f t="shared" si="75"/>
        <v/>
      </c>
      <c r="H287" s="39" t="str">
        <f t="shared" si="76"/>
        <v/>
      </c>
      <c r="I287" s="39" t="str">
        <f t="shared" si="77"/>
        <v/>
      </c>
      <c r="J287" s="4"/>
      <c r="K287" s="4"/>
      <c r="L287" s="4"/>
      <c r="M287" s="4"/>
    </row>
    <row r="288" spans="2:13" x14ac:dyDescent="0.15">
      <c r="B288" s="38" t="str">
        <f t="shared" si="74"/>
        <v/>
      </c>
      <c r="C288" s="19"/>
      <c r="D288" s="39" t="str">
        <f>IF(ISNUMBER(C288),AVERAGE(Data),"")</f>
        <v/>
      </c>
      <c r="E288" s="40" t="str">
        <f t="shared" ca="1" si="73"/>
        <v/>
      </c>
      <c r="F288" s="19" t="str">
        <f>IF(ISNUMBER(C288),MEDIAN(Range),"")</f>
        <v/>
      </c>
      <c r="G288" s="39" t="str">
        <f t="shared" si="75"/>
        <v/>
      </c>
      <c r="H288" s="39" t="str">
        <f t="shared" si="76"/>
        <v/>
      </c>
      <c r="I288" s="39" t="str">
        <f t="shared" si="77"/>
        <v/>
      </c>
      <c r="J288" s="4"/>
      <c r="K288" s="4"/>
      <c r="L288" s="4"/>
      <c r="M288" s="4"/>
    </row>
    <row r="289" spans="10:13" x14ac:dyDescent="0.15">
      <c r="J289" s="4"/>
      <c r="K289" s="4"/>
      <c r="L289" s="4"/>
      <c r="M289" s="4"/>
    </row>
    <row r="290" spans="10:13" x14ac:dyDescent="0.15">
      <c r="J290" s="4"/>
      <c r="K290" s="4"/>
      <c r="L290" s="4"/>
      <c r="M290" s="4"/>
    </row>
    <row r="291" spans="10:13" x14ac:dyDescent="0.15">
      <c r="J291" s="4"/>
      <c r="K291" s="4"/>
      <c r="L291" s="4"/>
      <c r="M291" s="4"/>
    </row>
    <row r="292" spans="10:13" x14ac:dyDescent="0.15">
      <c r="J292" s="4"/>
      <c r="K292" s="4"/>
      <c r="L292" s="4"/>
      <c r="M292" s="4"/>
    </row>
    <row r="293" spans="10:13" x14ac:dyDescent="0.15">
      <c r="J293" s="4"/>
      <c r="K293" s="4"/>
      <c r="L293" s="4"/>
      <c r="M293" s="4"/>
    </row>
    <row r="294" spans="10:13" x14ac:dyDescent="0.15">
      <c r="J294" s="4"/>
      <c r="K294" s="4"/>
      <c r="L294" s="4"/>
      <c r="M294" s="4"/>
    </row>
    <row r="295" spans="10:13" x14ac:dyDescent="0.15">
      <c r="J295" s="4"/>
      <c r="K295" s="4"/>
      <c r="L295" s="4"/>
      <c r="M295" s="4"/>
    </row>
    <row r="296" spans="10:13" x14ac:dyDescent="0.15">
      <c r="J296" s="4"/>
      <c r="K296" s="4"/>
      <c r="L296" s="4"/>
      <c r="M296" s="4"/>
    </row>
    <row r="297" spans="10:13" x14ac:dyDescent="0.15">
      <c r="J297" s="4"/>
      <c r="K297" s="4"/>
      <c r="L297" s="4"/>
      <c r="M297" s="4"/>
    </row>
    <row r="298" spans="10:13" x14ac:dyDescent="0.15">
      <c r="J298" s="4"/>
      <c r="K298" s="4"/>
      <c r="L298" s="4"/>
      <c r="M298" s="4"/>
    </row>
    <row r="299" spans="10:13" x14ac:dyDescent="0.15">
      <c r="J299" s="4"/>
      <c r="K299" s="4"/>
      <c r="L299" s="4"/>
      <c r="M299" s="4"/>
    </row>
    <row r="300" spans="10:13" x14ac:dyDescent="0.15">
      <c r="J300" s="4"/>
      <c r="K300" s="4"/>
      <c r="L300" s="4"/>
      <c r="M300" s="4"/>
    </row>
    <row r="301" spans="10:13" x14ac:dyDescent="0.15">
      <c r="J301" s="4"/>
      <c r="K301" s="4"/>
      <c r="L301" s="4"/>
      <c r="M301" s="4"/>
    </row>
    <row r="302" spans="10:13" x14ac:dyDescent="0.15">
      <c r="J302" s="4"/>
      <c r="K302" s="4"/>
      <c r="L302" s="4"/>
      <c r="M302" s="4"/>
    </row>
  </sheetData>
  <pageMargins left="0.5" right="0.5" top="0.5" bottom="0.5" header="0.5" footer="0.5"/>
  <pageSetup scale="69" orientation="landscape" horizontalDpi="360" verticalDpi="36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pageSetUpPr fitToPage="1"/>
  </sheetPr>
  <dimension ref="A1:AO217"/>
  <sheetViews>
    <sheetView topLeftCell="M59" zoomScale="94" zoomScaleNormal="94" workbookViewId="0">
      <selection activeCell="Q59" sqref="Q59"/>
    </sheetView>
  </sheetViews>
  <sheetFormatPr baseColWidth="10" defaultColWidth="8.83203125" defaultRowHeight="13" x14ac:dyDescent="0.15"/>
  <cols>
    <col min="1" max="1" width="3.83203125" customWidth="1"/>
    <col min="2" max="2" width="11.33203125" style="1" customWidth="1"/>
    <col min="3" max="13" width="10.83203125" customWidth="1"/>
  </cols>
  <sheetData>
    <row r="1" spans="1:41" ht="21.75" customHeight="1" x14ac:dyDescent="0.15">
      <c r="A1" s="4"/>
      <c r="B1" s="43" t="s">
        <v>147</v>
      </c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41" ht="17" customHeight="1" thickBot="1" x14ac:dyDescent="0.25">
      <c r="A2" s="4"/>
      <c r="B2" s="8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41" ht="14" customHeight="1" x14ac:dyDescent="0.15">
      <c r="A3" s="4"/>
      <c r="B3" s="15" t="s">
        <v>121</v>
      </c>
      <c r="C3" s="16"/>
      <c r="D3" s="16"/>
      <c r="E3" s="16"/>
      <c r="F3" s="16"/>
      <c r="G3" s="16"/>
      <c r="H3" s="9"/>
      <c r="I3" s="9"/>
      <c r="J3" s="10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41" x14ac:dyDescent="0.15">
      <c r="A4" s="4"/>
      <c r="B4" s="44" t="s">
        <v>122</v>
      </c>
      <c r="C4" s="45"/>
      <c r="D4" s="45"/>
      <c r="E4" s="45"/>
      <c r="F4" s="45"/>
      <c r="G4" s="46"/>
      <c r="H4" s="47"/>
      <c r="I4" s="47"/>
      <c r="J4" s="4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41" x14ac:dyDescent="0.15">
      <c r="A5" s="4"/>
      <c r="B5" s="17" t="s">
        <v>123</v>
      </c>
      <c r="C5" s="18"/>
      <c r="D5" s="18"/>
      <c r="E5" s="18"/>
      <c r="F5" s="18"/>
      <c r="G5" s="19"/>
      <c r="H5" s="4"/>
      <c r="I5" s="4"/>
      <c r="J5" s="1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41" x14ac:dyDescent="0.15">
      <c r="A6" s="4"/>
      <c r="B6" s="17" t="s">
        <v>124</v>
      </c>
      <c r="C6" s="18"/>
      <c r="D6" s="18"/>
      <c r="E6" s="18"/>
      <c r="F6" s="18"/>
      <c r="G6" s="19"/>
      <c r="H6" s="4"/>
      <c r="I6" s="4"/>
      <c r="J6" s="1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41" x14ac:dyDescent="0.15">
      <c r="A7" s="4"/>
      <c r="B7" s="17" t="s">
        <v>125</v>
      </c>
      <c r="C7" s="18"/>
      <c r="D7" s="18"/>
      <c r="E7" s="18"/>
      <c r="F7" s="18"/>
      <c r="G7" s="19"/>
      <c r="H7" s="4"/>
      <c r="I7" s="4"/>
      <c r="J7" s="11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41" x14ac:dyDescent="0.15">
      <c r="A8" s="4"/>
      <c r="B8" s="12"/>
      <c r="C8" s="4"/>
      <c r="D8" s="4"/>
      <c r="E8" s="4"/>
      <c r="F8" s="4"/>
      <c r="G8" s="4"/>
      <c r="H8" s="4"/>
      <c r="I8" s="4"/>
      <c r="J8" s="1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41" x14ac:dyDescent="0.15">
      <c r="A9" s="4"/>
      <c r="B9" s="5" t="s">
        <v>126</v>
      </c>
      <c r="C9" s="4"/>
      <c r="D9" s="4"/>
      <c r="E9" s="4"/>
      <c r="F9" s="4"/>
      <c r="G9" s="4"/>
      <c r="H9" s="4"/>
      <c r="I9" s="4"/>
      <c r="J9" s="1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41" ht="14" customHeight="1" thickBot="1" x14ac:dyDescent="0.2">
      <c r="A10" s="4"/>
      <c r="B10" s="6" t="s">
        <v>127</v>
      </c>
      <c r="C10" s="13"/>
      <c r="D10" s="13"/>
      <c r="E10" s="13"/>
      <c r="F10" s="13"/>
      <c r="G10" s="13"/>
      <c r="H10" s="13"/>
      <c r="I10" s="13"/>
      <c r="J10" s="1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41" x14ac:dyDescent="0.15">
      <c r="A11" s="4"/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41" x14ac:dyDescent="0.15">
      <c r="A12" s="4"/>
      <c r="B12" s="7"/>
      <c r="C12" s="4"/>
      <c r="D12" s="4"/>
      <c r="E12" s="20"/>
      <c r="F12" s="20"/>
      <c r="G12" s="21" t="s">
        <v>128</v>
      </c>
      <c r="H12" s="20" t="s">
        <v>148</v>
      </c>
      <c r="I12" s="2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x14ac:dyDescent="0.15">
      <c r="A13" s="4"/>
      <c r="B13" s="7"/>
      <c r="C13" s="4"/>
      <c r="D13" s="4"/>
      <c r="E13" s="20"/>
      <c r="F13" s="20"/>
      <c r="G13" s="21" t="s">
        <v>130</v>
      </c>
      <c r="H13" s="20" t="s">
        <v>149</v>
      </c>
      <c r="I13" s="2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6.5" customHeight="1" thickBot="1" x14ac:dyDescent="0.2">
      <c r="A14" s="4"/>
      <c r="B14" s="20" t="s">
        <v>132</v>
      </c>
      <c r="C14" s="20">
        <f>COUNTA(C16:C115)</f>
        <v>70</v>
      </c>
      <c r="D14" s="4"/>
      <c r="E14" s="20"/>
      <c r="F14" s="20"/>
      <c r="G14" s="41" t="s">
        <v>133</v>
      </c>
      <c r="H14" s="42" t="s">
        <v>150</v>
      </c>
      <c r="I14" s="2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7.25" customHeight="1" thickTop="1" thickBot="1" x14ac:dyDescent="0.2">
      <c r="A15" s="4"/>
      <c r="B15" s="2" t="s">
        <v>135</v>
      </c>
      <c r="C15" s="2" t="s">
        <v>136</v>
      </c>
      <c r="D15" s="2" t="s">
        <v>151</v>
      </c>
      <c r="E15" s="2" t="s">
        <v>138</v>
      </c>
      <c r="F15" s="2" t="s">
        <v>152</v>
      </c>
      <c r="G15" s="2" t="s">
        <v>140</v>
      </c>
      <c r="H15" s="2" t="s">
        <v>141</v>
      </c>
      <c r="I15" s="2" t="s">
        <v>142</v>
      </c>
      <c r="J15" s="2" t="s">
        <v>143</v>
      </c>
      <c r="K15" s="2" t="s">
        <v>144</v>
      </c>
      <c r="L15" s="2" t="s">
        <v>145</v>
      </c>
      <c r="M15" s="2" t="s">
        <v>146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5" customHeight="1" thickTop="1" thickBot="1" x14ac:dyDescent="0.2">
      <c r="A16" s="4"/>
      <c r="B16" s="56" t="str">
        <f t="array" ref="B16">IFERROR(INDEX(Data!C:C, ROW(B16)-14), "")</f>
        <v>2023-07-24</v>
      </c>
      <c r="C16" s="57">
        <f t="array" ref="C16">IFERROR(INDEX(Data!D:D, ROW(C16)-14), "")</f>
        <v>1</v>
      </c>
      <c r="D16" s="23">
        <f t="shared" ref="D16:D47" ca="1" si="0">IF(ISNUMBER(C16),MEDIAN(DataMd),"")</f>
        <v>37</v>
      </c>
      <c r="E16" s="24"/>
      <c r="F16" s="25">
        <f t="shared" ref="F16:F47" ca="1" si="1">IF(ISNUMBER(C16),MEDIAN(RangeMd),"")</f>
        <v>6</v>
      </c>
      <c r="G16" s="23">
        <f ca="1">IF(ISNUMBER(F16),F$16*3.87,"")</f>
        <v>23.22</v>
      </c>
      <c r="H16" s="23">
        <f t="shared" ref="H16:H47" ca="1" si="2">IF(ISNUMBER(C16),D16-(3.14*F16),"")</f>
        <v>18.16</v>
      </c>
      <c r="I16" s="23">
        <f t="shared" ref="I16:I47" ca="1" si="3">IF(ISNUMBER(C16),D16+(3.14*F16),"")</f>
        <v>55.84</v>
      </c>
      <c r="J16" s="27">
        <f t="shared" ref="J16:J47" ca="1" si="4">IF(ISNUMBER(C16),D16-(3.14*F16)*(1/3),"")</f>
        <v>30.72</v>
      </c>
      <c r="K16" s="27">
        <f t="shared" ref="K16:K47" ca="1" si="5">IF(ISNUMBER(C16),D16+(3.14*F16)*(1/3),"")</f>
        <v>43.28</v>
      </c>
      <c r="L16" s="27">
        <f t="shared" ref="L16:L47" ca="1" si="6">IF(ISNUMBER(C16),D16-(3.14*F16)*(2/3),"")</f>
        <v>24.44</v>
      </c>
      <c r="M16" s="27">
        <f t="shared" ref="M16:M47" ca="1" si="7">IF(ISNUMBER(C16),D16+(3.14*F16)*(2/3),"")</f>
        <v>49.56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5" customHeight="1" thickTop="1" thickBot="1" x14ac:dyDescent="0.2">
      <c r="A17" s="4"/>
      <c r="B17" s="56" t="str">
        <f t="array" ref="B17">IFERROR(INDEX(Data!C:C, ROW(B17)-14), "")</f>
        <v>2023-07-25</v>
      </c>
      <c r="C17" s="57">
        <f t="array" ref="C17">IFERROR(INDEX(Data!D:D, ROW(C17)-14), "")</f>
        <v>2</v>
      </c>
      <c r="D17" s="23">
        <f t="shared" ca="1" si="0"/>
        <v>37</v>
      </c>
      <c r="E17" s="28">
        <f t="shared" ref="E17:E48" ca="1" si="8">IF((CELL("row",C17)&lt;($C$14+CELL("row",$C$16))),ABS(C16-C17),"")</f>
        <v>1</v>
      </c>
      <c r="F17" s="29">
        <f t="shared" ca="1" si="1"/>
        <v>6</v>
      </c>
      <c r="G17" s="27">
        <f t="shared" ref="G17:G48" ca="1" si="9">IF(ISNUMBER(F17),F$17*3.87,"")</f>
        <v>23.22</v>
      </c>
      <c r="H17" s="27">
        <f t="shared" ca="1" si="2"/>
        <v>18.16</v>
      </c>
      <c r="I17" s="27">
        <f t="shared" ca="1" si="3"/>
        <v>55.84</v>
      </c>
      <c r="J17" s="27">
        <f t="shared" ca="1" si="4"/>
        <v>30.72</v>
      </c>
      <c r="K17" s="27">
        <f t="shared" ca="1" si="5"/>
        <v>43.28</v>
      </c>
      <c r="L17" s="27">
        <f t="shared" ca="1" si="6"/>
        <v>24.44</v>
      </c>
      <c r="M17" s="27">
        <f t="shared" ca="1" si="7"/>
        <v>49.56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5" customHeight="1" thickTop="1" thickBot="1" x14ac:dyDescent="0.2">
      <c r="A18" s="4"/>
      <c r="B18" s="56" t="str">
        <f t="array" ref="B18">IFERROR(INDEX(Data!C:C, ROW(B18)-14), "")</f>
        <v>2023-07-26</v>
      </c>
      <c r="C18" s="57">
        <f t="array" ref="C18">IFERROR(INDEX(Data!D:D, ROW(C18)-14), "")</f>
        <v>7</v>
      </c>
      <c r="D18" s="23">
        <f t="shared" ca="1" si="0"/>
        <v>37</v>
      </c>
      <c r="E18" s="28">
        <f t="shared" ca="1" si="8"/>
        <v>5</v>
      </c>
      <c r="F18" s="29">
        <f t="shared" ca="1" si="1"/>
        <v>6</v>
      </c>
      <c r="G18" s="27">
        <f t="shared" ca="1" si="9"/>
        <v>23.22</v>
      </c>
      <c r="H18" s="27">
        <f t="shared" ca="1" si="2"/>
        <v>18.16</v>
      </c>
      <c r="I18" s="27">
        <f t="shared" ca="1" si="3"/>
        <v>55.84</v>
      </c>
      <c r="J18" s="27">
        <f t="shared" ca="1" si="4"/>
        <v>30.72</v>
      </c>
      <c r="K18" s="27">
        <f t="shared" ca="1" si="5"/>
        <v>43.28</v>
      </c>
      <c r="L18" s="27">
        <f t="shared" ca="1" si="6"/>
        <v>24.44</v>
      </c>
      <c r="M18" s="27">
        <f t="shared" ca="1" si="7"/>
        <v>49.56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15" customHeight="1" thickTop="1" thickBot="1" x14ac:dyDescent="0.2">
      <c r="A19" s="4"/>
      <c r="B19" s="56" t="str">
        <f t="array" ref="B19">IFERROR(INDEX(Data!C:C, ROW(B19)-14), "")</f>
        <v>2023-07-27</v>
      </c>
      <c r="C19" s="57">
        <f t="array" ref="C19">IFERROR(INDEX(Data!D:D, ROW(C19)-14), "")</f>
        <v>12</v>
      </c>
      <c r="D19" s="23">
        <f t="shared" ca="1" si="0"/>
        <v>37</v>
      </c>
      <c r="E19" s="28">
        <f t="shared" ca="1" si="8"/>
        <v>5</v>
      </c>
      <c r="F19" s="29">
        <f t="shared" ca="1" si="1"/>
        <v>6</v>
      </c>
      <c r="G19" s="27">
        <f t="shared" ca="1" si="9"/>
        <v>23.22</v>
      </c>
      <c r="H19" s="27">
        <f t="shared" ca="1" si="2"/>
        <v>18.16</v>
      </c>
      <c r="I19" s="27">
        <f t="shared" ca="1" si="3"/>
        <v>55.84</v>
      </c>
      <c r="J19" s="27">
        <f t="shared" ca="1" si="4"/>
        <v>30.72</v>
      </c>
      <c r="K19" s="27">
        <f t="shared" ca="1" si="5"/>
        <v>43.28</v>
      </c>
      <c r="L19" s="27">
        <f t="shared" ca="1" si="6"/>
        <v>24.44</v>
      </c>
      <c r="M19" s="27">
        <f t="shared" ca="1" si="7"/>
        <v>49.56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5" customHeight="1" thickTop="1" thickBot="1" x14ac:dyDescent="0.2">
      <c r="A20" s="4"/>
      <c r="B20" s="56" t="str">
        <f t="array" ref="B20">IFERROR(INDEX(Data!C:C, ROW(B20)-14), "")</f>
        <v>2023-07-28</v>
      </c>
      <c r="C20" s="57">
        <f t="array" ref="C20">IFERROR(INDEX(Data!D:D, ROW(C20)-14), "")</f>
        <v>18</v>
      </c>
      <c r="D20" s="23">
        <f t="shared" ca="1" si="0"/>
        <v>37</v>
      </c>
      <c r="E20" s="28">
        <f t="shared" ca="1" si="8"/>
        <v>6</v>
      </c>
      <c r="F20" s="29">
        <f t="shared" ca="1" si="1"/>
        <v>6</v>
      </c>
      <c r="G20" s="27">
        <f t="shared" ca="1" si="9"/>
        <v>23.22</v>
      </c>
      <c r="H20" s="27">
        <f t="shared" ca="1" si="2"/>
        <v>18.16</v>
      </c>
      <c r="I20" s="27">
        <f t="shared" ca="1" si="3"/>
        <v>55.84</v>
      </c>
      <c r="J20" s="27">
        <f t="shared" ca="1" si="4"/>
        <v>30.72</v>
      </c>
      <c r="K20" s="27">
        <f t="shared" ca="1" si="5"/>
        <v>43.28</v>
      </c>
      <c r="L20" s="27">
        <f t="shared" ca="1" si="6"/>
        <v>24.44</v>
      </c>
      <c r="M20" s="27">
        <f t="shared" ca="1" si="7"/>
        <v>49.56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5" customHeight="1" thickTop="1" thickBot="1" x14ac:dyDescent="0.2">
      <c r="A21" s="4"/>
      <c r="B21" s="56" t="str">
        <f t="array" ref="B21">IFERROR(INDEX(Data!C:C, ROW(B21)-14), "")</f>
        <v>2023-07-29</v>
      </c>
      <c r="C21" s="57">
        <f t="array" ref="C21">IFERROR(INDEX(Data!D:D, ROW(C21)-14), "")</f>
        <v>24</v>
      </c>
      <c r="D21" s="23">
        <f t="shared" ca="1" si="0"/>
        <v>37</v>
      </c>
      <c r="E21" s="28">
        <f t="shared" ca="1" si="8"/>
        <v>6</v>
      </c>
      <c r="F21" s="29">
        <f t="shared" ca="1" si="1"/>
        <v>6</v>
      </c>
      <c r="G21" s="27">
        <f t="shared" ca="1" si="9"/>
        <v>23.22</v>
      </c>
      <c r="H21" s="27">
        <f t="shared" ca="1" si="2"/>
        <v>18.16</v>
      </c>
      <c r="I21" s="27">
        <f t="shared" ca="1" si="3"/>
        <v>55.84</v>
      </c>
      <c r="J21" s="27">
        <f t="shared" ca="1" si="4"/>
        <v>30.72</v>
      </c>
      <c r="K21" s="27">
        <f t="shared" ca="1" si="5"/>
        <v>43.28</v>
      </c>
      <c r="L21" s="27">
        <f t="shared" ca="1" si="6"/>
        <v>24.44</v>
      </c>
      <c r="M21" s="27">
        <f t="shared" ca="1" si="7"/>
        <v>49.56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15" customHeight="1" thickTop="1" thickBot="1" x14ac:dyDescent="0.2">
      <c r="A22" s="4"/>
      <c r="B22" s="56" t="str">
        <f t="array" ref="B22">IFERROR(INDEX(Data!C:C, ROW(B22)-14), "")</f>
        <v>2023-07-30</v>
      </c>
      <c r="C22" s="57">
        <f t="array" ref="C22">IFERROR(INDEX(Data!D:D, ROW(C22)-14), "")</f>
        <v>30</v>
      </c>
      <c r="D22" s="23">
        <f t="shared" ca="1" si="0"/>
        <v>37</v>
      </c>
      <c r="E22" s="28">
        <f t="shared" ca="1" si="8"/>
        <v>6</v>
      </c>
      <c r="F22" s="29">
        <f t="shared" ca="1" si="1"/>
        <v>6</v>
      </c>
      <c r="G22" s="27">
        <f t="shared" ca="1" si="9"/>
        <v>23.22</v>
      </c>
      <c r="H22" s="27">
        <f t="shared" ca="1" si="2"/>
        <v>18.16</v>
      </c>
      <c r="I22" s="27">
        <f t="shared" ca="1" si="3"/>
        <v>55.84</v>
      </c>
      <c r="J22" s="27">
        <f t="shared" ca="1" si="4"/>
        <v>30.72</v>
      </c>
      <c r="K22" s="27">
        <f t="shared" ca="1" si="5"/>
        <v>43.28</v>
      </c>
      <c r="L22" s="27">
        <f t="shared" ca="1" si="6"/>
        <v>24.44</v>
      </c>
      <c r="M22" s="27">
        <f t="shared" ca="1" si="7"/>
        <v>49.56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5" customHeight="1" thickTop="1" thickBot="1" x14ac:dyDescent="0.2">
      <c r="A23" s="4"/>
      <c r="B23" s="56" t="str">
        <f t="array" ref="B23">IFERROR(INDEX(Data!C:C, ROW(B23)-14), "")</f>
        <v>2023-07-31</v>
      </c>
      <c r="C23" s="57">
        <f t="array" ref="C23">IFERROR(INDEX(Data!D:D, ROW(C23)-14), "")</f>
        <v>37</v>
      </c>
      <c r="D23" s="23">
        <f t="shared" ca="1" si="0"/>
        <v>37</v>
      </c>
      <c r="E23" s="28">
        <f t="shared" ca="1" si="8"/>
        <v>7</v>
      </c>
      <c r="F23" s="29">
        <f t="shared" ca="1" si="1"/>
        <v>6</v>
      </c>
      <c r="G23" s="27">
        <f t="shared" ca="1" si="9"/>
        <v>23.22</v>
      </c>
      <c r="H23" s="27">
        <f t="shared" ca="1" si="2"/>
        <v>18.16</v>
      </c>
      <c r="I23" s="27">
        <f t="shared" ca="1" si="3"/>
        <v>55.84</v>
      </c>
      <c r="J23" s="27">
        <f t="shared" ca="1" si="4"/>
        <v>30.72</v>
      </c>
      <c r="K23" s="27">
        <f t="shared" ca="1" si="5"/>
        <v>43.28</v>
      </c>
      <c r="L23" s="27">
        <f t="shared" ca="1" si="6"/>
        <v>24.44</v>
      </c>
      <c r="M23" s="27">
        <f t="shared" ca="1" si="7"/>
        <v>49.56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 ht="15" customHeight="1" thickTop="1" thickBot="1" x14ac:dyDescent="0.2">
      <c r="A24" s="4"/>
      <c r="B24" s="56" t="str">
        <f t="array" ref="B24">IFERROR(INDEX(Data!C:C, ROW(B24)-14), "")</f>
        <v>2023-08-01</v>
      </c>
      <c r="C24" s="57">
        <f t="array" ref="C24">IFERROR(INDEX(Data!D:D, ROW(C24)-14), "")</f>
        <v>44</v>
      </c>
      <c r="D24" s="23">
        <f t="shared" ca="1" si="0"/>
        <v>37</v>
      </c>
      <c r="E24" s="28">
        <f t="shared" ca="1" si="8"/>
        <v>7</v>
      </c>
      <c r="F24" s="29">
        <f t="shared" ca="1" si="1"/>
        <v>6</v>
      </c>
      <c r="G24" s="27">
        <f t="shared" ca="1" si="9"/>
        <v>23.22</v>
      </c>
      <c r="H24" s="27">
        <f t="shared" ca="1" si="2"/>
        <v>18.16</v>
      </c>
      <c r="I24" s="27">
        <f t="shared" ca="1" si="3"/>
        <v>55.84</v>
      </c>
      <c r="J24" s="27">
        <f t="shared" ca="1" si="4"/>
        <v>30.72</v>
      </c>
      <c r="K24" s="27">
        <f t="shared" ca="1" si="5"/>
        <v>43.28</v>
      </c>
      <c r="L24" s="27">
        <f t="shared" ca="1" si="6"/>
        <v>24.44</v>
      </c>
      <c r="M24" s="27">
        <f t="shared" ca="1" si="7"/>
        <v>49.56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1:41" ht="15" customHeight="1" thickTop="1" thickBot="1" x14ac:dyDescent="0.2">
      <c r="A25" s="4"/>
      <c r="B25" s="56" t="str">
        <f t="array" ref="B25">IFERROR(INDEX(Data!C:C, ROW(B25)-14), "")</f>
        <v>2023-08-02</v>
      </c>
      <c r="C25" s="57">
        <f t="array" ref="C25">IFERROR(INDEX(Data!D:D, ROW(C25)-14), "")</f>
        <v>6</v>
      </c>
      <c r="D25" s="23">
        <f t="shared" ca="1" si="0"/>
        <v>37</v>
      </c>
      <c r="E25" s="28">
        <f t="shared" ca="1" si="8"/>
        <v>38</v>
      </c>
      <c r="F25" s="29">
        <f t="shared" ca="1" si="1"/>
        <v>6</v>
      </c>
      <c r="G25" s="27">
        <f t="shared" ca="1" si="9"/>
        <v>23.22</v>
      </c>
      <c r="H25" s="27">
        <f t="shared" ca="1" si="2"/>
        <v>18.16</v>
      </c>
      <c r="I25" s="27">
        <f t="shared" ca="1" si="3"/>
        <v>55.84</v>
      </c>
      <c r="J25" s="27">
        <f t="shared" ca="1" si="4"/>
        <v>30.72</v>
      </c>
      <c r="K25" s="27">
        <f t="shared" ca="1" si="5"/>
        <v>43.28</v>
      </c>
      <c r="L25" s="27">
        <f t="shared" ca="1" si="6"/>
        <v>24.44</v>
      </c>
      <c r="M25" s="27">
        <f t="shared" ca="1" si="7"/>
        <v>49.56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1:41" ht="15" customHeight="1" thickTop="1" thickBot="1" x14ac:dyDescent="0.2">
      <c r="A26" s="4"/>
      <c r="B26" s="56" t="str">
        <f t="array" ref="B26">IFERROR(INDEX(Data!C:C, ROW(B26)-14), "")</f>
        <v>2023-08-03</v>
      </c>
      <c r="C26" s="57">
        <f t="array" ref="C26">IFERROR(INDEX(Data!D:D, ROW(C26)-14), "")</f>
        <v>7</v>
      </c>
      <c r="D26" s="23">
        <f t="shared" ca="1" si="0"/>
        <v>37</v>
      </c>
      <c r="E26" s="28">
        <f t="shared" ca="1" si="8"/>
        <v>1</v>
      </c>
      <c r="F26" s="29">
        <f t="shared" ca="1" si="1"/>
        <v>6</v>
      </c>
      <c r="G26" s="27">
        <f t="shared" ca="1" si="9"/>
        <v>23.22</v>
      </c>
      <c r="H26" s="27">
        <f t="shared" ca="1" si="2"/>
        <v>18.16</v>
      </c>
      <c r="I26" s="27">
        <f t="shared" ca="1" si="3"/>
        <v>55.84</v>
      </c>
      <c r="J26" s="27">
        <f t="shared" ca="1" si="4"/>
        <v>30.72</v>
      </c>
      <c r="K26" s="27">
        <f t="shared" ca="1" si="5"/>
        <v>43.28</v>
      </c>
      <c r="L26" s="27">
        <f t="shared" ca="1" si="6"/>
        <v>24.44</v>
      </c>
      <c r="M26" s="27">
        <f t="shared" ca="1" si="7"/>
        <v>49.56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1:41" ht="15" customHeight="1" thickTop="1" thickBot="1" x14ac:dyDescent="0.2">
      <c r="A27" s="4"/>
      <c r="B27" s="56" t="str">
        <f t="array" ref="B27">IFERROR(INDEX(Data!C:C, ROW(B27)-14), "")</f>
        <v>2023-08-04</v>
      </c>
      <c r="C27" s="57">
        <f t="array" ref="C27">IFERROR(INDEX(Data!D:D, ROW(C27)-14), "")</f>
        <v>8</v>
      </c>
      <c r="D27" s="23">
        <f t="shared" ca="1" si="0"/>
        <v>37</v>
      </c>
      <c r="E27" s="28">
        <f t="shared" ca="1" si="8"/>
        <v>1</v>
      </c>
      <c r="F27" s="29">
        <f t="shared" ca="1" si="1"/>
        <v>6</v>
      </c>
      <c r="G27" s="27">
        <f t="shared" ca="1" si="9"/>
        <v>23.22</v>
      </c>
      <c r="H27" s="27">
        <f t="shared" ca="1" si="2"/>
        <v>18.16</v>
      </c>
      <c r="I27" s="27">
        <f t="shared" ca="1" si="3"/>
        <v>55.84</v>
      </c>
      <c r="J27" s="27">
        <f t="shared" ca="1" si="4"/>
        <v>30.72</v>
      </c>
      <c r="K27" s="27">
        <f t="shared" ca="1" si="5"/>
        <v>43.28</v>
      </c>
      <c r="L27" s="27">
        <f t="shared" ca="1" si="6"/>
        <v>24.44</v>
      </c>
      <c r="M27" s="27">
        <f t="shared" ca="1" si="7"/>
        <v>49.56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ht="15" customHeight="1" thickTop="1" thickBot="1" x14ac:dyDescent="0.2">
      <c r="A28" s="4"/>
      <c r="B28" s="56" t="str">
        <f t="array" ref="B28">IFERROR(INDEX(Data!C:C, ROW(B28)-14), "")</f>
        <v>2023-08-05</v>
      </c>
      <c r="C28" s="57">
        <f t="array" ref="C28">IFERROR(INDEX(Data!D:D, ROW(C28)-14), "")</f>
        <v>9</v>
      </c>
      <c r="D28" s="23">
        <f t="shared" ca="1" si="0"/>
        <v>37</v>
      </c>
      <c r="E28" s="28">
        <f t="shared" ca="1" si="8"/>
        <v>1</v>
      </c>
      <c r="F28" s="29">
        <f t="shared" ca="1" si="1"/>
        <v>6</v>
      </c>
      <c r="G28" s="27">
        <f t="shared" ca="1" si="9"/>
        <v>23.22</v>
      </c>
      <c r="H28" s="27">
        <f t="shared" ca="1" si="2"/>
        <v>18.16</v>
      </c>
      <c r="I28" s="27">
        <f t="shared" ca="1" si="3"/>
        <v>55.84</v>
      </c>
      <c r="J28" s="27">
        <f t="shared" ca="1" si="4"/>
        <v>30.72</v>
      </c>
      <c r="K28" s="27">
        <f t="shared" ca="1" si="5"/>
        <v>43.28</v>
      </c>
      <c r="L28" s="27">
        <f t="shared" ca="1" si="6"/>
        <v>24.44</v>
      </c>
      <c r="M28" s="27">
        <f t="shared" ca="1" si="7"/>
        <v>49.56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ht="15" customHeight="1" thickTop="1" thickBot="1" x14ac:dyDescent="0.2">
      <c r="A29" s="4"/>
      <c r="B29" s="56" t="str">
        <f t="array" ref="B29">IFERROR(INDEX(Data!C:C, ROW(B29)-14), "")</f>
        <v>2023-08-06</v>
      </c>
      <c r="C29" s="57">
        <f t="array" ref="C29">IFERROR(INDEX(Data!D:D, ROW(C29)-14), "")</f>
        <v>10</v>
      </c>
      <c r="D29" s="23">
        <f t="shared" ca="1" si="0"/>
        <v>37</v>
      </c>
      <c r="E29" s="28">
        <f t="shared" ca="1" si="8"/>
        <v>1</v>
      </c>
      <c r="F29" s="29">
        <f t="shared" ca="1" si="1"/>
        <v>6</v>
      </c>
      <c r="G29" s="27">
        <f t="shared" ca="1" si="9"/>
        <v>23.22</v>
      </c>
      <c r="H29" s="27">
        <f t="shared" ca="1" si="2"/>
        <v>18.16</v>
      </c>
      <c r="I29" s="27">
        <f t="shared" ca="1" si="3"/>
        <v>55.84</v>
      </c>
      <c r="J29" s="27">
        <f t="shared" ca="1" si="4"/>
        <v>30.72</v>
      </c>
      <c r="K29" s="27">
        <f t="shared" ca="1" si="5"/>
        <v>43.28</v>
      </c>
      <c r="L29" s="27">
        <f t="shared" ca="1" si="6"/>
        <v>24.44</v>
      </c>
      <c r="M29" s="27">
        <f t="shared" ca="1" si="7"/>
        <v>49.56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 ht="15" customHeight="1" thickTop="1" thickBot="1" x14ac:dyDescent="0.2">
      <c r="A30" s="4"/>
      <c r="B30" s="56" t="str">
        <f t="array" ref="B30">IFERROR(INDEX(Data!C:C, ROW(B30)-14), "")</f>
        <v>2023-08-07</v>
      </c>
      <c r="C30" s="57">
        <f t="array" ref="C30">IFERROR(INDEX(Data!D:D, ROW(C30)-14), "")</f>
        <v>12</v>
      </c>
      <c r="D30" s="23">
        <f t="shared" ca="1" si="0"/>
        <v>37</v>
      </c>
      <c r="E30" s="28">
        <f t="shared" ca="1" si="8"/>
        <v>2</v>
      </c>
      <c r="F30" s="29">
        <f t="shared" ca="1" si="1"/>
        <v>6</v>
      </c>
      <c r="G30" s="27">
        <f t="shared" ca="1" si="9"/>
        <v>23.22</v>
      </c>
      <c r="H30" s="27">
        <f t="shared" ca="1" si="2"/>
        <v>18.16</v>
      </c>
      <c r="I30" s="27">
        <f t="shared" ca="1" si="3"/>
        <v>55.84</v>
      </c>
      <c r="J30" s="27">
        <f t="shared" ca="1" si="4"/>
        <v>30.72</v>
      </c>
      <c r="K30" s="27">
        <f t="shared" ca="1" si="5"/>
        <v>43.28</v>
      </c>
      <c r="L30" s="27">
        <f t="shared" ca="1" si="6"/>
        <v>24.44</v>
      </c>
      <c r="M30" s="27">
        <f t="shared" ca="1" si="7"/>
        <v>49.56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ht="15" customHeight="1" thickTop="1" thickBot="1" x14ac:dyDescent="0.2">
      <c r="A31" s="4"/>
      <c r="B31" s="56" t="str">
        <f t="array" ref="B31">IFERROR(INDEX(Data!C:C, ROW(B31)-14), "")</f>
        <v>2023-08-08</v>
      </c>
      <c r="C31" s="57">
        <f t="array" ref="C31">IFERROR(INDEX(Data!D:D, ROW(C31)-14), "")</f>
        <v>0</v>
      </c>
      <c r="D31" s="23">
        <f t="shared" ca="1" si="0"/>
        <v>37</v>
      </c>
      <c r="E31" s="28">
        <f t="shared" ca="1" si="8"/>
        <v>12</v>
      </c>
      <c r="F31" s="29">
        <f t="shared" ca="1" si="1"/>
        <v>6</v>
      </c>
      <c r="G31" s="27">
        <f t="shared" ca="1" si="9"/>
        <v>23.22</v>
      </c>
      <c r="H31" s="27">
        <f t="shared" ca="1" si="2"/>
        <v>18.16</v>
      </c>
      <c r="I31" s="27">
        <f t="shared" ca="1" si="3"/>
        <v>55.84</v>
      </c>
      <c r="J31" s="27">
        <f t="shared" ca="1" si="4"/>
        <v>30.72</v>
      </c>
      <c r="K31" s="27">
        <f t="shared" ca="1" si="5"/>
        <v>43.28</v>
      </c>
      <c r="L31" s="27">
        <f t="shared" ca="1" si="6"/>
        <v>24.44</v>
      </c>
      <c r="M31" s="27">
        <f t="shared" ca="1" si="7"/>
        <v>49.56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1" ht="15" customHeight="1" thickTop="1" thickBot="1" x14ac:dyDescent="0.2">
      <c r="A32" s="4"/>
      <c r="B32" s="56" t="str">
        <f t="array" ref="B32">IFERROR(INDEX(Data!C:C, ROW(B32)-14), "")</f>
        <v>2023-08-09</v>
      </c>
      <c r="C32" s="57">
        <f t="array" ref="C32">IFERROR(INDEX(Data!D:D, ROW(C32)-14), "")</f>
        <v>1</v>
      </c>
      <c r="D32" s="23">
        <f t="shared" ca="1" si="0"/>
        <v>37</v>
      </c>
      <c r="E32" s="28">
        <f t="shared" ca="1" si="8"/>
        <v>1</v>
      </c>
      <c r="F32" s="29">
        <f t="shared" ca="1" si="1"/>
        <v>6</v>
      </c>
      <c r="G32" s="27">
        <f t="shared" ca="1" si="9"/>
        <v>23.22</v>
      </c>
      <c r="H32" s="27">
        <f t="shared" ca="1" si="2"/>
        <v>18.16</v>
      </c>
      <c r="I32" s="27">
        <f t="shared" ca="1" si="3"/>
        <v>55.84</v>
      </c>
      <c r="J32" s="27">
        <f t="shared" ca="1" si="4"/>
        <v>30.72</v>
      </c>
      <c r="K32" s="27">
        <f t="shared" ca="1" si="5"/>
        <v>43.28</v>
      </c>
      <c r="L32" s="27">
        <f t="shared" ca="1" si="6"/>
        <v>24.44</v>
      </c>
      <c r="M32" s="27">
        <f t="shared" ca="1" si="7"/>
        <v>49.56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1" ht="15" customHeight="1" thickTop="1" thickBot="1" x14ac:dyDescent="0.2">
      <c r="A33" s="4"/>
      <c r="B33" s="56" t="str">
        <f t="array" ref="B33">IFERROR(INDEX(Data!C:C, ROW(B33)-14), "")</f>
        <v>2023-08-10</v>
      </c>
      <c r="C33" s="57">
        <f t="array" ref="C33">IFERROR(INDEX(Data!D:D, ROW(C33)-14), "")</f>
        <v>4</v>
      </c>
      <c r="D33" s="23">
        <f t="shared" ca="1" si="0"/>
        <v>37</v>
      </c>
      <c r="E33" s="28">
        <f t="shared" ca="1" si="8"/>
        <v>3</v>
      </c>
      <c r="F33" s="29">
        <f t="shared" ca="1" si="1"/>
        <v>6</v>
      </c>
      <c r="G33" s="27">
        <f t="shared" ca="1" si="9"/>
        <v>23.22</v>
      </c>
      <c r="H33" s="27">
        <f t="shared" ca="1" si="2"/>
        <v>18.16</v>
      </c>
      <c r="I33" s="27">
        <f t="shared" ca="1" si="3"/>
        <v>55.84</v>
      </c>
      <c r="J33" s="27">
        <f t="shared" ca="1" si="4"/>
        <v>30.72</v>
      </c>
      <c r="K33" s="27">
        <f t="shared" ca="1" si="5"/>
        <v>43.28</v>
      </c>
      <c r="L33" s="27">
        <f t="shared" ca="1" si="6"/>
        <v>24.44</v>
      </c>
      <c r="M33" s="27">
        <f t="shared" ca="1" si="7"/>
        <v>49.56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41" ht="15" customHeight="1" thickTop="1" thickBot="1" x14ac:dyDescent="0.2">
      <c r="A34" s="4"/>
      <c r="B34" s="56" t="str">
        <f t="array" ref="B34">IFERROR(INDEX(Data!C:C, ROW(B34)-14), "")</f>
        <v>2023-08-11</v>
      </c>
      <c r="C34" s="57">
        <f t="array" ref="C34">IFERROR(INDEX(Data!D:D, ROW(C34)-14), "")</f>
        <v>7</v>
      </c>
      <c r="D34" s="23">
        <f t="shared" ca="1" si="0"/>
        <v>37</v>
      </c>
      <c r="E34" s="28">
        <f t="shared" ca="1" si="8"/>
        <v>3</v>
      </c>
      <c r="F34" s="29">
        <f t="shared" ca="1" si="1"/>
        <v>6</v>
      </c>
      <c r="G34" s="27">
        <f t="shared" ca="1" si="9"/>
        <v>23.22</v>
      </c>
      <c r="H34" s="27">
        <f t="shared" ca="1" si="2"/>
        <v>18.16</v>
      </c>
      <c r="I34" s="27">
        <f t="shared" ca="1" si="3"/>
        <v>55.84</v>
      </c>
      <c r="J34" s="27">
        <f t="shared" ca="1" si="4"/>
        <v>30.72</v>
      </c>
      <c r="K34" s="27">
        <f t="shared" ca="1" si="5"/>
        <v>43.28</v>
      </c>
      <c r="L34" s="27">
        <f t="shared" ca="1" si="6"/>
        <v>24.44</v>
      </c>
      <c r="M34" s="27">
        <f t="shared" ca="1" si="7"/>
        <v>49.56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ht="15" customHeight="1" thickTop="1" thickBot="1" x14ac:dyDescent="0.2">
      <c r="A35" s="4"/>
      <c r="B35" s="56" t="str">
        <f t="array" ref="B35">IFERROR(INDEX(Data!C:C, ROW(B35)-14), "")</f>
        <v>2023-08-12</v>
      </c>
      <c r="C35" s="57">
        <f t="array" ref="C35">IFERROR(INDEX(Data!D:D, ROW(C35)-14), "")</f>
        <v>10</v>
      </c>
      <c r="D35" s="23">
        <f t="shared" ca="1" si="0"/>
        <v>37</v>
      </c>
      <c r="E35" s="28">
        <f t="shared" ca="1" si="8"/>
        <v>3</v>
      </c>
      <c r="F35" s="29">
        <f t="shared" ca="1" si="1"/>
        <v>6</v>
      </c>
      <c r="G35" s="27">
        <f t="shared" ca="1" si="9"/>
        <v>23.22</v>
      </c>
      <c r="H35" s="27">
        <f t="shared" ca="1" si="2"/>
        <v>18.16</v>
      </c>
      <c r="I35" s="27">
        <f t="shared" ca="1" si="3"/>
        <v>55.84</v>
      </c>
      <c r="J35" s="27">
        <f t="shared" ca="1" si="4"/>
        <v>30.72</v>
      </c>
      <c r="K35" s="27">
        <f t="shared" ca="1" si="5"/>
        <v>43.28</v>
      </c>
      <c r="L35" s="27">
        <f t="shared" ca="1" si="6"/>
        <v>24.44</v>
      </c>
      <c r="M35" s="27">
        <f t="shared" ca="1" si="7"/>
        <v>49.56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1" ht="15" customHeight="1" thickTop="1" thickBot="1" x14ac:dyDescent="0.2">
      <c r="A36" s="4"/>
      <c r="B36" s="56" t="str">
        <f t="array" ref="B36">IFERROR(INDEX(Data!C:C, ROW(B36)-14), "")</f>
        <v>2023-08-13</v>
      </c>
      <c r="C36" s="57">
        <f t="array" ref="C36">IFERROR(INDEX(Data!D:D, ROW(C36)-14), "")</f>
        <v>14</v>
      </c>
      <c r="D36" s="23">
        <f t="shared" ca="1" si="0"/>
        <v>37</v>
      </c>
      <c r="E36" s="28">
        <f t="shared" ca="1" si="8"/>
        <v>4</v>
      </c>
      <c r="F36" s="29">
        <f t="shared" ca="1" si="1"/>
        <v>6</v>
      </c>
      <c r="G36" s="27">
        <f t="shared" ca="1" si="9"/>
        <v>23.22</v>
      </c>
      <c r="H36" s="27">
        <f t="shared" ca="1" si="2"/>
        <v>18.16</v>
      </c>
      <c r="I36" s="27">
        <f t="shared" ca="1" si="3"/>
        <v>55.84</v>
      </c>
      <c r="J36" s="27">
        <f t="shared" ca="1" si="4"/>
        <v>30.72</v>
      </c>
      <c r="K36" s="27">
        <f t="shared" ca="1" si="5"/>
        <v>43.28</v>
      </c>
      <c r="L36" s="27">
        <f t="shared" ca="1" si="6"/>
        <v>24.44</v>
      </c>
      <c r="M36" s="27">
        <f t="shared" ca="1" si="7"/>
        <v>49.56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ht="15" customHeight="1" thickTop="1" thickBot="1" x14ac:dyDescent="0.2">
      <c r="A37" s="4"/>
      <c r="B37" s="56" t="str">
        <f t="array" ref="B37">IFERROR(INDEX(Data!C:C, ROW(B37)-14), "")</f>
        <v>2023-08-14</v>
      </c>
      <c r="C37" s="57">
        <f t="array" ref="C37">IFERROR(INDEX(Data!D:D, ROW(C37)-14), "")</f>
        <v>18</v>
      </c>
      <c r="D37" s="23">
        <f t="shared" ca="1" si="0"/>
        <v>37</v>
      </c>
      <c r="E37" s="28">
        <f t="shared" ca="1" si="8"/>
        <v>4</v>
      </c>
      <c r="F37" s="29">
        <f t="shared" ca="1" si="1"/>
        <v>6</v>
      </c>
      <c r="G37" s="27">
        <f t="shared" ca="1" si="9"/>
        <v>23.22</v>
      </c>
      <c r="H37" s="27">
        <f t="shared" ca="1" si="2"/>
        <v>18.16</v>
      </c>
      <c r="I37" s="27">
        <f t="shared" ca="1" si="3"/>
        <v>55.84</v>
      </c>
      <c r="J37" s="27">
        <f t="shared" ca="1" si="4"/>
        <v>30.72</v>
      </c>
      <c r="K37" s="27">
        <f t="shared" ca="1" si="5"/>
        <v>43.28</v>
      </c>
      <c r="L37" s="27">
        <f t="shared" ca="1" si="6"/>
        <v>24.44</v>
      </c>
      <c r="M37" s="27">
        <f t="shared" ca="1" si="7"/>
        <v>49.56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ht="15" customHeight="1" thickTop="1" thickBot="1" x14ac:dyDescent="0.2">
      <c r="A38" s="4"/>
      <c r="B38" s="56" t="str">
        <f t="array" ref="B38">IFERROR(INDEX(Data!C:C, ROW(B38)-14), "")</f>
        <v>2023-08-15</v>
      </c>
      <c r="C38" s="57">
        <f t="array" ref="C38">IFERROR(INDEX(Data!D:D, ROW(C38)-14), "")</f>
        <v>16</v>
      </c>
      <c r="D38" s="23">
        <f t="shared" ca="1" si="0"/>
        <v>37</v>
      </c>
      <c r="E38" s="28">
        <f t="shared" ca="1" si="8"/>
        <v>2</v>
      </c>
      <c r="F38" s="29">
        <f t="shared" ca="1" si="1"/>
        <v>6</v>
      </c>
      <c r="G38" s="27">
        <f t="shared" ca="1" si="9"/>
        <v>23.22</v>
      </c>
      <c r="H38" s="27">
        <f t="shared" ca="1" si="2"/>
        <v>18.16</v>
      </c>
      <c r="I38" s="27">
        <f t="shared" ca="1" si="3"/>
        <v>55.84</v>
      </c>
      <c r="J38" s="27">
        <f t="shared" ca="1" si="4"/>
        <v>30.72</v>
      </c>
      <c r="K38" s="27">
        <f t="shared" ca="1" si="5"/>
        <v>43.28</v>
      </c>
      <c r="L38" s="27">
        <f t="shared" ca="1" si="6"/>
        <v>24.44</v>
      </c>
      <c r="M38" s="27">
        <f t="shared" ca="1" si="7"/>
        <v>49.56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ht="15" customHeight="1" thickTop="1" thickBot="1" x14ac:dyDescent="0.2">
      <c r="A39" s="4"/>
      <c r="B39" s="56" t="str">
        <f t="array" ref="B39">IFERROR(INDEX(Data!C:C, ROW(B39)-14), "")</f>
        <v>2023-08-16</v>
      </c>
      <c r="C39" s="57">
        <f t="array" ref="C39">IFERROR(INDEX(Data!D:D, ROW(C39)-14), "")</f>
        <v>21</v>
      </c>
      <c r="D39" s="23">
        <f t="shared" ca="1" si="0"/>
        <v>37</v>
      </c>
      <c r="E39" s="28">
        <f t="shared" ca="1" si="8"/>
        <v>5</v>
      </c>
      <c r="F39" s="29">
        <f t="shared" ca="1" si="1"/>
        <v>6</v>
      </c>
      <c r="G39" s="27">
        <f t="shared" ca="1" si="9"/>
        <v>23.22</v>
      </c>
      <c r="H39" s="27">
        <f t="shared" ca="1" si="2"/>
        <v>18.16</v>
      </c>
      <c r="I39" s="27">
        <f t="shared" ca="1" si="3"/>
        <v>55.84</v>
      </c>
      <c r="J39" s="27">
        <f t="shared" ca="1" si="4"/>
        <v>30.72</v>
      </c>
      <c r="K39" s="27">
        <f t="shared" ca="1" si="5"/>
        <v>43.28</v>
      </c>
      <c r="L39" s="27">
        <f t="shared" ca="1" si="6"/>
        <v>24.44</v>
      </c>
      <c r="M39" s="27">
        <f t="shared" ca="1" si="7"/>
        <v>49.56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ht="15" customHeight="1" thickTop="1" thickBot="1" x14ac:dyDescent="0.2">
      <c r="A40" s="4"/>
      <c r="B40" s="56" t="str">
        <f t="array" ref="B40">IFERROR(INDEX(Data!C:C, ROW(B40)-14), "")</f>
        <v>2023-08-17</v>
      </c>
      <c r="C40" s="57">
        <f t="array" ref="C40">IFERROR(INDEX(Data!D:D, ROW(C40)-14), "")</f>
        <v>28</v>
      </c>
      <c r="D40" s="23">
        <f t="shared" ca="1" si="0"/>
        <v>37</v>
      </c>
      <c r="E40" s="28">
        <f t="shared" ca="1" si="8"/>
        <v>7</v>
      </c>
      <c r="F40" s="29">
        <f t="shared" ca="1" si="1"/>
        <v>6</v>
      </c>
      <c r="G40" s="27">
        <f t="shared" ca="1" si="9"/>
        <v>23.22</v>
      </c>
      <c r="H40" s="27">
        <f t="shared" ca="1" si="2"/>
        <v>18.16</v>
      </c>
      <c r="I40" s="27">
        <f t="shared" ca="1" si="3"/>
        <v>55.84</v>
      </c>
      <c r="J40" s="27">
        <f t="shared" ca="1" si="4"/>
        <v>30.72</v>
      </c>
      <c r="K40" s="27">
        <f t="shared" ca="1" si="5"/>
        <v>43.28</v>
      </c>
      <c r="L40" s="27">
        <f t="shared" ca="1" si="6"/>
        <v>24.44</v>
      </c>
      <c r="M40" s="27">
        <f t="shared" ca="1" si="7"/>
        <v>49.56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ht="15" customHeight="1" thickTop="1" thickBot="1" x14ac:dyDescent="0.2">
      <c r="A41" s="4"/>
      <c r="B41" s="56" t="str">
        <f t="array" ref="B41">IFERROR(INDEX(Data!C:C, ROW(B41)-14), "")</f>
        <v>2023-08-18</v>
      </c>
      <c r="C41" s="57">
        <f t="array" ref="C41">IFERROR(INDEX(Data!D:D, ROW(C41)-14), "")</f>
        <v>35</v>
      </c>
      <c r="D41" s="23">
        <f t="shared" ca="1" si="0"/>
        <v>37</v>
      </c>
      <c r="E41" s="28">
        <f t="shared" ca="1" si="8"/>
        <v>7</v>
      </c>
      <c r="F41" s="29">
        <f t="shared" ca="1" si="1"/>
        <v>6</v>
      </c>
      <c r="G41" s="27">
        <f t="shared" ca="1" si="9"/>
        <v>23.22</v>
      </c>
      <c r="H41" s="27">
        <f t="shared" ca="1" si="2"/>
        <v>18.16</v>
      </c>
      <c r="I41" s="27">
        <f t="shared" ca="1" si="3"/>
        <v>55.84</v>
      </c>
      <c r="J41" s="27">
        <f t="shared" ca="1" si="4"/>
        <v>30.72</v>
      </c>
      <c r="K41" s="27">
        <f t="shared" ca="1" si="5"/>
        <v>43.28</v>
      </c>
      <c r="L41" s="27">
        <f t="shared" ca="1" si="6"/>
        <v>24.44</v>
      </c>
      <c r="M41" s="27">
        <f t="shared" ca="1" si="7"/>
        <v>49.56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ht="15" customHeight="1" thickTop="1" thickBot="1" x14ac:dyDescent="0.2">
      <c r="A42" s="4"/>
      <c r="B42" s="56" t="str">
        <f t="array" ref="B42">IFERROR(INDEX(Data!C:C, ROW(B42)-14), "")</f>
        <v>2023-08-19</v>
      </c>
      <c r="C42" s="57">
        <f t="array" ref="C42">IFERROR(INDEX(Data!D:D, ROW(C42)-14), "")</f>
        <v>42</v>
      </c>
      <c r="D42" s="23">
        <f t="shared" ca="1" si="0"/>
        <v>37</v>
      </c>
      <c r="E42" s="28">
        <f t="shared" ca="1" si="8"/>
        <v>7</v>
      </c>
      <c r="F42" s="29">
        <f t="shared" ca="1" si="1"/>
        <v>6</v>
      </c>
      <c r="G42" s="27">
        <f t="shared" ca="1" si="9"/>
        <v>23.22</v>
      </c>
      <c r="H42" s="27">
        <f t="shared" ca="1" si="2"/>
        <v>18.16</v>
      </c>
      <c r="I42" s="27">
        <f t="shared" ca="1" si="3"/>
        <v>55.84</v>
      </c>
      <c r="J42" s="27">
        <f t="shared" ca="1" si="4"/>
        <v>30.72</v>
      </c>
      <c r="K42" s="27">
        <f t="shared" ca="1" si="5"/>
        <v>43.28</v>
      </c>
      <c r="L42" s="27">
        <f t="shared" ca="1" si="6"/>
        <v>24.44</v>
      </c>
      <c r="M42" s="27">
        <f t="shared" ca="1" si="7"/>
        <v>49.56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5" customHeight="1" thickTop="1" thickBot="1" x14ac:dyDescent="0.2">
      <c r="A43" s="4"/>
      <c r="B43" s="56" t="str">
        <f t="array" ref="B43">IFERROR(INDEX(Data!C:C, ROW(B43)-14), "")</f>
        <v>2023-08-20</v>
      </c>
      <c r="C43" s="57">
        <f t="array" ref="C43">IFERROR(INDEX(Data!D:D, ROW(C43)-14), "")</f>
        <v>49</v>
      </c>
      <c r="D43" s="23">
        <f t="shared" ca="1" si="0"/>
        <v>37</v>
      </c>
      <c r="E43" s="28">
        <f t="shared" ca="1" si="8"/>
        <v>7</v>
      </c>
      <c r="F43" s="29">
        <f t="shared" ca="1" si="1"/>
        <v>6</v>
      </c>
      <c r="G43" s="27">
        <f t="shared" ca="1" si="9"/>
        <v>23.22</v>
      </c>
      <c r="H43" s="27">
        <f t="shared" ca="1" si="2"/>
        <v>18.16</v>
      </c>
      <c r="I43" s="27">
        <f t="shared" ca="1" si="3"/>
        <v>55.84</v>
      </c>
      <c r="J43" s="27">
        <f t="shared" ca="1" si="4"/>
        <v>30.72</v>
      </c>
      <c r="K43" s="27">
        <f t="shared" ca="1" si="5"/>
        <v>43.28</v>
      </c>
      <c r="L43" s="27">
        <f t="shared" ca="1" si="6"/>
        <v>24.44</v>
      </c>
      <c r="M43" s="27">
        <f t="shared" ca="1" si="7"/>
        <v>49.56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5" customHeight="1" thickTop="1" thickBot="1" x14ac:dyDescent="0.2">
      <c r="A44" s="4"/>
      <c r="B44" s="56" t="str">
        <f t="array" ref="B44">IFERROR(INDEX(Data!C:C, ROW(B44)-14), "")</f>
        <v>2023-08-21</v>
      </c>
      <c r="C44" s="57">
        <f t="array" ref="C44">IFERROR(INDEX(Data!D:D, ROW(C44)-14), "")</f>
        <v>56</v>
      </c>
      <c r="D44" s="23">
        <f t="shared" ca="1" si="0"/>
        <v>37</v>
      </c>
      <c r="E44" s="28">
        <f t="shared" ca="1" si="8"/>
        <v>7</v>
      </c>
      <c r="F44" s="29">
        <f t="shared" ca="1" si="1"/>
        <v>6</v>
      </c>
      <c r="G44" s="27">
        <f t="shared" ca="1" si="9"/>
        <v>23.22</v>
      </c>
      <c r="H44" s="27">
        <f t="shared" ca="1" si="2"/>
        <v>18.16</v>
      </c>
      <c r="I44" s="27">
        <f t="shared" ca="1" si="3"/>
        <v>55.84</v>
      </c>
      <c r="J44" s="27">
        <f t="shared" ca="1" si="4"/>
        <v>30.72</v>
      </c>
      <c r="K44" s="27">
        <f t="shared" ca="1" si="5"/>
        <v>43.28</v>
      </c>
      <c r="L44" s="27">
        <f t="shared" ca="1" si="6"/>
        <v>24.44</v>
      </c>
      <c r="M44" s="27">
        <f t="shared" ca="1" si="7"/>
        <v>49.56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5" customHeight="1" thickTop="1" thickBot="1" x14ac:dyDescent="0.2">
      <c r="A45" s="4"/>
      <c r="B45" s="56" t="str">
        <f t="array" ref="B45">IFERROR(INDEX(Data!C:C, ROW(B45)-14), "")</f>
        <v>2023-08-22</v>
      </c>
      <c r="C45" s="57">
        <f t="array" ref="C45">IFERROR(INDEX(Data!D:D, ROW(C45)-14), "")</f>
        <v>44</v>
      </c>
      <c r="D45" s="23">
        <f t="shared" ca="1" si="0"/>
        <v>37</v>
      </c>
      <c r="E45" s="28">
        <f t="shared" ca="1" si="8"/>
        <v>12</v>
      </c>
      <c r="F45" s="29">
        <f t="shared" ca="1" si="1"/>
        <v>6</v>
      </c>
      <c r="G45" s="27">
        <f t="shared" ca="1" si="9"/>
        <v>23.22</v>
      </c>
      <c r="H45" s="27">
        <f t="shared" ca="1" si="2"/>
        <v>18.16</v>
      </c>
      <c r="I45" s="27">
        <f t="shared" ca="1" si="3"/>
        <v>55.84</v>
      </c>
      <c r="J45" s="27">
        <f t="shared" ca="1" si="4"/>
        <v>30.72</v>
      </c>
      <c r="K45" s="27">
        <f t="shared" ca="1" si="5"/>
        <v>43.28</v>
      </c>
      <c r="L45" s="27">
        <f t="shared" ca="1" si="6"/>
        <v>24.44</v>
      </c>
      <c r="M45" s="27">
        <f t="shared" ca="1" si="7"/>
        <v>49.56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 thickTop="1" thickBot="1" x14ac:dyDescent="0.2">
      <c r="A46" s="4"/>
      <c r="B46" s="56" t="str">
        <f t="array" ref="B46">IFERROR(INDEX(Data!C:C, ROW(B46)-14), "")</f>
        <v>2023-08-23</v>
      </c>
      <c r="C46" s="57">
        <f t="array" ref="C46">IFERROR(INDEX(Data!D:D, ROW(C46)-14), "")</f>
        <v>37</v>
      </c>
      <c r="D46" s="23">
        <f t="shared" ca="1" si="0"/>
        <v>37</v>
      </c>
      <c r="E46" s="28">
        <f t="shared" ca="1" si="8"/>
        <v>7</v>
      </c>
      <c r="F46" s="29">
        <f t="shared" ca="1" si="1"/>
        <v>6</v>
      </c>
      <c r="G46" s="27">
        <f t="shared" ca="1" si="9"/>
        <v>23.22</v>
      </c>
      <c r="H46" s="27">
        <f t="shared" ca="1" si="2"/>
        <v>18.16</v>
      </c>
      <c r="I46" s="27">
        <f t="shared" ca="1" si="3"/>
        <v>55.84</v>
      </c>
      <c r="J46" s="27">
        <f t="shared" ca="1" si="4"/>
        <v>30.72</v>
      </c>
      <c r="K46" s="27">
        <f t="shared" ca="1" si="5"/>
        <v>43.28</v>
      </c>
      <c r="L46" s="27">
        <f t="shared" ca="1" si="6"/>
        <v>24.44</v>
      </c>
      <c r="M46" s="27">
        <f t="shared" ca="1" si="7"/>
        <v>49.56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5" customHeight="1" thickTop="1" thickBot="1" x14ac:dyDescent="0.2">
      <c r="A47" s="4"/>
      <c r="B47" s="56" t="str">
        <f t="array" ref="B47">IFERROR(INDEX(Data!C:C, ROW(B47)-14), "")</f>
        <v>2023-08-24</v>
      </c>
      <c r="C47" s="57">
        <f t="array" ref="C47">IFERROR(INDEX(Data!D:D, ROW(C47)-14), "")</f>
        <v>44</v>
      </c>
      <c r="D47" s="23">
        <f t="shared" ca="1" si="0"/>
        <v>37</v>
      </c>
      <c r="E47" s="28">
        <f t="shared" ca="1" si="8"/>
        <v>7</v>
      </c>
      <c r="F47" s="29">
        <f t="shared" ca="1" si="1"/>
        <v>6</v>
      </c>
      <c r="G47" s="27">
        <f t="shared" ca="1" si="9"/>
        <v>23.22</v>
      </c>
      <c r="H47" s="27">
        <f t="shared" ca="1" si="2"/>
        <v>18.16</v>
      </c>
      <c r="I47" s="27">
        <f t="shared" ca="1" si="3"/>
        <v>55.84</v>
      </c>
      <c r="J47" s="27">
        <f t="shared" ca="1" si="4"/>
        <v>30.72</v>
      </c>
      <c r="K47" s="27">
        <f t="shared" ca="1" si="5"/>
        <v>43.28</v>
      </c>
      <c r="L47" s="27">
        <f t="shared" ca="1" si="6"/>
        <v>24.44</v>
      </c>
      <c r="M47" s="27">
        <f t="shared" ca="1" si="7"/>
        <v>49.56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5" customHeight="1" thickTop="1" thickBot="1" x14ac:dyDescent="0.2">
      <c r="A48" s="4"/>
      <c r="B48" s="56" t="str">
        <f t="array" ref="B48">IFERROR(INDEX(Data!C:C, ROW(B48)-14), "")</f>
        <v>2023-08-25</v>
      </c>
      <c r="C48" s="57">
        <f t="array" ref="C48">IFERROR(INDEX(Data!D:D, ROW(C48)-14), "")</f>
        <v>49</v>
      </c>
      <c r="D48" s="23">
        <f t="shared" ref="D48:D79" ca="1" si="10">IF(ISNUMBER(C48),MEDIAN(DataMd),"")</f>
        <v>37</v>
      </c>
      <c r="E48" s="28">
        <f t="shared" ca="1" si="8"/>
        <v>5</v>
      </c>
      <c r="F48" s="29">
        <f t="shared" ref="F48:F79" ca="1" si="11">IF(ISNUMBER(C48),MEDIAN(RangeMd),"")</f>
        <v>6</v>
      </c>
      <c r="G48" s="27">
        <f t="shared" ca="1" si="9"/>
        <v>23.22</v>
      </c>
      <c r="H48" s="27">
        <f t="shared" ref="H48:H79" ca="1" si="12">IF(ISNUMBER(C48),D48-(3.14*F48),"")</f>
        <v>18.16</v>
      </c>
      <c r="I48" s="27">
        <f t="shared" ref="I48:I79" ca="1" si="13">IF(ISNUMBER(C48),D48+(3.14*F48),"")</f>
        <v>55.84</v>
      </c>
      <c r="J48" s="27">
        <f t="shared" ref="J48:J79" ca="1" si="14">IF(ISNUMBER(C48),D48-(3.14*F48)*(1/3),"")</f>
        <v>30.72</v>
      </c>
      <c r="K48" s="27">
        <f t="shared" ref="K48:K79" ca="1" si="15">IF(ISNUMBER(C48),D48+(3.14*F48)*(1/3),"")</f>
        <v>43.28</v>
      </c>
      <c r="L48" s="27">
        <f t="shared" ref="L48:L79" ca="1" si="16">IF(ISNUMBER(C48),D48-(3.14*F48)*(2/3),"")</f>
        <v>24.44</v>
      </c>
      <c r="M48" s="27">
        <f t="shared" ref="M48:M79" ca="1" si="17">IF(ISNUMBER(C48),D48+(3.14*F48)*(2/3),"")</f>
        <v>49.56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5" customHeight="1" thickTop="1" thickBot="1" x14ac:dyDescent="0.2">
      <c r="A49" s="4"/>
      <c r="B49" s="56" t="str">
        <f t="array" ref="B49">IFERROR(INDEX(Data!C:C, ROW(B49)-14), "")</f>
        <v>2023-08-26</v>
      </c>
      <c r="C49" s="57">
        <f t="array" ref="C49">IFERROR(INDEX(Data!D:D, ROW(C49)-14), "")</f>
        <v>56</v>
      </c>
      <c r="D49" s="23">
        <f t="shared" ca="1" si="10"/>
        <v>37</v>
      </c>
      <c r="E49" s="28">
        <f t="shared" ref="E49:E80" ca="1" si="18">IF((CELL("row",C49)&lt;($C$14+CELL("row",$C$16))),ABS(C48-C49),"")</f>
        <v>7</v>
      </c>
      <c r="F49" s="29">
        <f t="shared" ca="1" si="11"/>
        <v>6</v>
      </c>
      <c r="G49" s="27">
        <f t="shared" ref="G49:G80" ca="1" si="19">IF(ISNUMBER(F49),F$17*3.87,"")</f>
        <v>23.22</v>
      </c>
      <c r="H49" s="27">
        <f t="shared" ca="1" si="12"/>
        <v>18.16</v>
      </c>
      <c r="I49" s="27">
        <f t="shared" ca="1" si="13"/>
        <v>55.84</v>
      </c>
      <c r="J49" s="27">
        <f t="shared" ca="1" si="14"/>
        <v>30.72</v>
      </c>
      <c r="K49" s="27">
        <f t="shared" ca="1" si="15"/>
        <v>43.28</v>
      </c>
      <c r="L49" s="27">
        <f t="shared" ca="1" si="16"/>
        <v>24.44</v>
      </c>
      <c r="M49" s="27">
        <f t="shared" ca="1" si="17"/>
        <v>49.56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5" customHeight="1" thickTop="1" thickBot="1" x14ac:dyDescent="0.2">
      <c r="A50" s="4"/>
      <c r="B50" s="56" t="str">
        <f t="array" ref="B50">IFERROR(INDEX(Data!C:C, ROW(B50)-14), "")</f>
        <v>2023-08-27</v>
      </c>
      <c r="C50" s="57">
        <f t="array" ref="C50">IFERROR(INDEX(Data!D:D, ROW(C50)-14), "")</f>
        <v>63</v>
      </c>
      <c r="D50" s="23">
        <f t="shared" ca="1" si="10"/>
        <v>37</v>
      </c>
      <c r="E50" s="28">
        <f t="shared" ca="1" si="18"/>
        <v>7</v>
      </c>
      <c r="F50" s="29">
        <f t="shared" ca="1" si="11"/>
        <v>6</v>
      </c>
      <c r="G50" s="27">
        <f t="shared" ca="1" si="19"/>
        <v>23.22</v>
      </c>
      <c r="H50" s="27">
        <f t="shared" ca="1" si="12"/>
        <v>18.16</v>
      </c>
      <c r="I50" s="27">
        <f t="shared" ca="1" si="13"/>
        <v>55.84</v>
      </c>
      <c r="J50" s="27">
        <f t="shared" ca="1" si="14"/>
        <v>30.72</v>
      </c>
      <c r="K50" s="27">
        <f t="shared" ca="1" si="15"/>
        <v>43.28</v>
      </c>
      <c r="L50" s="27">
        <f t="shared" ca="1" si="16"/>
        <v>24.44</v>
      </c>
      <c r="M50" s="27">
        <f t="shared" ca="1" si="17"/>
        <v>49.56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5" customHeight="1" thickTop="1" thickBot="1" x14ac:dyDescent="0.2">
      <c r="A51" s="4"/>
      <c r="B51" s="56" t="str">
        <f t="array" ref="B51">IFERROR(INDEX(Data!C:C, ROW(B51)-14), "")</f>
        <v>2023-08-28</v>
      </c>
      <c r="C51" s="57">
        <f t="array" ref="C51">IFERROR(INDEX(Data!D:D, ROW(C51)-14), "")</f>
        <v>51</v>
      </c>
      <c r="D51" s="23">
        <f t="shared" ca="1" si="10"/>
        <v>37</v>
      </c>
      <c r="E51" s="28">
        <f t="shared" ca="1" si="18"/>
        <v>12</v>
      </c>
      <c r="F51" s="29">
        <f t="shared" ca="1" si="11"/>
        <v>6</v>
      </c>
      <c r="G51" s="27">
        <f t="shared" ca="1" si="19"/>
        <v>23.22</v>
      </c>
      <c r="H51" s="27">
        <f t="shared" ca="1" si="12"/>
        <v>18.16</v>
      </c>
      <c r="I51" s="27">
        <f t="shared" ca="1" si="13"/>
        <v>55.84</v>
      </c>
      <c r="J51" s="27">
        <f t="shared" ca="1" si="14"/>
        <v>30.72</v>
      </c>
      <c r="K51" s="27">
        <f t="shared" ca="1" si="15"/>
        <v>43.28</v>
      </c>
      <c r="L51" s="27">
        <f t="shared" ca="1" si="16"/>
        <v>24.44</v>
      </c>
      <c r="M51" s="27">
        <f t="shared" ca="1" si="17"/>
        <v>49.56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5" customHeight="1" thickTop="1" thickBot="1" x14ac:dyDescent="0.2">
      <c r="A52" s="4"/>
      <c r="B52" s="56" t="str">
        <f t="array" ref="B52">IFERROR(INDEX(Data!C:C, ROW(B52)-14), "")</f>
        <v>2023-08-29</v>
      </c>
      <c r="C52" s="57">
        <f t="array" ref="C52">IFERROR(INDEX(Data!D:D, ROW(C52)-14), "")</f>
        <v>51</v>
      </c>
      <c r="D52" s="23">
        <f t="shared" ca="1" si="10"/>
        <v>37</v>
      </c>
      <c r="E52" s="28">
        <f t="shared" ca="1" si="18"/>
        <v>0</v>
      </c>
      <c r="F52" s="29">
        <f t="shared" ca="1" si="11"/>
        <v>6</v>
      </c>
      <c r="G52" s="27">
        <f t="shared" ca="1" si="19"/>
        <v>23.22</v>
      </c>
      <c r="H52" s="27">
        <f t="shared" ca="1" si="12"/>
        <v>18.16</v>
      </c>
      <c r="I52" s="27">
        <f t="shared" ca="1" si="13"/>
        <v>55.84</v>
      </c>
      <c r="J52" s="27">
        <f t="shared" ca="1" si="14"/>
        <v>30.72</v>
      </c>
      <c r="K52" s="27">
        <f t="shared" ca="1" si="15"/>
        <v>43.28</v>
      </c>
      <c r="L52" s="27">
        <f t="shared" ca="1" si="16"/>
        <v>24.44</v>
      </c>
      <c r="M52" s="27">
        <f t="shared" ca="1" si="17"/>
        <v>49.56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5" customHeight="1" thickTop="1" thickBot="1" x14ac:dyDescent="0.2">
      <c r="A53" s="4"/>
      <c r="B53" s="56" t="str">
        <f t="array" ref="B53">IFERROR(INDEX(Data!C:C, ROW(B53)-14), "")</f>
        <v>2023-08-30</v>
      </c>
      <c r="C53" s="57">
        <f t="array" ref="C53">IFERROR(INDEX(Data!D:D, ROW(C53)-14), "")</f>
        <v>59</v>
      </c>
      <c r="D53" s="23">
        <f t="shared" ca="1" si="10"/>
        <v>37</v>
      </c>
      <c r="E53" s="28">
        <f t="shared" ca="1" si="18"/>
        <v>8</v>
      </c>
      <c r="F53" s="29">
        <f t="shared" ca="1" si="11"/>
        <v>6</v>
      </c>
      <c r="G53" s="27">
        <f t="shared" ca="1" si="19"/>
        <v>23.22</v>
      </c>
      <c r="H53" s="27">
        <f t="shared" ca="1" si="12"/>
        <v>18.16</v>
      </c>
      <c r="I53" s="27">
        <f t="shared" ca="1" si="13"/>
        <v>55.84</v>
      </c>
      <c r="J53" s="27">
        <f t="shared" ca="1" si="14"/>
        <v>30.72</v>
      </c>
      <c r="K53" s="27">
        <f t="shared" ca="1" si="15"/>
        <v>43.28</v>
      </c>
      <c r="L53" s="27">
        <f t="shared" ca="1" si="16"/>
        <v>24.44</v>
      </c>
      <c r="M53" s="27">
        <f t="shared" ca="1" si="17"/>
        <v>49.56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5" customHeight="1" thickTop="1" thickBot="1" x14ac:dyDescent="0.2">
      <c r="A54" s="4"/>
      <c r="B54" s="56" t="str">
        <f t="array" ref="B54">IFERROR(INDEX(Data!C:C, ROW(B54)-14), "")</f>
        <v>2023-08-31</v>
      </c>
      <c r="C54" s="57">
        <f t="array" ref="C54">IFERROR(INDEX(Data!D:D, ROW(C54)-14), "")</f>
        <v>69</v>
      </c>
      <c r="D54" s="23">
        <f t="shared" ca="1" si="10"/>
        <v>37</v>
      </c>
      <c r="E54" s="28">
        <f t="shared" ca="1" si="18"/>
        <v>10</v>
      </c>
      <c r="F54" s="29">
        <f t="shared" ca="1" si="11"/>
        <v>6</v>
      </c>
      <c r="G54" s="27">
        <f t="shared" ca="1" si="19"/>
        <v>23.22</v>
      </c>
      <c r="H54" s="27">
        <f t="shared" ca="1" si="12"/>
        <v>18.16</v>
      </c>
      <c r="I54" s="27">
        <f t="shared" ca="1" si="13"/>
        <v>55.84</v>
      </c>
      <c r="J54" s="27">
        <f t="shared" ca="1" si="14"/>
        <v>30.72</v>
      </c>
      <c r="K54" s="27">
        <f t="shared" ca="1" si="15"/>
        <v>43.28</v>
      </c>
      <c r="L54" s="27">
        <f t="shared" ca="1" si="16"/>
        <v>24.44</v>
      </c>
      <c r="M54" s="27">
        <f t="shared" ca="1" si="17"/>
        <v>49.56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5" customHeight="1" thickTop="1" thickBot="1" x14ac:dyDescent="0.2">
      <c r="A55" s="4"/>
      <c r="B55" s="56" t="str">
        <f t="array" ref="B55">IFERROR(INDEX(Data!C:C, ROW(B55)-14), "")</f>
        <v>2023-09-01</v>
      </c>
      <c r="C55" s="57">
        <f t="array" ref="C55">IFERROR(INDEX(Data!D:D, ROW(C55)-14), "")</f>
        <v>58</v>
      </c>
      <c r="D55" s="23">
        <f t="shared" ca="1" si="10"/>
        <v>37</v>
      </c>
      <c r="E55" s="28">
        <f t="shared" ca="1" si="18"/>
        <v>11</v>
      </c>
      <c r="F55" s="29">
        <f t="shared" ca="1" si="11"/>
        <v>6</v>
      </c>
      <c r="G55" s="27">
        <f t="shared" ca="1" si="19"/>
        <v>23.22</v>
      </c>
      <c r="H55" s="27">
        <f t="shared" ca="1" si="12"/>
        <v>18.16</v>
      </c>
      <c r="I55" s="27">
        <f t="shared" ca="1" si="13"/>
        <v>55.84</v>
      </c>
      <c r="J55" s="27">
        <f t="shared" ca="1" si="14"/>
        <v>30.72</v>
      </c>
      <c r="K55" s="27">
        <f t="shared" ca="1" si="15"/>
        <v>43.28</v>
      </c>
      <c r="L55" s="27">
        <f t="shared" ca="1" si="16"/>
        <v>24.44</v>
      </c>
      <c r="M55" s="27">
        <f t="shared" ca="1" si="17"/>
        <v>49.56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5" customHeight="1" thickTop="1" thickBot="1" x14ac:dyDescent="0.2">
      <c r="A56" s="4"/>
      <c r="B56" s="56" t="str">
        <f t="array" ref="B56">IFERROR(INDEX(Data!C:C, ROW(B56)-14), "")</f>
        <v>2023-09-02</v>
      </c>
      <c r="C56" s="57">
        <f t="array" ref="C56">IFERROR(INDEX(Data!D:D, ROW(C56)-14), "")</f>
        <v>65</v>
      </c>
      <c r="D56" s="23">
        <f t="shared" ca="1" si="10"/>
        <v>37</v>
      </c>
      <c r="E56" s="28">
        <f t="shared" ca="1" si="18"/>
        <v>7</v>
      </c>
      <c r="F56" s="29">
        <f t="shared" ca="1" si="11"/>
        <v>6</v>
      </c>
      <c r="G56" s="27">
        <f t="shared" ca="1" si="19"/>
        <v>23.22</v>
      </c>
      <c r="H56" s="27">
        <f t="shared" ca="1" si="12"/>
        <v>18.16</v>
      </c>
      <c r="I56" s="27">
        <f t="shared" ca="1" si="13"/>
        <v>55.84</v>
      </c>
      <c r="J56" s="27">
        <f t="shared" ca="1" si="14"/>
        <v>30.72</v>
      </c>
      <c r="K56" s="27">
        <f t="shared" ca="1" si="15"/>
        <v>43.28</v>
      </c>
      <c r="L56" s="27">
        <f t="shared" ca="1" si="16"/>
        <v>24.44</v>
      </c>
      <c r="M56" s="27">
        <f t="shared" ca="1" si="17"/>
        <v>49.56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5" customHeight="1" thickTop="1" thickBot="1" x14ac:dyDescent="0.2">
      <c r="A57" s="4"/>
      <c r="B57" s="56" t="str">
        <f t="array" ref="B57">IFERROR(INDEX(Data!C:C, ROW(B57)-14), "")</f>
        <v>2023-09-03</v>
      </c>
      <c r="C57" s="57">
        <f t="array" ref="C57">IFERROR(INDEX(Data!D:D, ROW(C57)-14), "")</f>
        <v>72</v>
      </c>
      <c r="D57" s="23">
        <f t="shared" ca="1" si="10"/>
        <v>37</v>
      </c>
      <c r="E57" s="28">
        <f t="shared" ca="1" si="18"/>
        <v>7</v>
      </c>
      <c r="F57" s="29">
        <f t="shared" ca="1" si="11"/>
        <v>6</v>
      </c>
      <c r="G57" s="27">
        <f t="shared" ca="1" si="19"/>
        <v>23.22</v>
      </c>
      <c r="H57" s="27">
        <f t="shared" ca="1" si="12"/>
        <v>18.16</v>
      </c>
      <c r="I57" s="27">
        <f t="shared" ca="1" si="13"/>
        <v>55.84</v>
      </c>
      <c r="J57" s="27">
        <f t="shared" ca="1" si="14"/>
        <v>30.72</v>
      </c>
      <c r="K57" s="27">
        <f t="shared" ca="1" si="15"/>
        <v>43.28</v>
      </c>
      <c r="L57" s="27">
        <f t="shared" ca="1" si="16"/>
        <v>24.44</v>
      </c>
      <c r="M57" s="27">
        <f t="shared" ca="1" si="17"/>
        <v>49.56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5" customHeight="1" thickTop="1" thickBot="1" x14ac:dyDescent="0.2">
      <c r="A58" s="4"/>
      <c r="B58" s="56" t="str">
        <f t="array" ref="B58">IFERROR(INDEX(Data!C:C, ROW(B58)-14), "")</f>
        <v>2023-09-04</v>
      </c>
      <c r="C58" s="57">
        <f t="array" ref="C58">IFERROR(INDEX(Data!D:D, ROW(C58)-14), "")</f>
        <v>79</v>
      </c>
      <c r="D58" s="23">
        <f t="shared" ca="1" si="10"/>
        <v>37</v>
      </c>
      <c r="E58" s="28">
        <f t="shared" ca="1" si="18"/>
        <v>7</v>
      </c>
      <c r="F58" s="29">
        <f t="shared" ca="1" si="11"/>
        <v>6</v>
      </c>
      <c r="G58" s="27">
        <f t="shared" ca="1" si="19"/>
        <v>23.22</v>
      </c>
      <c r="H58" s="27">
        <f t="shared" ca="1" si="12"/>
        <v>18.16</v>
      </c>
      <c r="I58" s="27">
        <f t="shared" ca="1" si="13"/>
        <v>55.84</v>
      </c>
      <c r="J58" s="27">
        <f t="shared" ca="1" si="14"/>
        <v>30.72</v>
      </c>
      <c r="K58" s="27">
        <f t="shared" ca="1" si="15"/>
        <v>43.28</v>
      </c>
      <c r="L58" s="27">
        <f t="shared" ca="1" si="16"/>
        <v>24.44</v>
      </c>
      <c r="M58" s="27">
        <f t="shared" ca="1" si="17"/>
        <v>49.56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15" customHeight="1" thickTop="1" thickBot="1" x14ac:dyDescent="0.2">
      <c r="A59" s="4"/>
      <c r="B59" s="56" t="str">
        <f t="array" ref="B59">IFERROR(INDEX(Data!C:C, ROW(B59)-14), "")</f>
        <v>2023-09-05</v>
      </c>
      <c r="C59" s="57">
        <f t="array" ref="C59">IFERROR(INDEX(Data!D:D, ROW(C59)-14), "")</f>
        <v>40</v>
      </c>
      <c r="D59" s="23">
        <f t="shared" ca="1" si="10"/>
        <v>37</v>
      </c>
      <c r="E59" s="28">
        <f t="shared" ca="1" si="18"/>
        <v>39</v>
      </c>
      <c r="F59" s="29">
        <f t="shared" ca="1" si="11"/>
        <v>6</v>
      </c>
      <c r="G59" s="27">
        <f t="shared" ca="1" si="19"/>
        <v>23.22</v>
      </c>
      <c r="H59" s="27">
        <f t="shared" ca="1" si="12"/>
        <v>18.16</v>
      </c>
      <c r="I59" s="27">
        <f t="shared" ca="1" si="13"/>
        <v>55.84</v>
      </c>
      <c r="J59" s="27">
        <f t="shared" ca="1" si="14"/>
        <v>30.72</v>
      </c>
      <c r="K59" s="27">
        <f t="shared" ca="1" si="15"/>
        <v>43.28</v>
      </c>
      <c r="L59" s="27">
        <f t="shared" ca="1" si="16"/>
        <v>24.44</v>
      </c>
      <c r="M59" s="27">
        <f t="shared" ca="1" si="17"/>
        <v>49.56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5" customHeight="1" thickTop="1" thickBot="1" x14ac:dyDescent="0.2">
      <c r="A60" s="4"/>
      <c r="B60" s="56" t="str">
        <f t="array" ref="B60">IFERROR(INDEX(Data!C:C, ROW(B60)-14), "")</f>
        <v>2023-09-06</v>
      </c>
      <c r="C60" s="57">
        <f t="array" ref="C60">IFERROR(INDEX(Data!D:D, ROW(C60)-14), "")</f>
        <v>39</v>
      </c>
      <c r="D60" s="23">
        <f t="shared" ca="1" si="10"/>
        <v>37</v>
      </c>
      <c r="E60" s="28">
        <f t="shared" ca="1" si="18"/>
        <v>1</v>
      </c>
      <c r="F60" s="29">
        <f t="shared" ca="1" si="11"/>
        <v>6</v>
      </c>
      <c r="G60" s="27">
        <f t="shared" ca="1" si="19"/>
        <v>23.22</v>
      </c>
      <c r="H60" s="27">
        <f t="shared" ca="1" si="12"/>
        <v>18.16</v>
      </c>
      <c r="I60" s="27">
        <f t="shared" ca="1" si="13"/>
        <v>55.84</v>
      </c>
      <c r="J60" s="27">
        <f t="shared" ca="1" si="14"/>
        <v>30.72</v>
      </c>
      <c r="K60" s="27">
        <f t="shared" ca="1" si="15"/>
        <v>43.28</v>
      </c>
      <c r="L60" s="27">
        <f t="shared" ca="1" si="16"/>
        <v>24.44</v>
      </c>
      <c r="M60" s="27">
        <f t="shared" ca="1" si="17"/>
        <v>49.56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15" customHeight="1" thickTop="1" thickBot="1" x14ac:dyDescent="0.2">
      <c r="A61" s="4"/>
      <c r="B61" s="56" t="str">
        <f t="array" ref="B61">IFERROR(INDEX(Data!C:C, ROW(B61)-14), "")</f>
        <v>2023-09-07</v>
      </c>
      <c r="C61" s="57">
        <f t="array" ref="C61">IFERROR(INDEX(Data!D:D, ROW(C61)-14), "")</f>
        <v>36</v>
      </c>
      <c r="D61" s="23">
        <f t="shared" ca="1" si="10"/>
        <v>37</v>
      </c>
      <c r="E61" s="28">
        <f t="shared" ca="1" si="18"/>
        <v>3</v>
      </c>
      <c r="F61" s="29">
        <f t="shared" ca="1" si="11"/>
        <v>6</v>
      </c>
      <c r="G61" s="27">
        <f t="shared" ca="1" si="19"/>
        <v>23.22</v>
      </c>
      <c r="H61" s="27">
        <f t="shared" ca="1" si="12"/>
        <v>18.16</v>
      </c>
      <c r="I61" s="27">
        <f t="shared" ca="1" si="13"/>
        <v>55.84</v>
      </c>
      <c r="J61" s="27">
        <f t="shared" ca="1" si="14"/>
        <v>30.72</v>
      </c>
      <c r="K61" s="27">
        <f t="shared" ca="1" si="15"/>
        <v>43.28</v>
      </c>
      <c r="L61" s="27">
        <f t="shared" ca="1" si="16"/>
        <v>24.44</v>
      </c>
      <c r="M61" s="27">
        <f t="shared" ca="1" si="17"/>
        <v>49.56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15" customHeight="1" thickTop="1" thickBot="1" x14ac:dyDescent="0.2">
      <c r="A62" s="4"/>
      <c r="B62" s="56" t="str">
        <f t="array" ref="B62">IFERROR(INDEX(Data!C:C, ROW(B62)-14), "")</f>
        <v>2023-09-08</v>
      </c>
      <c r="C62" s="57">
        <f t="array" ref="C62">IFERROR(INDEX(Data!D:D, ROW(C62)-14), "")</f>
        <v>42</v>
      </c>
      <c r="D62" s="23">
        <f t="shared" ca="1" si="10"/>
        <v>37</v>
      </c>
      <c r="E62" s="28">
        <f t="shared" ca="1" si="18"/>
        <v>6</v>
      </c>
      <c r="F62" s="29">
        <f t="shared" ca="1" si="11"/>
        <v>6</v>
      </c>
      <c r="G62" s="27">
        <f t="shared" ca="1" si="19"/>
        <v>23.22</v>
      </c>
      <c r="H62" s="27">
        <f t="shared" ca="1" si="12"/>
        <v>18.16</v>
      </c>
      <c r="I62" s="27">
        <f t="shared" ca="1" si="13"/>
        <v>55.84</v>
      </c>
      <c r="J62" s="27">
        <f t="shared" ca="1" si="14"/>
        <v>30.72</v>
      </c>
      <c r="K62" s="27">
        <f t="shared" ca="1" si="15"/>
        <v>43.28</v>
      </c>
      <c r="L62" s="27">
        <f t="shared" ca="1" si="16"/>
        <v>24.44</v>
      </c>
      <c r="M62" s="27">
        <f t="shared" ca="1" si="17"/>
        <v>49.56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5" customHeight="1" thickTop="1" thickBot="1" x14ac:dyDescent="0.2">
      <c r="A63" s="4"/>
      <c r="B63" s="56" t="str">
        <f t="array" ref="B63">IFERROR(INDEX(Data!C:C, ROW(B63)-14), "")</f>
        <v>2023-09-09</v>
      </c>
      <c r="C63" s="57">
        <f t="array" ref="C63">IFERROR(INDEX(Data!D:D, ROW(C63)-14), "")</f>
        <v>48</v>
      </c>
      <c r="D63" s="23">
        <f t="shared" ca="1" si="10"/>
        <v>37</v>
      </c>
      <c r="E63" s="28">
        <f t="shared" ca="1" si="18"/>
        <v>6</v>
      </c>
      <c r="F63" s="29">
        <f t="shared" ca="1" si="11"/>
        <v>6</v>
      </c>
      <c r="G63" s="27">
        <f t="shared" ca="1" si="19"/>
        <v>23.22</v>
      </c>
      <c r="H63" s="27">
        <f t="shared" ca="1" si="12"/>
        <v>18.16</v>
      </c>
      <c r="I63" s="27">
        <f t="shared" ca="1" si="13"/>
        <v>55.84</v>
      </c>
      <c r="J63" s="27">
        <f t="shared" ca="1" si="14"/>
        <v>30.72</v>
      </c>
      <c r="K63" s="27">
        <f t="shared" ca="1" si="15"/>
        <v>43.28</v>
      </c>
      <c r="L63" s="27">
        <f t="shared" ca="1" si="16"/>
        <v>24.44</v>
      </c>
      <c r="M63" s="27">
        <f t="shared" ca="1" si="17"/>
        <v>49.56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5" customHeight="1" thickTop="1" thickBot="1" x14ac:dyDescent="0.2">
      <c r="A64" s="4"/>
      <c r="B64" s="56" t="str">
        <f t="array" ref="B64">IFERROR(INDEX(Data!C:C, ROW(B64)-14), "")</f>
        <v>2023-09-10</v>
      </c>
      <c r="C64" s="57">
        <f t="array" ref="C64">IFERROR(INDEX(Data!D:D, ROW(C64)-14), "")</f>
        <v>54</v>
      </c>
      <c r="D64" s="23">
        <f t="shared" ca="1" si="10"/>
        <v>37</v>
      </c>
      <c r="E64" s="28">
        <f t="shared" ca="1" si="18"/>
        <v>6</v>
      </c>
      <c r="F64" s="29">
        <f t="shared" ca="1" si="11"/>
        <v>6</v>
      </c>
      <c r="G64" s="27">
        <f t="shared" ca="1" si="19"/>
        <v>23.22</v>
      </c>
      <c r="H64" s="27">
        <f t="shared" ca="1" si="12"/>
        <v>18.16</v>
      </c>
      <c r="I64" s="27">
        <f t="shared" ca="1" si="13"/>
        <v>55.84</v>
      </c>
      <c r="J64" s="27">
        <f t="shared" ca="1" si="14"/>
        <v>30.72</v>
      </c>
      <c r="K64" s="27">
        <f t="shared" ca="1" si="15"/>
        <v>43.28</v>
      </c>
      <c r="L64" s="27">
        <f t="shared" ca="1" si="16"/>
        <v>24.44</v>
      </c>
      <c r="M64" s="27">
        <f t="shared" ca="1" si="17"/>
        <v>49.56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5" customHeight="1" thickTop="1" thickBot="1" x14ac:dyDescent="0.2">
      <c r="A65" s="4"/>
      <c r="B65" s="56" t="str">
        <f t="array" ref="B65">IFERROR(INDEX(Data!C:C, ROW(B65)-14), "")</f>
        <v>2023-09-11</v>
      </c>
      <c r="C65" s="57">
        <f t="array" ref="C65">IFERROR(INDEX(Data!D:D, ROW(C65)-14), "")</f>
        <v>63</v>
      </c>
      <c r="D65" s="23">
        <f t="shared" ca="1" si="10"/>
        <v>37</v>
      </c>
      <c r="E65" s="28">
        <f t="shared" ca="1" si="18"/>
        <v>9</v>
      </c>
      <c r="F65" s="29">
        <f t="shared" ca="1" si="11"/>
        <v>6</v>
      </c>
      <c r="G65" s="27">
        <f t="shared" ca="1" si="19"/>
        <v>23.22</v>
      </c>
      <c r="H65" s="27">
        <f t="shared" ca="1" si="12"/>
        <v>18.16</v>
      </c>
      <c r="I65" s="27">
        <f t="shared" ca="1" si="13"/>
        <v>55.84</v>
      </c>
      <c r="J65" s="27">
        <f t="shared" ca="1" si="14"/>
        <v>30.72</v>
      </c>
      <c r="K65" s="27">
        <f t="shared" ca="1" si="15"/>
        <v>43.28</v>
      </c>
      <c r="L65" s="27">
        <f t="shared" ca="1" si="16"/>
        <v>24.44</v>
      </c>
      <c r="M65" s="27">
        <f t="shared" ca="1" si="17"/>
        <v>49.56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5" customHeight="1" thickTop="1" thickBot="1" x14ac:dyDescent="0.2">
      <c r="A66" s="4"/>
      <c r="B66" s="56" t="str">
        <f t="array" ref="B66">IFERROR(INDEX(Data!C:C, ROW(B66)-14), "")</f>
        <v>2023-09-12</v>
      </c>
      <c r="C66" s="57">
        <f t="array" ref="C66">IFERROR(INDEX(Data!D:D, ROW(C66)-14), "")</f>
        <v>58</v>
      </c>
      <c r="D66" s="23">
        <f t="shared" ca="1" si="10"/>
        <v>37</v>
      </c>
      <c r="E66" s="28">
        <f t="shared" ca="1" si="18"/>
        <v>5</v>
      </c>
      <c r="F66" s="29">
        <f t="shared" ca="1" si="11"/>
        <v>6</v>
      </c>
      <c r="G66" s="27">
        <f t="shared" ca="1" si="19"/>
        <v>23.22</v>
      </c>
      <c r="H66" s="27">
        <f t="shared" ca="1" si="12"/>
        <v>18.16</v>
      </c>
      <c r="I66" s="27">
        <f t="shared" ca="1" si="13"/>
        <v>55.84</v>
      </c>
      <c r="J66" s="27">
        <f t="shared" ca="1" si="14"/>
        <v>30.72</v>
      </c>
      <c r="K66" s="27">
        <f t="shared" ca="1" si="15"/>
        <v>43.28</v>
      </c>
      <c r="L66" s="27">
        <f t="shared" ca="1" si="16"/>
        <v>24.44</v>
      </c>
      <c r="M66" s="27">
        <f t="shared" ca="1" si="17"/>
        <v>49.56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5" customHeight="1" thickTop="1" thickBot="1" x14ac:dyDescent="0.2">
      <c r="A67" s="4"/>
      <c r="B67" s="56" t="str">
        <f t="array" ref="B67">IFERROR(INDEX(Data!C:C, ROW(B67)-14), "")</f>
        <v>2023-09-13</v>
      </c>
      <c r="C67" s="57">
        <f t="array" ref="C67">IFERROR(INDEX(Data!D:D, ROW(C67)-14), "")</f>
        <v>52</v>
      </c>
      <c r="D67" s="23">
        <f t="shared" ca="1" si="10"/>
        <v>37</v>
      </c>
      <c r="E67" s="28">
        <f t="shared" ca="1" si="18"/>
        <v>6</v>
      </c>
      <c r="F67" s="29">
        <f t="shared" ca="1" si="11"/>
        <v>6</v>
      </c>
      <c r="G67" s="27">
        <f t="shared" ca="1" si="19"/>
        <v>23.22</v>
      </c>
      <c r="H67" s="27">
        <f t="shared" ca="1" si="12"/>
        <v>18.16</v>
      </c>
      <c r="I67" s="27">
        <f t="shared" ca="1" si="13"/>
        <v>55.84</v>
      </c>
      <c r="J67" s="27">
        <f t="shared" ca="1" si="14"/>
        <v>30.72</v>
      </c>
      <c r="K67" s="27">
        <f t="shared" ca="1" si="15"/>
        <v>43.28</v>
      </c>
      <c r="L67" s="27">
        <f t="shared" ca="1" si="16"/>
        <v>24.44</v>
      </c>
      <c r="M67" s="27">
        <f t="shared" ca="1" si="17"/>
        <v>49.56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5" customHeight="1" thickTop="1" thickBot="1" x14ac:dyDescent="0.2">
      <c r="A68" s="4"/>
      <c r="B68" s="56" t="str">
        <f t="array" ref="B68">IFERROR(INDEX(Data!C:C, ROW(B68)-14), "")</f>
        <v>2023-09-14</v>
      </c>
      <c r="C68" s="57">
        <f t="array" ref="C68">IFERROR(INDEX(Data!D:D, ROW(C68)-14), "")</f>
        <v>58</v>
      </c>
      <c r="D68" s="23">
        <f t="shared" ca="1" si="10"/>
        <v>37</v>
      </c>
      <c r="E68" s="28">
        <f t="shared" ca="1" si="18"/>
        <v>6</v>
      </c>
      <c r="F68" s="29">
        <f t="shared" ca="1" si="11"/>
        <v>6</v>
      </c>
      <c r="G68" s="27">
        <f t="shared" ca="1" si="19"/>
        <v>23.22</v>
      </c>
      <c r="H68" s="27">
        <f t="shared" ca="1" si="12"/>
        <v>18.16</v>
      </c>
      <c r="I68" s="27">
        <f t="shared" ca="1" si="13"/>
        <v>55.84</v>
      </c>
      <c r="J68" s="27">
        <f t="shared" ca="1" si="14"/>
        <v>30.72</v>
      </c>
      <c r="K68" s="27">
        <f t="shared" ca="1" si="15"/>
        <v>43.28</v>
      </c>
      <c r="L68" s="27">
        <f t="shared" ca="1" si="16"/>
        <v>24.44</v>
      </c>
      <c r="M68" s="27">
        <f t="shared" ca="1" si="17"/>
        <v>49.56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5" customHeight="1" thickTop="1" thickBot="1" x14ac:dyDescent="0.2">
      <c r="A69" s="4"/>
      <c r="B69" s="56" t="str">
        <f t="array" ref="B69">IFERROR(INDEX(Data!C:C, ROW(B69)-14), "")</f>
        <v>2023-09-15</v>
      </c>
      <c r="C69" s="57">
        <f t="array" ref="C69">IFERROR(INDEX(Data!D:D, ROW(C69)-14), "")</f>
        <v>64</v>
      </c>
      <c r="D69" s="23">
        <f t="shared" ca="1" si="10"/>
        <v>37</v>
      </c>
      <c r="E69" s="28">
        <f t="shared" ca="1" si="18"/>
        <v>6</v>
      </c>
      <c r="F69" s="29">
        <f t="shared" ca="1" si="11"/>
        <v>6</v>
      </c>
      <c r="G69" s="27">
        <f t="shared" ca="1" si="19"/>
        <v>23.22</v>
      </c>
      <c r="H69" s="27">
        <f t="shared" ca="1" si="12"/>
        <v>18.16</v>
      </c>
      <c r="I69" s="27">
        <f t="shared" ca="1" si="13"/>
        <v>55.84</v>
      </c>
      <c r="J69" s="27">
        <f t="shared" ca="1" si="14"/>
        <v>30.72</v>
      </c>
      <c r="K69" s="27">
        <f t="shared" ca="1" si="15"/>
        <v>43.28</v>
      </c>
      <c r="L69" s="27">
        <f t="shared" ca="1" si="16"/>
        <v>24.44</v>
      </c>
      <c r="M69" s="27">
        <f t="shared" ca="1" si="17"/>
        <v>49.56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5" customHeight="1" thickTop="1" thickBot="1" x14ac:dyDescent="0.2">
      <c r="A70" s="4"/>
      <c r="B70" s="56" t="str">
        <f t="array" ref="B70">IFERROR(INDEX(Data!C:C, ROW(B70)-14), "")</f>
        <v>2023-09-16</v>
      </c>
      <c r="C70" s="57">
        <f t="array" ref="C70">IFERROR(INDEX(Data!D:D, ROW(C70)-14), "")</f>
        <v>70</v>
      </c>
      <c r="D70" s="23">
        <f t="shared" ca="1" si="10"/>
        <v>37</v>
      </c>
      <c r="E70" s="28">
        <f t="shared" ca="1" si="18"/>
        <v>6</v>
      </c>
      <c r="F70" s="29">
        <f t="shared" ca="1" si="11"/>
        <v>6</v>
      </c>
      <c r="G70" s="27">
        <f t="shared" ca="1" si="19"/>
        <v>23.22</v>
      </c>
      <c r="H70" s="27">
        <f t="shared" ca="1" si="12"/>
        <v>18.16</v>
      </c>
      <c r="I70" s="27">
        <f t="shared" ca="1" si="13"/>
        <v>55.84</v>
      </c>
      <c r="J70" s="27">
        <f t="shared" ca="1" si="14"/>
        <v>30.72</v>
      </c>
      <c r="K70" s="27">
        <f t="shared" ca="1" si="15"/>
        <v>43.28</v>
      </c>
      <c r="L70" s="27">
        <f t="shared" ca="1" si="16"/>
        <v>24.44</v>
      </c>
      <c r="M70" s="27">
        <f t="shared" ca="1" si="17"/>
        <v>49.56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5" customHeight="1" thickTop="1" thickBot="1" x14ac:dyDescent="0.2">
      <c r="A71" s="4"/>
      <c r="B71" s="56" t="str">
        <f t="array" ref="B71">IFERROR(INDEX(Data!C:C, ROW(B71)-14), "")</f>
        <v>2023-09-17</v>
      </c>
      <c r="C71" s="57">
        <f t="array" ref="C71">IFERROR(INDEX(Data!D:D, ROW(C71)-14), "")</f>
        <v>76</v>
      </c>
      <c r="D71" s="23">
        <f t="shared" ca="1" si="10"/>
        <v>37</v>
      </c>
      <c r="E71" s="28">
        <f t="shared" ca="1" si="18"/>
        <v>6</v>
      </c>
      <c r="F71" s="29">
        <f t="shared" ca="1" si="11"/>
        <v>6</v>
      </c>
      <c r="G71" s="27">
        <f t="shared" ca="1" si="19"/>
        <v>23.22</v>
      </c>
      <c r="H71" s="27">
        <f t="shared" ca="1" si="12"/>
        <v>18.16</v>
      </c>
      <c r="I71" s="27">
        <f t="shared" ca="1" si="13"/>
        <v>55.84</v>
      </c>
      <c r="J71" s="27">
        <f t="shared" ca="1" si="14"/>
        <v>30.72</v>
      </c>
      <c r="K71" s="27">
        <f t="shared" ca="1" si="15"/>
        <v>43.28</v>
      </c>
      <c r="L71" s="27">
        <f t="shared" ca="1" si="16"/>
        <v>24.44</v>
      </c>
      <c r="M71" s="27">
        <f t="shared" ca="1" si="17"/>
        <v>49.56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 thickTop="1" thickBot="1" x14ac:dyDescent="0.2">
      <c r="A72" s="4"/>
      <c r="B72" s="56" t="str">
        <f t="array" ref="B72">IFERROR(INDEX(Data!C:C, ROW(B72)-14), "")</f>
        <v>2023-09-18</v>
      </c>
      <c r="C72" s="57">
        <f t="array" ref="C72">IFERROR(INDEX(Data!D:D, ROW(C72)-14), "")</f>
        <v>82</v>
      </c>
      <c r="D72" s="23">
        <f t="shared" ca="1" si="10"/>
        <v>37</v>
      </c>
      <c r="E72" s="28">
        <f t="shared" ca="1" si="18"/>
        <v>6</v>
      </c>
      <c r="F72" s="29">
        <f t="shared" ca="1" si="11"/>
        <v>6</v>
      </c>
      <c r="G72" s="27">
        <f t="shared" ca="1" si="19"/>
        <v>23.22</v>
      </c>
      <c r="H72" s="27">
        <f t="shared" ca="1" si="12"/>
        <v>18.16</v>
      </c>
      <c r="I72" s="27">
        <f t="shared" ca="1" si="13"/>
        <v>55.84</v>
      </c>
      <c r="J72" s="27">
        <f t="shared" ca="1" si="14"/>
        <v>30.72</v>
      </c>
      <c r="K72" s="27">
        <f t="shared" ca="1" si="15"/>
        <v>43.28</v>
      </c>
      <c r="L72" s="27">
        <f t="shared" ca="1" si="16"/>
        <v>24.44</v>
      </c>
      <c r="M72" s="27">
        <f t="shared" ca="1" si="17"/>
        <v>49.56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15" customHeight="1" thickTop="1" thickBot="1" x14ac:dyDescent="0.2">
      <c r="A73" s="4"/>
      <c r="B73" s="56" t="str">
        <f t="array" ref="B73">IFERROR(INDEX(Data!C:C, ROW(B73)-14), "")</f>
        <v>2023-09-19</v>
      </c>
      <c r="C73" s="57">
        <f t="array" ref="C73">IFERROR(INDEX(Data!D:D, ROW(C73)-14), "")</f>
        <v>30</v>
      </c>
      <c r="D73" s="23">
        <f t="shared" ca="1" si="10"/>
        <v>37</v>
      </c>
      <c r="E73" s="28">
        <f t="shared" ca="1" si="18"/>
        <v>52</v>
      </c>
      <c r="F73" s="29">
        <f t="shared" ca="1" si="11"/>
        <v>6</v>
      </c>
      <c r="G73" s="27">
        <f t="shared" ca="1" si="19"/>
        <v>23.22</v>
      </c>
      <c r="H73" s="27">
        <f t="shared" ca="1" si="12"/>
        <v>18.16</v>
      </c>
      <c r="I73" s="27">
        <f t="shared" ca="1" si="13"/>
        <v>55.84</v>
      </c>
      <c r="J73" s="27">
        <f t="shared" ca="1" si="14"/>
        <v>30.72</v>
      </c>
      <c r="K73" s="27">
        <f t="shared" ca="1" si="15"/>
        <v>43.28</v>
      </c>
      <c r="L73" s="27">
        <f t="shared" ca="1" si="16"/>
        <v>24.44</v>
      </c>
      <c r="M73" s="27">
        <f t="shared" ca="1" si="17"/>
        <v>49.56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5" customHeight="1" thickTop="1" thickBot="1" x14ac:dyDescent="0.2">
      <c r="A74" s="4"/>
      <c r="B74" s="56" t="str">
        <f t="array" ref="B74">IFERROR(INDEX(Data!C:C, ROW(B74)-14), "")</f>
        <v>2023-09-20</v>
      </c>
      <c r="C74" s="57">
        <f t="array" ref="C74">IFERROR(INDEX(Data!D:D, ROW(C74)-14), "")</f>
        <v>15</v>
      </c>
      <c r="D74" s="23">
        <f t="shared" ca="1" si="10"/>
        <v>37</v>
      </c>
      <c r="E74" s="28">
        <f t="shared" ca="1" si="18"/>
        <v>15</v>
      </c>
      <c r="F74" s="29">
        <f t="shared" ca="1" si="11"/>
        <v>6</v>
      </c>
      <c r="G74" s="27">
        <f t="shared" ca="1" si="19"/>
        <v>23.22</v>
      </c>
      <c r="H74" s="27">
        <f t="shared" ca="1" si="12"/>
        <v>18.16</v>
      </c>
      <c r="I74" s="27">
        <f t="shared" ca="1" si="13"/>
        <v>55.84</v>
      </c>
      <c r="J74" s="27">
        <f t="shared" ca="1" si="14"/>
        <v>30.72</v>
      </c>
      <c r="K74" s="27">
        <f t="shared" ca="1" si="15"/>
        <v>43.28</v>
      </c>
      <c r="L74" s="27">
        <f t="shared" ca="1" si="16"/>
        <v>24.44</v>
      </c>
      <c r="M74" s="27">
        <f t="shared" ca="1" si="17"/>
        <v>49.56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5" customHeight="1" thickTop="1" thickBot="1" x14ac:dyDescent="0.2">
      <c r="A75" s="4"/>
      <c r="B75" s="56" t="str">
        <f t="array" ref="B75">IFERROR(INDEX(Data!C:C, ROW(B75)-14), "")</f>
        <v>2023-09-21</v>
      </c>
      <c r="C75" s="57">
        <f t="array" ref="C75">IFERROR(INDEX(Data!D:D, ROW(C75)-14), "")</f>
        <v>21</v>
      </c>
      <c r="D75" s="23">
        <f t="shared" ca="1" si="10"/>
        <v>37</v>
      </c>
      <c r="E75" s="28">
        <f t="shared" ca="1" si="18"/>
        <v>6</v>
      </c>
      <c r="F75" s="29">
        <f t="shared" ca="1" si="11"/>
        <v>6</v>
      </c>
      <c r="G75" s="27">
        <f t="shared" ca="1" si="19"/>
        <v>23.22</v>
      </c>
      <c r="H75" s="27">
        <f t="shared" ca="1" si="12"/>
        <v>18.16</v>
      </c>
      <c r="I75" s="27">
        <f t="shared" ca="1" si="13"/>
        <v>55.84</v>
      </c>
      <c r="J75" s="27">
        <f t="shared" ca="1" si="14"/>
        <v>30.72</v>
      </c>
      <c r="K75" s="27">
        <f t="shared" ca="1" si="15"/>
        <v>43.28</v>
      </c>
      <c r="L75" s="27">
        <f t="shared" ca="1" si="16"/>
        <v>24.44</v>
      </c>
      <c r="M75" s="27">
        <f t="shared" ca="1" si="17"/>
        <v>49.56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5" customHeight="1" thickTop="1" thickBot="1" x14ac:dyDescent="0.2">
      <c r="A76" s="4"/>
      <c r="B76" s="56" t="str">
        <f t="array" ref="B76">IFERROR(INDEX(Data!C:C, ROW(B76)-14), "")</f>
        <v>2023-09-22</v>
      </c>
      <c r="C76" s="57">
        <f t="array" ref="C76">IFERROR(INDEX(Data!D:D, ROW(C76)-14), "")</f>
        <v>23</v>
      </c>
      <c r="D76" s="23">
        <f t="shared" ca="1" si="10"/>
        <v>37</v>
      </c>
      <c r="E76" s="28">
        <f t="shared" ca="1" si="18"/>
        <v>2</v>
      </c>
      <c r="F76" s="29">
        <f t="shared" ca="1" si="11"/>
        <v>6</v>
      </c>
      <c r="G76" s="27">
        <f t="shared" ca="1" si="19"/>
        <v>23.22</v>
      </c>
      <c r="H76" s="27">
        <f t="shared" ca="1" si="12"/>
        <v>18.16</v>
      </c>
      <c r="I76" s="27">
        <f t="shared" ca="1" si="13"/>
        <v>55.84</v>
      </c>
      <c r="J76" s="27">
        <f t="shared" ca="1" si="14"/>
        <v>30.72</v>
      </c>
      <c r="K76" s="27">
        <f t="shared" ca="1" si="15"/>
        <v>43.28</v>
      </c>
      <c r="L76" s="27">
        <f t="shared" ca="1" si="16"/>
        <v>24.44</v>
      </c>
      <c r="M76" s="27">
        <f t="shared" ca="1" si="17"/>
        <v>49.56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5" customHeight="1" thickTop="1" thickBot="1" x14ac:dyDescent="0.2">
      <c r="A77" s="4"/>
      <c r="B77" s="56" t="str">
        <f t="array" ref="B77">IFERROR(INDEX(Data!C:C, ROW(B77)-14), "")</f>
        <v>2023-09-23</v>
      </c>
      <c r="C77" s="57">
        <f t="array" ref="C77">IFERROR(INDEX(Data!D:D, ROW(C77)-14), "")</f>
        <v>29</v>
      </c>
      <c r="D77" s="23">
        <f t="shared" ca="1" si="10"/>
        <v>37</v>
      </c>
      <c r="E77" s="28">
        <f t="shared" ca="1" si="18"/>
        <v>6</v>
      </c>
      <c r="F77" s="29">
        <f t="shared" ca="1" si="11"/>
        <v>6</v>
      </c>
      <c r="G77" s="27">
        <f t="shared" ca="1" si="19"/>
        <v>23.22</v>
      </c>
      <c r="H77" s="27">
        <f t="shared" ca="1" si="12"/>
        <v>18.16</v>
      </c>
      <c r="I77" s="27">
        <f t="shared" ca="1" si="13"/>
        <v>55.84</v>
      </c>
      <c r="J77" s="27">
        <f t="shared" ca="1" si="14"/>
        <v>30.72</v>
      </c>
      <c r="K77" s="27">
        <f t="shared" ca="1" si="15"/>
        <v>43.28</v>
      </c>
      <c r="L77" s="27">
        <f t="shared" ca="1" si="16"/>
        <v>24.44</v>
      </c>
      <c r="M77" s="27">
        <f t="shared" ca="1" si="17"/>
        <v>49.56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5" customHeight="1" thickTop="1" thickBot="1" x14ac:dyDescent="0.2">
      <c r="A78" s="4"/>
      <c r="B78" s="56" t="str">
        <f t="array" ref="B78">IFERROR(INDEX(Data!C:C, ROW(B78)-14), "")</f>
        <v>2023-09-24</v>
      </c>
      <c r="C78" s="57">
        <f t="array" ref="C78">IFERROR(INDEX(Data!D:D, ROW(C78)-14), "")</f>
        <v>35</v>
      </c>
      <c r="D78" s="23">
        <f t="shared" ca="1" si="10"/>
        <v>37</v>
      </c>
      <c r="E78" s="28">
        <f t="shared" ca="1" si="18"/>
        <v>6</v>
      </c>
      <c r="F78" s="29">
        <f t="shared" ca="1" si="11"/>
        <v>6</v>
      </c>
      <c r="G78" s="27">
        <f t="shared" ca="1" si="19"/>
        <v>23.22</v>
      </c>
      <c r="H78" s="27">
        <f t="shared" ca="1" si="12"/>
        <v>18.16</v>
      </c>
      <c r="I78" s="27">
        <f t="shared" ca="1" si="13"/>
        <v>55.84</v>
      </c>
      <c r="J78" s="27">
        <f t="shared" ca="1" si="14"/>
        <v>30.72</v>
      </c>
      <c r="K78" s="27">
        <f t="shared" ca="1" si="15"/>
        <v>43.28</v>
      </c>
      <c r="L78" s="27">
        <f t="shared" ca="1" si="16"/>
        <v>24.44</v>
      </c>
      <c r="M78" s="27">
        <f t="shared" ca="1" si="17"/>
        <v>49.56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5" customHeight="1" thickTop="1" thickBot="1" x14ac:dyDescent="0.2">
      <c r="A79" s="4"/>
      <c r="B79" s="56" t="str">
        <f t="array" ref="B79">IFERROR(INDEX(Data!C:C, ROW(B79)-14), "")</f>
        <v>2023-09-25</v>
      </c>
      <c r="C79" s="57">
        <f t="array" ref="C79">IFERROR(INDEX(Data!D:D, ROW(C79)-14), "")</f>
        <v>35</v>
      </c>
      <c r="D79" s="23">
        <f t="shared" ca="1" si="10"/>
        <v>37</v>
      </c>
      <c r="E79" s="28">
        <f t="shared" ca="1" si="18"/>
        <v>0</v>
      </c>
      <c r="F79" s="29">
        <f t="shared" ca="1" si="11"/>
        <v>6</v>
      </c>
      <c r="G79" s="27">
        <f t="shared" ca="1" si="19"/>
        <v>23.22</v>
      </c>
      <c r="H79" s="27">
        <f t="shared" ca="1" si="12"/>
        <v>18.16</v>
      </c>
      <c r="I79" s="27">
        <f t="shared" ca="1" si="13"/>
        <v>55.84</v>
      </c>
      <c r="J79" s="27">
        <f t="shared" ca="1" si="14"/>
        <v>30.72</v>
      </c>
      <c r="K79" s="27">
        <f t="shared" ca="1" si="15"/>
        <v>43.28</v>
      </c>
      <c r="L79" s="27">
        <f t="shared" ca="1" si="16"/>
        <v>24.44</v>
      </c>
      <c r="M79" s="27">
        <f t="shared" ca="1" si="17"/>
        <v>49.56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15" customHeight="1" thickTop="1" thickBot="1" x14ac:dyDescent="0.2">
      <c r="A80" s="4"/>
      <c r="B80" s="56" t="str">
        <f t="array" ref="B80">IFERROR(INDEX(Data!C:C, ROW(B80)-14), "")</f>
        <v>2023-09-26</v>
      </c>
      <c r="C80" s="57">
        <f t="array" ref="C80">IFERROR(INDEX(Data!D:D, ROW(C80)-14), "")</f>
        <v>40</v>
      </c>
      <c r="D80" s="23">
        <f t="shared" ref="D80:D111" ca="1" si="20">IF(ISNUMBER(C80),MEDIAN(DataMd),"")</f>
        <v>37</v>
      </c>
      <c r="E80" s="28">
        <f t="shared" ca="1" si="18"/>
        <v>5</v>
      </c>
      <c r="F80" s="29">
        <f t="shared" ref="F80:F115" ca="1" si="21">IF(ISNUMBER(C80),MEDIAN(RangeMd),"")</f>
        <v>6</v>
      </c>
      <c r="G80" s="27">
        <f t="shared" ca="1" si="19"/>
        <v>23.22</v>
      </c>
      <c r="H80" s="27">
        <f t="shared" ref="H80:H111" ca="1" si="22">IF(ISNUMBER(C80),D80-(3.14*F80),"")</f>
        <v>18.16</v>
      </c>
      <c r="I80" s="27">
        <f t="shared" ref="I80:I111" ca="1" si="23">IF(ISNUMBER(C80),D80+(3.14*F80),"")</f>
        <v>55.84</v>
      </c>
      <c r="J80" s="27">
        <f t="shared" ref="J80:J85" ca="1" si="24">IF(ISNUMBER(C80),D80-(3.14*F80)*(1/3),"")</f>
        <v>30.72</v>
      </c>
      <c r="K80" s="27">
        <f t="shared" ref="K80:K85" ca="1" si="25">IF(ISNUMBER(C80),D80+(3.14*F80)*(1/3),"")</f>
        <v>43.28</v>
      </c>
      <c r="L80" s="27">
        <f t="shared" ref="L80:L85" ca="1" si="26">IF(ISNUMBER(C80),D80-(3.14*F80)*(2/3),"")</f>
        <v>24.44</v>
      </c>
      <c r="M80" s="27">
        <f t="shared" ref="M80:M85" ca="1" si="27">IF(ISNUMBER(C80),D80+(3.14*F80)*(2/3),"")</f>
        <v>49.56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5" customHeight="1" thickTop="1" thickBot="1" x14ac:dyDescent="0.2">
      <c r="A81" s="4"/>
      <c r="B81" s="56" t="str">
        <f t="array" ref="B81">IFERROR(INDEX(Data!C:C, ROW(B81)-14), "")</f>
        <v>2023-09-27</v>
      </c>
      <c r="C81" s="57">
        <f t="array" ref="C81">IFERROR(INDEX(Data!D:D, ROW(C81)-14), "")</f>
        <v>31</v>
      </c>
      <c r="D81" s="23">
        <f t="shared" ca="1" si="20"/>
        <v>37</v>
      </c>
      <c r="E81" s="28">
        <f t="shared" ref="E81:E112" ca="1" si="28">IF((CELL("row",C81)&lt;($C$14+CELL("row",$C$16))),ABS(C80-C81),"")</f>
        <v>9</v>
      </c>
      <c r="F81" s="29">
        <f t="shared" ca="1" si="21"/>
        <v>6</v>
      </c>
      <c r="G81" s="27">
        <f t="shared" ref="G81:G112" ca="1" si="29">IF(ISNUMBER(F81),F$17*3.87,"")</f>
        <v>23.22</v>
      </c>
      <c r="H81" s="27">
        <f t="shared" ca="1" si="22"/>
        <v>18.16</v>
      </c>
      <c r="I81" s="27">
        <f t="shared" ca="1" si="23"/>
        <v>55.84</v>
      </c>
      <c r="J81" s="27">
        <f t="shared" ca="1" si="24"/>
        <v>30.72</v>
      </c>
      <c r="K81" s="27">
        <f t="shared" ca="1" si="25"/>
        <v>43.28</v>
      </c>
      <c r="L81" s="27">
        <f t="shared" ca="1" si="26"/>
        <v>24.44</v>
      </c>
      <c r="M81" s="27">
        <f t="shared" ca="1" si="27"/>
        <v>49.56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5" customHeight="1" thickTop="1" thickBot="1" x14ac:dyDescent="0.2">
      <c r="A82" s="4"/>
      <c r="B82" s="56" t="str">
        <f t="array" ref="B82">IFERROR(INDEX(Data!C:C, ROW(B82)-14), "")</f>
        <v>2023-09-28</v>
      </c>
      <c r="C82" s="57">
        <f t="array" ref="C82">IFERROR(INDEX(Data!D:D, ROW(C82)-14), "")</f>
        <v>35</v>
      </c>
      <c r="D82" s="23">
        <f t="shared" ca="1" si="20"/>
        <v>37</v>
      </c>
      <c r="E82" s="28">
        <f t="shared" ca="1" si="28"/>
        <v>4</v>
      </c>
      <c r="F82" s="29">
        <f t="shared" ca="1" si="21"/>
        <v>6</v>
      </c>
      <c r="G82" s="27">
        <f t="shared" ca="1" si="29"/>
        <v>23.22</v>
      </c>
      <c r="H82" s="27">
        <f t="shared" ca="1" si="22"/>
        <v>18.16</v>
      </c>
      <c r="I82" s="27">
        <f t="shared" ca="1" si="23"/>
        <v>55.84</v>
      </c>
      <c r="J82" s="27">
        <f t="shared" ca="1" si="24"/>
        <v>30.72</v>
      </c>
      <c r="K82" s="27">
        <f t="shared" ca="1" si="25"/>
        <v>43.28</v>
      </c>
      <c r="L82" s="27">
        <f t="shared" ca="1" si="26"/>
        <v>24.44</v>
      </c>
      <c r="M82" s="27">
        <f t="shared" ca="1" si="27"/>
        <v>49.56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5" customHeight="1" thickTop="1" thickBot="1" x14ac:dyDescent="0.2">
      <c r="A83" s="4"/>
      <c r="B83" s="56" t="str">
        <f t="array" ref="B83">IFERROR(INDEX(Data!C:C, ROW(B83)-14), "")</f>
        <v>2023-09-29</v>
      </c>
      <c r="C83" s="57">
        <f t="array" ref="C83">IFERROR(INDEX(Data!D:D, ROW(C83)-14), "")</f>
        <v>39</v>
      </c>
      <c r="D83" s="23">
        <f t="shared" ca="1" si="20"/>
        <v>37</v>
      </c>
      <c r="E83" s="28">
        <f t="shared" ca="1" si="28"/>
        <v>4</v>
      </c>
      <c r="F83" s="29">
        <f t="shared" ca="1" si="21"/>
        <v>6</v>
      </c>
      <c r="G83" s="27">
        <f t="shared" ca="1" si="29"/>
        <v>23.22</v>
      </c>
      <c r="H83" s="27">
        <f t="shared" ca="1" si="22"/>
        <v>18.16</v>
      </c>
      <c r="I83" s="27">
        <f t="shared" ca="1" si="23"/>
        <v>55.84</v>
      </c>
      <c r="J83" s="27">
        <f t="shared" ca="1" si="24"/>
        <v>30.72</v>
      </c>
      <c r="K83" s="27">
        <f t="shared" ca="1" si="25"/>
        <v>43.28</v>
      </c>
      <c r="L83" s="27">
        <f t="shared" ca="1" si="26"/>
        <v>24.44</v>
      </c>
      <c r="M83" s="27">
        <f t="shared" ca="1" si="27"/>
        <v>49.56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5" customHeight="1" thickTop="1" thickBot="1" x14ac:dyDescent="0.2">
      <c r="A84" s="4"/>
      <c r="B84" s="56" t="str">
        <f t="array" ref="B84">IFERROR(INDEX(Data!C:C, ROW(B84)-14), "")</f>
        <v>2023-09-30</v>
      </c>
      <c r="C84" s="57">
        <f t="array" ref="C84">IFERROR(INDEX(Data!D:D, ROW(C84)-14), "")</f>
        <v>43</v>
      </c>
      <c r="D84" s="23">
        <f t="shared" ca="1" si="20"/>
        <v>37</v>
      </c>
      <c r="E84" s="28">
        <f t="shared" ca="1" si="28"/>
        <v>4</v>
      </c>
      <c r="F84" s="29">
        <f t="shared" ca="1" si="21"/>
        <v>6</v>
      </c>
      <c r="G84" s="27">
        <f t="shared" ca="1" si="29"/>
        <v>23.22</v>
      </c>
      <c r="H84" s="27">
        <f t="shared" ca="1" si="22"/>
        <v>18.16</v>
      </c>
      <c r="I84" s="27">
        <f t="shared" ca="1" si="23"/>
        <v>55.84</v>
      </c>
      <c r="J84" s="27">
        <f t="shared" ca="1" si="24"/>
        <v>30.72</v>
      </c>
      <c r="K84" s="27">
        <f t="shared" ca="1" si="25"/>
        <v>43.28</v>
      </c>
      <c r="L84" s="27">
        <f t="shared" ca="1" si="26"/>
        <v>24.44</v>
      </c>
      <c r="M84" s="27">
        <f t="shared" ca="1" si="27"/>
        <v>49.56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5" customHeight="1" thickTop="1" thickBot="1" x14ac:dyDescent="0.2">
      <c r="A85" s="4"/>
      <c r="B85" s="56" t="str">
        <f t="array" ref="B85">IFERROR(INDEX(Data!C:C, ROW(B85)-14), "")</f>
        <v>2023-10-01</v>
      </c>
      <c r="C85" s="57">
        <f t="array" ref="C85">IFERROR(INDEX(Data!D:D, ROW(C85)-14), "")</f>
        <v>47</v>
      </c>
      <c r="D85" s="23">
        <f t="shared" ca="1" si="20"/>
        <v>37</v>
      </c>
      <c r="E85" s="28">
        <f t="shared" ca="1" si="28"/>
        <v>4</v>
      </c>
      <c r="F85" s="29">
        <f t="shared" ca="1" si="21"/>
        <v>6</v>
      </c>
      <c r="G85" s="27">
        <f t="shared" ca="1" si="29"/>
        <v>23.22</v>
      </c>
      <c r="H85" s="27">
        <f t="shared" ca="1" si="22"/>
        <v>18.16</v>
      </c>
      <c r="I85" s="27">
        <f t="shared" ca="1" si="23"/>
        <v>55.84</v>
      </c>
      <c r="J85" s="27">
        <f t="shared" ca="1" si="24"/>
        <v>30.72</v>
      </c>
      <c r="K85" s="27">
        <f t="shared" ca="1" si="25"/>
        <v>43.28</v>
      </c>
      <c r="L85" s="27">
        <f t="shared" ca="1" si="26"/>
        <v>24.44</v>
      </c>
      <c r="M85" s="27">
        <f t="shared" ca="1" si="27"/>
        <v>49.56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15" customHeight="1" thickTop="1" thickBot="1" x14ac:dyDescent="0.2">
      <c r="A86" s="4"/>
      <c r="B86" s="56"/>
      <c r="C86" s="51"/>
      <c r="D86" s="23" t="str">
        <f t="shared" si="20"/>
        <v/>
      </c>
      <c r="E86" s="28" t="str">
        <f t="shared" ca="1" si="28"/>
        <v/>
      </c>
      <c r="F86" s="29" t="str">
        <f t="shared" si="21"/>
        <v/>
      </c>
      <c r="G86" s="27" t="str">
        <f t="shared" si="29"/>
        <v/>
      </c>
      <c r="H86" s="27" t="str">
        <f t="shared" si="22"/>
        <v/>
      </c>
      <c r="I86" s="27" t="str">
        <f t="shared" si="23"/>
        <v/>
      </c>
      <c r="J86" s="27"/>
      <c r="K86" s="27"/>
      <c r="L86" s="27"/>
      <c r="M86" s="27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5" customHeight="1" thickTop="1" thickBot="1" x14ac:dyDescent="0.2">
      <c r="A87" s="4"/>
      <c r="B87" s="56"/>
      <c r="C87" s="51"/>
      <c r="D87" s="23" t="str">
        <f t="shared" si="20"/>
        <v/>
      </c>
      <c r="E87" s="28" t="str">
        <f t="shared" ca="1" si="28"/>
        <v/>
      </c>
      <c r="F87" s="29" t="str">
        <f t="shared" si="21"/>
        <v/>
      </c>
      <c r="G87" s="27" t="str">
        <f t="shared" si="29"/>
        <v/>
      </c>
      <c r="H87" s="27" t="str">
        <f t="shared" si="22"/>
        <v/>
      </c>
      <c r="I87" s="27" t="str">
        <f t="shared" si="23"/>
        <v/>
      </c>
      <c r="J87" s="27"/>
      <c r="K87" s="27"/>
      <c r="L87" s="27"/>
      <c r="M87" s="27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5" customHeight="1" thickTop="1" thickBot="1" x14ac:dyDescent="0.2">
      <c r="A88" s="4"/>
      <c r="B88" s="26" t="str">
        <f t="shared" ref="B88:B115" si="30">IF(ISERROR(B87+1),"",IF(ISNUMBER(C88),B87+1,""))</f>
        <v/>
      </c>
      <c r="C88" s="51"/>
      <c r="D88" s="23" t="str">
        <f t="shared" si="20"/>
        <v/>
      </c>
      <c r="E88" s="28" t="str">
        <f t="shared" ca="1" si="28"/>
        <v/>
      </c>
      <c r="F88" s="29" t="str">
        <f t="shared" si="21"/>
        <v/>
      </c>
      <c r="G88" s="27" t="str">
        <f t="shared" si="29"/>
        <v/>
      </c>
      <c r="H88" s="27" t="str">
        <f t="shared" si="22"/>
        <v/>
      </c>
      <c r="I88" s="27" t="str">
        <f t="shared" si="23"/>
        <v/>
      </c>
      <c r="J88" s="27"/>
      <c r="K88" s="27"/>
      <c r="L88" s="27"/>
      <c r="M88" s="27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5" customHeight="1" thickTop="1" thickBot="1" x14ac:dyDescent="0.2">
      <c r="A89" s="4"/>
      <c r="B89" s="26" t="str">
        <f t="shared" si="30"/>
        <v/>
      </c>
      <c r="C89" s="51"/>
      <c r="D89" s="23" t="str">
        <f t="shared" si="20"/>
        <v/>
      </c>
      <c r="E89" s="28" t="str">
        <f t="shared" ca="1" si="28"/>
        <v/>
      </c>
      <c r="F89" s="29" t="str">
        <f t="shared" si="21"/>
        <v/>
      </c>
      <c r="G89" s="27" t="str">
        <f t="shared" si="29"/>
        <v/>
      </c>
      <c r="H89" s="27" t="str">
        <f t="shared" si="22"/>
        <v/>
      </c>
      <c r="I89" s="27" t="str">
        <f t="shared" si="23"/>
        <v/>
      </c>
      <c r="J89" s="27"/>
      <c r="K89" s="27"/>
      <c r="L89" s="27"/>
      <c r="M89" s="27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5" customHeight="1" thickTop="1" thickBot="1" x14ac:dyDescent="0.2">
      <c r="A90" s="4"/>
      <c r="B90" s="26" t="str">
        <f t="shared" si="30"/>
        <v/>
      </c>
      <c r="C90" s="51"/>
      <c r="D90" s="23" t="str">
        <f t="shared" si="20"/>
        <v/>
      </c>
      <c r="E90" s="28" t="str">
        <f t="shared" ca="1" si="28"/>
        <v/>
      </c>
      <c r="F90" s="29" t="str">
        <f t="shared" si="21"/>
        <v/>
      </c>
      <c r="G90" s="27" t="str">
        <f t="shared" si="29"/>
        <v/>
      </c>
      <c r="H90" s="27" t="str">
        <f t="shared" si="22"/>
        <v/>
      </c>
      <c r="I90" s="27" t="str">
        <f t="shared" si="23"/>
        <v/>
      </c>
      <c r="J90" s="27"/>
      <c r="K90" s="27"/>
      <c r="L90" s="27"/>
      <c r="M90" s="27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5" customHeight="1" thickTop="1" thickBot="1" x14ac:dyDescent="0.2">
      <c r="A91" s="4"/>
      <c r="B91" s="26" t="str">
        <f t="shared" si="30"/>
        <v/>
      </c>
      <c r="C91" s="51"/>
      <c r="D91" s="23" t="str">
        <f t="shared" si="20"/>
        <v/>
      </c>
      <c r="E91" s="28" t="str">
        <f t="shared" ca="1" si="28"/>
        <v/>
      </c>
      <c r="F91" s="29" t="str">
        <f t="shared" si="21"/>
        <v/>
      </c>
      <c r="G91" s="27" t="str">
        <f t="shared" si="29"/>
        <v/>
      </c>
      <c r="H91" s="27" t="str">
        <f t="shared" si="22"/>
        <v/>
      </c>
      <c r="I91" s="27" t="str">
        <f t="shared" si="23"/>
        <v/>
      </c>
      <c r="J91" s="27"/>
      <c r="K91" s="27"/>
      <c r="L91" s="27"/>
      <c r="M91" s="27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5" customHeight="1" thickTop="1" thickBot="1" x14ac:dyDescent="0.2">
      <c r="A92" s="4"/>
      <c r="B92" s="26" t="str">
        <f t="shared" si="30"/>
        <v/>
      </c>
      <c r="C92" s="51"/>
      <c r="D92" s="23" t="str">
        <f t="shared" si="20"/>
        <v/>
      </c>
      <c r="E92" s="28" t="str">
        <f t="shared" ca="1" si="28"/>
        <v/>
      </c>
      <c r="F92" s="29" t="str">
        <f t="shared" si="21"/>
        <v/>
      </c>
      <c r="G92" s="27" t="str">
        <f t="shared" si="29"/>
        <v/>
      </c>
      <c r="H92" s="27" t="str">
        <f t="shared" si="22"/>
        <v/>
      </c>
      <c r="I92" s="27" t="str">
        <f t="shared" si="23"/>
        <v/>
      </c>
      <c r="J92" s="27"/>
      <c r="K92" s="27"/>
      <c r="L92" s="27"/>
      <c r="M92" s="27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5" customHeight="1" thickTop="1" thickBot="1" x14ac:dyDescent="0.2">
      <c r="A93" s="4"/>
      <c r="B93" s="26" t="str">
        <f t="shared" si="30"/>
        <v/>
      </c>
      <c r="C93" s="51"/>
      <c r="D93" s="23" t="str">
        <f t="shared" si="20"/>
        <v/>
      </c>
      <c r="E93" s="28" t="str">
        <f t="shared" ca="1" si="28"/>
        <v/>
      </c>
      <c r="F93" s="29" t="str">
        <f t="shared" si="21"/>
        <v/>
      </c>
      <c r="G93" s="27" t="str">
        <f t="shared" si="29"/>
        <v/>
      </c>
      <c r="H93" s="27" t="str">
        <f t="shared" si="22"/>
        <v/>
      </c>
      <c r="I93" s="27" t="str">
        <f t="shared" si="23"/>
        <v/>
      </c>
      <c r="J93" s="27"/>
      <c r="K93" s="27"/>
      <c r="L93" s="27"/>
      <c r="M93" s="27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5" customHeight="1" thickTop="1" thickBot="1" x14ac:dyDescent="0.2">
      <c r="A94" s="4"/>
      <c r="B94" s="26" t="str">
        <f t="shared" si="30"/>
        <v/>
      </c>
      <c r="C94" s="51"/>
      <c r="D94" s="23" t="str">
        <f t="shared" si="20"/>
        <v/>
      </c>
      <c r="E94" s="28" t="str">
        <f t="shared" ca="1" si="28"/>
        <v/>
      </c>
      <c r="F94" s="29" t="str">
        <f t="shared" si="21"/>
        <v/>
      </c>
      <c r="G94" s="27" t="str">
        <f t="shared" si="29"/>
        <v/>
      </c>
      <c r="H94" s="27" t="str">
        <f t="shared" si="22"/>
        <v/>
      </c>
      <c r="I94" s="27" t="str">
        <f t="shared" si="23"/>
        <v/>
      </c>
      <c r="J94" s="27"/>
      <c r="K94" s="27"/>
      <c r="L94" s="27"/>
      <c r="M94" s="27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5" customHeight="1" thickTop="1" thickBot="1" x14ac:dyDescent="0.2">
      <c r="A95" s="4"/>
      <c r="B95" s="26" t="str">
        <f t="shared" si="30"/>
        <v/>
      </c>
      <c r="C95" s="51"/>
      <c r="D95" s="23" t="str">
        <f t="shared" si="20"/>
        <v/>
      </c>
      <c r="E95" s="28" t="str">
        <f t="shared" ca="1" si="28"/>
        <v/>
      </c>
      <c r="F95" s="29" t="str">
        <f t="shared" si="21"/>
        <v/>
      </c>
      <c r="G95" s="27" t="str">
        <f t="shared" si="29"/>
        <v/>
      </c>
      <c r="H95" s="27" t="str">
        <f t="shared" si="22"/>
        <v/>
      </c>
      <c r="I95" s="27" t="str">
        <f t="shared" si="23"/>
        <v/>
      </c>
      <c r="J95" s="27"/>
      <c r="K95" s="27"/>
      <c r="L95" s="27"/>
      <c r="M95" s="27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5" customHeight="1" thickTop="1" thickBot="1" x14ac:dyDescent="0.2">
      <c r="A96" s="4"/>
      <c r="B96" s="26" t="str">
        <f t="shared" si="30"/>
        <v/>
      </c>
      <c r="C96" s="51"/>
      <c r="D96" s="23" t="str">
        <f t="shared" si="20"/>
        <v/>
      </c>
      <c r="E96" s="28" t="str">
        <f t="shared" ca="1" si="28"/>
        <v/>
      </c>
      <c r="F96" s="29" t="str">
        <f t="shared" si="21"/>
        <v/>
      </c>
      <c r="G96" s="27" t="str">
        <f t="shared" si="29"/>
        <v/>
      </c>
      <c r="H96" s="27" t="str">
        <f t="shared" si="22"/>
        <v/>
      </c>
      <c r="I96" s="27" t="str">
        <f t="shared" si="23"/>
        <v/>
      </c>
      <c r="J96" s="27"/>
      <c r="K96" s="27"/>
      <c r="L96" s="27"/>
      <c r="M96" s="27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5" customHeight="1" thickTop="1" thickBot="1" x14ac:dyDescent="0.2">
      <c r="A97" s="4"/>
      <c r="B97" s="26" t="str">
        <f t="shared" si="30"/>
        <v/>
      </c>
      <c r="C97" s="51"/>
      <c r="D97" s="23" t="str">
        <f t="shared" si="20"/>
        <v/>
      </c>
      <c r="E97" s="28" t="str">
        <f t="shared" ca="1" si="28"/>
        <v/>
      </c>
      <c r="F97" s="29" t="str">
        <f t="shared" si="21"/>
        <v/>
      </c>
      <c r="G97" s="27" t="str">
        <f t="shared" si="29"/>
        <v/>
      </c>
      <c r="H97" s="27" t="str">
        <f t="shared" si="22"/>
        <v/>
      </c>
      <c r="I97" s="27" t="str">
        <f t="shared" si="23"/>
        <v/>
      </c>
      <c r="J97" s="27"/>
      <c r="K97" s="27"/>
      <c r="L97" s="27"/>
      <c r="M97" s="27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15" customHeight="1" thickTop="1" thickBot="1" x14ac:dyDescent="0.2">
      <c r="A98" s="4"/>
      <c r="B98" s="26" t="str">
        <f t="shared" si="30"/>
        <v/>
      </c>
      <c r="C98" s="51"/>
      <c r="D98" s="23" t="str">
        <f t="shared" si="20"/>
        <v/>
      </c>
      <c r="E98" s="28" t="str">
        <f t="shared" ca="1" si="28"/>
        <v/>
      </c>
      <c r="F98" s="29" t="str">
        <f t="shared" si="21"/>
        <v/>
      </c>
      <c r="G98" s="27" t="str">
        <f t="shared" si="29"/>
        <v/>
      </c>
      <c r="H98" s="27" t="str">
        <f t="shared" si="22"/>
        <v/>
      </c>
      <c r="I98" s="27" t="str">
        <f t="shared" si="23"/>
        <v/>
      </c>
      <c r="J98" s="27"/>
      <c r="K98" s="27"/>
      <c r="L98" s="27"/>
      <c r="M98" s="27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15" customHeight="1" thickTop="1" thickBot="1" x14ac:dyDescent="0.2">
      <c r="A99" s="4"/>
      <c r="B99" s="26" t="str">
        <f t="shared" si="30"/>
        <v/>
      </c>
      <c r="C99" s="51"/>
      <c r="D99" s="23" t="str">
        <f t="shared" si="20"/>
        <v/>
      </c>
      <c r="E99" s="28" t="str">
        <f t="shared" ca="1" si="28"/>
        <v/>
      </c>
      <c r="F99" s="29" t="str">
        <f t="shared" si="21"/>
        <v/>
      </c>
      <c r="G99" s="27" t="str">
        <f t="shared" si="29"/>
        <v/>
      </c>
      <c r="H99" s="27" t="str">
        <f t="shared" si="22"/>
        <v/>
      </c>
      <c r="I99" s="27" t="str">
        <f t="shared" si="23"/>
        <v/>
      </c>
      <c r="J99" s="27"/>
      <c r="K99" s="27"/>
      <c r="L99" s="27"/>
      <c r="M99" s="27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1:41" ht="15" customHeight="1" thickTop="1" thickBot="1" x14ac:dyDescent="0.2">
      <c r="A100" s="4"/>
      <c r="B100" s="26" t="str">
        <f t="shared" si="30"/>
        <v/>
      </c>
      <c r="C100" s="51"/>
      <c r="D100" s="23" t="str">
        <f t="shared" si="20"/>
        <v/>
      </c>
      <c r="E100" s="28" t="str">
        <f t="shared" ca="1" si="28"/>
        <v/>
      </c>
      <c r="F100" s="29" t="str">
        <f t="shared" si="21"/>
        <v/>
      </c>
      <c r="G100" s="27" t="str">
        <f t="shared" si="29"/>
        <v/>
      </c>
      <c r="H100" s="27" t="str">
        <f t="shared" si="22"/>
        <v/>
      </c>
      <c r="I100" s="27" t="str">
        <f t="shared" si="23"/>
        <v/>
      </c>
      <c r="J100" s="27"/>
      <c r="K100" s="27"/>
      <c r="L100" s="27"/>
      <c r="M100" s="27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1:41" ht="15" customHeight="1" thickTop="1" thickBot="1" x14ac:dyDescent="0.2">
      <c r="A101" s="4"/>
      <c r="B101" s="26" t="str">
        <f t="shared" si="30"/>
        <v/>
      </c>
      <c r="C101" s="51"/>
      <c r="D101" s="23" t="str">
        <f t="shared" si="20"/>
        <v/>
      </c>
      <c r="E101" s="28" t="str">
        <f t="shared" ca="1" si="28"/>
        <v/>
      </c>
      <c r="F101" s="29" t="str">
        <f t="shared" si="21"/>
        <v/>
      </c>
      <c r="G101" s="27" t="str">
        <f t="shared" si="29"/>
        <v/>
      </c>
      <c r="H101" s="27" t="str">
        <f t="shared" si="22"/>
        <v/>
      </c>
      <c r="I101" s="27" t="str">
        <f t="shared" si="23"/>
        <v/>
      </c>
      <c r="J101" s="27"/>
      <c r="K101" s="27"/>
      <c r="L101" s="27"/>
      <c r="M101" s="27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1:41" ht="15" customHeight="1" thickTop="1" thickBot="1" x14ac:dyDescent="0.2">
      <c r="A102" s="4"/>
      <c r="B102" s="26" t="str">
        <f t="shared" si="30"/>
        <v/>
      </c>
      <c r="C102" s="51"/>
      <c r="D102" s="23" t="str">
        <f t="shared" si="20"/>
        <v/>
      </c>
      <c r="E102" s="28" t="str">
        <f t="shared" ca="1" si="28"/>
        <v/>
      </c>
      <c r="F102" s="29" t="str">
        <f t="shared" si="21"/>
        <v/>
      </c>
      <c r="G102" s="27" t="str">
        <f t="shared" si="29"/>
        <v/>
      </c>
      <c r="H102" s="27" t="str">
        <f t="shared" si="22"/>
        <v/>
      </c>
      <c r="I102" s="27" t="str">
        <f t="shared" si="23"/>
        <v/>
      </c>
      <c r="J102" s="27"/>
      <c r="K102" s="27"/>
      <c r="L102" s="27"/>
      <c r="M102" s="27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1:41" ht="15" customHeight="1" thickTop="1" thickBot="1" x14ac:dyDescent="0.2">
      <c r="A103" s="4"/>
      <c r="B103" s="26" t="str">
        <f t="shared" si="30"/>
        <v/>
      </c>
      <c r="C103" s="51"/>
      <c r="D103" s="23" t="str">
        <f t="shared" si="20"/>
        <v/>
      </c>
      <c r="E103" s="28" t="str">
        <f t="shared" ca="1" si="28"/>
        <v/>
      </c>
      <c r="F103" s="29" t="str">
        <f t="shared" si="21"/>
        <v/>
      </c>
      <c r="G103" s="27" t="str">
        <f t="shared" si="29"/>
        <v/>
      </c>
      <c r="H103" s="27" t="str">
        <f t="shared" si="22"/>
        <v/>
      </c>
      <c r="I103" s="27" t="str">
        <f t="shared" si="23"/>
        <v/>
      </c>
      <c r="J103" s="27"/>
      <c r="K103" s="27"/>
      <c r="L103" s="27"/>
      <c r="M103" s="27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1:41" ht="15" customHeight="1" thickTop="1" thickBot="1" x14ac:dyDescent="0.2">
      <c r="A104" s="4"/>
      <c r="B104" s="26" t="str">
        <f t="shared" si="30"/>
        <v/>
      </c>
      <c r="C104" s="51"/>
      <c r="D104" s="23" t="str">
        <f t="shared" si="20"/>
        <v/>
      </c>
      <c r="E104" s="28" t="str">
        <f t="shared" ca="1" si="28"/>
        <v/>
      </c>
      <c r="F104" s="29" t="str">
        <f t="shared" si="21"/>
        <v/>
      </c>
      <c r="G104" s="27" t="str">
        <f t="shared" si="29"/>
        <v/>
      </c>
      <c r="H104" s="27" t="str">
        <f t="shared" si="22"/>
        <v/>
      </c>
      <c r="I104" s="27" t="str">
        <f t="shared" si="23"/>
        <v/>
      </c>
      <c r="J104" s="27"/>
      <c r="K104" s="27"/>
      <c r="L104" s="27"/>
      <c r="M104" s="27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ht="15" customHeight="1" thickTop="1" thickBot="1" x14ac:dyDescent="0.2">
      <c r="A105" s="4"/>
      <c r="B105" s="26" t="str">
        <f t="shared" si="30"/>
        <v/>
      </c>
      <c r="C105" s="51"/>
      <c r="D105" s="23" t="str">
        <f t="shared" si="20"/>
        <v/>
      </c>
      <c r="E105" s="28" t="str">
        <f t="shared" ca="1" si="28"/>
        <v/>
      </c>
      <c r="F105" s="29" t="str">
        <f t="shared" si="21"/>
        <v/>
      </c>
      <c r="G105" s="27" t="str">
        <f t="shared" si="29"/>
        <v/>
      </c>
      <c r="H105" s="27" t="str">
        <f t="shared" si="22"/>
        <v/>
      </c>
      <c r="I105" s="27" t="str">
        <f t="shared" si="23"/>
        <v/>
      </c>
      <c r="J105" s="27"/>
      <c r="K105" s="27"/>
      <c r="L105" s="27"/>
      <c r="M105" s="27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1:41" ht="15" customHeight="1" thickTop="1" thickBot="1" x14ac:dyDescent="0.2">
      <c r="A106" s="4"/>
      <c r="B106" s="26" t="str">
        <f t="shared" si="30"/>
        <v/>
      </c>
      <c r="C106" s="51"/>
      <c r="D106" s="23" t="str">
        <f t="shared" si="20"/>
        <v/>
      </c>
      <c r="E106" s="28" t="str">
        <f t="shared" ca="1" si="28"/>
        <v/>
      </c>
      <c r="F106" s="29" t="str">
        <f t="shared" si="21"/>
        <v/>
      </c>
      <c r="G106" s="27" t="str">
        <f t="shared" si="29"/>
        <v/>
      </c>
      <c r="H106" s="27" t="str">
        <f t="shared" si="22"/>
        <v/>
      </c>
      <c r="I106" s="27" t="str">
        <f t="shared" si="23"/>
        <v/>
      </c>
      <c r="J106" s="27"/>
      <c r="K106" s="27"/>
      <c r="L106" s="27"/>
      <c r="M106" s="27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ht="15" customHeight="1" thickTop="1" thickBot="1" x14ac:dyDescent="0.2">
      <c r="A107" s="4"/>
      <c r="B107" s="26" t="str">
        <f t="shared" si="30"/>
        <v/>
      </c>
      <c r="C107" s="51"/>
      <c r="D107" s="23" t="str">
        <f t="shared" si="20"/>
        <v/>
      </c>
      <c r="E107" s="28" t="str">
        <f t="shared" ca="1" si="28"/>
        <v/>
      </c>
      <c r="F107" s="29" t="str">
        <f t="shared" si="21"/>
        <v/>
      </c>
      <c r="G107" s="27" t="str">
        <f t="shared" si="29"/>
        <v/>
      </c>
      <c r="H107" s="27" t="str">
        <f t="shared" si="22"/>
        <v/>
      </c>
      <c r="I107" s="27" t="str">
        <f t="shared" si="23"/>
        <v/>
      </c>
      <c r="J107" s="27"/>
      <c r="K107" s="27"/>
      <c r="L107" s="27"/>
      <c r="M107" s="27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1:41" ht="15" customHeight="1" thickTop="1" thickBot="1" x14ac:dyDescent="0.2">
      <c r="A108" s="4"/>
      <c r="B108" s="26" t="str">
        <f t="shared" si="30"/>
        <v/>
      </c>
      <c r="C108" s="51"/>
      <c r="D108" s="23" t="str">
        <f t="shared" si="20"/>
        <v/>
      </c>
      <c r="E108" s="28" t="str">
        <f t="shared" ca="1" si="28"/>
        <v/>
      </c>
      <c r="F108" s="29" t="str">
        <f t="shared" si="21"/>
        <v/>
      </c>
      <c r="G108" s="27" t="str">
        <f t="shared" si="29"/>
        <v/>
      </c>
      <c r="H108" s="27" t="str">
        <f t="shared" si="22"/>
        <v/>
      </c>
      <c r="I108" s="27" t="str">
        <f t="shared" si="23"/>
        <v/>
      </c>
      <c r="J108" s="27"/>
      <c r="K108" s="27"/>
      <c r="L108" s="27"/>
      <c r="M108" s="27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spans="1:41" ht="15" customHeight="1" thickTop="1" thickBot="1" x14ac:dyDescent="0.2">
      <c r="A109" s="4"/>
      <c r="B109" s="26" t="str">
        <f t="shared" si="30"/>
        <v/>
      </c>
      <c r="C109" s="51"/>
      <c r="D109" s="23" t="str">
        <f t="shared" si="20"/>
        <v/>
      </c>
      <c r="E109" s="28" t="str">
        <f t="shared" ca="1" si="28"/>
        <v/>
      </c>
      <c r="F109" s="29" t="str">
        <f t="shared" si="21"/>
        <v/>
      </c>
      <c r="G109" s="27" t="str">
        <f t="shared" si="29"/>
        <v/>
      </c>
      <c r="H109" s="27" t="str">
        <f t="shared" si="22"/>
        <v/>
      </c>
      <c r="I109" s="27" t="str">
        <f t="shared" si="23"/>
        <v/>
      </c>
      <c r="J109" s="27"/>
      <c r="K109" s="27"/>
      <c r="L109" s="27"/>
      <c r="M109" s="27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1:41" ht="15" customHeight="1" thickTop="1" thickBot="1" x14ac:dyDescent="0.2">
      <c r="A110" s="4"/>
      <c r="B110" s="26" t="str">
        <f t="shared" si="30"/>
        <v/>
      </c>
      <c r="C110" s="51"/>
      <c r="D110" s="23" t="str">
        <f t="shared" si="20"/>
        <v/>
      </c>
      <c r="E110" s="28" t="str">
        <f t="shared" ca="1" si="28"/>
        <v/>
      </c>
      <c r="F110" s="29" t="str">
        <f t="shared" si="21"/>
        <v/>
      </c>
      <c r="G110" s="27" t="str">
        <f t="shared" si="29"/>
        <v/>
      </c>
      <c r="H110" s="27" t="str">
        <f t="shared" si="22"/>
        <v/>
      </c>
      <c r="I110" s="27" t="str">
        <f t="shared" si="23"/>
        <v/>
      </c>
      <c r="J110" s="27"/>
      <c r="K110" s="27"/>
      <c r="L110" s="27"/>
      <c r="M110" s="27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1:41" ht="15" customHeight="1" thickTop="1" thickBot="1" x14ac:dyDescent="0.2">
      <c r="A111" s="4"/>
      <c r="B111" s="26" t="str">
        <f t="shared" si="30"/>
        <v/>
      </c>
      <c r="C111" s="51"/>
      <c r="D111" s="23" t="str">
        <f t="shared" si="20"/>
        <v/>
      </c>
      <c r="E111" s="28" t="str">
        <f t="shared" ca="1" si="28"/>
        <v/>
      </c>
      <c r="F111" s="29" t="str">
        <f t="shared" si="21"/>
        <v/>
      </c>
      <c r="G111" s="27" t="str">
        <f t="shared" si="29"/>
        <v/>
      </c>
      <c r="H111" s="27" t="str">
        <f t="shared" si="22"/>
        <v/>
      </c>
      <c r="I111" s="27" t="str">
        <f t="shared" si="23"/>
        <v/>
      </c>
      <c r="J111" s="27"/>
      <c r="K111" s="27"/>
      <c r="L111" s="27"/>
      <c r="M111" s="27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spans="1:41" ht="15" customHeight="1" thickTop="1" thickBot="1" x14ac:dyDescent="0.2">
      <c r="A112" s="4"/>
      <c r="B112" s="26" t="str">
        <f t="shared" si="30"/>
        <v/>
      </c>
      <c r="C112" s="51"/>
      <c r="D112" s="23" t="str">
        <f t="shared" ref="D112:D143" si="31">IF(ISNUMBER(C112),MEDIAN(DataMd),"")</f>
        <v/>
      </c>
      <c r="E112" s="28" t="str">
        <f t="shared" ca="1" si="28"/>
        <v/>
      </c>
      <c r="F112" s="29" t="str">
        <f t="shared" si="21"/>
        <v/>
      </c>
      <c r="G112" s="27" t="str">
        <f t="shared" si="29"/>
        <v/>
      </c>
      <c r="H112" s="27" t="str">
        <f t="shared" ref="H112:H143" si="32">IF(ISNUMBER(C112),D112-(3.14*F112),"")</f>
        <v/>
      </c>
      <c r="I112" s="27" t="str">
        <f t="shared" ref="I112:I143" si="33">IF(ISNUMBER(C112),D112+(3.14*F112),"")</f>
        <v/>
      </c>
      <c r="J112" s="27"/>
      <c r="K112" s="27"/>
      <c r="L112" s="27"/>
      <c r="M112" s="27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1:41" ht="15" customHeight="1" thickTop="1" thickBot="1" x14ac:dyDescent="0.2">
      <c r="A113" s="4"/>
      <c r="B113" s="26" t="str">
        <f t="shared" si="30"/>
        <v/>
      </c>
      <c r="C113" s="51"/>
      <c r="D113" s="23" t="str">
        <f t="shared" si="31"/>
        <v/>
      </c>
      <c r="E113" s="28" t="str">
        <f t="shared" ref="E113:E144" ca="1" si="34">IF((CELL("row",C113)&lt;($C$14+CELL("row",$C$16))),ABS(C112-C113),"")</f>
        <v/>
      </c>
      <c r="F113" s="29" t="str">
        <f t="shared" si="21"/>
        <v/>
      </c>
      <c r="G113" s="27" t="str">
        <f t="shared" ref="G113:G144" si="35">IF(ISNUMBER(F113),F$17*3.87,"")</f>
        <v/>
      </c>
      <c r="H113" s="27" t="str">
        <f t="shared" si="32"/>
        <v/>
      </c>
      <c r="I113" s="27" t="str">
        <f t="shared" si="33"/>
        <v/>
      </c>
      <c r="J113" s="27"/>
      <c r="K113" s="27"/>
      <c r="L113" s="27"/>
      <c r="M113" s="27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spans="1:41" ht="15" customHeight="1" thickTop="1" thickBot="1" x14ac:dyDescent="0.2">
      <c r="A114" s="4"/>
      <c r="B114" s="26" t="str">
        <f t="shared" si="30"/>
        <v/>
      </c>
      <c r="C114" s="51"/>
      <c r="D114" s="23" t="str">
        <f t="shared" si="31"/>
        <v/>
      </c>
      <c r="E114" s="28" t="str">
        <f t="shared" ca="1" si="34"/>
        <v/>
      </c>
      <c r="F114" s="29" t="str">
        <f t="shared" si="21"/>
        <v/>
      </c>
      <c r="G114" s="27" t="str">
        <f t="shared" si="35"/>
        <v/>
      </c>
      <c r="H114" s="27" t="str">
        <f t="shared" si="32"/>
        <v/>
      </c>
      <c r="I114" s="27" t="str">
        <f t="shared" si="33"/>
        <v/>
      </c>
      <c r="J114" s="27"/>
      <c r="K114" s="27"/>
      <c r="L114" s="27"/>
      <c r="M114" s="27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spans="1:41" ht="15" customHeight="1" thickTop="1" thickBot="1" x14ac:dyDescent="0.2">
      <c r="A115" s="4"/>
      <c r="B115" s="30" t="str">
        <f t="shared" si="30"/>
        <v/>
      </c>
      <c r="C115" s="52"/>
      <c r="D115" s="23" t="str">
        <f t="shared" si="31"/>
        <v/>
      </c>
      <c r="E115" s="28" t="str">
        <f t="shared" ca="1" si="34"/>
        <v/>
      </c>
      <c r="F115" s="33" t="str">
        <f t="shared" si="21"/>
        <v/>
      </c>
      <c r="G115" s="31" t="str">
        <f t="shared" si="35"/>
        <v/>
      </c>
      <c r="H115" s="31" t="str">
        <f t="shared" si="32"/>
        <v/>
      </c>
      <c r="I115" s="31" t="str">
        <f t="shared" si="33"/>
        <v/>
      </c>
      <c r="J115" s="31"/>
      <c r="K115" s="31"/>
      <c r="L115" s="31"/>
      <c r="M115" s="31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spans="1:41" x14ac:dyDescent="0.15">
      <c r="A116" s="4"/>
      <c r="B116" s="34" t="str">
        <f t="shared" ref="B116:B147" si="36">IF(ISNUMBER(C116),B115+1,"")</f>
        <v/>
      </c>
      <c r="C116" s="35"/>
      <c r="D116" s="36" t="str">
        <f>IF(ISNUMBER(C116),AVERAGE(Data),"")</f>
        <v/>
      </c>
      <c r="E116" s="37" t="str">
        <f t="shared" ca="1" si="34"/>
        <v/>
      </c>
      <c r="F116" s="35" t="str">
        <f>IF(ISNUMBER(C116),MEDIAN(Range),"")</f>
        <v/>
      </c>
      <c r="G116" s="36" t="str">
        <f t="shared" si="35"/>
        <v/>
      </c>
      <c r="H116" s="36" t="str">
        <f t="shared" si="32"/>
        <v/>
      </c>
      <c r="I116" s="36" t="str">
        <f t="shared" si="33"/>
        <v/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spans="1:41" x14ac:dyDescent="0.15">
      <c r="A117" s="4"/>
      <c r="B117" s="38" t="str">
        <f t="shared" si="36"/>
        <v/>
      </c>
      <c r="C117" s="19"/>
      <c r="D117" s="39" t="str">
        <f>IF(ISNUMBER(C117),AVERAGE(Data),"")</f>
        <v/>
      </c>
      <c r="E117" s="40" t="str">
        <f t="shared" ca="1" si="34"/>
        <v/>
      </c>
      <c r="F117" s="19" t="str">
        <f>IF(ISNUMBER(C117),MEDIAN(Range),"")</f>
        <v/>
      </c>
      <c r="G117" s="39" t="str">
        <f t="shared" si="35"/>
        <v/>
      </c>
      <c r="H117" s="39" t="str">
        <f t="shared" si="32"/>
        <v/>
      </c>
      <c r="I117" s="39" t="str">
        <f t="shared" si="33"/>
        <v/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spans="1:41" x14ac:dyDescent="0.15">
      <c r="A118" s="4"/>
      <c r="B118" s="38" t="str">
        <f t="shared" si="36"/>
        <v/>
      </c>
      <c r="C118" s="19"/>
      <c r="D118" s="39" t="str">
        <f>IF(ISNUMBER(C118),AVERAGE(Data),"")</f>
        <v/>
      </c>
      <c r="E118" s="40" t="str">
        <f t="shared" ca="1" si="34"/>
        <v/>
      </c>
      <c r="F118" s="19" t="str">
        <f>IF(ISNUMBER(C118),MEDIAN(Range),"")</f>
        <v/>
      </c>
      <c r="G118" s="39" t="str">
        <f t="shared" si="35"/>
        <v/>
      </c>
      <c r="H118" s="39" t="str">
        <f t="shared" si="32"/>
        <v/>
      </c>
      <c r="I118" s="39" t="str">
        <f t="shared" si="33"/>
        <v/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spans="1:41" x14ac:dyDescent="0.15">
      <c r="A119" s="4"/>
      <c r="B119" s="38" t="str">
        <f t="shared" si="36"/>
        <v/>
      </c>
      <c r="C119" s="19"/>
      <c r="D119" s="39" t="str">
        <f>IF(ISNUMBER(C119),AVERAGE(Data),"")</f>
        <v/>
      </c>
      <c r="E119" s="40" t="str">
        <f t="shared" ca="1" si="34"/>
        <v/>
      </c>
      <c r="F119" s="19" t="str">
        <f>IF(ISNUMBER(C119),MEDIAN(Range),"")</f>
        <v/>
      </c>
      <c r="G119" s="39" t="str">
        <f t="shared" si="35"/>
        <v/>
      </c>
      <c r="H119" s="39" t="str">
        <f t="shared" si="32"/>
        <v/>
      </c>
      <c r="I119" s="39" t="str">
        <f t="shared" si="33"/>
        <v/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1:41" x14ac:dyDescent="0.15">
      <c r="A120" s="4"/>
      <c r="B120" s="38" t="str">
        <f t="shared" si="36"/>
        <v/>
      </c>
      <c r="C120" s="19"/>
      <c r="D120" s="39" t="str">
        <f>IF(ISNUMBER(C120),AVERAGE(Data),"")</f>
        <v/>
      </c>
      <c r="E120" s="40" t="str">
        <f t="shared" ca="1" si="34"/>
        <v/>
      </c>
      <c r="F120" s="19" t="str">
        <f>IF(ISNUMBER(C120),MEDIAN(Range),"")</f>
        <v/>
      </c>
      <c r="G120" s="39" t="str">
        <f t="shared" si="35"/>
        <v/>
      </c>
      <c r="H120" s="39" t="str">
        <f t="shared" si="32"/>
        <v/>
      </c>
      <c r="I120" s="39" t="str">
        <f t="shared" si="33"/>
        <v/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spans="1:41" x14ac:dyDescent="0.15">
      <c r="A121" s="4"/>
      <c r="B121" s="38" t="str">
        <f t="shared" si="36"/>
        <v/>
      </c>
      <c r="C121" s="19"/>
      <c r="D121" s="39" t="str">
        <f>IF(ISNUMBER(C121),AVERAGE(Data),"")</f>
        <v/>
      </c>
      <c r="E121" s="40" t="str">
        <f t="shared" ca="1" si="34"/>
        <v/>
      </c>
      <c r="F121" s="19" t="str">
        <f>IF(ISNUMBER(C121),MEDIAN(Range),"")</f>
        <v/>
      </c>
      <c r="G121" s="39" t="str">
        <f t="shared" si="35"/>
        <v/>
      </c>
      <c r="H121" s="39" t="str">
        <f t="shared" si="32"/>
        <v/>
      </c>
      <c r="I121" s="39" t="str">
        <f t="shared" si="33"/>
        <v/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spans="1:41" x14ac:dyDescent="0.15">
      <c r="A122" s="4"/>
      <c r="B122" s="38" t="str">
        <f t="shared" si="36"/>
        <v/>
      </c>
      <c r="C122" s="19"/>
      <c r="D122" s="39" t="str">
        <f>IF(ISNUMBER(C122),AVERAGE(Data),"")</f>
        <v/>
      </c>
      <c r="E122" s="40" t="str">
        <f t="shared" ca="1" si="34"/>
        <v/>
      </c>
      <c r="F122" s="19" t="str">
        <f>IF(ISNUMBER(C122),MEDIAN(Range),"")</f>
        <v/>
      </c>
      <c r="G122" s="39" t="str">
        <f t="shared" si="35"/>
        <v/>
      </c>
      <c r="H122" s="39" t="str">
        <f t="shared" si="32"/>
        <v/>
      </c>
      <c r="I122" s="39" t="str">
        <f t="shared" si="33"/>
        <v/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spans="1:41" x14ac:dyDescent="0.15">
      <c r="A123" s="4"/>
      <c r="B123" s="38" t="str">
        <f t="shared" si="36"/>
        <v/>
      </c>
      <c r="C123" s="19"/>
      <c r="D123" s="39" t="str">
        <f>IF(ISNUMBER(C123),AVERAGE(Data),"")</f>
        <v/>
      </c>
      <c r="E123" s="40" t="str">
        <f t="shared" ca="1" si="34"/>
        <v/>
      </c>
      <c r="F123" s="19" t="str">
        <f>IF(ISNUMBER(C123),MEDIAN(Range),"")</f>
        <v/>
      </c>
      <c r="G123" s="39" t="str">
        <f t="shared" si="35"/>
        <v/>
      </c>
      <c r="H123" s="39" t="str">
        <f t="shared" si="32"/>
        <v/>
      </c>
      <c r="I123" s="39" t="str">
        <f t="shared" si="33"/>
        <v/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spans="1:41" x14ac:dyDescent="0.15">
      <c r="A124" s="4"/>
      <c r="B124" s="38" t="str">
        <f t="shared" si="36"/>
        <v/>
      </c>
      <c r="C124" s="19"/>
      <c r="D124" s="39" t="str">
        <f>IF(ISNUMBER(C124),AVERAGE(Data),"")</f>
        <v/>
      </c>
      <c r="E124" s="40" t="str">
        <f t="shared" ca="1" si="34"/>
        <v/>
      </c>
      <c r="F124" s="19" t="str">
        <f>IF(ISNUMBER(C124),MEDIAN(Range),"")</f>
        <v/>
      </c>
      <c r="G124" s="39" t="str">
        <f t="shared" si="35"/>
        <v/>
      </c>
      <c r="H124" s="39" t="str">
        <f t="shared" si="32"/>
        <v/>
      </c>
      <c r="I124" s="39" t="str">
        <f t="shared" si="33"/>
        <v/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spans="1:41" x14ac:dyDescent="0.15">
      <c r="A125" s="4"/>
      <c r="B125" s="38" t="str">
        <f t="shared" si="36"/>
        <v/>
      </c>
      <c r="C125" s="19"/>
      <c r="D125" s="39" t="str">
        <f>IF(ISNUMBER(C125),AVERAGE(Data),"")</f>
        <v/>
      </c>
      <c r="E125" s="40" t="str">
        <f t="shared" ca="1" si="34"/>
        <v/>
      </c>
      <c r="F125" s="19" t="str">
        <f>IF(ISNUMBER(C125),MEDIAN(Range),"")</f>
        <v/>
      </c>
      <c r="G125" s="39" t="str">
        <f t="shared" si="35"/>
        <v/>
      </c>
      <c r="H125" s="39" t="str">
        <f t="shared" si="32"/>
        <v/>
      </c>
      <c r="I125" s="39" t="str">
        <f t="shared" si="33"/>
        <v/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spans="1:41" x14ac:dyDescent="0.15">
      <c r="A126" s="4"/>
      <c r="B126" s="38" t="str">
        <f t="shared" si="36"/>
        <v/>
      </c>
      <c r="C126" s="19"/>
      <c r="D126" s="39" t="str">
        <f>IF(ISNUMBER(C126),AVERAGE(Data),"")</f>
        <v/>
      </c>
      <c r="E126" s="40" t="str">
        <f t="shared" ca="1" si="34"/>
        <v/>
      </c>
      <c r="F126" s="19" t="str">
        <f>IF(ISNUMBER(C126),MEDIAN(Range),"")</f>
        <v/>
      </c>
      <c r="G126" s="39" t="str">
        <f t="shared" si="35"/>
        <v/>
      </c>
      <c r="H126" s="39" t="str">
        <f t="shared" si="32"/>
        <v/>
      </c>
      <c r="I126" s="39" t="str">
        <f t="shared" si="33"/>
        <v/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spans="1:41" x14ac:dyDescent="0.15">
      <c r="A127" s="4"/>
      <c r="B127" s="38" t="str">
        <f t="shared" si="36"/>
        <v/>
      </c>
      <c r="C127" s="19"/>
      <c r="D127" s="39" t="str">
        <f>IF(ISNUMBER(C127),AVERAGE(Data),"")</f>
        <v/>
      </c>
      <c r="E127" s="40" t="str">
        <f t="shared" ca="1" si="34"/>
        <v/>
      </c>
      <c r="F127" s="19" t="str">
        <f>IF(ISNUMBER(C127),MEDIAN(Range),"")</f>
        <v/>
      </c>
      <c r="G127" s="39" t="str">
        <f t="shared" si="35"/>
        <v/>
      </c>
      <c r="H127" s="39" t="str">
        <f t="shared" si="32"/>
        <v/>
      </c>
      <c r="I127" s="39" t="str">
        <f t="shared" si="33"/>
        <v/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spans="1:41" x14ac:dyDescent="0.15">
      <c r="A128" s="4"/>
      <c r="B128" s="38" t="str">
        <f t="shared" si="36"/>
        <v/>
      </c>
      <c r="C128" s="19"/>
      <c r="D128" s="39" t="str">
        <f>IF(ISNUMBER(C128),AVERAGE(Data),"")</f>
        <v/>
      </c>
      <c r="E128" s="40" t="str">
        <f t="shared" ca="1" si="34"/>
        <v/>
      </c>
      <c r="F128" s="19" t="str">
        <f>IF(ISNUMBER(C128),MEDIAN(Range),"")</f>
        <v/>
      </c>
      <c r="G128" s="39" t="str">
        <f t="shared" si="35"/>
        <v/>
      </c>
      <c r="H128" s="39" t="str">
        <f t="shared" si="32"/>
        <v/>
      </c>
      <c r="I128" s="39" t="str">
        <f t="shared" si="33"/>
        <v/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spans="1:41" x14ac:dyDescent="0.15">
      <c r="A129" s="4"/>
      <c r="B129" s="38" t="str">
        <f t="shared" si="36"/>
        <v/>
      </c>
      <c r="C129" s="19"/>
      <c r="D129" s="39" t="str">
        <f>IF(ISNUMBER(C129),AVERAGE(Data),"")</f>
        <v/>
      </c>
      <c r="E129" s="40" t="str">
        <f t="shared" ca="1" si="34"/>
        <v/>
      </c>
      <c r="F129" s="19" t="str">
        <f>IF(ISNUMBER(C129),MEDIAN(Range),"")</f>
        <v/>
      </c>
      <c r="G129" s="39" t="str">
        <f t="shared" si="35"/>
        <v/>
      </c>
      <c r="H129" s="39" t="str">
        <f t="shared" si="32"/>
        <v/>
      </c>
      <c r="I129" s="39" t="str">
        <f t="shared" si="33"/>
        <v/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spans="1:41" x14ac:dyDescent="0.15">
      <c r="A130" s="4"/>
      <c r="B130" s="38" t="str">
        <f t="shared" si="36"/>
        <v/>
      </c>
      <c r="C130" s="19"/>
      <c r="D130" s="39" t="str">
        <f>IF(ISNUMBER(C130),AVERAGE(Data),"")</f>
        <v/>
      </c>
      <c r="E130" s="40" t="str">
        <f t="shared" ca="1" si="34"/>
        <v/>
      </c>
      <c r="F130" s="19" t="str">
        <f>IF(ISNUMBER(C130),MEDIAN(Range),"")</f>
        <v/>
      </c>
      <c r="G130" s="39" t="str">
        <f t="shared" si="35"/>
        <v/>
      </c>
      <c r="H130" s="39" t="str">
        <f t="shared" si="32"/>
        <v/>
      </c>
      <c r="I130" s="39" t="str">
        <f t="shared" si="33"/>
        <v/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spans="1:41" x14ac:dyDescent="0.15">
      <c r="A131" s="4"/>
      <c r="B131" s="38" t="str">
        <f t="shared" si="36"/>
        <v/>
      </c>
      <c r="C131" s="19"/>
      <c r="D131" s="39" t="str">
        <f>IF(ISNUMBER(C131),AVERAGE(Data),"")</f>
        <v/>
      </c>
      <c r="E131" s="40" t="str">
        <f t="shared" ca="1" si="34"/>
        <v/>
      </c>
      <c r="F131" s="19" t="str">
        <f>IF(ISNUMBER(C131),MEDIAN(Range),"")</f>
        <v/>
      </c>
      <c r="G131" s="39" t="str">
        <f t="shared" si="35"/>
        <v/>
      </c>
      <c r="H131" s="39" t="str">
        <f t="shared" si="32"/>
        <v/>
      </c>
      <c r="I131" s="39" t="str">
        <f t="shared" si="33"/>
        <v/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spans="1:41" x14ac:dyDescent="0.15">
      <c r="A132" s="4"/>
      <c r="B132" s="38" t="str">
        <f t="shared" si="36"/>
        <v/>
      </c>
      <c r="C132" s="19"/>
      <c r="D132" s="39" t="str">
        <f>IF(ISNUMBER(C132),AVERAGE(Data),"")</f>
        <v/>
      </c>
      <c r="E132" s="40" t="str">
        <f t="shared" ca="1" si="34"/>
        <v/>
      </c>
      <c r="F132" s="19" t="str">
        <f>IF(ISNUMBER(C132),MEDIAN(Range),"")</f>
        <v/>
      </c>
      <c r="G132" s="39" t="str">
        <f t="shared" si="35"/>
        <v/>
      </c>
      <c r="H132" s="39" t="str">
        <f t="shared" si="32"/>
        <v/>
      </c>
      <c r="I132" s="39" t="str">
        <f t="shared" si="33"/>
        <v/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1:41" x14ac:dyDescent="0.15">
      <c r="A133" s="4"/>
      <c r="B133" s="38" t="str">
        <f t="shared" si="36"/>
        <v/>
      </c>
      <c r="C133" s="19"/>
      <c r="D133" s="39" t="str">
        <f>IF(ISNUMBER(C133),AVERAGE(Data),"")</f>
        <v/>
      </c>
      <c r="E133" s="40" t="str">
        <f t="shared" ca="1" si="34"/>
        <v/>
      </c>
      <c r="F133" s="19" t="str">
        <f>IF(ISNUMBER(C133),MEDIAN(Range),"")</f>
        <v/>
      </c>
      <c r="G133" s="39" t="str">
        <f t="shared" si="35"/>
        <v/>
      </c>
      <c r="H133" s="39" t="str">
        <f t="shared" si="32"/>
        <v/>
      </c>
      <c r="I133" s="39" t="str">
        <f t="shared" si="33"/>
        <v/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1:41" x14ac:dyDescent="0.15">
      <c r="A134" s="4"/>
      <c r="B134" s="38" t="str">
        <f t="shared" si="36"/>
        <v/>
      </c>
      <c r="C134" s="19"/>
      <c r="D134" s="39" t="str">
        <f>IF(ISNUMBER(C134),AVERAGE(Data),"")</f>
        <v/>
      </c>
      <c r="E134" s="40" t="str">
        <f t="shared" ca="1" si="34"/>
        <v/>
      </c>
      <c r="F134" s="19" t="str">
        <f>IF(ISNUMBER(C134),MEDIAN(Range),"")</f>
        <v/>
      </c>
      <c r="G134" s="39" t="str">
        <f t="shared" si="35"/>
        <v/>
      </c>
      <c r="H134" s="39" t="str">
        <f t="shared" si="32"/>
        <v/>
      </c>
      <c r="I134" s="39" t="str">
        <f t="shared" si="33"/>
        <v/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spans="1:41" x14ac:dyDescent="0.15">
      <c r="A135" s="4"/>
      <c r="B135" s="38" t="str">
        <f t="shared" si="36"/>
        <v/>
      </c>
      <c r="C135" s="19"/>
      <c r="D135" s="39" t="str">
        <f>IF(ISNUMBER(C135),AVERAGE(Data),"")</f>
        <v/>
      </c>
      <c r="E135" s="40" t="str">
        <f t="shared" ca="1" si="34"/>
        <v/>
      </c>
      <c r="F135" s="19" t="str">
        <f>IF(ISNUMBER(C135),MEDIAN(Range),"")</f>
        <v/>
      </c>
      <c r="G135" s="39" t="str">
        <f t="shared" si="35"/>
        <v/>
      </c>
      <c r="H135" s="39" t="str">
        <f t="shared" si="32"/>
        <v/>
      </c>
      <c r="I135" s="39" t="str">
        <f t="shared" si="33"/>
        <v/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spans="1:41" x14ac:dyDescent="0.15">
      <c r="A136" s="4"/>
      <c r="B136" s="38" t="str">
        <f t="shared" si="36"/>
        <v/>
      </c>
      <c r="C136" s="19"/>
      <c r="D136" s="39" t="str">
        <f>IF(ISNUMBER(C136),AVERAGE(Data),"")</f>
        <v/>
      </c>
      <c r="E136" s="40" t="str">
        <f t="shared" ca="1" si="34"/>
        <v/>
      </c>
      <c r="F136" s="19" t="str">
        <f>IF(ISNUMBER(C136),MEDIAN(Range),"")</f>
        <v/>
      </c>
      <c r="G136" s="39" t="str">
        <f t="shared" si="35"/>
        <v/>
      </c>
      <c r="H136" s="39" t="str">
        <f t="shared" si="32"/>
        <v/>
      </c>
      <c r="I136" s="39" t="str">
        <f t="shared" si="33"/>
        <v/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spans="1:41" x14ac:dyDescent="0.15">
      <c r="A137" s="4"/>
      <c r="B137" s="38" t="str">
        <f t="shared" si="36"/>
        <v/>
      </c>
      <c r="C137" s="19"/>
      <c r="D137" s="39" t="str">
        <f>IF(ISNUMBER(C137),AVERAGE(Data),"")</f>
        <v/>
      </c>
      <c r="E137" s="40" t="str">
        <f t="shared" ca="1" si="34"/>
        <v/>
      </c>
      <c r="F137" s="19" t="str">
        <f>IF(ISNUMBER(C137),MEDIAN(Range),"")</f>
        <v/>
      </c>
      <c r="G137" s="39" t="str">
        <f t="shared" si="35"/>
        <v/>
      </c>
      <c r="H137" s="39" t="str">
        <f t="shared" si="32"/>
        <v/>
      </c>
      <c r="I137" s="39" t="str">
        <f t="shared" si="33"/>
        <v/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spans="1:41" x14ac:dyDescent="0.15">
      <c r="A138" s="4"/>
      <c r="B138" s="38" t="str">
        <f t="shared" si="36"/>
        <v/>
      </c>
      <c r="C138" s="19"/>
      <c r="D138" s="39" t="str">
        <f>IF(ISNUMBER(C138),AVERAGE(Data),"")</f>
        <v/>
      </c>
      <c r="E138" s="40" t="str">
        <f t="shared" ca="1" si="34"/>
        <v/>
      </c>
      <c r="F138" s="19" t="str">
        <f>IF(ISNUMBER(C138),MEDIAN(Range),"")</f>
        <v/>
      </c>
      <c r="G138" s="39" t="str">
        <f t="shared" si="35"/>
        <v/>
      </c>
      <c r="H138" s="39" t="str">
        <f t="shared" si="32"/>
        <v/>
      </c>
      <c r="I138" s="39" t="str">
        <f t="shared" si="33"/>
        <v/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spans="1:41" x14ac:dyDescent="0.15">
      <c r="A139" s="4"/>
      <c r="B139" s="38" t="str">
        <f t="shared" si="36"/>
        <v/>
      </c>
      <c r="C139" s="19"/>
      <c r="D139" s="39" t="str">
        <f>IF(ISNUMBER(C139),AVERAGE(Data),"")</f>
        <v/>
      </c>
      <c r="E139" s="40" t="str">
        <f t="shared" ca="1" si="34"/>
        <v/>
      </c>
      <c r="F139" s="19" t="str">
        <f>IF(ISNUMBER(C139),MEDIAN(Range),"")</f>
        <v/>
      </c>
      <c r="G139" s="39" t="str">
        <f t="shared" si="35"/>
        <v/>
      </c>
      <c r="H139" s="39" t="str">
        <f t="shared" si="32"/>
        <v/>
      </c>
      <c r="I139" s="39" t="str">
        <f t="shared" si="33"/>
        <v/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spans="1:41" x14ac:dyDescent="0.15">
      <c r="A140" s="4"/>
      <c r="B140" s="38" t="str">
        <f t="shared" si="36"/>
        <v/>
      </c>
      <c r="C140" s="19"/>
      <c r="D140" s="39" t="str">
        <f>IF(ISNUMBER(C140),AVERAGE(Data),"")</f>
        <v/>
      </c>
      <c r="E140" s="40" t="str">
        <f t="shared" ca="1" si="34"/>
        <v/>
      </c>
      <c r="F140" s="19" t="str">
        <f>IF(ISNUMBER(C140),MEDIAN(Range),"")</f>
        <v/>
      </c>
      <c r="G140" s="39" t="str">
        <f t="shared" si="35"/>
        <v/>
      </c>
      <c r="H140" s="39" t="str">
        <f t="shared" si="32"/>
        <v/>
      </c>
      <c r="I140" s="39" t="str">
        <f t="shared" si="33"/>
        <v/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spans="1:41" x14ac:dyDescent="0.15">
      <c r="A141" s="4"/>
      <c r="B141" s="38" t="str">
        <f t="shared" si="36"/>
        <v/>
      </c>
      <c r="C141" s="19"/>
      <c r="D141" s="39" t="str">
        <f>IF(ISNUMBER(C141),AVERAGE(Data),"")</f>
        <v/>
      </c>
      <c r="E141" s="40" t="str">
        <f t="shared" ca="1" si="34"/>
        <v/>
      </c>
      <c r="F141" s="19" t="str">
        <f>IF(ISNUMBER(C141),MEDIAN(Range),"")</f>
        <v/>
      </c>
      <c r="G141" s="39" t="str">
        <f t="shared" si="35"/>
        <v/>
      </c>
      <c r="H141" s="39" t="str">
        <f t="shared" si="32"/>
        <v/>
      </c>
      <c r="I141" s="39" t="str">
        <f t="shared" si="33"/>
        <v/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spans="1:41" x14ac:dyDescent="0.15">
      <c r="A142" s="4"/>
      <c r="B142" s="38" t="str">
        <f t="shared" si="36"/>
        <v/>
      </c>
      <c r="C142" s="19"/>
      <c r="D142" s="39" t="str">
        <f>IF(ISNUMBER(C142),AVERAGE(Data),"")</f>
        <v/>
      </c>
      <c r="E142" s="40" t="str">
        <f t="shared" ca="1" si="34"/>
        <v/>
      </c>
      <c r="F142" s="19" t="str">
        <f>IF(ISNUMBER(C142),MEDIAN(Range),"")</f>
        <v/>
      </c>
      <c r="G142" s="39" t="str">
        <f t="shared" si="35"/>
        <v/>
      </c>
      <c r="H142" s="39" t="str">
        <f t="shared" si="32"/>
        <v/>
      </c>
      <c r="I142" s="39" t="str">
        <f t="shared" si="33"/>
        <v/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spans="1:41" x14ac:dyDescent="0.15">
      <c r="A143" s="4"/>
      <c r="B143" s="38" t="str">
        <f t="shared" si="36"/>
        <v/>
      </c>
      <c r="C143" s="19"/>
      <c r="D143" s="39" t="str">
        <f>IF(ISNUMBER(C143),AVERAGE(Data),"")</f>
        <v/>
      </c>
      <c r="E143" s="40" t="str">
        <f t="shared" ca="1" si="34"/>
        <v/>
      </c>
      <c r="F143" s="19" t="str">
        <f>IF(ISNUMBER(C143),MEDIAN(Range),"")</f>
        <v/>
      </c>
      <c r="G143" s="39" t="str">
        <f t="shared" si="35"/>
        <v/>
      </c>
      <c r="H143" s="39" t="str">
        <f t="shared" si="32"/>
        <v/>
      </c>
      <c r="I143" s="39" t="str">
        <f t="shared" si="33"/>
        <v/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spans="1:41" x14ac:dyDescent="0.15">
      <c r="A144" s="4"/>
      <c r="B144" s="38" t="str">
        <f t="shared" si="36"/>
        <v/>
      </c>
      <c r="C144" s="19"/>
      <c r="D144" s="39" t="str">
        <f>IF(ISNUMBER(C144),AVERAGE(Data),"")</f>
        <v/>
      </c>
      <c r="E144" s="40" t="str">
        <f t="shared" ca="1" si="34"/>
        <v/>
      </c>
      <c r="F144" s="19" t="str">
        <f>IF(ISNUMBER(C144),MEDIAN(Range),"")</f>
        <v/>
      </c>
      <c r="G144" s="39" t="str">
        <f t="shared" si="35"/>
        <v/>
      </c>
      <c r="H144" s="39" t="str">
        <f t="shared" ref="H144:H175" si="37">IF(ISNUMBER(C144),D144-(3.14*F144),"")</f>
        <v/>
      </c>
      <c r="I144" s="39" t="str">
        <f t="shared" ref="I144:I175" si="38">IF(ISNUMBER(C144),D144+(3.14*F144),"")</f>
        <v/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spans="1:41" x14ac:dyDescent="0.15">
      <c r="A145" s="4"/>
      <c r="B145" s="38" t="str">
        <f t="shared" si="36"/>
        <v/>
      </c>
      <c r="C145" s="19"/>
      <c r="D145" s="39" t="str">
        <f>IF(ISNUMBER(C145),AVERAGE(Data),"")</f>
        <v/>
      </c>
      <c r="E145" s="40" t="str">
        <f t="shared" ref="E145:E176" ca="1" si="39">IF((CELL("row",C145)&lt;($C$14+CELL("row",$C$16))),ABS(C144-C145),"")</f>
        <v/>
      </c>
      <c r="F145" s="19" t="str">
        <f>IF(ISNUMBER(C145),MEDIAN(Range),"")</f>
        <v/>
      </c>
      <c r="G145" s="39" t="str">
        <f t="shared" ref="G145:G176" si="40">IF(ISNUMBER(F145),F$17*3.87,"")</f>
        <v/>
      </c>
      <c r="H145" s="39" t="str">
        <f t="shared" si="37"/>
        <v/>
      </c>
      <c r="I145" s="39" t="str">
        <f t="shared" si="38"/>
        <v/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spans="1:41" x14ac:dyDescent="0.15">
      <c r="A146" s="4"/>
      <c r="B146" s="38" t="str">
        <f t="shared" si="36"/>
        <v/>
      </c>
      <c r="C146" s="19"/>
      <c r="D146" s="39" t="str">
        <f>IF(ISNUMBER(C146),AVERAGE(Data),"")</f>
        <v/>
      </c>
      <c r="E146" s="40" t="str">
        <f t="shared" ca="1" si="39"/>
        <v/>
      </c>
      <c r="F146" s="19" t="str">
        <f>IF(ISNUMBER(C146),MEDIAN(Range),"")</f>
        <v/>
      </c>
      <c r="G146" s="39" t="str">
        <f t="shared" si="40"/>
        <v/>
      </c>
      <c r="H146" s="39" t="str">
        <f t="shared" si="37"/>
        <v/>
      </c>
      <c r="I146" s="39" t="str">
        <f t="shared" si="38"/>
        <v/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 spans="1:41" x14ac:dyDescent="0.15">
      <c r="A147" s="4"/>
      <c r="B147" s="38" t="str">
        <f t="shared" si="36"/>
        <v/>
      </c>
      <c r="C147" s="19"/>
      <c r="D147" s="39" t="str">
        <f>IF(ISNUMBER(C147),AVERAGE(Data),"")</f>
        <v/>
      </c>
      <c r="E147" s="40" t="str">
        <f t="shared" ca="1" si="39"/>
        <v/>
      </c>
      <c r="F147" s="19" t="str">
        <f>IF(ISNUMBER(C147),MEDIAN(Range),"")</f>
        <v/>
      </c>
      <c r="G147" s="39" t="str">
        <f t="shared" si="40"/>
        <v/>
      </c>
      <c r="H147" s="39" t="str">
        <f t="shared" si="37"/>
        <v/>
      </c>
      <c r="I147" s="39" t="str">
        <f t="shared" si="38"/>
        <v/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spans="1:41" x14ac:dyDescent="0.15">
      <c r="A148" s="4"/>
      <c r="B148" s="38" t="str">
        <f t="shared" ref="B148:B179" si="41">IF(ISNUMBER(C148),B147+1,"")</f>
        <v/>
      </c>
      <c r="C148" s="19"/>
      <c r="D148" s="39" t="str">
        <f>IF(ISNUMBER(C148),AVERAGE(Data),"")</f>
        <v/>
      </c>
      <c r="E148" s="40" t="str">
        <f t="shared" ca="1" si="39"/>
        <v/>
      </c>
      <c r="F148" s="19" t="str">
        <f>IF(ISNUMBER(C148),MEDIAN(Range),"")</f>
        <v/>
      </c>
      <c r="G148" s="39" t="str">
        <f t="shared" si="40"/>
        <v/>
      </c>
      <c r="H148" s="39" t="str">
        <f t="shared" si="37"/>
        <v/>
      </c>
      <c r="I148" s="39" t="str">
        <f t="shared" si="38"/>
        <v/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spans="1:41" x14ac:dyDescent="0.15">
      <c r="A149" s="4"/>
      <c r="B149" s="38" t="str">
        <f t="shared" si="41"/>
        <v/>
      </c>
      <c r="C149" s="19"/>
      <c r="D149" s="39" t="str">
        <f>IF(ISNUMBER(C149),AVERAGE(Data),"")</f>
        <v/>
      </c>
      <c r="E149" s="40" t="str">
        <f t="shared" ca="1" si="39"/>
        <v/>
      </c>
      <c r="F149" s="19" t="str">
        <f>IF(ISNUMBER(C149),MEDIAN(Range),"")</f>
        <v/>
      </c>
      <c r="G149" s="39" t="str">
        <f t="shared" si="40"/>
        <v/>
      </c>
      <c r="H149" s="39" t="str">
        <f t="shared" si="37"/>
        <v/>
      </c>
      <c r="I149" s="39" t="str">
        <f t="shared" si="38"/>
        <v/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spans="1:41" x14ac:dyDescent="0.15">
      <c r="A150" s="4"/>
      <c r="B150" s="38" t="str">
        <f t="shared" si="41"/>
        <v/>
      </c>
      <c r="C150" s="19"/>
      <c r="D150" s="39" t="str">
        <f>IF(ISNUMBER(C150),AVERAGE(Data),"")</f>
        <v/>
      </c>
      <c r="E150" s="40" t="str">
        <f t="shared" ca="1" si="39"/>
        <v/>
      </c>
      <c r="F150" s="19" t="str">
        <f>IF(ISNUMBER(C150),MEDIAN(Range),"")</f>
        <v/>
      </c>
      <c r="G150" s="39" t="str">
        <f t="shared" si="40"/>
        <v/>
      </c>
      <c r="H150" s="39" t="str">
        <f t="shared" si="37"/>
        <v/>
      </c>
      <c r="I150" s="39" t="str">
        <f t="shared" si="38"/>
        <v/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spans="1:41" x14ac:dyDescent="0.15">
      <c r="A151" s="4"/>
      <c r="B151" s="38" t="str">
        <f t="shared" si="41"/>
        <v/>
      </c>
      <c r="C151" s="19"/>
      <c r="D151" s="39" t="str">
        <f>IF(ISNUMBER(C151),AVERAGE(Data),"")</f>
        <v/>
      </c>
      <c r="E151" s="40" t="str">
        <f t="shared" ca="1" si="39"/>
        <v/>
      </c>
      <c r="F151" s="19" t="str">
        <f>IF(ISNUMBER(C151),MEDIAN(Range),"")</f>
        <v/>
      </c>
      <c r="G151" s="39" t="str">
        <f t="shared" si="40"/>
        <v/>
      </c>
      <c r="H151" s="39" t="str">
        <f t="shared" si="37"/>
        <v/>
      </c>
      <c r="I151" s="39" t="str">
        <f t="shared" si="38"/>
        <v/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spans="1:41" x14ac:dyDescent="0.15">
      <c r="A152" s="4"/>
      <c r="B152" s="38" t="str">
        <f t="shared" si="41"/>
        <v/>
      </c>
      <c r="C152" s="19"/>
      <c r="D152" s="39" t="str">
        <f>IF(ISNUMBER(C152),AVERAGE(Data),"")</f>
        <v/>
      </c>
      <c r="E152" s="40" t="str">
        <f t="shared" ca="1" si="39"/>
        <v/>
      </c>
      <c r="F152" s="19" t="str">
        <f>IF(ISNUMBER(C152),MEDIAN(Range),"")</f>
        <v/>
      </c>
      <c r="G152" s="39" t="str">
        <f t="shared" si="40"/>
        <v/>
      </c>
      <c r="H152" s="39" t="str">
        <f t="shared" si="37"/>
        <v/>
      </c>
      <c r="I152" s="39" t="str">
        <f t="shared" si="38"/>
        <v/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spans="1:41" x14ac:dyDescent="0.15">
      <c r="A153" s="4"/>
      <c r="B153" s="38" t="str">
        <f t="shared" si="41"/>
        <v/>
      </c>
      <c r="C153" s="19"/>
      <c r="D153" s="39" t="str">
        <f>IF(ISNUMBER(C153),AVERAGE(Data),"")</f>
        <v/>
      </c>
      <c r="E153" s="40" t="str">
        <f t="shared" ca="1" si="39"/>
        <v/>
      </c>
      <c r="F153" s="19" t="str">
        <f>IF(ISNUMBER(C153),MEDIAN(Range),"")</f>
        <v/>
      </c>
      <c r="G153" s="39" t="str">
        <f t="shared" si="40"/>
        <v/>
      </c>
      <c r="H153" s="39" t="str">
        <f t="shared" si="37"/>
        <v/>
      </c>
      <c r="I153" s="39" t="str">
        <f t="shared" si="38"/>
        <v/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x14ac:dyDescent="0.15">
      <c r="A154" s="4"/>
      <c r="B154" s="38" t="str">
        <f t="shared" si="41"/>
        <v/>
      </c>
      <c r="C154" s="19"/>
      <c r="D154" s="39" t="str">
        <f>IF(ISNUMBER(C154),AVERAGE(Data),"")</f>
        <v/>
      </c>
      <c r="E154" s="40" t="str">
        <f t="shared" ca="1" si="39"/>
        <v/>
      </c>
      <c r="F154" s="19" t="str">
        <f>IF(ISNUMBER(C154),MEDIAN(Range),"")</f>
        <v/>
      </c>
      <c r="G154" s="39" t="str">
        <f t="shared" si="40"/>
        <v/>
      </c>
      <c r="H154" s="39" t="str">
        <f t="shared" si="37"/>
        <v/>
      </c>
      <c r="I154" s="39" t="str">
        <f t="shared" si="38"/>
        <v/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x14ac:dyDescent="0.15">
      <c r="A155" s="4"/>
      <c r="B155" s="38" t="str">
        <f t="shared" si="41"/>
        <v/>
      </c>
      <c r="C155" s="19"/>
      <c r="D155" s="39" t="str">
        <f>IF(ISNUMBER(C155),AVERAGE(Data),"")</f>
        <v/>
      </c>
      <c r="E155" s="40" t="str">
        <f t="shared" ca="1" si="39"/>
        <v/>
      </c>
      <c r="F155" s="19" t="str">
        <f>IF(ISNUMBER(C155),MEDIAN(Range),"")</f>
        <v/>
      </c>
      <c r="G155" s="39" t="str">
        <f t="shared" si="40"/>
        <v/>
      </c>
      <c r="H155" s="39" t="str">
        <f t="shared" si="37"/>
        <v/>
      </c>
      <c r="I155" s="39" t="str">
        <f t="shared" si="38"/>
        <v/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x14ac:dyDescent="0.15">
      <c r="A156" s="4"/>
      <c r="B156" s="38" t="str">
        <f t="shared" si="41"/>
        <v/>
      </c>
      <c r="C156" s="19"/>
      <c r="D156" s="39" t="str">
        <f>IF(ISNUMBER(C156),AVERAGE(Data),"")</f>
        <v/>
      </c>
      <c r="E156" s="40" t="str">
        <f t="shared" ca="1" si="39"/>
        <v/>
      </c>
      <c r="F156" s="19" t="str">
        <f>IF(ISNUMBER(C156),MEDIAN(Range),"")</f>
        <v/>
      </c>
      <c r="G156" s="39" t="str">
        <f t="shared" si="40"/>
        <v/>
      </c>
      <c r="H156" s="39" t="str">
        <f t="shared" si="37"/>
        <v/>
      </c>
      <c r="I156" s="39" t="str">
        <f t="shared" si="38"/>
        <v/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x14ac:dyDescent="0.15">
      <c r="A157" s="4"/>
      <c r="B157" s="38" t="str">
        <f t="shared" si="41"/>
        <v/>
      </c>
      <c r="C157" s="19"/>
      <c r="D157" s="39" t="str">
        <f>IF(ISNUMBER(C157),AVERAGE(Data),"")</f>
        <v/>
      </c>
      <c r="E157" s="40" t="str">
        <f t="shared" ca="1" si="39"/>
        <v/>
      </c>
      <c r="F157" s="19" t="str">
        <f>IF(ISNUMBER(C157),MEDIAN(Range),"")</f>
        <v/>
      </c>
      <c r="G157" s="39" t="str">
        <f t="shared" si="40"/>
        <v/>
      </c>
      <c r="H157" s="39" t="str">
        <f t="shared" si="37"/>
        <v/>
      </c>
      <c r="I157" s="39" t="str">
        <f t="shared" si="38"/>
        <v/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x14ac:dyDescent="0.15">
      <c r="A158" s="4"/>
      <c r="B158" s="38" t="str">
        <f t="shared" si="41"/>
        <v/>
      </c>
      <c r="C158" s="19"/>
      <c r="D158" s="39" t="str">
        <f>IF(ISNUMBER(C158),AVERAGE(Data),"")</f>
        <v/>
      </c>
      <c r="E158" s="40" t="str">
        <f t="shared" ca="1" si="39"/>
        <v/>
      </c>
      <c r="F158" s="19" t="str">
        <f>IF(ISNUMBER(C158),MEDIAN(Range),"")</f>
        <v/>
      </c>
      <c r="G158" s="39" t="str">
        <f t="shared" si="40"/>
        <v/>
      </c>
      <c r="H158" s="39" t="str">
        <f t="shared" si="37"/>
        <v/>
      </c>
      <c r="I158" s="39" t="str">
        <f t="shared" si="38"/>
        <v/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x14ac:dyDescent="0.15">
      <c r="A159" s="4"/>
      <c r="B159" s="38" t="str">
        <f t="shared" si="41"/>
        <v/>
      </c>
      <c r="C159" s="19"/>
      <c r="D159" s="39" t="str">
        <f>IF(ISNUMBER(C159),AVERAGE(Data),"")</f>
        <v/>
      </c>
      <c r="E159" s="40" t="str">
        <f t="shared" ca="1" si="39"/>
        <v/>
      </c>
      <c r="F159" s="19" t="str">
        <f>IF(ISNUMBER(C159),MEDIAN(Range),"")</f>
        <v/>
      </c>
      <c r="G159" s="39" t="str">
        <f t="shared" si="40"/>
        <v/>
      </c>
      <c r="H159" s="39" t="str">
        <f t="shared" si="37"/>
        <v/>
      </c>
      <c r="I159" s="39" t="str">
        <f t="shared" si="38"/>
        <v/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x14ac:dyDescent="0.15">
      <c r="A160" s="4"/>
      <c r="B160" s="38" t="str">
        <f t="shared" si="41"/>
        <v/>
      </c>
      <c r="C160" s="19"/>
      <c r="D160" s="39" t="str">
        <f>IF(ISNUMBER(C160),AVERAGE(Data),"")</f>
        <v/>
      </c>
      <c r="E160" s="40" t="str">
        <f t="shared" ca="1" si="39"/>
        <v/>
      </c>
      <c r="F160" s="19" t="str">
        <f>IF(ISNUMBER(C160),MEDIAN(Range),"")</f>
        <v/>
      </c>
      <c r="G160" s="39" t="str">
        <f t="shared" si="40"/>
        <v/>
      </c>
      <c r="H160" s="39" t="str">
        <f t="shared" si="37"/>
        <v/>
      </c>
      <c r="I160" s="39" t="str">
        <f t="shared" si="38"/>
        <v/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x14ac:dyDescent="0.15">
      <c r="A161" s="4"/>
      <c r="B161" s="38" t="str">
        <f t="shared" si="41"/>
        <v/>
      </c>
      <c r="C161" s="19"/>
      <c r="D161" s="39" t="str">
        <f>IF(ISNUMBER(C161),AVERAGE(Data),"")</f>
        <v/>
      </c>
      <c r="E161" s="40" t="str">
        <f t="shared" ca="1" si="39"/>
        <v/>
      </c>
      <c r="F161" s="19" t="str">
        <f>IF(ISNUMBER(C161),MEDIAN(Range),"")</f>
        <v/>
      </c>
      <c r="G161" s="39" t="str">
        <f t="shared" si="40"/>
        <v/>
      </c>
      <c r="H161" s="39" t="str">
        <f t="shared" si="37"/>
        <v/>
      </c>
      <c r="I161" s="39" t="str">
        <f t="shared" si="38"/>
        <v/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x14ac:dyDescent="0.15">
      <c r="A162" s="4"/>
      <c r="B162" s="38" t="str">
        <f t="shared" si="41"/>
        <v/>
      </c>
      <c r="C162" s="19"/>
      <c r="D162" s="39" t="str">
        <f>IF(ISNUMBER(C162),AVERAGE(Data),"")</f>
        <v/>
      </c>
      <c r="E162" s="40" t="str">
        <f t="shared" ca="1" si="39"/>
        <v/>
      </c>
      <c r="F162" s="19" t="str">
        <f>IF(ISNUMBER(C162),MEDIAN(Range),"")</f>
        <v/>
      </c>
      <c r="G162" s="39" t="str">
        <f t="shared" si="40"/>
        <v/>
      </c>
      <c r="H162" s="39" t="str">
        <f t="shared" si="37"/>
        <v/>
      </c>
      <c r="I162" s="39" t="str">
        <f t="shared" si="38"/>
        <v/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x14ac:dyDescent="0.15">
      <c r="A163" s="4"/>
      <c r="B163" s="38" t="str">
        <f t="shared" si="41"/>
        <v/>
      </c>
      <c r="C163" s="19"/>
      <c r="D163" s="39" t="str">
        <f>IF(ISNUMBER(C163),AVERAGE(Data),"")</f>
        <v/>
      </c>
      <c r="E163" s="40" t="str">
        <f t="shared" ca="1" si="39"/>
        <v/>
      </c>
      <c r="F163" s="19" t="str">
        <f>IF(ISNUMBER(C163),MEDIAN(Range),"")</f>
        <v/>
      </c>
      <c r="G163" s="39" t="str">
        <f t="shared" si="40"/>
        <v/>
      </c>
      <c r="H163" s="39" t="str">
        <f t="shared" si="37"/>
        <v/>
      </c>
      <c r="I163" s="39" t="str">
        <f t="shared" si="38"/>
        <v/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x14ac:dyDescent="0.15">
      <c r="A164" s="4"/>
      <c r="B164" s="38" t="str">
        <f t="shared" si="41"/>
        <v/>
      </c>
      <c r="C164" s="19"/>
      <c r="D164" s="39" t="str">
        <f>IF(ISNUMBER(C164),AVERAGE(Data),"")</f>
        <v/>
      </c>
      <c r="E164" s="40" t="str">
        <f t="shared" ca="1" si="39"/>
        <v/>
      </c>
      <c r="F164" s="19" t="str">
        <f>IF(ISNUMBER(C164),MEDIAN(Range),"")</f>
        <v/>
      </c>
      <c r="G164" s="39" t="str">
        <f t="shared" si="40"/>
        <v/>
      </c>
      <c r="H164" s="39" t="str">
        <f t="shared" si="37"/>
        <v/>
      </c>
      <c r="I164" s="39" t="str">
        <f t="shared" si="38"/>
        <v/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x14ac:dyDescent="0.15">
      <c r="A165" s="4"/>
      <c r="B165" s="38" t="str">
        <f t="shared" si="41"/>
        <v/>
      </c>
      <c r="C165" s="19"/>
      <c r="D165" s="39" t="str">
        <f>IF(ISNUMBER(C165),AVERAGE(Data),"")</f>
        <v/>
      </c>
      <c r="E165" s="40" t="str">
        <f t="shared" ca="1" si="39"/>
        <v/>
      </c>
      <c r="F165" s="19" t="str">
        <f>IF(ISNUMBER(C165),MEDIAN(Range),"")</f>
        <v/>
      </c>
      <c r="G165" s="39" t="str">
        <f t="shared" si="40"/>
        <v/>
      </c>
      <c r="H165" s="39" t="str">
        <f t="shared" si="37"/>
        <v/>
      </c>
      <c r="I165" s="39" t="str">
        <f t="shared" si="38"/>
        <v/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x14ac:dyDescent="0.15">
      <c r="A166" s="4"/>
      <c r="B166" s="38" t="str">
        <f t="shared" si="41"/>
        <v/>
      </c>
      <c r="C166" s="19"/>
      <c r="D166" s="39" t="str">
        <f>IF(ISNUMBER(C166),AVERAGE(Data),"")</f>
        <v/>
      </c>
      <c r="E166" s="40" t="str">
        <f t="shared" ca="1" si="39"/>
        <v/>
      </c>
      <c r="F166" s="19" t="str">
        <f>IF(ISNUMBER(C166),MEDIAN(Range),"")</f>
        <v/>
      </c>
      <c r="G166" s="39" t="str">
        <f t="shared" si="40"/>
        <v/>
      </c>
      <c r="H166" s="39" t="str">
        <f t="shared" si="37"/>
        <v/>
      </c>
      <c r="I166" s="39" t="str">
        <f t="shared" si="38"/>
        <v/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x14ac:dyDescent="0.15">
      <c r="A167" s="4"/>
      <c r="B167" s="38" t="str">
        <f t="shared" si="41"/>
        <v/>
      </c>
      <c r="C167" s="19"/>
      <c r="D167" s="39" t="str">
        <f>IF(ISNUMBER(C167),AVERAGE(Data),"")</f>
        <v/>
      </c>
      <c r="E167" s="40" t="str">
        <f t="shared" ca="1" si="39"/>
        <v/>
      </c>
      <c r="F167" s="19" t="str">
        <f>IF(ISNUMBER(C167),MEDIAN(Range),"")</f>
        <v/>
      </c>
      <c r="G167" s="39" t="str">
        <f t="shared" si="40"/>
        <v/>
      </c>
      <c r="H167" s="39" t="str">
        <f t="shared" si="37"/>
        <v/>
      </c>
      <c r="I167" s="39" t="str">
        <f t="shared" si="38"/>
        <v/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x14ac:dyDescent="0.15">
      <c r="A168" s="4"/>
      <c r="B168" s="38" t="str">
        <f t="shared" si="41"/>
        <v/>
      </c>
      <c r="C168" s="19"/>
      <c r="D168" s="39" t="str">
        <f>IF(ISNUMBER(C168),AVERAGE(Data),"")</f>
        <v/>
      </c>
      <c r="E168" s="40" t="str">
        <f t="shared" ca="1" si="39"/>
        <v/>
      </c>
      <c r="F168" s="19" t="str">
        <f>IF(ISNUMBER(C168),MEDIAN(Range),"")</f>
        <v/>
      </c>
      <c r="G168" s="39" t="str">
        <f t="shared" si="40"/>
        <v/>
      </c>
      <c r="H168" s="39" t="str">
        <f t="shared" si="37"/>
        <v/>
      </c>
      <c r="I168" s="39" t="str">
        <f t="shared" si="38"/>
        <v/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x14ac:dyDescent="0.15">
      <c r="A169" s="4"/>
      <c r="B169" s="38" t="str">
        <f t="shared" si="41"/>
        <v/>
      </c>
      <c r="C169" s="19"/>
      <c r="D169" s="39" t="str">
        <f>IF(ISNUMBER(C169),AVERAGE(Data),"")</f>
        <v/>
      </c>
      <c r="E169" s="40" t="str">
        <f t="shared" ca="1" si="39"/>
        <v/>
      </c>
      <c r="F169" s="19" t="str">
        <f>IF(ISNUMBER(C169),MEDIAN(Range),"")</f>
        <v/>
      </c>
      <c r="G169" s="39" t="str">
        <f t="shared" si="40"/>
        <v/>
      </c>
      <c r="H169" s="39" t="str">
        <f t="shared" si="37"/>
        <v/>
      </c>
      <c r="I169" s="39" t="str">
        <f t="shared" si="38"/>
        <v/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x14ac:dyDescent="0.15">
      <c r="A170" s="4"/>
      <c r="B170" s="38" t="str">
        <f t="shared" si="41"/>
        <v/>
      </c>
      <c r="C170" s="19"/>
      <c r="D170" s="39" t="str">
        <f>IF(ISNUMBER(C170),AVERAGE(Data),"")</f>
        <v/>
      </c>
      <c r="E170" s="40" t="str">
        <f t="shared" ca="1" si="39"/>
        <v/>
      </c>
      <c r="F170" s="19" t="str">
        <f>IF(ISNUMBER(C170),MEDIAN(Range),"")</f>
        <v/>
      </c>
      <c r="G170" s="39" t="str">
        <f t="shared" si="40"/>
        <v/>
      </c>
      <c r="H170" s="39" t="str">
        <f t="shared" si="37"/>
        <v/>
      </c>
      <c r="I170" s="39" t="str">
        <f t="shared" si="38"/>
        <v/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x14ac:dyDescent="0.15">
      <c r="A171" s="4"/>
      <c r="B171" s="38" t="str">
        <f t="shared" si="41"/>
        <v/>
      </c>
      <c r="C171" s="19"/>
      <c r="D171" s="39" t="str">
        <f>IF(ISNUMBER(C171),AVERAGE(Data),"")</f>
        <v/>
      </c>
      <c r="E171" s="40" t="str">
        <f t="shared" ca="1" si="39"/>
        <v/>
      </c>
      <c r="F171" s="19" t="str">
        <f>IF(ISNUMBER(C171),MEDIAN(Range),"")</f>
        <v/>
      </c>
      <c r="G171" s="39" t="str">
        <f t="shared" si="40"/>
        <v/>
      </c>
      <c r="H171" s="39" t="str">
        <f t="shared" si="37"/>
        <v/>
      </c>
      <c r="I171" s="39" t="str">
        <f t="shared" si="38"/>
        <v/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x14ac:dyDescent="0.15">
      <c r="A172" s="4"/>
      <c r="B172" s="38" t="str">
        <f t="shared" si="41"/>
        <v/>
      </c>
      <c r="C172" s="19"/>
      <c r="D172" s="39" t="str">
        <f>IF(ISNUMBER(C172),AVERAGE(Data),"")</f>
        <v/>
      </c>
      <c r="E172" s="40" t="str">
        <f t="shared" ca="1" si="39"/>
        <v/>
      </c>
      <c r="F172" s="19" t="str">
        <f>IF(ISNUMBER(C172),MEDIAN(Range),"")</f>
        <v/>
      </c>
      <c r="G172" s="39" t="str">
        <f t="shared" si="40"/>
        <v/>
      </c>
      <c r="H172" s="39" t="str">
        <f t="shared" si="37"/>
        <v/>
      </c>
      <c r="I172" s="39" t="str">
        <f t="shared" si="38"/>
        <v/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x14ac:dyDescent="0.15">
      <c r="A173" s="4"/>
      <c r="B173" s="38" t="str">
        <f t="shared" si="41"/>
        <v/>
      </c>
      <c r="C173" s="19"/>
      <c r="D173" s="39" t="str">
        <f>IF(ISNUMBER(C173),AVERAGE(Data),"")</f>
        <v/>
      </c>
      <c r="E173" s="40" t="str">
        <f t="shared" ca="1" si="39"/>
        <v/>
      </c>
      <c r="F173" s="19" t="str">
        <f>IF(ISNUMBER(C173),MEDIAN(Range),"")</f>
        <v/>
      </c>
      <c r="G173" s="39" t="str">
        <f t="shared" si="40"/>
        <v/>
      </c>
      <c r="H173" s="39" t="str">
        <f t="shared" si="37"/>
        <v/>
      </c>
      <c r="I173" s="39" t="str">
        <f t="shared" si="38"/>
        <v/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x14ac:dyDescent="0.15">
      <c r="A174" s="4"/>
      <c r="B174" s="38" t="str">
        <f t="shared" si="41"/>
        <v/>
      </c>
      <c r="C174" s="19"/>
      <c r="D174" s="39" t="str">
        <f>IF(ISNUMBER(C174),AVERAGE(Data),"")</f>
        <v/>
      </c>
      <c r="E174" s="40" t="str">
        <f t="shared" ca="1" si="39"/>
        <v/>
      </c>
      <c r="F174" s="19" t="str">
        <f>IF(ISNUMBER(C174),MEDIAN(Range),"")</f>
        <v/>
      </c>
      <c r="G174" s="39" t="str">
        <f t="shared" si="40"/>
        <v/>
      </c>
      <c r="H174" s="39" t="str">
        <f t="shared" si="37"/>
        <v/>
      </c>
      <c r="I174" s="39" t="str">
        <f t="shared" si="38"/>
        <v/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x14ac:dyDescent="0.15">
      <c r="A175" s="4"/>
      <c r="B175" s="38" t="str">
        <f t="shared" si="41"/>
        <v/>
      </c>
      <c r="C175" s="19"/>
      <c r="D175" s="39" t="str">
        <f>IF(ISNUMBER(C175),AVERAGE(Data),"")</f>
        <v/>
      </c>
      <c r="E175" s="40" t="str">
        <f t="shared" ca="1" si="39"/>
        <v/>
      </c>
      <c r="F175" s="19" t="str">
        <f>IF(ISNUMBER(C175),MEDIAN(Range),"")</f>
        <v/>
      </c>
      <c r="G175" s="39" t="str">
        <f t="shared" si="40"/>
        <v/>
      </c>
      <c r="H175" s="39" t="str">
        <f t="shared" si="37"/>
        <v/>
      </c>
      <c r="I175" s="39" t="str">
        <f t="shared" si="38"/>
        <v/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x14ac:dyDescent="0.15">
      <c r="A176" s="4"/>
      <c r="B176" s="38" t="str">
        <f t="shared" si="41"/>
        <v/>
      </c>
      <c r="C176" s="19"/>
      <c r="D176" s="39" t="str">
        <f>IF(ISNUMBER(C176),AVERAGE(Data),"")</f>
        <v/>
      </c>
      <c r="E176" s="40" t="str">
        <f t="shared" ca="1" si="39"/>
        <v/>
      </c>
      <c r="F176" s="19" t="str">
        <f>IF(ISNUMBER(C176),MEDIAN(Range),"")</f>
        <v/>
      </c>
      <c r="G176" s="39" t="str">
        <f t="shared" si="40"/>
        <v/>
      </c>
      <c r="H176" s="39" t="str">
        <f t="shared" ref="H176:H203" si="42">IF(ISNUMBER(C176),D176-(3.14*F176),"")</f>
        <v/>
      </c>
      <c r="I176" s="39" t="str">
        <f t="shared" ref="I176:I203" si="43">IF(ISNUMBER(C176),D176+(3.14*F176),"")</f>
        <v/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x14ac:dyDescent="0.15">
      <c r="A177" s="4"/>
      <c r="B177" s="38" t="str">
        <f t="shared" si="41"/>
        <v/>
      </c>
      <c r="C177" s="19"/>
      <c r="D177" s="39" t="str">
        <f>IF(ISNUMBER(C177),AVERAGE(Data),"")</f>
        <v/>
      </c>
      <c r="E177" s="40" t="str">
        <f t="shared" ref="E177:E203" ca="1" si="44">IF((CELL("row",C177)&lt;($C$14+CELL("row",$C$16))),ABS(C176-C177),"")</f>
        <v/>
      </c>
      <c r="F177" s="19" t="str">
        <f>IF(ISNUMBER(C177),MEDIAN(Range),"")</f>
        <v/>
      </c>
      <c r="G177" s="39" t="str">
        <f t="shared" ref="G177:G208" si="45">IF(ISNUMBER(F177),F$17*3.87,"")</f>
        <v/>
      </c>
      <c r="H177" s="39" t="str">
        <f t="shared" si="42"/>
        <v/>
      </c>
      <c r="I177" s="39" t="str">
        <f t="shared" si="43"/>
        <v/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x14ac:dyDescent="0.15">
      <c r="A178" s="4"/>
      <c r="B178" s="38" t="str">
        <f t="shared" si="41"/>
        <v/>
      </c>
      <c r="C178" s="19"/>
      <c r="D178" s="39" t="str">
        <f>IF(ISNUMBER(C178),AVERAGE(Data),"")</f>
        <v/>
      </c>
      <c r="E178" s="40" t="str">
        <f t="shared" ca="1" si="44"/>
        <v/>
      </c>
      <c r="F178" s="19" t="str">
        <f>IF(ISNUMBER(C178),MEDIAN(Range),"")</f>
        <v/>
      </c>
      <c r="G178" s="39" t="str">
        <f t="shared" si="45"/>
        <v/>
      </c>
      <c r="H178" s="39" t="str">
        <f t="shared" si="42"/>
        <v/>
      </c>
      <c r="I178" s="39" t="str">
        <f t="shared" si="43"/>
        <v/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x14ac:dyDescent="0.15">
      <c r="A179" s="4"/>
      <c r="B179" s="38" t="str">
        <f t="shared" si="41"/>
        <v/>
      </c>
      <c r="C179" s="19"/>
      <c r="D179" s="39" t="str">
        <f>IF(ISNUMBER(C179),AVERAGE(Data),"")</f>
        <v/>
      </c>
      <c r="E179" s="40" t="str">
        <f t="shared" ca="1" si="44"/>
        <v/>
      </c>
      <c r="F179" s="19" t="str">
        <f>IF(ISNUMBER(C179),MEDIAN(Range),"")</f>
        <v/>
      </c>
      <c r="G179" s="39" t="str">
        <f t="shared" si="45"/>
        <v/>
      </c>
      <c r="H179" s="39" t="str">
        <f t="shared" si="42"/>
        <v/>
      </c>
      <c r="I179" s="39" t="str">
        <f t="shared" si="43"/>
        <v/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x14ac:dyDescent="0.15">
      <c r="A180" s="4"/>
      <c r="B180" s="38" t="str">
        <f t="shared" ref="B180:B211" si="46">IF(ISNUMBER(C180),B179+1,"")</f>
        <v/>
      </c>
      <c r="C180" s="19"/>
      <c r="D180" s="39" t="str">
        <f>IF(ISNUMBER(C180),AVERAGE(Data),"")</f>
        <v/>
      </c>
      <c r="E180" s="40" t="str">
        <f t="shared" ca="1" si="44"/>
        <v/>
      </c>
      <c r="F180" s="19" t="str">
        <f>IF(ISNUMBER(C180),MEDIAN(Range),"")</f>
        <v/>
      </c>
      <c r="G180" s="39" t="str">
        <f t="shared" si="45"/>
        <v/>
      </c>
      <c r="H180" s="39" t="str">
        <f t="shared" si="42"/>
        <v/>
      </c>
      <c r="I180" s="39" t="str">
        <f t="shared" si="43"/>
        <v/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x14ac:dyDescent="0.15">
      <c r="A181" s="4"/>
      <c r="B181" s="38" t="str">
        <f t="shared" si="46"/>
        <v/>
      </c>
      <c r="C181" s="19"/>
      <c r="D181" s="39" t="str">
        <f>IF(ISNUMBER(C181),AVERAGE(Data),"")</f>
        <v/>
      </c>
      <c r="E181" s="40" t="str">
        <f t="shared" ca="1" si="44"/>
        <v/>
      </c>
      <c r="F181" s="19" t="str">
        <f>IF(ISNUMBER(C181),MEDIAN(Range),"")</f>
        <v/>
      </c>
      <c r="G181" s="39" t="str">
        <f t="shared" si="45"/>
        <v/>
      </c>
      <c r="H181" s="39" t="str">
        <f t="shared" si="42"/>
        <v/>
      </c>
      <c r="I181" s="39" t="str">
        <f t="shared" si="43"/>
        <v/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x14ac:dyDescent="0.15">
      <c r="A182" s="4"/>
      <c r="B182" s="38" t="str">
        <f t="shared" si="46"/>
        <v/>
      </c>
      <c r="C182" s="19"/>
      <c r="D182" s="39" t="str">
        <f>IF(ISNUMBER(C182),AVERAGE(Data),"")</f>
        <v/>
      </c>
      <c r="E182" s="40" t="str">
        <f t="shared" ca="1" si="44"/>
        <v/>
      </c>
      <c r="F182" s="19" t="str">
        <f>IF(ISNUMBER(C182),MEDIAN(Range),"")</f>
        <v/>
      </c>
      <c r="G182" s="39" t="str">
        <f t="shared" si="45"/>
        <v/>
      </c>
      <c r="H182" s="39" t="str">
        <f t="shared" si="42"/>
        <v/>
      </c>
      <c r="I182" s="39" t="str">
        <f t="shared" si="43"/>
        <v/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x14ac:dyDescent="0.15">
      <c r="A183" s="4"/>
      <c r="B183" s="38" t="str">
        <f t="shared" si="46"/>
        <v/>
      </c>
      <c r="C183" s="19"/>
      <c r="D183" s="39" t="str">
        <f>IF(ISNUMBER(C183),AVERAGE(Data),"")</f>
        <v/>
      </c>
      <c r="E183" s="40" t="str">
        <f t="shared" ca="1" si="44"/>
        <v/>
      </c>
      <c r="F183" s="19" t="str">
        <f>IF(ISNUMBER(C183),MEDIAN(Range),"")</f>
        <v/>
      </c>
      <c r="G183" s="39" t="str">
        <f t="shared" si="45"/>
        <v/>
      </c>
      <c r="H183" s="39" t="str">
        <f t="shared" si="42"/>
        <v/>
      </c>
      <c r="I183" s="39" t="str">
        <f t="shared" si="43"/>
        <v/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x14ac:dyDescent="0.15">
      <c r="A184" s="4"/>
      <c r="B184" s="38" t="str">
        <f t="shared" si="46"/>
        <v/>
      </c>
      <c r="C184" s="19"/>
      <c r="D184" s="39" t="str">
        <f>IF(ISNUMBER(C184),AVERAGE(Data),"")</f>
        <v/>
      </c>
      <c r="E184" s="40" t="str">
        <f t="shared" ca="1" si="44"/>
        <v/>
      </c>
      <c r="F184" s="19" t="str">
        <f>IF(ISNUMBER(C184),MEDIAN(Range),"")</f>
        <v/>
      </c>
      <c r="G184" s="39" t="str">
        <f t="shared" si="45"/>
        <v/>
      </c>
      <c r="H184" s="39" t="str">
        <f t="shared" si="42"/>
        <v/>
      </c>
      <c r="I184" s="39" t="str">
        <f t="shared" si="43"/>
        <v/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x14ac:dyDescent="0.15">
      <c r="A185" s="4"/>
      <c r="B185" s="38" t="str">
        <f t="shared" si="46"/>
        <v/>
      </c>
      <c r="C185" s="19"/>
      <c r="D185" s="39" t="str">
        <f>IF(ISNUMBER(C185),AVERAGE(Data),"")</f>
        <v/>
      </c>
      <c r="E185" s="40" t="str">
        <f t="shared" ca="1" si="44"/>
        <v/>
      </c>
      <c r="F185" s="19" t="str">
        <f>IF(ISNUMBER(C185),MEDIAN(Range),"")</f>
        <v/>
      </c>
      <c r="G185" s="39" t="str">
        <f t="shared" si="45"/>
        <v/>
      </c>
      <c r="H185" s="39" t="str">
        <f t="shared" si="42"/>
        <v/>
      </c>
      <c r="I185" s="39" t="str">
        <f t="shared" si="43"/>
        <v/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x14ac:dyDescent="0.15">
      <c r="A186" s="4"/>
      <c r="B186" s="38" t="str">
        <f t="shared" si="46"/>
        <v/>
      </c>
      <c r="C186" s="19"/>
      <c r="D186" s="39" t="str">
        <f>IF(ISNUMBER(C186),AVERAGE(Data),"")</f>
        <v/>
      </c>
      <c r="E186" s="40" t="str">
        <f t="shared" ca="1" si="44"/>
        <v/>
      </c>
      <c r="F186" s="19" t="str">
        <f>IF(ISNUMBER(C186),MEDIAN(Range),"")</f>
        <v/>
      </c>
      <c r="G186" s="39" t="str">
        <f t="shared" si="45"/>
        <v/>
      </c>
      <c r="H186" s="39" t="str">
        <f t="shared" si="42"/>
        <v/>
      </c>
      <c r="I186" s="39" t="str">
        <f t="shared" si="43"/>
        <v/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x14ac:dyDescent="0.15">
      <c r="A187" s="4"/>
      <c r="B187" s="38" t="str">
        <f t="shared" si="46"/>
        <v/>
      </c>
      <c r="C187" s="19"/>
      <c r="D187" s="39" t="str">
        <f>IF(ISNUMBER(C187),AVERAGE(Data),"")</f>
        <v/>
      </c>
      <c r="E187" s="40" t="str">
        <f t="shared" ca="1" si="44"/>
        <v/>
      </c>
      <c r="F187" s="19" t="str">
        <f>IF(ISNUMBER(C187),MEDIAN(Range),"")</f>
        <v/>
      </c>
      <c r="G187" s="39" t="str">
        <f t="shared" si="45"/>
        <v/>
      </c>
      <c r="H187" s="39" t="str">
        <f t="shared" si="42"/>
        <v/>
      </c>
      <c r="I187" s="39" t="str">
        <f t="shared" si="43"/>
        <v/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x14ac:dyDescent="0.15">
      <c r="A188" s="4"/>
      <c r="B188" s="38" t="str">
        <f t="shared" si="46"/>
        <v/>
      </c>
      <c r="C188" s="19"/>
      <c r="D188" s="39" t="str">
        <f>IF(ISNUMBER(C188),AVERAGE(Data),"")</f>
        <v/>
      </c>
      <c r="E188" s="40" t="str">
        <f t="shared" ca="1" si="44"/>
        <v/>
      </c>
      <c r="F188" s="19" t="str">
        <f>IF(ISNUMBER(C188),MEDIAN(Range),"")</f>
        <v/>
      </c>
      <c r="G188" s="39" t="str">
        <f t="shared" si="45"/>
        <v/>
      </c>
      <c r="H188" s="39" t="str">
        <f t="shared" si="42"/>
        <v/>
      </c>
      <c r="I188" s="39" t="str">
        <f t="shared" si="43"/>
        <v/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x14ac:dyDescent="0.15">
      <c r="A189" s="4"/>
      <c r="B189" s="38" t="str">
        <f t="shared" si="46"/>
        <v/>
      </c>
      <c r="C189" s="19"/>
      <c r="D189" s="39" t="str">
        <f>IF(ISNUMBER(C189),AVERAGE(Data),"")</f>
        <v/>
      </c>
      <c r="E189" s="40" t="str">
        <f t="shared" ca="1" si="44"/>
        <v/>
      </c>
      <c r="F189" s="19" t="str">
        <f>IF(ISNUMBER(C189),MEDIAN(Range),"")</f>
        <v/>
      </c>
      <c r="G189" s="39" t="str">
        <f t="shared" si="45"/>
        <v/>
      </c>
      <c r="H189" s="39" t="str">
        <f t="shared" si="42"/>
        <v/>
      </c>
      <c r="I189" s="39" t="str">
        <f t="shared" si="43"/>
        <v/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x14ac:dyDescent="0.15">
      <c r="A190" s="4"/>
      <c r="B190" s="38" t="str">
        <f t="shared" si="46"/>
        <v/>
      </c>
      <c r="C190" s="19"/>
      <c r="D190" s="39" t="str">
        <f>IF(ISNUMBER(C190),AVERAGE(Data),"")</f>
        <v/>
      </c>
      <c r="E190" s="40" t="str">
        <f t="shared" ca="1" si="44"/>
        <v/>
      </c>
      <c r="F190" s="19" t="str">
        <f>IF(ISNUMBER(C190),MEDIAN(Range),"")</f>
        <v/>
      </c>
      <c r="G190" s="39" t="str">
        <f t="shared" si="45"/>
        <v/>
      </c>
      <c r="H190" s="39" t="str">
        <f t="shared" si="42"/>
        <v/>
      </c>
      <c r="I190" s="39" t="str">
        <f t="shared" si="43"/>
        <v/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x14ac:dyDescent="0.15">
      <c r="A191" s="4"/>
      <c r="B191" s="38" t="str">
        <f t="shared" si="46"/>
        <v/>
      </c>
      <c r="C191" s="19"/>
      <c r="D191" s="39" t="str">
        <f>IF(ISNUMBER(C191),AVERAGE(Data),"")</f>
        <v/>
      </c>
      <c r="E191" s="40" t="str">
        <f t="shared" ca="1" si="44"/>
        <v/>
      </c>
      <c r="F191" s="19" t="str">
        <f>IF(ISNUMBER(C191),MEDIAN(Range),"")</f>
        <v/>
      </c>
      <c r="G191" s="39" t="str">
        <f t="shared" si="45"/>
        <v/>
      </c>
      <c r="H191" s="39" t="str">
        <f t="shared" si="42"/>
        <v/>
      </c>
      <c r="I191" s="39" t="str">
        <f t="shared" si="43"/>
        <v/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x14ac:dyDescent="0.15">
      <c r="A192" s="4"/>
      <c r="B192" s="38" t="str">
        <f t="shared" si="46"/>
        <v/>
      </c>
      <c r="C192" s="19"/>
      <c r="D192" s="39" t="str">
        <f>IF(ISNUMBER(C192),AVERAGE(Data),"")</f>
        <v/>
      </c>
      <c r="E192" s="40" t="str">
        <f t="shared" ca="1" si="44"/>
        <v/>
      </c>
      <c r="F192" s="19" t="str">
        <f>IF(ISNUMBER(C192),MEDIAN(Range),"")</f>
        <v/>
      </c>
      <c r="G192" s="39" t="str">
        <f t="shared" si="45"/>
        <v/>
      </c>
      <c r="H192" s="39" t="str">
        <f t="shared" si="42"/>
        <v/>
      </c>
      <c r="I192" s="39" t="str">
        <f t="shared" si="43"/>
        <v/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x14ac:dyDescent="0.15">
      <c r="A193" s="4"/>
      <c r="B193" s="38" t="str">
        <f t="shared" si="46"/>
        <v/>
      </c>
      <c r="C193" s="19"/>
      <c r="D193" s="39" t="str">
        <f>IF(ISNUMBER(C193),AVERAGE(Data),"")</f>
        <v/>
      </c>
      <c r="E193" s="40" t="str">
        <f t="shared" ca="1" si="44"/>
        <v/>
      </c>
      <c r="F193" s="19" t="str">
        <f>IF(ISNUMBER(C193),MEDIAN(Range),"")</f>
        <v/>
      </c>
      <c r="G193" s="39" t="str">
        <f t="shared" si="45"/>
        <v/>
      </c>
      <c r="H193" s="39" t="str">
        <f t="shared" si="42"/>
        <v/>
      </c>
      <c r="I193" s="39" t="str">
        <f t="shared" si="43"/>
        <v/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x14ac:dyDescent="0.15">
      <c r="A194" s="4"/>
      <c r="B194" s="38" t="str">
        <f t="shared" si="46"/>
        <v/>
      </c>
      <c r="C194" s="19"/>
      <c r="D194" s="39" t="str">
        <f>IF(ISNUMBER(C194),AVERAGE(Data),"")</f>
        <v/>
      </c>
      <c r="E194" s="40" t="str">
        <f t="shared" ca="1" si="44"/>
        <v/>
      </c>
      <c r="F194" s="19" t="str">
        <f>IF(ISNUMBER(C194),MEDIAN(Range),"")</f>
        <v/>
      </c>
      <c r="G194" s="39" t="str">
        <f t="shared" si="45"/>
        <v/>
      </c>
      <c r="H194" s="39" t="str">
        <f t="shared" si="42"/>
        <v/>
      </c>
      <c r="I194" s="39" t="str">
        <f t="shared" si="43"/>
        <v/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x14ac:dyDescent="0.15">
      <c r="A195" s="4"/>
      <c r="B195" s="38" t="str">
        <f t="shared" si="46"/>
        <v/>
      </c>
      <c r="C195" s="19"/>
      <c r="D195" s="39" t="str">
        <f>IF(ISNUMBER(C195),AVERAGE(Data),"")</f>
        <v/>
      </c>
      <c r="E195" s="40" t="str">
        <f t="shared" ca="1" si="44"/>
        <v/>
      </c>
      <c r="F195" s="19" t="str">
        <f>IF(ISNUMBER(C195),MEDIAN(Range),"")</f>
        <v/>
      </c>
      <c r="G195" s="39" t="str">
        <f t="shared" si="45"/>
        <v/>
      </c>
      <c r="H195" s="39" t="str">
        <f t="shared" si="42"/>
        <v/>
      </c>
      <c r="I195" s="39" t="str">
        <f t="shared" si="43"/>
        <v/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x14ac:dyDescent="0.15">
      <c r="A196" s="4"/>
      <c r="B196" s="38" t="str">
        <f t="shared" si="46"/>
        <v/>
      </c>
      <c r="C196" s="19"/>
      <c r="D196" s="39" t="str">
        <f>IF(ISNUMBER(C196),AVERAGE(Data),"")</f>
        <v/>
      </c>
      <c r="E196" s="40" t="str">
        <f t="shared" ca="1" si="44"/>
        <v/>
      </c>
      <c r="F196" s="19" t="str">
        <f>IF(ISNUMBER(C196),MEDIAN(Range),"")</f>
        <v/>
      </c>
      <c r="G196" s="39" t="str">
        <f t="shared" si="45"/>
        <v/>
      </c>
      <c r="H196" s="39" t="str">
        <f t="shared" si="42"/>
        <v/>
      </c>
      <c r="I196" s="39" t="str">
        <f t="shared" si="43"/>
        <v/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x14ac:dyDescent="0.15">
      <c r="A197" s="4"/>
      <c r="B197" s="38" t="str">
        <f t="shared" si="46"/>
        <v/>
      </c>
      <c r="C197" s="19"/>
      <c r="D197" s="39" t="str">
        <f>IF(ISNUMBER(C197),AVERAGE(Data),"")</f>
        <v/>
      </c>
      <c r="E197" s="40" t="str">
        <f t="shared" ca="1" si="44"/>
        <v/>
      </c>
      <c r="F197" s="19" t="str">
        <f>IF(ISNUMBER(C197),MEDIAN(Range),"")</f>
        <v/>
      </c>
      <c r="G197" s="39" t="str">
        <f t="shared" si="45"/>
        <v/>
      </c>
      <c r="H197" s="39" t="str">
        <f t="shared" si="42"/>
        <v/>
      </c>
      <c r="I197" s="39" t="str">
        <f t="shared" si="43"/>
        <v/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x14ac:dyDescent="0.15">
      <c r="A198" s="4"/>
      <c r="B198" s="38" t="str">
        <f t="shared" si="46"/>
        <v/>
      </c>
      <c r="C198" s="19"/>
      <c r="D198" s="39" t="str">
        <f>IF(ISNUMBER(C198),AVERAGE(Data),"")</f>
        <v/>
      </c>
      <c r="E198" s="40" t="str">
        <f t="shared" ca="1" si="44"/>
        <v/>
      </c>
      <c r="F198" s="19" t="str">
        <f>IF(ISNUMBER(C198),MEDIAN(Range),"")</f>
        <v/>
      </c>
      <c r="G198" s="39" t="str">
        <f t="shared" si="45"/>
        <v/>
      </c>
      <c r="H198" s="39" t="str">
        <f t="shared" si="42"/>
        <v/>
      </c>
      <c r="I198" s="39" t="str">
        <f t="shared" si="43"/>
        <v/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x14ac:dyDescent="0.15">
      <c r="A199" s="4"/>
      <c r="B199" s="38" t="str">
        <f t="shared" si="46"/>
        <v/>
      </c>
      <c r="C199" s="19"/>
      <c r="D199" s="39" t="str">
        <f>IF(ISNUMBER(C199),AVERAGE(Data),"")</f>
        <v/>
      </c>
      <c r="E199" s="40" t="str">
        <f t="shared" ca="1" si="44"/>
        <v/>
      </c>
      <c r="F199" s="19" t="str">
        <f>IF(ISNUMBER(C199),MEDIAN(Range),"")</f>
        <v/>
      </c>
      <c r="G199" s="39" t="str">
        <f t="shared" si="45"/>
        <v/>
      </c>
      <c r="H199" s="39" t="str">
        <f t="shared" si="42"/>
        <v/>
      </c>
      <c r="I199" s="39" t="str">
        <f t="shared" si="43"/>
        <v/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x14ac:dyDescent="0.15">
      <c r="A200" s="4"/>
      <c r="B200" s="38" t="str">
        <f t="shared" si="46"/>
        <v/>
      </c>
      <c r="C200" s="19"/>
      <c r="D200" s="39" t="str">
        <f>IF(ISNUMBER(C200),AVERAGE(Data),"")</f>
        <v/>
      </c>
      <c r="E200" s="40" t="str">
        <f t="shared" ca="1" si="44"/>
        <v/>
      </c>
      <c r="F200" s="19" t="str">
        <f>IF(ISNUMBER(C200),MEDIAN(Range),"")</f>
        <v/>
      </c>
      <c r="G200" s="39" t="str">
        <f t="shared" si="45"/>
        <v/>
      </c>
      <c r="H200" s="39" t="str">
        <f t="shared" si="42"/>
        <v/>
      </c>
      <c r="I200" s="39" t="str">
        <f t="shared" si="43"/>
        <v/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x14ac:dyDescent="0.15">
      <c r="A201" s="4"/>
      <c r="B201" s="38" t="str">
        <f t="shared" si="46"/>
        <v/>
      </c>
      <c r="C201" s="19"/>
      <c r="D201" s="39" t="str">
        <f>IF(ISNUMBER(C201),AVERAGE(Data),"")</f>
        <v/>
      </c>
      <c r="E201" s="40" t="str">
        <f t="shared" ca="1" si="44"/>
        <v/>
      </c>
      <c r="F201" s="19" t="str">
        <f>IF(ISNUMBER(C201),MEDIAN(Range),"")</f>
        <v/>
      </c>
      <c r="G201" s="39" t="str">
        <f t="shared" si="45"/>
        <v/>
      </c>
      <c r="H201" s="39" t="str">
        <f t="shared" si="42"/>
        <v/>
      </c>
      <c r="I201" s="39" t="str">
        <f t="shared" si="43"/>
        <v/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x14ac:dyDescent="0.15">
      <c r="A202" s="4"/>
      <c r="B202" s="38" t="str">
        <f t="shared" si="46"/>
        <v/>
      </c>
      <c r="C202" s="19"/>
      <c r="D202" s="39" t="str">
        <f>IF(ISNUMBER(C202),AVERAGE(Data),"")</f>
        <v/>
      </c>
      <c r="E202" s="40" t="str">
        <f t="shared" ca="1" si="44"/>
        <v/>
      </c>
      <c r="F202" s="19" t="str">
        <f>IF(ISNUMBER(C202),MEDIAN(Range),"")</f>
        <v/>
      </c>
      <c r="G202" s="39" t="str">
        <f t="shared" si="45"/>
        <v/>
      </c>
      <c r="H202" s="39" t="str">
        <f t="shared" si="42"/>
        <v/>
      </c>
      <c r="I202" s="39" t="str">
        <f t="shared" si="43"/>
        <v/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x14ac:dyDescent="0.15">
      <c r="A203" s="4"/>
      <c r="B203" s="38" t="str">
        <f t="shared" si="46"/>
        <v/>
      </c>
      <c r="C203" s="19"/>
      <c r="D203" s="39" t="str">
        <f>IF(ISNUMBER(C203),AVERAGE(Data),"")</f>
        <v/>
      </c>
      <c r="E203" s="40" t="str">
        <f t="shared" ca="1" si="44"/>
        <v/>
      </c>
      <c r="F203" s="19" t="str">
        <f>IF(ISNUMBER(C203),MEDIAN(Range),"")</f>
        <v/>
      </c>
      <c r="G203" s="39" t="str">
        <f t="shared" si="45"/>
        <v/>
      </c>
      <c r="H203" s="39" t="str">
        <f t="shared" si="42"/>
        <v/>
      </c>
      <c r="I203" s="39" t="str">
        <f t="shared" si="43"/>
        <v/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x14ac:dyDescent="0.15"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x14ac:dyDescent="0.15"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x14ac:dyDescent="0.15"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x14ac:dyDescent="0.15"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x14ac:dyDescent="0.15"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0:41" x14ac:dyDescent="0.15"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0:41" x14ac:dyDescent="0.15"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0:41" x14ac:dyDescent="0.15"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0:41" x14ac:dyDescent="0.15"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0:41" x14ac:dyDescent="0.15"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0:41" x14ac:dyDescent="0.15"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0:41" x14ac:dyDescent="0.15"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0:41" x14ac:dyDescent="0.15"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0:41" x14ac:dyDescent="0.15"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</sheetData>
  <pageMargins left="0.5" right="0.5" top="0.5" bottom="0.5" header="0.5" footer="0.5"/>
  <pageSetup scale="69" orientation="landscape" horizontalDpi="360" verticalDpi="36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3"/>
  <sheetViews>
    <sheetView showGridLines="0" workbookViewId="0">
      <selection activeCell="D27" sqref="D27"/>
    </sheetView>
  </sheetViews>
  <sheetFormatPr baseColWidth="10" defaultColWidth="8.83203125" defaultRowHeight="13" x14ac:dyDescent="0.15"/>
  <cols>
    <col min="1" max="1" width="1.5" customWidth="1"/>
    <col min="2" max="2" width="5.5" customWidth="1"/>
  </cols>
  <sheetData>
    <row r="13" spans="2:2" ht="35" customHeight="1" x14ac:dyDescent="0.35">
      <c r="B13" s="53" t="s">
        <v>153</v>
      </c>
    </row>
  </sheetData>
  <sheetProtection password="CBAB" sheet="1" objects="1" scenarios="1"/>
  <pageMargins left="0.75" right="0.75" top="1" bottom="1" header="0.5" footer="0.5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IV65536"/>
  <sheetViews>
    <sheetView workbookViewId="0"/>
  </sheetViews>
  <sheetFormatPr baseColWidth="10" defaultColWidth="8.83203125" defaultRowHeight="13" x14ac:dyDescent="0.15"/>
  <sheetData>
    <row r="1" spans="1:1" x14ac:dyDescent="0.15">
      <c r="A1" s="49" t="s">
        <v>154</v>
      </c>
    </row>
    <row r="65536" spans="256:256" x14ac:dyDescent="0.15">
      <c r="IV65536" s="49" t="s">
        <v>154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XmR Template - Mean Basis</vt:lpstr>
      <vt:lpstr>XmR Template - Median Basis</vt:lpstr>
      <vt:lpstr>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 and Moving Range</dc:title>
  <dc:creator>MoreSteam.com</dc:creator>
  <dc:description>Version 2.5, August 4, 2009
® Copyright 2000-2009 MoreSteam.com, LLC
All Rights Reserved</dc:description>
  <cp:lastModifiedBy>Lightfoot, Troy</cp:lastModifiedBy>
  <cp:lastPrinted>2002-04-17T18:56:45Z</cp:lastPrinted>
  <dcterms:created xsi:type="dcterms:W3CDTF">2002-04-11T02:07:12Z</dcterms:created>
  <dcterms:modified xsi:type="dcterms:W3CDTF">2023-11-16T20:38:47Z</dcterms:modified>
</cp:coreProperties>
</file>