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Бутовецкая Софья\ВГУ\Проект счётной палаты\Документы для ВГУ\4_Государственные программы ВО\Отчеты ГП ВО 2020\Развитие культуры\"/>
    </mc:Choice>
  </mc:AlternateContent>
  <bookViews>
    <workbookView xWindow="0" yWindow="0" windowWidth="16380" windowHeight="8196" activeTab="1"/>
  </bookViews>
  <sheets>
    <sheet name="табл6.1 План" sheetId="1" r:id="rId1"/>
    <sheet name="табл8План" sheetId="2" r:id="rId2"/>
    <sheet name="табл 9 показатели" sheetId="3" r:id="rId3"/>
    <sheet name="табл 10" sheetId="4" r:id="rId4"/>
    <sheet name="табл 11" sheetId="5" r:id="rId5"/>
    <sheet name="12. Источники" sheetId="6" r:id="rId6"/>
    <sheet name="13. Субсидии" sheetId="7" r:id="rId7"/>
  </sheets>
  <externalReferences>
    <externalReference r:id="rId8"/>
  </externalReferences>
  <definedNames>
    <definedName name="wrn.ДинамикаФАИП20022004." localSheetId="0">{#N/A,#N/A,FALSE,"ФАИПпрогНЕпрогЧасть2000-04отрас"}</definedName>
    <definedName name="wrn.ДинамикаФАИП20022004." localSheetId="1">{#N/A,#N/A,FALSE,"ФАИПпрогНЕпрогЧасть2000-04отрас"}</definedName>
    <definedName name="wrn.ДинамикаФАИП20022004.">{#N/A,#N/A,FALSE,"ФАИПпрогНЕпрогЧасть2000-04отрас"}</definedName>
    <definedName name="_xlnm.Print_Titles" localSheetId="6">'13. Субсидии'!$B:$D,'13. Субсидии'!$6:$8</definedName>
    <definedName name="_xlnm.Print_Titles" localSheetId="1">табл8План!$5:$7</definedName>
    <definedName name="_xlnm.Print_Area" localSheetId="5">'12. Источники'!$A$1:$F$148</definedName>
    <definedName name="_xlnm.Print_Area" localSheetId="6">'13. Субсидии'!$A$1:$BW$94</definedName>
    <definedName name="_xlnm.Print_Area" localSheetId="3">'табл 10'!$A$1:$U$277</definedName>
    <definedName name="_xlnm.Print_Area" localSheetId="2">'табл 9 показатели'!$A$1:$I$96</definedName>
    <definedName name="_xlnm.Print_Area" localSheetId="0">'табл6.1 План'!$A$1:$G$143</definedName>
    <definedName name="_xlnm.Print_Area" localSheetId="1">табл8План!$A$1:$D$65</definedName>
    <definedName name="счет" localSheetId="1">#REF!</definedName>
    <definedName name="счет">#REF!</definedName>
  </definedNames>
  <calcPr calcId="152511" fullCalcOnLoad="1"/>
</workbook>
</file>

<file path=xl/calcChain.xml><?xml version="1.0" encoding="utf-8"?>
<calcChain xmlns="http://schemas.openxmlformats.org/spreadsheetml/2006/main">
  <c r="F104" i="6" l="1"/>
  <c r="E104" i="6"/>
  <c r="E95" i="6" s="1"/>
  <c r="F109" i="6"/>
  <c r="E109" i="6"/>
  <c r="B3" i="7"/>
  <c r="G20" i="7"/>
  <c r="H20" i="7"/>
  <c r="H17" i="7" s="1"/>
  <c r="I20" i="7"/>
  <c r="J20" i="7"/>
  <c r="K20" i="7"/>
  <c r="L20" i="7"/>
  <c r="M20" i="7"/>
  <c r="M19" i="7" s="1"/>
  <c r="N20" i="7"/>
  <c r="O20" i="7"/>
  <c r="O19" i="7" s="1"/>
  <c r="P20" i="7"/>
  <c r="P17" i="7" s="1"/>
  <c r="Q20" i="7"/>
  <c r="R20" i="7"/>
  <c r="S20" i="7"/>
  <c r="T20" i="7"/>
  <c r="U20" i="7"/>
  <c r="U19" i="7" s="1"/>
  <c r="V20" i="7"/>
  <c r="W20" i="7"/>
  <c r="W19" i="7" s="1"/>
  <c r="X20" i="7"/>
  <c r="X19" i="7" s="1"/>
  <c r="Y20" i="7"/>
  <c r="Z20" i="7"/>
  <c r="AA20" i="7"/>
  <c r="AB20" i="7"/>
  <c r="AC20" i="7"/>
  <c r="AC19" i="7" s="1"/>
  <c r="AD20" i="7"/>
  <c r="AE20" i="7"/>
  <c r="AE19" i="7" s="1"/>
  <c r="AF20" i="7"/>
  <c r="AF19" i="7" s="1"/>
  <c r="AG20" i="7"/>
  <c r="AG19" i="7" s="1"/>
  <c r="AH20" i="7"/>
  <c r="AI20" i="7"/>
  <c r="AJ20" i="7"/>
  <c r="AK20" i="7"/>
  <c r="AL20" i="7"/>
  <c r="AM20" i="7"/>
  <c r="AM19" i="7" s="1"/>
  <c r="AN20" i="7"/>
  <c r="AN19" i="7" s="1"/>
  <c r="AO20" i="7"/>
  <c r="AO19" i="7" s="1"/>
  <c r="AP20" i="7"/>
  <c r="AQ20" i="7"/>
  <c r="AR20" i="7"/>
  <c r="AS20" i="7"/>
  <c r="AT20" i="7"/>
  <c r="AU20" i="7"/>
  <c r="AU19" i="7" s="1"/>
  <c r="AV20" i="7"/>
  <c r="AV19" i="7" s="1"/>
  <c r="AW20" i="7"/>
  <c r="AW19" i="7" s="1"/>
  <c r="AX20" i="7"/>
  <c r="AY20" i="7"/>
  <c r="AZ20" i="7"/>
  <c r="BA20" i="7"/>
  <c r="BB20" i="7"/>
  <c r="BC20" i="7"/>
  <c r="BC19" i="7" s="1"/>
  <c r="BD20" i="7"/>
  <c r="BD19" i="7" s="1"/>
  <c r="BE20" i="7"/>
  <c r="BE19" i="7" s="1"/>
  <c r="BF20" i="7"/>
  <c r="BG20" i="7"/>
  <c r="BH20" i="7"/>
  <c r="BI20" i="7"/>
  <c r="BI19" i="7" s="1"/>
  <c r="BJ20" i="7"/>
  <c r="BK20" i="7"/>
  <c r="BK19" i="7" s="1"/>
  <c r="BL20" i="7"/>
  <c r="BM20" i="7"/>
  <c r="BN20" i="7"/>
  <c r="BO20" i="7"/>
  <c r="BP20" i="7"/>
  <c r="BQ20" i="7"/>
  <c r="BR20" i="7"/>
  <c r="BS20" i="7"/>
  <c r="BT20" i="7"/>
  <c r="BU20" i="7"/>
  <c r="BV20" i="7"/>
  <c r="BW20" i="7"/>
  <c r="G21" i="7"/>
  <c r="H21" i="7"/>
  <c r="H19" i="7" s="1"/>
  <c r="I21" i="7"/>
  <c r="J21" i="7"/>
  <c r="K21" i="7"/>
  <c r="K18" i="7" s="1"/>
  <c r="K15" i="7" s="1"/>
  <c r="L21" i="7"/>
  <c r="M21" i="7"/>
  <c r="N21" i="7"/>
  <c r="O21" i="7"/>
  <c r="P21" i="7"/>
  <c r="P19" i="7" s="1"/>
  <c r="Q21" i="7"/>
  <c r="R21" i="7"/>
  <c r="S21" i="7"/>
  <c r="S18" i="7" s="1"/>
  <c r="S15" i="7" s="1"/>
  <c r="T21" i="7"/>
  <c r="U21" i="7"/>
  <c r="V21" i="7"/>
  <c r="W21" i="7"/>
  <c r="X21" i="7"/>
  <c r="Y21" i="7"/>
  <c r="Z21" i="7"/>
  <c r="AA21" i="7"/>
  <c r="AA18" i="7" s="1"/>
  <c r="AA15" i="7" s="1"/>
  <c r="AB21" i="7"/>
  <c r="AC21" i="7"/>
  <c r="AD21" i="7"/>
  <c r="AE21" i="7"/>
  <c r="AF21" i="7"/>
  <c r="AG21" i="7"/>
  <c r="AH21" i="7"/>
  <c r="AI21" i="7"/>
  <c r="AI18" i="7" s="1"/>
  <c r="AI15" i="7" s="1"/>
  <c r="AJ21" i="7"/>
  <c r="AK21" i="7"/>
  <c r="AL21" i="7"/>
  <c r="AM21" i="7"/>
  <c r="AN21" i="7"/>
  <c r="AO21" i="7"/>
  <c r="AP21" i="7"/>
  <c r="AQ21" i="7"/>
  <c r="AQ18" i="7" s="1"/>
  <c r="AQ15" i="7" s="1"/>
  <c r="AR21" i="7"/>
  <c r="AS21" i="7"/>
  <c r="AT21" i="7"/>
  <c r="AU21" i="7"/>
  <c r="AV21" i="7"/>
  <c r="AW21" i="7"/>
  <c r="AX21" i="7"/>
  <c r="AY21" i="7"/>
  <c r="AY18" i="7" s="1"/>
  <c r="AY15" i="7" s="1"/>
  <c r="AZ21" i="7"/>
  <c r="BA21" i="7"/>
  <c r="BB21" i="7"/>
  <c r="BC21" i="7"/>
  <c r="BD21" i="7"/>
  <c r="BE21" i="7"/>
  <c r="BF21" i="7"/>
  <c r="BG21" i="7"/>
  <c r="BG18" i="7" s="1"/>
  <c r="BG15" i="7" s="1"/>
  <c r="BH21" i="7"/>
  <c r="BI21" i="7"/>
  <c r="BJ21" i="7"/>
  <c r="BK21" i="7"/>
  <c r="BL21" i="7"/>
  <c r="BM21" i="7"/>
  <c r="BN21" i="7"/>
  <c r="BO21" i="7"/>
  <c r="BO18" i="7" s="1"/>
  <c r="BO15" i="7" s="1"/>
  <c r="BP21" i="7"/>
  <c r="BQ21" i="7"/>
  <c r="BR21" i="7"/>
  <c r="BS21" i="7"/>
  <c r="BT21" i="7"/>
  <c r="BU21" i="7"/>
  <c r="BV21" i="7"/>
  <c r="BW21" i="7"/>
  <c r="BW18" i="7" s="1"/>
  <c r="BW15" i="7" s="1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E23" i="7"/>
  <c r="F23" i="7"/>
  <c r="F20" i="7" s="1"/>
  <c r="E24" i="7"/>
  <c r="E21" i="7" s="1"/>
  <c r="E18" i="7" s="1"/>
  <c r="E15" i="7" s="1"/>
  <c r="F24" i="7"/>
  <c r="F21" i="7" s="1"/>
  <c r="H25" i="7"/>
  <c r="P25" i="7"/>
  <c r="X25" i="7"/>
  <c r="AF25" i="7"/>
  <c r="AN25" i="7"/>
  <c r="AV25" i="7"/>
  <c r="BD25" i="7"/>
  <c r="BL25" i="7"/>
  <c r="BT25" i="7"/>
  <c r="G26" i="7"/>
  <c r="G25" i="7" s="1"/>
  <c r="H26" i="7"/>
  <c r="I26" i="7"/>
  <c r="I25" i="7" s="1"/>
  <c r="J26" i="7"/>
  <c r="J25" i="7" s="1"/>
  <c r="K26" i="7"/>
  <c r="K25" i="7" s="1"/>
  <c r="L26" i="7"/>
  <c r="L25" i="7" s="1"/>
  <c r="M26" i="7"/>
  <c r="M25" i="7" s="1"/>
  <c r="N26" i="7"/>
  <c r="O26" i="7"/>
  <c r="O25" i="7" s="1"/>
  <c r="P26" i="7"/>
  <c r="Q26" i="7"/>
  <c r="Q25" i="7" s="1"/>
  <c r="R26" i="7"/>
  <c r="R25" i="7" s="1"/>
  <c r="S26" i="7"/>
  <c r="S25" i="7" s="1"/>
  <c r="T26" i="7"/>
  <c r="T25" i="7" s="1"/>
  <c r="U26" i="7"/>
  <c r="U25" i="7" s="1"/>
  <c r="V26" i="7"/>
  <c r="W26" i="7"/>
  <c r="W25" i="7" s="1"/>
  <c r="X26" i="7"/>
  <c r="Y26" i="7"/>
  <c r="Y17" i="7" s="1"/>
  <c r="Z26" i="7"/>
  <c r="Z25" i="7" s="1"/>
  <c r="AA26" i="7"/>
  <c r="AA25" i="7" s="1"/>
  <c r="AB26" i="7"/>
  <c r="AB25" i="7" s="1"/>
  <c r="AC26" i="7"/>
  <c r="AC25" i="7" s="1"/>
  <c r="AD26" i="7"/>
  <c r="AE26" i="7"/>
  <c r="AE25" i="7" s="1"/>
  <c r="AF26" i="7"/>
  <c r="AG26" i="7"/>
  <c r="AG17" i="7" s="1"/>
  <c r="AH26" i="7"/>
  <c r="AH25" i="7" s="1"/>
  <c r="AI26" i="7"/>
  <c r="AI25" i="7" s="1"/>
  <c r="AJ26" i="7"/>
  <c r="AJ25" i="7" s="1"/>
  <c r="AK26" i="7"/>
  <c r="AK25" i="7" s="1"/>
  <c r="AL26" i="7"/>
  <c r="AM26" i="7"/>
  <c r="AM25" i="7" s="1"/>
  <c r="AN26" i="7"/>
  <c r="AO26" i="7"/>
  <c r="AO17" i="7" s="1"/>
  <c r="AP26" i="7"/>
  <c r="AP25" i="7" s="1"/>
  <c r="AQ26" i="7"/>
  <c r="AQ25" i="7" s="1"/>
  <c r="AR26" i="7"/>
  <c r="AR25" i="7" s="1"/>
  <c r="AS26" i="7"/>
  <c r="AS25" i="7" s="1"/>
  <c r="AT26" i="7"/>
  <c r="AU26" i="7"/>
  <c r="AU25" i="7" s="1"/>
  <c r="AV26" i="7"/>
  <c r="AW26" i="7"/>
  <c r="AW17" i="7" s="1"/>
  <c r="AX26" i="7"/>
  <c r="AX25" i="7" s="1"/>
  <c r="AY26" i="7"/>
  <c r="AY25" i="7" s="1"/>
  <c r="AZ26" i="7"/>
  <c r="AZ25" i="7" s="1"/>
  <c r="BA26" i="7"/>
  <c r="BA25" i="7" s="1"/>
  <c r="BB26" i="7"/>
  <c r="BC26" i="7"/>
  <c r="BC25" i="7" s="1"/>
  <c r="BD26" i="7"/>
  <c r="BE26" i="7"/>
  <c r="BE25" i="7" s="1"/>
  <c r="BF26" i="7"/>
  <c r="BF25" i="7" s="1"/>
  <c r="BG26" i="7"/>
  <c r="BG25" i="7" s="1"/>
  <c r="BH26" i="7"/>
  <c r="BH25" i="7" s="1"/>
  <c r="BI26" i="7"/>
  <c r="BI25" i="7" s="1"/>
  <c r="BJ26" i="7"/>
  <c r="BK26" i="7"/>
  <c r="BK25" i="7" s="1"/>
  <c r="BL26" i="7"/>
  <c r="BM26" i="7"/>
  <c r="BM25" i="7" s="1"/>
  <c r="BN26" i="7"/>
  <c r="BN25" i="7" s="1"/>
  <c r="BO26" i="7"/>
  <c r="BO25" i="7" s="1"/>
  <c r="BP26" i="7"/>
  <c r="BP25" i="7" s="1"/>
  <c r="BQ26" i="7"/>
  <c r="BQ25" i="7" s="1"/>
  <c r="BR26" i="7"/>
  <c r="BS26" i="7"/>
  <c r="BS25" i="7" s="1"/>
  <c r="BT26" i="7"/>
  <c r="BU26" i="7"/>
  <c r="BU25" i="7" s="1"/>
  <c r="BV26" i="7"/>
  <c r="BV25" i="7" s="1"/>
  <c r="BW26" i="7"/>
  <c r="BW25" i="7" s="1"/>
  <c r="G27" i="7"/>
  <c r="H27" i="7"/>
  <c r="I27" i="7"/>
  <c r="J27" i="7"/>
  <c r="K27" i="7"/>
  <c r="L27" i="7"/>
  <c r="M27" i="7"/>
  <c r="N27" i="7"/>
  <c r="N25" i="7" s="1"/>
  <c r="O27" i="7"/>
  <c r="P27" i="7"/>
  <c r="Q27" i="7"/>
  <c r="R27" i="7"/>
  <c r="S27" i="7"/>
  <c r="T27" i="7"/>
  <c r="U27" i="7"/>
  <c r="V27" i="7"/>
  <c r="V25" i="7" s="1"/>
  <c r="W27" i="7"/>
  <c r="X27" i="7"/>
  <c r="Y27" i="7"/>
  <c r="Z27" i="7"/>
  <c r="AA27" i="7"/>
  <c r="AB27" i="7"/>
  <c r="AC27" i="7"/>
  <c r="AD27" i="7"/>
  <c r="AD25" i="7" s="1"/>
  <c r="AE27" i="7"/>
  <c r="AF27" i="7"/>
  <c r="AG27" i="7"/>
  <c r="AH27" i="7"/>
  <c r="AI27" i="7"/>
  <c r="AJ27" i="7"/>
  <c r="AK27" i="7"/>
  <c r="AL27" i="7"/>
  <c r="AL25" i="7" s="1"/>
  <c r="AM27" i="7"/>
  <c r="AN27" i="7"/>
  <c r="AO27" i="7"/>
  <c r="AP27" i="7"/>
  <c r="AQ27" i="7"/>
  <c r="AR27" i="7"/>
  <c r="AS27" i="7"/>
  <c r="AT27" i="7"/>
  <c r="AT25" i="7" s="1"/>
  <c r="AU27" i="7"/>
  <c r="AV27" i="7"/>
  <c r="AW27" i="7"/>
  <c r="AX27" i="7"/>
  <c r="AY27" i="7"/>
  <c r="AZ27" i="7"/>
  <c r="BA27" i="7"/>
  <c r="BB27" i="7"/>
  <c r="BB25" i="7" s="1"/>
  <c r="BC27" i="7"/>
  <c r="BD27" i="7"/>
  <c r="BE27" i="7"/>
  <c r="BF27" i="7"/>
  <c r="BG27" i="7"/>
  <c r="BH27" i="7"/>
  <c r="BI27" i="7"/>
  <c r="BJ27" i="7"/>
  <c r="BJ25" i="7" s="1"/>
  <c r="BK27" i="7"/>
  <c r="BL27" i="7"/>
  <c r="BM27" i="7"/>
  <c r="BN27" i="7"/>
  <c r="BO27" i="7"/>
  <c r="BP27" i="7"/>
  <c r="BQ27" i="7"/>
  <c r="BR27" i="7"/>
  <c r="BR25" i="7" s="1"/>
  <c r="BS27" i="7"/>
  <c r="BT27" i="7"/>
  <c r="BU27" i="7"/>
  <c r="BV27" i="7"/>
  <c r="BW27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E29" i="7"/>
  <c r="F29" i="7"/>
  <c r="F28" i="7" s="1"/>
  <c r="E30" i="7"/>
  <c r="E27" i="7" s="1"/>
  <c r="F30" i="7"/>
  <c r="F27" i="7" s="1"/>
  <c r="H31" i="7"/>
  <c r="I31" i="7"/>
  <c r="P31" i="7"/>
  <c r="Q31" i="7"/>
  <c r="X31" i="7"/>
  <c r="AF31" i="7"/>
  <c r="AG31" i="7"/>
  <c r="AN31" i="7"/>
  <c r="AO31" i="7"/>
  <c r="AV31" i="7"/>
  <c r="AW31" i="7"/>
  <c r="BD31" i="7"/>
  <c r="BL31" i="7"/>
  <c r="BM31" i="7"/>
  <c r="BT31" i="7"/>
  <c r="BU31" i="7"/>
  <c r="G32" i="7"/>
  <c r="G31" i="7" s="1"/>
  <c r="H32" i="7"/>
  <c r="I32" i="7"/>
  <c r="J32" i="7"/>
  <c r="K32" i="7"/>
  <c r="L32" i="7"/>
  <c r="L31" i="7" s="1"/>
  <c r="M32" i="7"/>
  <c r="M31" i="7" s="1"/>
  <c r="N32" i="7"/>
  <c r="N31" i="7" s="1"/>
  <c r="O32" i="7"/>
  <c r="O31" i="7" s="1"/>
  <c r="P32" i="7"/>
  <c r="Q32" i="7"/>
  <c r="R32" i="7"/>
  <c r="S32" i="7"/>
  <c r="T32" i="7"/>
  <c r="T31" i="7" s="1"/>
  <c r="U32" i="7"/>
  <c r="U31" i="7" s="1"/>
  <c r="V32" i="7"/>
  <c r="V31" i="7" s="1"/>
  <c r="W32" i="7"/>
  <c r="W31" i="7" s="1"/>
  <c r="X32" i="7"/>
  <c r="Y32" i="7"/>
  <c r="Y31" i="7" s="1"/>
  <c r="Z32" i="7"/>
  <c r="AA32" i="7"/>
  <c r="AB32" i="7"/>
  <c r="AB31" i="7" s="1"/>
  <c r="AC32" i="7"/>
  <c r="AC31" i="7" s="1"/>
  <c r="AD32" i="7"/>
  <c r="AD31" i="7" s="1"/>
  <c r="AE32" i="7"/>
  <c r="AE31" i="7" s="1"/>
  <c r="AF32" i="7"/>
  <c r="AG32" i="7"/>
  <c r="AH32" i="7"/>
  <c r="AI32" i="7"/>
  <c r="AJ32" i="7"/>
  <c r="AJ31" i="7" s="1"/>
  <c r="AK32" i="7"/>
  <c r="AK31" i="7" s="1"/>
  <c r="AL32" i="7"/>
  <c r="AL31" i="7" s="1"/>
  <c r="AM32" i="7"/>
  <c r="AM31" i="7" s="1"/>
  <c r="AN32" i="7"/>
  <c r="AO32" i="7"/>
  <c r="AP32" i="7"/>
  <c r="AQ32" i="7"/>
  <c r="AR32" i="7"/>
  <c r="AR31" i="7" s="1"/>
  <c r="AS32" i="7"/>
  <c r="AS31" i="7" s="1"/>
  <c r="AT32" i="7"/>
  <c r="AT31" i="7" s="1"/>
  <c r="AU32" i="7"/>
  <c r="AU31" i="7" s="1"/>
  <c r="AV32" i="7"/>
  <c r="AW32" i="7"/>
  <c r="AX32" i="7"/>
  <c r="AY32" i="7"/>
  <c r="AZ32" i="7"/>
  <c r="AZ31" i="7" s="1"/>
  <c r="BA32" i="7"/>
  <c r="BA31" i="7" s="1"/>
  <c r="BB32" i="7"/>
  <c r="BB31" i="7" s="1"/>
  <c r="BC32" i="7"/>
  <c r="BC31" i="7" s="1"/>
  <c r="BD32" i="7"/>
  <c r="BE32" i="7"/>
  <c r="BE31" i="7" s="1"/>
  <c r="BF32" i="7"/>
  <c r="BG32" i="7"/>
  <c r="BH32" i="7"/>
  <c r="BH31" i="7" s="1"/>
  <c r="BI32" i="7"/>
  <c r="BI31" i="7" s="1"/>
  <c r="BJ32" i="7"/>
  <c r="BJ31" i="7" s="1"/>
  <c r="BK32" i="7"/>
  <c r="BK31" i="7" s="1"/>
  <c r="BL32" i="7"/>
  <c r="BM32" i="7"/>
  <c r="BN32" i="7"/>
  <c r="BO32" i="7"/>
  <c r="BP32" i="7"/>
  <c r="BP31" i="7" s="1"/>
  <c r="BQ32" i="7"/>
  <c r="BQ31" i="7" s="1"/>
  <c r="BR32" i="7"/>
  <c r="BR31" i="7" s="1"/>
  <c r="BS32" i="7"/>
  <c r="BS31" i="7" s="1"/>
  <c r="BT32" i="7"/>
  <c r="BU32" i="7"/>
  <c r="BV32" i="7"/>
  <c r="BW32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E35" i="7"/>
  <c r="F35" i="7"/>
  <c r="F34" i="7" s="1"/>
  <c r="E36" i="7"/>
  <c r="E33" i="7" s="1"/>
  <c r="F36" i="7"/>
  <c r="F33" i="7" s="1"/>
  <c r="M42" i="7"/>
  <c r="M41" i="7" s="1"/>
  <c r="M40" i="7" s="1"/>
  <c r="N42" i="7"/>
  <c r="N41" i="7" s="1"/>
  <c r="N40" i="7" s="1"/>
  <c r="AR42" i="7"/>
  <c r="AR41" i="7" s="1"/>
  <c r="AR40" i="7" s="1"/>
  <c r="AS42" i="7"/>
  <c r="AS41" i="7" s="1"/>
  <c r="AS40" i="7" s="1"/>
  <c r="BD42" i="7"/>
  <c r="BD41" i="7" s="1"/>
  <c r="BD40" i="7" s="1"/>
  <c r="BI42" i="7"/>
  <c r="BI41" i="7" s="1"/>
  <c r="BI40" i="7" s="1"/>
  <c r="BJ42" i="7"/>
  <c r="BJ41" i="7" s="1"/>
  <c r="BJ40" i="7" s="1"/>
  <c r="F43" i="7"/>
  <c r="G43" i="7"/>
  <c r="N43" i="7"/>
  <c r="O43" i="7"/>
  <c r="Q43" i="7"/>
  <c r="V43" i="7"/>
  <c r="W43" i="7"/>
  <c r="AD43" i="7"/>
  <c r="AE43" i="7"/>
  <c r="AG43" i="7"/>
  <c r="AL43" i="7"/>
  <c r="AM43" i="7"/>
  <c r="AT43" i="7"/>
  <c r="AU43" i="7"/>
  <c r="AW43" i="7"/>
  <c r="BB43" i="7"/>
  <c r="BC43" i="7"/>
  <c r="BJ43" i="7"/>
  <c r="BK43" i="7"/>
  <c r="BM43" i="7"/>
  <c r="BR43" i="7"/>
  <c r="BS43" i="7"/>
  <c r="G44" i="7"/>
  <c r="H44" i="7"/>
  <c r="H43" i="7" s="1"/>
  <c r="I44" i="7"/>
  <c r="I43" i="7" s="1"/>
  <c r="J44" i="7"/>
  <c r="J43" i="7" s="1"/>
  <c r="K44" i="7"/>
  <c r="K43" i="7" s="1"/>
  <c r="L44" i="7"/>
  <c r="L43" i="7" s="1"/>
  <c r="M44" i="7"/>
  <c r="M43" i="7" s="1"/>
  <c r="N44" i="7"/>
  <c r="O44" i="7"/>
  <c r="P44" i="7"/>
  <c r="P43" i="7" s="1"/>
  <c r="Q44" i="7"/>
  <c r="R44" i="7"/>
  <c r="R43" i="7" s="1"/>
  <c r="S44" i="7"/>
  <c r="S43" i="7" s="1"/>
  <c r="T44" i="7"/>
  <c r="T43" i="7" s="1"/>
  <c r="U44" i="7"/>
  <c r="U43" i="7" s="1"/>
  <c r="V44" i="7"/>
  <c r="W44" i="7"/>
  <c r="X44" i="7"/>
  <c r="X43" i="7" s="1"/>
  <c r="Y44" i="7"/>
  <c r="Y43" i="7" s="1"/>
  <c r="Z44" i="7"/>
  <c r="Z43" i="7" s="1"/>
  <c r="AA44" i="7"/>
  <c r="AA43" i="7" s="1"/>
  <c r="AB44" i="7"/>
  <c r="AB43" i="7" s="1"/>
  <c r="AC44" i="7"/>
  <c r="AC43" i="7" s="1"/>
  <c r="AD44" i="7"/>
  <c r="AE44" i="7"/>
  <c r="AF44" i="7"/>
  <c r="AF43" i="7" s="1"/>
  <c r="AG44" i="7"/>
  <c r="AH44" i="7"/>
  <c r="AH43" i="7" s="1"/>
  <c r="AI44" i="7"/>
  <c r="AI43" i="7" s="1"/>
  <c r="AJ44" i="7"/>
  <c r="AJ43" i="7" s="1"/>
  <c r="AK44" i="7"/>
  <c r="AK43" i="7" s="1"/>
  <c r="AK42" i="7" s="1"/>
  <c r="AK41" i="7" s="1"/>
  <c r="AK40" i="7" s="1"/>
  <c r="AL44" i="7"/>
  <c r="AM44" i="7"/>
  <c r="AN44" i="7"/>
  <c r="AN43" i="7" s="1"/>
  <c r="AO44" i="7"/>
  <c r="AO43" i="7" s="1"/>
  <c r="AP44" i="7"/>
  <c r="AP43" i="7" s="1"/>
  <c r="AQ44" i="7"/>
  <c r="AQ43" i="7" s="1"/>
  <c r="AR44" i="7"/>
  <c r="AR43" i="7" s="1"/>
  <c r="AS44" i="7"/>
  <c r="AS43" i="7" s="1"/>
  <c r="AT44" i="7"/>
  <c r="AU44" i="7"/>
  <c r="AV44" i="7"/>
  <c r="AV43" i="7" s="1"/>
  <c r="AW44" i="7"/>
  <c r="AX44" i="7"/>
  <c r="AX43" i="7" s="1"/>
  <c r="AY44" i="7"/>
  <c r="AY43" i="7" s="1"/>
  <c r="AZ44" i="7"/>
  <c r="AZ43" i="7" s="1"/>
  <c r="BA44" i="7"/>
  <c r="BA43" i="7" s="1"/>
  <c r="BA42" i="7" s="1"/>
  <c r="BA41" i="7" s="1"/>
  <c r="BA40" i="7" s="1"/>
  <c r="BB44" i="7"/>
  <c r="BC44" i="7"/>
  <c r="BD44" i="7"/>
  <c r="BD43" i="7" s="1"/>
  <c r="BE44" i="7"/>
  <c r="BE43" i="7" s="1"/>
  <c r="BF44" i="7"/>
  <c r="BF43" i="7" s="1"/>
  <c r="BG44" i="7"/>
  <c r="BG43" i="7" s="1"/>
  <c r="BH44" i="7"/>
  <c r="BH43" i="7" s="1"/>
  <c r="BI44" i="7"/>
  <c r="BI43" i="7" s="1"/>
  <c r="BJ44" i="7"/>
  <c r="BK44" i="7"/>
  <c r="BL44" i="7"/>
  <c r="BL43" i="7" s="1"/>
  <c r="BM44" i="7"/>
  <c r="BN44" i="7"/>
  <c r="BN43" i="7" s="1"/>
  <c r="BO44" i="7"/>
  <c r="BO43" i="7" s="1"/>
  <c r="BP44" i="7"/>
  <c r="BP43" i="7" s="1"/>
  <c r="BQ44" i="7"/>
  <c r="BQ43" i="7" s="1"/>
  <c r="BQ42" i="7" s="1"/>
  <c r="BQ41" i="7" s="1"/>
  <c r="BQ40" i="7" s="1"/>
  <c r="BR44" i="7"/>
  <c r="BS44" i="7"/>
  <c r="BT44" i="7"/>
  <c r="BT43" i="7" s="1"/>
  <c r="BU44" i="7"/>
  <c r="BU43" i="7" s="1"/>
  <c r="BV44" i="7"/>
  <c r="BV43" i="7" s="1"/>
  <c r="BV42" i="7" s="1"/>
  <c r="BV41" i="7" s="1"/>
  <c r="BV40" i="7" s="1"/>
  <c r="BW44" i="7"/>
  <c r="BW43" i="7" s="1"/>
  <c r="E45" i="7"/>
  <c r="E44" i="7" s="1"/>
  <c r="E43" i="7" s="1"/>
  <c r="F45" i="7"/>
  <c r="F44" i="7" s="1"/>
  <c r="Y49" i="7"/>
  <c r="Z49" i="7"/>
  <c r="AO49" i="7"/>
  <c r="AP49" i="7"/>
  <c r="BE49" i="7"/>
  <c r="BU49" i="7"/>
  <c r="R50" i="7"/>
  <c r="S50" i="7"/>
  <c r="AH50" i="7"/>
  <c r="AI50" i="7"/>
  <c r="AX50" i="7"/>
  <c r="BI50" i="7"/>
  <c r="BJ50" i="7"/>
  <c r="BW50" i="7"/>
  <c r="E51" i="7"/>
  <c r="G51" i="7"/>
  <c r="N51" i="7"/>
  <c r="O51" i="7"/>
  <c r="X51" i="7"/>
  <c r="Z51" i="7"/>
  <c r="AA51" i="7"/>
  <c r="AF51" i="7"/>
  <c r="AH51" i="7"/>
  <c r="AI51" i="7"/>
  <c r="AN51" i="7"/>
  <c r="AP51" i="7"/>
  <c r="AQ51" i="7"/>
  <c r="AV51" i="7"/>
  <c r="AX51" i="7"/>
  <c r="AY51" i="7"/>
  <c r="BD51" i="7"/>
  <c r="BF51" i="7"/>
  <c r="BL51" i="7"/>
  <c r="BN51" i="7"/>
  <c r="BT51" i="7"/>
  <c r="BV51" i="7"/>
  <c r="BW51" i="7"/>
  <c r="G52" i="7"/>
  <c r="G50" i="7" s="1"/>
  <c r="H52" i="7"/>
  <c r="I52" i="7"/>
  <c r="J52" i="7"/>
  <c r="J51" i="7" s="1"/>
  <c r="K52" i="7"/>
  <c r="L52" i="7"/>
  <c r="M52" i="7"/>
  <c r="M51" i="7" s="1"/>
  <c r="N52" i="7"/>
  <c r="N50" i="7" s="1"/>
  <c r="O52" i="7"/>
  <c r="O50" i="7" s="1"/>
  <c r="P52" i="7"/>
  <c r="Q52" i="7"/>
  <c r="R52" i="7"/>
  <c r="R51" i="7" s="1"/>
  <c r="S52" i="7"/>
  <c r="S51" i="7" s="1"/>
  <c r="T52" i="7"/>
  <c r="U52" i="7"/>
  <c r="U50" i="7" s="1"/>
  <c r="V52" i="7"/>
  <c r="V50" i="7" s="1"/>
  <c r="W52" i="7"/>
  <c r="W50" i="7" s="1"/>
  <c r="X52" i="7"/>
  <c r="X50" i="7" s="1"/>
  <c r="X49" i="7" s="1"/>
  <c r="Y52" i="7"/>
  <c r="Y50" i="7" s="1"/>
  <c r="Z52" i="7"/>
  <c r="Z50" i="7" s="1"/>
  <c r="AA52" i="7"/>
  <c r="AA50" i="7" s="1"/>
  <c r="AB52" i="7"/>
  <c r="AC52" i="7"/>
  <c r="AC51" i="7" s="1"/>
  <c r="AD52" i="7"/>
  <c r="AD50" i="7" s="1"/>
  <c r="AE52" i="7"/>
  <c r="AE50" i="7" s="1"/>
  <c r="AF52" i="7"/>
  <c r="AF50" i="7" s="1"/>
  <c r="AF49" i="7" s="1"/>
  <c r="AG52" i="7"/>
  <c r="AG50" i="7" s="1"/>
  <c r="AG49" i="7" s="1"/>
  <c r="AH52" i="7"/>
  <c r="AI52" i="7"/>
  <c r="AJ52" i="7"/>
  <c r="AK52" i="7"/>
  <c r="AK50" i="7" s="1"/>
  <c r="AL52" i="7"/>
  <c r="AL50" i="7" s="1"/>
  <c r="AM52" i="7"/>
  <c r="AM50" i="7" s="1"/>
  <c r="AN52" i="7"/>
  <c r="AN50" i="7" s="1"/>
  <c r="AN49" i="7" s="1"/>
  <c r="AO52" i="7"/>
  <c r="AO50" i="7" s="1"/>
  <c r="AP52" i="7"/>
  <c r="AP50" i="7" s="1"/>
  <c r="AQ52" i="7"/>
  <c r="AQ50" i="7" s="1"/>
  <c r="AR52" i="7"/>
  <c r="AS52" i="7"/>
  <c r="AS51" i="7" s="1"/>
  <c r="AT52" i="7"/>
  <c r="AT50" i="7" s="1"/>
  <c r="AU52" i="7"/>
  <c r="AU50" i="7" s="1"/>
  <c r="AV52" i="7"/>
  <c r="AV50" i="7" s="1"/>
  <c r="AV49" i="7" s="1"/>
  <c r="AW52" i="7"/>
  <c r="AW50" i="7" s="1"/>
  <c r="AW49" i="7" s="1"/>
  <c r="AX52" i="7"/>
  <c r="AY52" i="7"/>
  <c r="AY50" i="7" s="1"/>
  <c r="AZ52" i="7"/>
  <c r="BA52" i="7"/>
  <c r="BA50" i="7" s="1"/>
  <c r="BB52" i="7"/>
  <c r="BB50" i="7" s="1"/>
  <c r="BC52" i="7"/>
  <c r="BC50" i="7" s="1"/>
  <c r="BD52" i="7"/>
  <c r="BD50" i="7" s="1"/>
  <c r="BD49" i="7" s="1"/>
  <c r="BE52" i="7"/>
  <c r="BE50" i="7" s="1"/>
  <c r="BF52" i="7"/>
  <c r="BF50" i="7" s="1"/>
  <c r="BG52" i="7"/>
  <c r="BG50" i="7" s="1"/>
  <c r="BH52" i="7"/>
  <c r="BI52" i="7"/>
  <c r="BI51" i="7" s="1"/>
  <c r="BJ52" i="7"/>
  <c r="BJ51" i="7" s="1"/>
  <c r="BK52" i="7"/>
  <c r="BK50" i="7" s="1"/>
  <c r="BL52" i="7"/>
  <c r="BL50" i="7" s="1"/>
  <c r="BL49" i="7" s="1"/>
  <c r="BM52" i="7"/>
  <c r="BM50" i="7" s="1"/>
  <c r="BM49" i="7" s="1"/>
  <c r="BN52" i="7"/>
  <c r="BN50" i="7" s="1"/>
  <c r="BO52" i="7"/>
  <c r="BO50" i="7" s="1"/>
  <c r="BP52" i="7"/>
  <c r="BQ52" i="7"/>
  <c r="BQ51" i="7" s="1"/>
  <c r="BR52" i="7"/>
  <c r="BR51" i="7" s="1"/>
  <c r="BS52" i="7"/>
  <c r="BS50" i="7" s="1"/>
  <c r="BT52" i="7"/>
  <c r="BT50" i="7" s="1"/>
  <c r="BT49" i="7" s="1"/>
  <c r="BU52" i="7"/>
  <c r="BU50" i="7" s="1"/>
  <c r="BV52" i="7"/>
  <c r="BV50" i="7" s="1"/>
  <c r="BV49" i="7" s="1"/>
  <c r="BW52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E54" i="7"/>
  <c r="E52" i="7" s="1"/>
  <c r="E50" i="7" s="1"/>
  <c r="F54" i="7"/>
  <c r="L56" i="7"/>
  <c r="M56" i="7"/>
  <c r="AR56" i="7"/>
  <c r="AS56" i="7"/>
  <c r="AK57" i="7"/>
  <c r="AL57" i="7"/>
  <c r="BQ57" i="7"/>
  <c r="BR57" i="7"/>
  <c r="N58" i="7"/>
  <c r="E58" i="7" s="1"/>
  <c r="N59" i="7"/>
  <c r="E59" i="7" s="1"/>
  <c r="O59" i="7"/>
  <c r="BB59" i="7"/>
  <c r="BC59" i="7"/>
  <c r="N60" i="7"/>
  <c r="O60" i="7"/>
  <c r="F60" i="7" s="1"/>
  <c r="BB60" i="7"/>
  <c r="BB58" i="7" s="1"/>
  <c r="BC60" i="7"/>
  <c r="BC58" i="7" s="1"/>
  <c r="E61" i="7"/>
  <c r="F61" i="7"/>
  <c r="K62" i="7"/>
  <c r="Q62" i="7"/>
  <c r="AA62" i="7"/>
  <c r="AH62" i="7"/>
  <c r="AI62" i="7"/>
  <c r="AY62" i="7"/>
  <c r="BG62" i="7"/>
  <c r="BI62" i="7"/>
  <c r="BK62" i="7"/>
  <c r="BS62" i="7"/>
  <c r="BT62" i="7"/>
  <c r="BW62" i="7"/>
  <c r="G63" i="7"/>
  <c r="H63" i="7"/>
  <c r="I63" i="7"/>
  <c r="J63" i="7"/>
  <c r="K63" i="7"/>
  <c r="L63" i="7"/>
  <c r="L62" i="7" s="1"/>
  <c r="M63" i="7"/>
  <c r="N63" i="7"/>
  <c r="O63" i="7"/>
  <c r="P63" i="7"/>
  <c r="Q63" i="7"/>
  <c r="R63" i="7"/>
  <c r="S63" i="7"/>
  <c r="T63" i="7"/>
  <c r="T62" i="7" s="1"/>
  <c r="U63" i="7"/>
  <c r="V63" i="7"/>
  <c r="W63" i="7"/>
  <c r="X63" i="7"/>
  <c r="Y63" i="7"/>
  <c r="Z63" i="7"/>
  <c r="AA63" i="7"/>
  <c r="AB63" i="7"/>
  <c r="AB62" i="7" s="1"/>
  <c r="AC63" i="7"/>
  <c r="AD63" i="7"/>
  <c r="AE63" i="7"/>
  <c r="AF63" i="7"/>
  <c r="AG63" i="7"/>
  <c r="AH63" i="7"/>
  <c r="AI63" i="7"/>
  <c r="AJ63" i="7"/>
  <c r="AJ62" i="7" s="1"/>
  <c r="AK63" i="7"/>
  <c r="AL63" i="7"/>
  <c r="AM63" i="7"/>
  <c r="AN63" i="7"/>
  <c r="AO63" i="7"/>
  <c r="AP63" i="7"/>
  <c r="AQ63" i="7"/>
  <c r="AR63" i="7"/>
  <c r="AR62" i="7" s="1"/>
  <c r="AS63" i="7"/>
  <c r="AT63" i="7"/>
  <c r="AU63" i="7"/>
  <c r="AV63" i="7"/>
  <c r="AW63" i="7"/>
  <c r="AX63" i="7"/>
  <c r="AY63" i="7"/>
  <c r="AZ63" i="7"/>
  <c r="AZ56" i="7" s="1"/>
  <c r="AZ47" i="7" s="1"/>
  <c r="BA63" i="7"/>
  <c r="BB63" i="7"/>
  <c r="BC63" i="7"/>
  <c r="BD63" i="7"/>
  <c r="BE63" i="7"/>
  <c r="BF63" i="7"/>
  <c r="BG63" i="7"/>
  <c r="BH63" i="7"/>
  <c r="BH56" i="7" s="1"/>
  <c r="BI63" i="7"/>
  <c r="BI56" i="7" s="1"/>
  <c r="BJ63" i="7"/>
  <c r="BK63" i="7"/>
  <c r="BL63" i="7"/>
  <c r="BM63" i="7"/>
  <c r="BN63" i="7"/>
  <c r="BO63" i="7"/>
  <c r="BP63" i="7"/>
  <c r="BP56" i="7" s="1"/>
  <c r="BQ63" i="7"/>
  <c r="BR63" i="7"/>
  <c r="BS63" i="7"/>
  <c r="BT63" i="7"/>
  <c r="BT56" i="7" s="1"/>
  <c r="BU63" i="7"/>
  <c r="BV63" i="7"/>
  <c r="BW63" i="7"/>
  <c r="E64" i="7"/>
  <c r="G64" i="7"/>
  <c r="H64" i="7"/>
  <c r="I64" i="7"/>
  <c r="I57" i="7" s="1"/>
  <c r="J64" i="7"/>
  <c r="K64" i="7"/>
  <c r="L64" i="7"/>
  <c r="M64" i="7"/>
  <c r="M57" i="7" s="1"/>
  <c r="N64" i="7"/>
  <c r="N57" i="7" s="1"/>
  <c r="O64" i="7"/>
  <c r="P64" i="7"/>
  <c r="Q64" i="7"/>
  <c r="Q57" i="7" s="1"/>
  <c r="R64" i="7"/>
  <c r="S64" i="7"/>
  <c r="T64" i="7"/>
  <c r="U64" i="7"/>
  <c r="U57" i="7" s="1"/>
  <c r="V64" i="7"/>
  <c r="V57" i="7" s="1"/>
  <c r="W64" i="7"/>
  <c r="X64" i="7"/>
  <c r="Y64" i="7"/>
  <c r="Y57" i="7" s="1"/>
  <c r="Z64" i="7"/>
  <c r="AA64" i="7"/>
  <c r="AB64" i="7"/>
  <c r="AC64" i="7"/>
  <c r="AC57" i="7" s="1"/>
  <c r="AD64" i="7"/>
  <c r="AE64" i="7"/>
  <c r="AF64" i="7"/>
  <c r="AG64" i="7"/>
  <c r="AG57" i="7" s="1"/>
  <c r="AG48" i="7" s="1"/>
  <c r="AH64" i="7"/>
  <c r="AI64" i="7"/>
  <c r="AJ64" i="7"/>
  <c r="AK64" i="7"/>
  <c r="AL64" i="7"/>
  <c r="AM64" i="7"/>
  <c r="AN64" i="7"/>
  <c r="AO64" i="7"/>
  <c r="AO57" i="7" s="1"/>
  <c r="AP64" i="7"/>
  <c r="AQ64" i="7"/>
  <c r="AQ62" i="7" s="1"/>
  <c r="AR64" i="7"/>
  <c r="AS64" i="7"/>
  <c r="AS57" i="7" s="1"/>
  <c r="AT64" i="7"/>
  <c r="AT57" i="7" s="1"/>
  <c r="AU64" i="7"/>
  <c r="AV64" i="7"/>
  <c r="AW64" i="7"/>
  <c r="AW57" i="7" s="1"/>
  <c r="AW48" i="7" s="1"/>
  <c r="AX64" i="7"/>
  <c r="AY64" i="7"/>
  <c r="AZ64" i="7"/>
  <c r="BA64" i="7"/>
  <c r="BA57" i="7" s="1"/>
  <c r="BB64" i="7"/>
  <c r="BB57" i="7" s="1"/>
  <c r="BC64" i="7"/>
  <c r="BD64" i="7"/>
  <c r="BE64" i="7"/>
  <c r="BE57" i="7" s="1"/>
  <c r="BF64" i="7"/>
  <c r="BG64" i="7"/>
  <c r="BH64" i="7"/>
  <c r="BI64" i="7"/>
  <c r="BI57" i="7" s="1"/>
  <c r="BJ64" i="7"/>
  <c r="BK64" i="7"/>
  <c r="BL64" i="7"/>
  <c r="BM64" i="7"/>
  <c r="BM57" i="7" s="1"/>
  <c r="BM48" i="7" s="1"/>
  <c r="BN64" i="7"/>
  <c r="BO64" i="7"/>
  <c r="BO62" i="7" s="1"/>
  <c r="BP64" i="7"/>
  <c r="BQ64" i="7"/>
  <c r="BQ62" i="7" s="1"/>
  <c r="BR64" i="7"/>
  <c r="BS64" i="7"/>
  <c r="BT64" i="7"/>
  <c r="BU64" i="7"/>
  <c r="BU57" i="7" s="1"/>
  <c r="BV64" i="7"/>
  <c r="BV57" i="7" s="1"/>
  <c r="BW64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E66" i="7"/>
  <c r="E63" i="7" s="1"/>
  <c r="F66" i="7"/>
  <c r="F63" i="7" s="1"/>
  <c r="E67" i="7"/>
  <c r="F67" i="7"/>
  <c r="F64" i="7" s="1"/>
  <c r="F57" i="7" s="1"/>
  <c r="G68" i="7"/>
  <c r="H68" i="7"/>
  <c r="I68" i="7"/>
  <c r="L68" i="7"/>
  <c r="O68" i="7"/>
  <c r="P68" i="7"/>
  <c r="T68" i="7"/>
  <c r="W68" i="7"/>
  <c r="X68" i="7"/>
  <c r="Y68" i="7"/>
  <c r="AB68" i="7"/>
  <c r="AE68" i="7"/>
  <c r="AF68" i="7"/>
  <c r="AJ68" i="7"/>
  <c r="AM68" i="7"/>
  <c r="AN68" i="7"/>
  <c r="AO68" i="7"/>
  <c r="AR68" i="7"/>
  <c r="AU68" i="7"/>
  <c r="AV68" i="7"/>
  <c r="AZ68" i="7"/>
  <c r="BC68" i="7"/>
  <c r="BD68" i="7"/>
  <c r="BE68" i="7"/>
  <c r="BH68" i="7"/>
  <c r="BK68" i="7"/>
  <c r="BL68" i="7"/>
  <c r="BP68" i="7"/>
  <c r="BS68" i="7"/>
  <c r="BT68" i="7"/>
  <c r="BU68" i="7"/>
  <c r="E69" i="7"/>
  <c r="G69" i="7"/>
  <c r="H69" i="7"/>
  <c r="I69" i="7"/>
  <c r="J69" i="7"/>
  <c r="K69" i="7"/>
  <c r="K68" i="7" s="1"/>
  <c r="L69" i="7"/>
  <c r="M69" i="7"/>
  <c r="M68" i="7" s="1"/>
  <c r="N69" i="7"/>
  <c r="O69" i="7"/>
  <c r="P69" i="7"/>
  <c r="Q69" i="7"/>
  <c r="Q68" i="7" s="1"/>
  <c r="R69" i="7"/>
  <c r="S69" i="7"/>
  <c r="S68" i="7" s="1"/>
  <c r="T69" i="7"/>
  <c r="U69" i="7"/>
  <c r="U68" i="7" s="1"/>
  <c r="V69" i="7"/>
  <c r="W69" i="7"/>
  <c r="X69" i="7"/>
  <c r="Y69" i="7"/>
  <c r="Z69" i="7"/>
  <c r="AA69" i="7"/>
  <c r="AA68" i="7" s="1"/>
  <c r="AB69" i="7"/>
  <c r="AC69" i="7"/>
  <c r="AC68" i="7" s="1"/>
  <c r="AD69" i="7"/>
  <c r="AE69" i="7"/>
  <c r="AF69" i="7"/>
  <c r="AG69" i="7"/>
  <c r="AG68" i="7" s="1"/>
  <c r="AH69" i="7"/>
  <c r="AI69" i="7"/>
  <c r="AI68" i="7" s="1"/>
  <c r="AJ69" i="7"/>
  <c r="AK69" i="7"/>
  <c r="AK68" i="7" s="1"/>
  <c r="AL69" i="7"/>
  <c r="AM69" i="7"/>
  <c r="AN69" i="7"/>
  <c r="AO69" i="7"/>
  <c r="AP69" i="7"/>
  <c r="AQ69" i="7"/>
  <c r="AQ68" i="7" s="1"/>
  <c r="AR69" i="7"/>
  <c r="AS69" i="7"/>
  <c r="AS68" i="7" s="1"/>
  <c r="AT69" i="7"/>
  <c r="AU69" i="7"/>
  <c r="AV69" i="7"/>
  <c r="AW69" i="7"/>
  <c r="AW68" i="7" s="1"/>
  <c r="AX69" i="7"/>
  <c r="AY69" i="7"/>
  <c r="AY68" i="7" s="1"/>
  <c r="AZ69" i="7"/>
  <c r="BA69" i="7"/>
  <c r="BA68" i="7" s="1"/>
  <c r="BB69" i="7"/>
  <c r="BC69" i="7"/>
  <c r="BD69" i="7"/>
  <c r="BE69" i="7"/>
  <c r="BF69" i="7"/>
  <c r="BG69" i="7"/>
  <c r="BG68" i="7" s="1"/>
  <c r="BH69" i="7"/>
  <c r="BI69" i="7"/>
  <c r="BI68" i="7" s="1"/>
  <c r="BJ69" i="7"/>
  <c r="BK69" i="7"/>
  <c r="BL69" i="7"/>
  <c r="BM69" i="7"/>
  <c r="BM68" i="7" s="1"/>
  <c r="BN69" i="7"/>
  <c r="BN68" i="7" s="1"/>
  <c r="BO69" i="7"/>
  <c r="BO68" i="7" s="1"/>
  <c r="BP69" i="7"/>
  <c r="BQ69" i="7"/>
  <c r="BQ68" i="7" s="1"/>
  <c r="BR69" i="7"/>
  <c r="BS69" i="7"/>
  <c r="BT69" i="7"/>
  <c r="BU69" i="7"/>
  <c r="BV69" i="7"/>
  <c r="BV68" i="7" s="1"/>
  <c r="BW69" i="7"/>
  <c r="BW68" i="7" s="1"/>
  <c r="G70" i="7"/>
  <c r="H70" i="7"/>
  <c r="I70" i="7"/>
  <c r="J70" i="7"/>
  <c r="K70" i="7"/>
  <c r="L70" i="7"/>
  <c r="M70" i="7"/>
  <c r="N70" i="7"/>
  <c r="N68" i="7" s="1"/>
  <c r="O70" i="7"/>
  <c r="P70" i="7"/>
  <c r="Q70" i="7"/>
  <c r="R70" i="7"/>
  <c r="S70" i="7"/>
  <c r="T70" i="7"/>
  <c r="U70" i="7"/>
  <c r="V70" i="7"/>
  <c r="V68" i="7" s="1"/>
  <c r="W70" i="7"/>
  <c r="X70" i="7"/>
  <c r="Y70" i="7"/>
  <c r="Z70" i="7"/>
  <c r="AA70" i="7"/>
  <c r="AB70" i="7"/>
  <c r="AC70" i="7"/>
  <c r="AD70" i="7"/>
  <c r="AD68" i="7" s="1"/>
  <c r="AE70" i="7"/>
  <c r="AF70" i="7"/>
  <c r="AG70" i="7"/>
  <c r="AH70" i="7"/>
  <c r="AI70" i="7"/>
  <c r="AJ70" i="7"/>
  <c r="AK70" i="7"/>
  <c r="AL70" i="7"/>
  <c r="AL68" i="7" s="1"/>
  <c r="AM70" i="7"/>
  <c r="AN70" i="7"/>
  <c r="AO70" i="7"/>
  <c r="AP70" i="7"/>
  <c r="AQ70" i="7"/>
  <c r="AR70" i="7"/>
  <c r="AS70" i="7"/>
  <c r="AT70" i="7"/>
  <c r="AT68" i="7" s="1"/>
  <c r="AU70" i="7"/>
  <c r="AV70" i="7"/>
  <c r="AW70" i="7"/>
  <c r="AX70" i="7"/>
  <c r="AY70" i="7"/>
  <c r="AZ70" i="7"/>
  <c r="BA70" i="7"/>
  <c r="BB70" i="7"/>
  <c r="BB68" i="7" s="1"/>
  <c r="BC70" i="7"/>
  <c r="BD70" i="7"/>
  <c r="BE70" i="7"/>
  <c r="BF70" i="7"/>
  <c r="BG70" i="7"/>
  <c r="BH70" i="7"/>
  <c r="BI70" i="7"/>
  <c r="BJ70" i="7"/>
  <c r="BJ68" i="7" s="1"/>
  <c r="BK70" i="7"/>
  <c r="BL70" i="7"/>
  <c r="BM70" i="7"/>
  <c r="BN70" i="7"/>
  <c r="BO70" i="7"/>
  <c r="BP70" i="7"/>
  <c r="BQ70" i="7"/>
  <c r="BR70" i="7"/>
  <c r="BR68" i="7" s="1"/>
  <c r="BS70" i="7"/>
  <c r="BT70" i="7"/>
  <c r="BU70" i="7"/>
  <c r="BV70" i="7"/>
  <c r="BW70" i="7"/>
  <c r="F71" i="7"/>
  <c r="G71" i="7"/>
  <c r="E71" i="7" s="1"/>
  <c r="E72" i="7"/>
  <c r="F72" i="7"/>
  <c r="F69" i="7" s="1"/>
  <c r="F68" i="7" s="1"/>
  <c r="E73" i="7"/>
  <c r="E70" i="7" s="1"/>
  <c r="E57" i="7" s="1"/>
  <c r="F73" i="7"/>
  <c r="F70" i="7" s="1"/>
  <c r="AC74" i="7"/>
  <c r="BI74" i="7"/>
  <c r="M75" i="7"/>
  <c r="N75" i="7"/>
  <c r="U75" i="7"/>
  <c r="V75" i="7"/>
  <c r="AC75" i="7"/>
  <c r="AK75" i="7"/>
  <c r="AL75" i="7"/>
  <c r="AS75" i="7"/>
  <c r="AT75" i="7"/>
  <c r="BA75" i="7"/>
  <c r="BB75" i="7"/>
  <c r="BI75" i="7"/>
  <c r="BJ75" i="7"/>
  <c r="BQ75" i="7"/>
  <c r="BR75" i="7"/>
  <c r="G76" i="7"/>
  <c r="N76" i="7"/>
  <c r="O76" i="7"/>
  <c r="V76" i="7"/>
  <c r="W76" i="7"/>
  <c r="AD76" i="7"/>
  <c r="AE76" i="7"/>
  <c r="AL76" i="7"/>
  <c r="AM76" i="7"/>
  <c r="AT76" i="7"/>
  <c r="AU76" i="7"/>
  <c r="BB76" i="7"/>
  <c r="BC76" i="7"/>
  <c r="BJ76" i="7"/>
  <c r="BK76" i="7"/>
  <c r="BR76" i="7"/>
  <c r="BS76" i="7"/>
  <c r="G77" i="7"/>
  <c r="G74" i="7" s="1"/>
  <c r="H77" i="7"/>
  <c r="H74" i="7" s="1"/>
  <c r="K77" i="7"/>
  <c r="K74" i="7" s="1"/>
  <c r="N77" i="7"/>
  <c r="N74" i="7" s="1"/>
  <c r="O77" i="7"/>
  <c r="O74" i="7" s="1"/>
  <c r="P77" i="7"/>
  <c r="P74" i="7" s="1"/>
  <c r="S77" i="7"/>
  <c r="S74" i="7" s="1"/>
  <c r="V77" i="7"/>
  <c r="W77" i="7"/>
  <c r="X77" i="7"/>
  <c r="X74" i="7" s="1"/>
  <c r="AA77" i="7"/>
  <c r="AA74" i="7" s="1"/>
  <c r="AD77" i="7"/>
  <c r="AE77" i="7"/>
  <c r="AF77" i="7"/>
  <c r="AF74" i="7" s="1"/>
  <c r="AI77" i="7"/>
  <c r="AI74" i="7" s="1"/>
  <c r="AL77" i="7"/>
  <c r="AL74" i="7" s="1"/>
  <c r="AM77" i="7"/>
  <c r="AM74" i="7" s="1"/>
  <c r="AN77" i="7"/>
  <c r="AN74" i="7" s="1"/>
  <c r="AQ77" i="7"/>
  <c r="AQ74" i="7" s="1"/>
  <c r="AT77" i="7"/>
  <c r="AT74" i="7" s="1"/>
  <c r="AU77" i="7"/>
  <c r="AU74" i="7" s="1"/>
  <c r="AV77" i="7"/>
  <c r="AV74" i="7" s="1"/>
  <c r="AY77" i="7"/>
  <c r="AY74" i="7" s="1"/>
  <c r="BB77" i="7"/>
  <c r="BB74" i="7" s="1"/>
  <c r="BC77" i="7"/>
  <c r="BC74" i="7" s="1"/>
  <c r="BD77" i="7"/>
  <c r="BD74" i="7" s="1"/>
  <c r="BG77" i="7"/>
  <c r="BG74" i="7" s="1"/>
  <c r="BJ77" i="7"/>
  <c r="BJ74" i="7" s="1"/>
  <c r="BK77" i="7"/>
  <c r="BK74" i="7" s="1"/>
  <c r="BL77" i="7"/>
  <c r="BL74" i="7" s="1"/>
  <c r="BO77" i="7"/>
  <c r="BO74" i="7" s="1"/>
  <c r="BR77" i="7"/>
  <c r="BR74" i="7" s="1"/>
  <c r="BS77" i="7"/>
  <c r="BS74" i="7" s="1"/>
  <c r="BT77" i="7"/>
  <c r="BT74" i="7" s="1"/>
  <c r="BW77" i="7"/>
  <c r="BW74" i="7" s="1"/>
  <c r="G78" i="7"/>
  <c r="G75" i="7" s="1"/>
  <c r="H78" i="7"/>
  <c r="H75" i="7" s="1"/>
  <c r="I78" i="7"/>
  <c r="J78" i="7"/>
  <c r="K78" i="7"/>
  <c r="K75" i="7" s="1"/>
  <c r="L78" i="7"/>
  <c r="L77" i="7" s="1"/>
  <c r="L74" i="7" s="1"/>
  <c r="M78" i="7"/>
  <c r="N78" i="7"/>
  <c r="O78" i="7"/>
  <c r="O75" i="7" s="1"/>
  <c r="P78" i="7"/>
  <c r="P75" i="7" s="1"/>
  <c r="Q78" i="7"/>
  <c r="R78" i="7"/>
  <c r="S78" i="7"/>
  <c r="S75" i="7" s="1"/>
  <c r="T78" i="7"/>
  <c r="T77" i="7" s="1"/>
  <c r="T74" i="7" s="1"/>
  <c r="U78" i="7"/>
  <c r="V78" i="7"/>
  <c r="W78" i="7"/>
  <c r="W75" i="7" s="1"/>
  <c r="X78" i="7"/>
  <c r="X75" i="7" s="1"/>
  <c r="Y78" i="7"/>
  <c r="Z78" i="7"/>
  <c r="AA78" i="7"/>
  <c r="AA75" i="7" s="1"/>
  <c r="AB78" i="7"/>
  <c r="AB77" i="7" s="1"/>
  <c r="AB74" i="7" s="1"/>
  <c r="AC78" i="7"/>
  <c r="AD78" i="7"/>
  <c r="AE78" i="7"/>
  <c r="AF78" i="7"/>
  <c r="AF75" i="7" s="1"/>
  <c r="AG78" i="7"/>
  <c r="AH78" i="7"/>
  <c r="AI78" i="7"/>
  <c r="AI75" i="7" s="1"/>
  <c r="AJ78" i="7"/>
  <c r="AJ77" i="7" s="1"/>
  <c r="AJ74" i="7" s="1"/>
  <c r="AK78" i="7"/>
  <c r="AL78" i="7"/>
  <c r="AM78" i="7"/>
  <c r="AM75" i="7" s="1"/>
  <c r="AN78" i="7"/>
  <c r="AN75" i="7" s="1"/>
  <c r="AO78" i="7"/>
  <c r="AP78" i="7"/>
  <c r="AQ78" i="7"/>
  <c r="AQ75" i="7" s="1"/>
  <c r="AR78" i="7"/>
  <c r="AR77" i="7" s="1"/>
  <c r="AR74" i="7" s="1"/>
  <c r="AS78" i="7"/>
  <c r="AT78" i="7"/>
  <c r="AU78" i="7"/>
  <c r="AU75" i="7" s="1"/>
  <c r="AV78" i="7"/>
  <c r="AV75" i="7" s="1"/>
  <c r="AW78" i="7"/>
  <c r="AX78" i="7"/>
  <c r="AY78" i="7"/>
  <c r="AY75" i="7" s="1"/>
  <c r="AZ78" i="7"/>
  <c r="AZ77" i="7" s="1"/>
  <c r="AZ74" i="7" s="1"/>
  <c r="BA78" i="7"/>
  <c r="BB78" i="7"/>
  <c r="BC78" i="7"/>
  <c r="BC75" i="7" s="1"/>
  <c r="BD78" i="7"/>
  <c r="BD75" i="7" s="1"/>
  <c r="BE78" i="7"/>
  <c r="BF78" i="7"/>
  <c r="BG78" i="7"/>
  <c r="BG75" i="7" s="1"/>
  <c r="BH78" i="7"/>
  <c r="BH77" i="7" s="1"/>
  <c r="BH74" i="7" s="1"/>
  <c r="BI78" i="7"/>
  <c r="BJ78" i="7"/>
  <c r="BK78" i="7"/>
  <c r="BK75" i="7" s="1"/>
  <c r="BL78" i="7"/>
  <c r="BL75" i="7" s="1"/>
  <c r="BM78" i="7"/>
  <c r="BN78" i="7"/>
  <c r="BO78" i="7"/>
  <c r="BO75" i="7" s="1"/>
  <c r="BP78" i="7"/>
  <c r="BP77" i="7" s="1"/>
  <c r="BP74" i="7" s="1"/>
  <c r="BQ78" i="7"/>
  <c r="BR78" i="7"/>
  <c r="BS78" i="7"/>
  <c r="BS75" i="7" s="1"/>
  <c r="BT78" i="7"/>
  <c r="BT75" i="7" s="1"/>
  <c r="BU78" i="7"/>
  <c r="BV78" i="7"/>
  <c r="BW78" i="7"/>
  <c r="BW75" i="7" s="1"/>
  <c r="G79" i="7"/>
  <c r="H79" i="7"/>
  <c r="H76" i="7" s="1"/>
  <c r="I79" i="7"/>
  <c r="I76" i="7" s="1"/>
  <c r="J79" i="7"/>
  <c r="J76" i="7" s="1"/>
  <c r="K79" i="7"/>
  <c r="K76" i="7" s="1"/>
  <c r="L79" i="7"/>
  <c r="L76" i="7" s="1"/>
  <c r="M79" i="7"/>
  <c r="M77" i="7" s="1"/>
  <c r="M74" i="7" s="1"/>
  <c r="N79" i="7"/>
  <c r="O79" i="7"/>
  <c r="P79" i="7"/>
  <c r="P76" i="7" s="1"/>
  <c r="Q79" i="7"/>
  <c r="Q76" i="7" s="1"/>
  <c r="R79" i="7"/>
  <c r="R76" i="7" s="1"/>
  <c r="S79" i="7"/>
  <c r="S76" i="7" s="1"/>
  <c r="T79" i="7"/>
  <c r="T76" i="7" s="1"/>
  <c r="U79" i="7"/>
  <c r="U77" i="7" s="1"/>
  <c r="U74" i="7" s="1"/>
  <c r="V79" i="7"/>
  <c r="W79" i="7"/>
  <c r="X79" i="7"/>
  <c r="X76" i="7" s="1"/>
  <c r="Y79" i="7"/>
  <c r="Y76" i="7" s="1"/>
  <c r="Z79" i="7"/>
  <c r="Z76" i="7" s="1"/>
  <c r="AA79" i="7"/>
  <c r="AA76" i="7" s="1"/>
  <c r="AB79" i="7"/>
  <c r="AB76" i="7" s="1"/>
  <c r="AC79" i="7"/>
  <c r="AC77" i="7" s="1"/>
  <c r="AD79" i="7"/>
  <c r="AE79" i="7"/>
  <c r="AF79" i="7"/>
  <c r="AF76" i="7" s="1"/>
  <c r="AG79" i="7"/>
  <c r="AG76" i="7" s="1"/>
  <c r="AH79" i="7"/>
  <c r="AH76" i="7" s="1"/>
  <c r="AI79" i="7"/>
  <c r="AI76" i="7" s="1"/>
  <c r="AJ79" i="7"/>
  <c r="AJ76" i="7" s="1"/>
  <c r="AK79" i="7"/>
  <c r="AK77" i="7" s="1"/>
  <c r="AK74" i="7" s="1"/>
  <c r="AL79" i="7"/>
  <c r="AM79" i="7"/>
  <c r="AN79" i="7"/>
  <c r="AN76" i="7" s="1"/>
  <c r="AO79" i="7"/>
  <c r="AO76" i="7" s="1"/>
  <c r="AP79" i="7"/>
  <c r="AP76" i="7" s="1"/>
  <c r="AQ79" i="7"/>
  <c r="AQ76" i="7" s="1"/>
  <c r="AR79" i="7"/>
  <c r="AR76" i="7" s="1"/>
  <c r="AS79" i="7"/>
  <c r="AS77" i="7" s="1"/>
  <c r="AS74" i="7" s="1"/>
  <c r="AT79" i="7"/>
  <c r="AU79" i="7"/>
  <c r="AV79" i="7"/>
  <c r="AV76" i="7" s="1"/>
  <c r="AW79" i="7"/>
  <c r="AW76" i="7" s="1"/>
  <c r="AX79" i="7"/>
  <c r="AX76" i="7" s="1"/>
  <c r="AY79" i="7"/>
  <c r="AY76" i="7" s="1"/>
  <c r="AZ79" i="7"/>
  <c r="AZ76" i="7" s="1"/>
  <c r="BA79" i="7"/>
  <c r="BA77" i="7" s="1"/>
  <c r="BA74" i="7" s="1"/>
  <c r="BB79" i="7"/>
  <c r="BC79" i="7"/>
  <c r="BD79" i="7"/>
  <c r="BD76" i="7" s="1"/>
  <c r="BE79" i="7"/>
  <c r="BE76" i="7" s="1"/>
  <c r="BF79" i="7"/>
  <c r="BF76" i="7" s="1"/>
  <c r="BG79" i="7"/>
  <c r="BG76" i="7" s="1"/>
  <c r="BH79" i="7"/>
  <c r="BH76" i="7" s="1"/>
  <c r="BI79" i="7"/>
  <c r="BI77" i="7" s="1"/>
  <c r="BJ79" i="7"/>
  <c r="BK79" i="7"/>
  <c r="BL79" i="7"/>
  <c r="BL76" i="7" s="1"/>
  <c r="BM79" i="7"/>
  <c r="BM76" i="7" s="1"/>
  <c r="BN79" i="7"/>
  <c r="BN76" i="7" s="1"/>
  <c r="BO79" i="7"/>
  <c r="BO76" i="7" s="1"/>
  <c r="BP79" i="7"/>
  <c r="BP76" i="7" s="1"/>
  <c r="BQ79" i="7"/>
  <c r="BQ77" i="7" s="1"/>
  <c r="BQ74" i="7" s="1"/>
  <c r="BR79" i="7"/>
  <c r="BS79" i="7"/>
  <c r="BT79" i="7"/>
  <c r="BT76" i="7" s="1"/>
  <c r="BU79" i="7"/>
  <c r="BU76" i="7" s="1"/>
  <c r="BV79" i="7"/>
  <c r="BV76" i="7" s="1"/>
  <c r="BW79" i="7"/>
  <c r="BW76" i="7" s="1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E81" i="7"/>
  <c r="E80" i="7" s="1"/>
  <c r="F81" i="7"/>
  <c r="F78" i="7" s="1"/>
  <c r="E82" i="7"/>
  <c r="E79" i="7" s="1"/>
  <c r="F82" i="7"/>
  <c r="F79" i="7" s="1"/>
  <c r="F76" i="7" s="1"/>
  <c r="V83" i="7"/>
  <c r="W83" i="7"/>
  <c r="F83" i="7" s="1"/>
  <c r="V84" i="7"/>
  <c r="W84" i="7"/>
  <c r="F84" i="7" s="1"/>
  <c r="AD84" i="7"/>
  <c r="AE84" i="7"/>
  <c r="AE83" i="7" s="1"/>
  <c r="V85" i="7"/>
  <c r="E85" i="7" s="1"/>
  <c r="W85" i="7"/>
  <c r="F85" i="7" s="1"/>
  <c r="AD85" i="7"/>
  <c r="AE85" i="7"/>
  <c r="E86" i="7"/>
  <c r="F86" i="7"/>
  <c r="V86" i="7"/>
  <c r="W86" i="7"/>
  <c r="AD86" i="7"/>
  <c r="AE86" i="7"/>
  <c r="E87" i="7"/>
  <c r="F87" i="7"/>
  <c r="V88" i="7"/>
  <c r="W88" i="7"/>
  <c r="AD88" i="7"/>
  <c r="AE88" i="7"/>
  <c r="E89" i="7"/>
  <c r="F89" i="7"/>
  <c r="E90" i="7"/>
  <c r="E88" i="7" s="1"/>
  <c r="F90" i="7"/>
  <c r="F88" i="7" s="1"/>
  <c r="B2" i="6"/>
  <c r="E15" i="6"/>
  <c r="F15" i="6"/>
  <c r="F17" i="6"/>
  <c r="F12" i="6" s="1"/>
  <c r="E20" i="6"/>
  <c r="E16" i="6" s="1"/>
  <c r="E11" i="6" s="1"/>
  <c r="F20" i="6"/>
  <c r="F16" i="6" s="1"/>
  <c r="F21" i="6"/>
  <c r="E22" i="6"/>
  <c r="F22" i="6"/>
  <c r="F19" i="6" s="1"/>
  <c r="E24" i="6"/>
  <c r="F24" i="6"/>
  <c r="E25" i="6"/>
  <c r="F25" i="6"/>
  <c r="F27" i="6"/>
  <c r="E28" i="6"/>
  <c r="E27" i="6" s="1"/>
  <c r="F28" i="6"/>
  <c r="E30" i="6"/>
  <c r="F30" i="6"/>
  <c r="E31" i="6"/>
  <c r="F31" i="6"/>
  <c r="E34" i="6"/>
  <c r="E35" i="6"/>
  <c r="F35" i="6"/>
  <c r="E37" i="6"/>
  <c r="E36" i="6" s="1"/>
  <c r="E33" i="6" s="1"/>
  <c r="F37" i="6"/>
  <c r="E39" i="6"/>
  <c r="F39" i="6"/>
  <c r="E40" i="6"/>
  <c r="F40" i="6"/>
  <c r="E43" i="6"/>
  <c r="F43" i="6"/>
  <c r="F42" i="6" s="1"/>
  <c r="E46" i="6"/>
  <c r="E17" i="6" s="1"/>
  <c r="F46" i="6"/>
  <c r="E47" i="6"/>
  <c r="F47" i="6"/>
  <c r="E48" i="6"/>
  <c r="F48" i="6"/>
  <c r="F51" i="6"/>
  <c r="E52" i="6"/>
  <c r="E51" i="6" s="1"/>
  <c r="F52" i="6"/>
  <c r="E54" i="6"/>
  <c r="F54" i="6"/>
  <c r="E55" i="6"/>
  <c r="F55" i="6"/>
  <c r="E63" i="6"/>
  <c r="E60" i="6" s="1"/>
  <c r="F63" i="6"/>
  <c r="F60" i="6" s="1"/>
  <c r="F64" i="6"/>
  <c r="E65" i="6"/>
  <c r="E64" i="6" s="1"/>
  <c r="F65" i="6"/>
  <c r="E68" i="6"/>
  <c r="F68" i="6"/>
  <c r="F67" i="6" s="1"/>
  <c r="E72" i="6"/>
  <c r="F72" i="6"/>
  <c r="E73" i="6"/>
  <c r="E70" i="6" s="1"/>
  <c r="F73" i="6"/>
  <c r="F70" i="6" s="1"/>
  <c r="E74" i="6"/>
  <c r="E71" i="6" s="1"/>
  <c r="F74" i="6"/>
  <c r="E77" i="6"/>
  <c r="E76" i="6" s="1"/>
  <c r="F77" i="6"/>
  <c r="F76" i="6" s="1"/>
  <c r="E79" i="6"/>
  <c r="F79" i="6"/>
  <c r="E80" i="6"/>
  <c r="F80" i="6"/>
  <c r="F85" i="6"/>
  <c r="E87" i="6"/>
  <c r="F87" i="6"/>
  <c r="E88" i="6"/>
  <c r="F88" i="6"/>
  <c r="E93" i="6"/>
  <c r="E84" i="6" s="1"/>
  <c r="F93" i="6"/>
  <c r="F84" i="6" s="1"/>
  <c r="E94" i="6"/>
  <c r="E85" i="6" s="1"/>
  <c r="F94" i="6"/>
  <c r="F95" i="6"/>
  <c r="F86" i="6" s="1"/>
  <c r="E97" i="6"/>
  <c r="F97" i="6"/>
  <c r="F92" i="6" s="1"/>
  <c r="E101" i="6"/>
  <c r="F101" i="6"/>
  <c r="F100" i="6" s="1"/>
  <c r="E105" i="6"/>
  <c r="F105" i="6"/>
  <c r="E106" i="6"/>
  <c r="F106" i="6"/>
  <c r="E112" i="6"/>
  <c r="F112" i="6"/>
  <c r="E115" i="6"/>
  <c r="F115" i="6"/>
  <c r="E116" i="6"/>
  <c r="F116" i="6"/>
  <c r="E117" i="6"/>
  <c r="F117" i="6"/>
  <c r="F114" i="6" s="1"/>
  <c r="F111" i="6" s="1"/>
  <c r="E119" i="6"/>
  <c r="E120" i="6"/>
  <c r="F120" i="6"/>
  <c r="F119" i="6" s="1"/>
  <c r="E122" i="6"/>
  <c r="F122" i="6"/>
  <c r="E123" i="6"/>
  <c r="F123" i="6"/>
  <c r="E127" i="6"/>
  <c r="F127" i="6"/>
  <c r="E129" i="6"/>
  <c r="F129" i="6"/>
  <c r="F128" i="6" s="1"/>
  <c r="E132" i="6"/>
  <c r="E131" i="6" s="1"/>
  <c r="F132" i="6"/>
  <c r="E134" i="6"/>
  <c r="E135" i="6"/>
  <c r="F135" i="6"/>
  <c r="F134" i="6" s="1"/>
  <c r="F138" i="6"/>
  <c r="E139" i="6"/>
  <c r="F142" i="6"/>
  <c r="E143" i="6"/>
  <c r="F143" i="6"/>
  <c r="F139" i="6" s="1"/>
  <c r="E144" i="6"/>
  <c r="E140" i="6" s="1"/>
  <c r="F144" i="6"/>
  <c r="F140" i="6" s="1"/>
  <c r="E146" i="6"/>
  <c r="F146" i="6"/>
  <c r="F145" i="6" s="1"/>
  <c r="F141" i="6" s="1"/>
  <c r="F137" i="6" s="1"/>
  <c r="F28" i="5"/>
  <c r="H28" i="5"/>
  <c r="F29" i="5"/>
  <c r="F30" i="5"/>
  <c r="N30" i="5"/>
  <c r="O30" i="5"/>
  <c r="L31" i="5"/>
  <c r="N31" i="5"/>
  <c r="N32" i="5"/>
  <c r="J33" i="5"/>
  <c r="K33" i="5"/>
  <c r="L33" i="5"/>
  <c r="H34" i="5"/>
  <c r="I35" i="5"/>
  <c r="D41" i="5"/>
  <c r="E41" i="5"/>
  <c r="F41" i="5"/>
  <c r="F40" i="5" s="1"/>
  <c r="F38" i="5" s="1"/>
  <c r="F37" i="5" s="1"/>
  <c r="H41" i="5"/>
  <c r="G41" i="5" s="1"/>
  <c r="I41" i="5"/>
  <c r="K41" i="5"/>
  <c r="L41" i="5"/>
  <c r="M41" i="5"/>
  <c r="N41" i="5"/>
  <c r="N28" i="5" s="1"/>
  <c r="O41" i="5"/>
  <c r="O28" i="5" s="1"/>
  <c r="D42" i="5"/>
  <c r="E42" i="5"/>
  <c r="F42" i="5"/>
  <c r="H42" i="5"/>
  <c r="H29" i="5" s="1"/>
  <c r="I42" i="5"/>
  <c r="K42" i="5"/>
  <c r="L42" i="5"/>
  <c r="J42" i="5" s="1"/>
  <c r="N42" i="5"/>
  <c r="N29" i="5" s="1"/>
  <c r="O42" i="5"/>
  <c r="D43" i="5"/>
  <c r="E43" i="5"/>
  <c r="E30" i="5" s="1"/>
  <c r="F43" i="5"/>
  <c r="H43" i="5"/>
  <c r="H30" i="5" s="1"/>
  <c r="I43" i="5"/>
  <c r="K43" i="5"/>
  <c r="L43" i="5"/>
  <c r="M43" i="5"/>
  <c r="N43" i="5"/>
  <c r="O43" i="5"/>
  <c r="D44" i="5"/>
  <c r="E44" i="5"/>
  <c r="F44" i="5"/>
  <c r="H44" i="5"/>
  <c r="I44" i="5"/>
  <c r="K44" i="5"/>
  <c r="K31" i="5" s="1"/>
  <c r="L44" i="5"/>
  <c r="J44" i="5" s="1"/>
  <c r="N44" i="5"/>
  <c r="O44" i="5"/>
  <c r="D45" i="5"/>
  <c r="E45" i="5"/>
  <c r="F45" i="5"/>
  <c r="F32" i="5" s="1"/>
  <c r="H45" i="5"/>
  <c r="G45" i="5" s="1"/>
  <c r="I45" i="5"/>
  <c r="K45" i="5"/>
  <c r="L45" i="5"/>
  <c r="L32" i="5" s="1"/>
  <c r="M45" i="5"/>
  <c r="N45" i="5"/>
  <c r="O45" i="5"/>
  <c r="O32" i="5" s="1"/>
  <c r="D46" i="5"/>
  <c r="E46" i="5"/>
  <c r="F46" i="5"/>
  <c r="F33" i="5" s="1"/>
  <c r="H46" i="5"/>
  <c r="G46" i="5" s="1"/>
  <c r="I46" i="5"/>
  <c r="K46" i="5"/>
  <c r="L46" i="5"/>
  <c r="J46" i="5" s="1"/>
  <c r="N46" i="5"/>
  <c r="N33" i="5" s="1"/>
  <c r="O46" i="5"/>
  <c r="D47" i="5"/>
  <c r="E47" i="5"/>
  <c r="F47" i="5"/>
  <c r="F34" i="5" s="1"/>
  <c r="H47" i="5"/>
  <c r="G47" i="5" s="1"/>
  <c r="I47" i="5"/>
  <c r="K47" i="5"/>
  <c r="L47" i="5"/>
  <c r="M47" i="5"/>
  <c r="N47" i="5"/>
  <c r="N34" i="5" s="1"/>
  <c r="O47" i="5"/>
  <c r="O34" i="5" s="1"/>
  <c r="D48" i="5"/>
  <c r="E48" i="5"/>
  <c r="F48" i="5"/>
  <c r="F35" i="5" s="1"/>
  <c r="H48" i="5"/>
  <c r="I48" i="5"/>
  <c r="K48" i="5"/>
  <c r="K35" i="5" s="1"/>
  <c r="L48" i="5"/>
  <c r="J48" i="5" s="1"/>
  <c r="N48" i="5"/>
  <c r="N35" i="5" s="1"/>
  <c r="O48" i="5"/>
  <c r="M48" i="5" s="1"/>
  <c r="E49" i="5"/>
  <c r="F49" i="5"/>
  <c r="F36" i="5" s="1"/>
  <c r="H49" i="5"/>
  <c r="G49" i="5" s="1"/>
  <c r="I49" i="5"/>
  <c r="I36" i="5" s="1"/>
  <c r="K49" i="5"/>
  <c r="L49" i="5"/>
  <c r="L36" i="5" s="1"/>
  <c r="M49" i="5"/>
  <c r="M36" i="5" s="1"/>
  <c r="N49" i="5"/>
  <c r="N36" i="5" s="1"/>
  <c r="O49" i="5"/>
  <c r="O36" i="5" s="1"/>
  <c r="H50" i="5"/>
  <c r="I50" i="5"/>
  <c r="D51" i="5"/>
  <c r="E51" i="5"/>
  <c r="E50" i="5" s="1"/>
  <c r="D50" i="5" s="1"/>
  <c r="F51" i="5"/>
  <c r="F50" i="5" s="1"/>
  <c r="K51" i="5"/>
  <c r="L51" i="5"/>
  <c r="L50" i="5" s="1"/>
  <c r="N51" i="5"/>
  <c r="N50" i="5" s="1"/>
  <c r="D53" i="5"/>
  <c r="E53" i="5"/>
  <c r="F53" i="5"/>
  <c r="H53" i="5"/>
  <c r="H51" i="5" s="1"/>
  <c r="I53" i="5"/>
  <c r="I51" i="5" s="1"/>
  <c r="J53" i="5"/>
  <c r="K53" i="5"/>
  <c r="L53" i="5"/>
  <c r="N53" i="5"/>
  <c r="O53" i="5"/>
  <c r="D54" i="5"/>
  <c r="G54" i="5"/>
  <c r="J54" i="5"/>
  <c r="M54" i="5"/>
  <c r="D55" i="5"/>
  <c r="G55" i="5"/>
  <c r="J55" i="5"/>
  <c r="M55" i="5"/>
  <c r="D56" i="5"/>
  <c r="G56" i="5"/>
  <c r="J56" i="5"/>
  <c r="M56" i="5"/>
  <c r="D57" i="5"/>
  <c r="G57" i="5"/>
  <c r="J57" i="5"/>
  <c r="M57" i="5"/>
  <c r="D58" i="5"/>
  <c r="G58" i="5"/>
  <c r="J58" i="5"/>
  <c r="M58" i="5"/>
  <c r="D59" i="5"/>
  <c r="G59" i="5"/>
  <c r="J59" i="5"/>
  <c r="M59" i="5"/>
  <c r="D60" i="5"/>
  <c r="G60" i="5"/>
  <c r="J60" i="5"/>
  <c r="M60" i="5"/>
  <c r="D61" i="5"/>
  <c r="G61" i="5"/>
  <c r="J61" i="5"/>
  <c r="M61" i="5"/>
  <c r="D62" i="5"/>
  <c r="G62" i="5"/>
  <c r="J62" i="5"/>
  <c r="M62" i="5"/>
  <c r="E64" i="5"/>
  <c r="E63" i="5" s="1"/>
  <c r="F64" i="5"/>
  <c r="F63" i="5" s="1"/>
  <c r="K64" i="5"/>
  <c r="L64" i="5"/>
  <c r="L63" i="5" s="1"/>
  <c r="M64" i="5"/>
  <c r="N64" i="5"/>
  <c r="N63" i="5" s="1"/>
  <c r="D66" i="5"/>
  <c r="E66" i="5"/>
  <c r="F66" i="5"/>
  <c r="H66" i="5"/>
  <c r="I66" i="5"/>
  <c r="I64" i="5" s="1"/>
  <c r="I63" i="5" s="1"/>
  <c r="J66" i="5"/>
  <c r="K66" i="5"/>
  <c r="L66" i="5"/>
  <c r="N66" i="5"/>
  <c r="O66" i="5"/>
  <c r="O64" i="5" s="1"/>
  <c r="O63" i="5" s="1"/>
  <c r="D67" i="5"/>
  <c r="G67" i="5"/>
  <c r="J67" i="5"/>
  <c r="M67" i="5"/>
  <c r="D68" i="5"/>
  <c r="G68" i="5"/>
  <c r="J68" i="5"/>
  <c r="M68" i="5"/>
  <c r="D69" i="5"/>
  <c r="G69" i="5"/>
  <c r="J69" i="5"/>
  <c r="M69" i="5"/>
  <c r="D70" i="5"/>
  <c r="G70" i="5"/>
  <c r="J70" i="5"/>
  <c r="M70" i="5"/>
  <c r="D71" i="5"/>
  <c r="G71" i="5"/>
  <c r="J71" i="5"/>
  <c r="M71" i="5"/>
  <c r="D72" i="5"/>
  <c r="G72" i="5"/>
  <c r="J72" i="5"/>
  <c r="M72" i="5"/>
  <c r="D73" i="5"/>
  <c r="G73" i="5"/>
  <c r="J73" i="5"/>
  <c r="M73" i="5"/>
  <c r="D74" i="5"/>
  <c r="G74" i="5"/>
  <c r="J74" i="5"/>
  <c r="M74" i="5"/>
  <c r="D75" i="5"/>
  <c r="G75" i="5"/>
  <c r="J75" i="5"/>
  <c r="M75" i="5"/>
  <c r="E77" i="5"/>
  <c r="F77" i="5"/>
  <c r="F76" i="5" s="1"/>
  <c r="K77" i="5"/>
  <c r="L77" i="5"/>
  <c r="L76" i="5" s="1"/>
  <c r="N77" i="5"/>
  <c r="N76" i="5" s="1"/>
  <c r="D79" i="5"/>
  <c r="E79" i="5"/>
  <c r="F79" i="5"/>
  <c r="G79" i="5"/>
  <c r="H79" i="5"/>
  <c r="H77" i="5" s="1"/>
  <c r="I79" i="5"/>
  <c r="I77" i="5" s="1"/>
  <c r="I76" i="5" s="1"/>
  <c r="J79" i="5"/>
  <c r="K79" i="5"/>
  <c r="L79" i="5"/>
  <c r="N79" i="5"/>
  <c r="O79" i="5"/>
  <c r="O77" i="5" s="1"/>
  <c r="D80" i="5"/>
  <c r="G80" i="5"/>
  <c r="J80" i="5"/>
  <c r="M80" i="5"/>
  <c r="D81" i="5"/>
  <c r="G81" i="5"/>
  <c r="J81" i="5"/>
  <c r="M81" i="5"/>
  <c r="D82" i="5"/>
  <c r="G82" i="5"/>
  <c r="J82" i="5"/>
  <c r="M82" i="5"/>
  <c r="D83" i="5"/>
  <c r="G83" i="5"/>
  <c r="J83" i="5"/>
  <c r="M83" i="5"/>
  <c r="D84" i="5"/>
  <c r="G84" i="5"/>
  <c r="J84" i="5"/>
  <c r="M84" i="5"/>
  <c r="D85" i="5"/>
  <c r="G85" i="5"/>
  <c r="J85" i="5"/>
  <c r="M85" i="5"/>
  <c r="D86" i="5"/>
  <c r="G86" i="5"/>
  <c r="J86" i="5"/>
  <c r="M86" i="5"/>
  <c r="D87" i="5"/>
  <c r="G87" i="5"/>
  <c r="J87" i="5"/>
  <c r="M87" i="5"/>
  <c r="D88" i="5"/>
  <c r="G88" i="5"/>
  <c r="J88" i="5"/>
  <c r="M88" i="5"/>
  <c r="H89" i="5"/>
  <c r="G89" i="5" s="1"/>
  <c r="I89" i="5"/>
  <c r="O89" i="5"/>
  <c r="D90" i="5"/>
  <c r="E90" i="5"/>
  <c r="E89" i="5" s="1"/>
  <c r="F90" i="5"/>
  <c r="F89" i="5" s="1"/>
  <c r="K90" i="5"/>
  <c r="L90" i="5"/>
  <c r="L89" i="5" s="1"/>
  <c r="N90" i="5"/>
  <c r="N89" i="5" s="1"/>
  <c r="D92" i="5"/>
  <c r="E92" i="5"/>
  <c r="F92" i="5"/>
  <c r="G92" i="5"/>
  <c r="H92" i="5"/>
  <c r="H90" i="5" s="1"/>
  <c r="I92" i="5"/>
  <c r="I90" i="5" s="1"/>
  <c r="J92" i="5"/>
  <c r="K92" i="5"/>
  <c r="L92" i="5"/>
  <c r="N92" i="5"/>
  <c r="M92" i="5" s="1"/>
  <c r="O92" i="5"/>
  <c r="O90" i="5" s="1"/>
  <c r="M90" i="5" s="1"/>
  <c r="D93" i="5"/>
  <c r="G93" i="5"/>
  <c r="J93" i="5"/>
  <c r="M93" i="5"/>
  <c r="D94" i="5"/>
  <c r="G94" i="5"/>
  <c r="J94" i="5"/>
  <c r="M94" i="5"/>
  <c r="D95" i="5"/>
  <c r="G95" i="5"/>
  <c r="J95" i="5"/>
  <c r="M95" i="5"/>
  <c r="D96" i="5"/>
  <c r="G96" i="5"/>
  <c r="J96" i="5"/>
  <c r="M96" i="5"/>
  <c r="D97" i="5"/>
  <c r="G97" i="5"/>
  <c r="J97" i="5"/>
  <c r="M97" i="5"/>
  <c r="D98" i="5"/>
  <c r="G98" i="5"/>
  <c r="J98" i="5"/>
  <c r="M98" i="5"/>
  <c r="D99" i="5"/>
  <c r="G99" i="5"/>
  <c r="J99" i="5"/>
  <c r="M99" i="5"/>
  <c r="D100" i="5"/>
  <c r="G100" i="5"/>
  <c r="J100" i="5"/>
  <c r="M100" i="5"/>
  <c r="D101" i="5"/>
  <c r="G101" i="5"/>
  <c r="J101" i="5"/>
  <c r="M101" i="5"/>
  <c r="H105" i="5"/>
  <c r="D106" i="5"/>
  <c r="E106" i="5"/>
  <c r="F106" i="5"/>
  <c r="F105" i="5" s="1"/>
  <c r="F103" i="5" s="1"/>
  <c r="F102" i="5" s="1"/>
  <c r="H106" i="5"/>
  <c r="G106" i="5" s="1"/>
  <c r="I106" i="5"/>
  <c r="K106" i="5"/>
  <c r="L106" i="5"/>
  <c r="L105" i="5" s="1"/>
  <c r="L103" i="5" s="1"/>
  <c r="L102" i="5" s="1"/>
  <c r="M106" i="5"/>
  <c r="N106" i="5"/>
  <c r="N105" i="5" s="1"/>
  <c r="O106" i="5"/>
  <c r="D107" i="5"/>
  <c r="E107" i="5"/>
  <c r="F107" i="5"/>
  <c r="G107" i="5"/>
  <c r="H107" i="5"/>
  <c r="I107" i="5"/>
  <c r="I105" i="5" s="1"/>
  <c r="I103" i="5" s="1"/>
  <c r="I102" i="5" s="1"/>
  <c r="J107" i="5"/>
  <c r="K107" i="5"/>
  <c r="K29" i="5" s="1"/>
  <c r="L107" i="5"/>
  <c r="N107" i="5"/>
  <c r="O107" i="5"/>
  <c r="O105" i="5" s="1"/>
  <c r="O103" i="5" s="1"/>
  <c r="O102" i="5" s="1"/>
  <c r="D108" i="5"/>
  <c r="E108" i="5"/>
  <c r="F108" i="5"/>
  <c r="H108" i="5"/>
  <c r="G108" i="5" s="1"/>
  <c r="I108" i="5"/>
  <c r="K108" i="5"/>
  <c r="L108" i="5"/>
  <c r="M108" i="5"/>
  <c r="N108" i="5"/>
  <c r="O108" i="5"/>
  <c r="D109" i="5"/>
  <c r="E109" i="5"/>
  <c r="F109" i="5"/>
  <c r="F31" i="5" s="1"/>
  <c r="H109" i="5"/>
  <c r="G109" i="5" s="1"/>
  <c r="I109" i="5"/>
  <c r="J109" i="5"/>
  <c r="K109" i="5"/>
  <c r="L109" i="5"/>
  <c r="N109" i="5"/>
  <c r="O109" i="5"/>
  <c r="E110" i="5"/>
  <c r="D110" i="5" s="1"/>
  <c r="F110" i="5"/>
  <c r="H110" i="5"/>
  <c r="G110" i="5" s="1"/>
  <c r="I110" i="5"/>
  <c r="K110" i="5"/>
  <c r="J110" i="5" s="1"/>
  <c r="L110" i="5"/>
  <c r="M110" i="5"/>
  <c r="N110" i="5"/>
  <c r="O110" i="5"/>
  <c r="D111" i="5"/>
  <c r="E111" i="5"/>
  <c r="F111" i="5"/>
  <c r="G111" i="5"/>
  <c r="H111" i="5"/>
  <c r="I111" i="5"/>
  <c r="J111" i="5"/>
  <c r="K111" i="5"/>
  <c r="L111" i="5"/>
  <c r="N111" i="5"/>
  <c r="M111" i="5" s="1"/>
  <c r="O111" i="5"/>
  <c r="D112" i="5"/>
  <c r="E112" i="5"/>
  <c r="F112" i="5"/>
  <c r="H112" i="5"/>
  <c r="G112" i="5" s="1"/>
  <c r="I112" i="5"/>
  <c r="K112" i="5"/>
  <c r="J112" i="5" s="1"/>
  <c r="L112" i="5"/>
  <c r="M112" i="5"/>
  <c r="N112" i="5"/>
  <c r="O112" i="5"/>
  <c r="D113" i="5"/>
  <c r="E113" i="5"/>
  <c r="F113" i="5"/>
  <c r="G113" i="5"/>
  <c r="H113" i="5"/>
  <c r="H35" i="5" s="1"/>
  <c r="I113" i="5"/>
  <c r="J113" i="5"/>
  <c r="K113" i="5"/>
  <c r="L113" i="5"/>
  <c r="N113" i="5"/>
  <c r="O113" i="5"/>
  <c r="O35" i="5" s="1"/>
  <c r="D114" i="5"/>
  <c r="E114" i="5"/>
  <c r="F114" i="5"/>
  <c r="H114" i="5"/>
  <c r="G114" i="5" s="1"/>
  <c r="I114" i="5"/>
  <c r="K114" i="5"/>
  <c r="J114" i="5" s="1"/>
  <c r="L114" i="5"/>
  <c r="M114" i="5"/>
  <c r="N114" i="5"/>
  <c r="O114" i="5"/>
  <c r="E116" i="5"/>
  <c r="E115" i="5" s="1"/>
  <c r="F116" i="5"/>
  <c r="F115" i="5" s="1"/>
  <c r="K116" i="5"/>
  <c r="L116" i="5"/>
  <c r="L115" i="5" s="1"/>
  <c r="M116" i="5"/>
  <c r="N116" i="5"/>
  <c r="N115" i="5" s="1"/>
  <c r="D118" i="5"/>
  <c r="E118" i="5"/>
  <c r="F118" i="5"/>
  <c r="H118" i="5"/>
  <c r="H116" i="5" s="1"/>
  <c r="I118" i="5"/>
  <c r="I116" i="5" s="1"/>
  <c r="I115" i="5" s="1"/>
  <c r="J118" i="5"/>
  <c r="K118" i="5"/>
  <c r="L118" i="5"/>
  <c r="N118" i="5"/>
  <c r="O118" i="5"/>
  <c r="O116" i="5" s="1"/>
  <c r="O115" i="5" s="1"/>
  <c r="D119" i="5"/>
  <c r="G119" i="5"/>
  <c r="J119" i="5"/>
  <c r="M119" i="5"/>
  <c r="D120" i="5"/>
  <c r="G120" i="5"/>
  <c r="J120" i="5"/>
  <c r="M120" i="5"/>
  <c r="D121" i="5"/>
  <c r="G121" i="5"/>
  <c r="J121" i="5"/>
  <c r="M121" i="5"/>
  <c r="D122" i="5"/>
  <c r="G122" i="5"/>
  <c r="J122" i="5"/>
  <c r="M122" i="5"/>
  <c r="D123" i="5"/>
  <c r="G123" i="5"/>
  <c r="J123" i="5"/>
  <c r="M123" i="5"/>
  <c r="D124" i="5"/>
  <c r="G124" i="5"/>
  <c r="J124" i="5"/>
  <c r="M124" i="5"/>
  <c r="D125" i="5"/>
  <c r="G125" i="5"/>
  <c r="J125" i="5"/>
  <c r="M125" i="5"/>
  <c r="D126" i="5"/>
  <c r="G126" i="5"/>
  <c r="J126" i="5"/>
  <c r="M126" i="5"/>
  <c r="D127" i="5"/>
  <c r="G127" i="5"/>
  <c r="J127" i="5"/>
  <c r="M127" i="5"/>
  <c r="E129" i="5"/>
  <c r="E128" i="5" s="1"/>
  <c r="D128" i="5" s="1"/>
  <c r="F129" i="5"/>
  <c r="F128" i="5" s="1"/>
  <c r="K129" i="5"/>
  <c r="L129" i="5"/>
  <c r="L128" i="5" s="1"/>
  <c r="N129" i="5"/>
  <c r="N128" i="5" s="1"/>
  <c r="D131" i="5"/>
  <c r="E131" i="5"/>
  <c r="F131" i="5"/>
  <c r="H131" i="5"/>
  <c r="H129" i="5" s="1"/>
  <c r="G129" i="5" s="1"/>
  <c r="I131" i="5"/>
  <c r="I129" i="5" s="1"/>
  <c r="I128" i="5" s="1"/>
  <c r="J131" i="5"/>
  <c r="K131" i="5"/>
  <c r="L131" i="5"/>
  <c r="N131" i="5"/>
  <c r="M131" i="5" s="1"/>
  <c r="O131" i="5"/>
  <c r="O129" i="5" s="1"/>
  <c r="D132" i="5"/>
  <c r="G132" i="5"/>
  <c r="J132" i="5"/>
  <c r="M132" i="5"/>
  <c r="D133" i="5"/>
  <c r="G133" i="5"/>
  <c r="J133" i="5"/>
  <c r="M133" i="5"/>
  <c r="D134" i="5"/>
  <c r="G134" i="5"/>
  <c r="J134" i="5"/>
  <c r="M134" i="5"/>
  <c r="D135" i="5"/>
  <c r="G135" i="5"/>
  <c r="J135" i="5"/>
  <c r="M135" i="5"/>
  <c r="D136" i="5"/>
  <c r="G136" i="5"/>
  <c r="J136" i="5"/>
  <c r="M136" i="5"/>
  <c r="D137" i="5"/>
  <c r="G137" i="5"/>
  <c r="J137" i="5"/>
  <c r="M137" i="5"/>
  <c r="D138" i="5"/>
  <c r="G138" i="5"/>
  <c r="J138" i="5"/>
  <c r="M138" i="5"/>
  <c r="D139" i="5"/>
  <c r="G139" i="5"/>
  <c r="J139" i="5"/>
  <c r="M139" i="5"/>
  <c r="D140" i="5"/>
  <c r="G140" i="5"/>
  <c r="J140" i="5"/>
  <c r="M140" i="5"/>
  <c r="H141" i="5"/>
  <c r="I141" i="5"/>
  <c r="O141" i="5"/>
  <c r="E142" i="5"/>
  <c r="E141" i="5" s="1"/>
  <c r="D141" i="5" s="1"/>
  <c r="F142" i="5"/>
  <c r="F141" i="5" s="1"/>
  <c r="K142" i="5"/>
  <c r="L142" i="5"/>
  <c r="L141" i="5" s="1"/>
  <c r="N142" i="5"/>
  <c r="N141" i="5" s="1"/>
  <c r="D144" i="5"/>
  <c r="E144" i="5"/>
  <c r="F144" i="5"/>
  <c r="H144" i="5"/>
  <c r="H142" i="5" s="1"/>
  <c r="I144" i="5"/>
  <c r="I142" i="5" s="1"/>
  <c r="J144" i="5"/>
  <c r="K144" i="5"/>
  <c r="L144" i="5"/>
  <c r="N144" i="5"/>
  <c r="O144" i="5"/>
  <c r="O142" i="5" s="1"/>
  <c r="M142" i="5" s="1"/>
  <c r="D145" i="5"/>
  <c r="G145" i="5"/>
  <c r="J145" i="5"/>
  <c r="M145" i="5"/>
  <c r="D146" i="5"/>
  <c r="G146" i="5"/>
  <c r="J146" i="5"/>
  <c r="M146" i="5"/>
  <c r="D147" i="5"/>
  <c r="G147" i="5"/>
  <c r="J147" i="5"/>
  <c r="M147" i="5"/>
  <c r="D148" i="5"/>
  <c r="G148" i="5"/>
  <c r="J148" i="5"/>
  <c r="M148" i="5"/>
  <c r="D149" i="5"/>
  <c r="G149" i="5"/>
  <c r="J149" i="5"/>
  <c r="M149" i="5"/>
  <c r="D150" i="5"/>
  <c r="G150" i="5"/>
  <c r="J150" i="5"/>
  <c r="M150" i="5"/>
  <c r="D151" i="5"/>
  <c r="G151" i="5"/>
  <c r="J151" i="5"/>
  <c r="M151" i="5"/>
  <c r="D152" i="5"/>
  <c r="G152" i="5"/>
  <c r="J152" i="5"/>
  <c r="M152" i="5"/>
  <c r="D153" i="5"/>
  <c r="G153" i="5"/>
  <c r="J153" i="5"/>
  <c r="M153" i="5"/>
  <c r="E155" i="5"/>
  <c r="E154" i="5" s="1"/>
  <c r="F155" i="5"/>
  <c r="F154" i="5" s="1"/>
  <c r="K155" i="5"/>
  <c r="L155" i="5"/>
  <c r="L154" i="5" s="1"/>
  <c r="N155" i="5"/>
  <c r="N154" i="5" s="1"/>
  <c r="D157" i="5"/>
  <c r="E157" i="5"/>
  <c r="F157" i="5"/>
  <c r="H157" i="5"/>
  <c r="I157" i="5"/>
  <c r="I155" i="5" s="1"/>
  <c r="I154" i="5" s="1"/>
  <c r="J157" i="5"/>
  <c r="K157" i="5"/>
  <c r="L157" i="5"/>
  <c r="N157" i="5"/>
  <c r="O157" i="5"/>
  <c r="O155" i="5" s="1"/>
  <c r="O154" i="5" s="1"/>
  <c r="D158" i="5"/>
  <c r="G158" i="5"/>
  <c r="J158" i="5"/>
  <c r="M158" i="5"/>
  <c r="D159" i="5"/>
  <c r="G159" i="5"/>
  <c r="J159" i="5"/>
  <c r="M159" i="5"/>
  <c r="D160" i="5"/>
  <c r="G160" i="5"/>
  <c r="J160" i="5"/>
  <c r="M160" i="5"/>
  <c r="D161" i="5"/>
  <c r="G161" i="5"/>
  <c r="J161" i="5"/>
  <c r="M161" i="5"/>
  <c r="D162" i="5"/>
  <c r="G162" i="5"/>
  <c r="J162" i="5"/>
  <c r="M162" i="5"/>
  <c r="D163" i="5"/>
  <c r="G163" i="5"/>
  <c r="J163" i="5"/>
  <c r="M163" i="5"/>
  <c r="D164" i="5"/>
  <c r="G164" i="5"/>
  <c r="J164" i="5"/>
  <c r="M164" i="5"/>
  <c r="D165" i="5"/>
  <c r="G165" i="5"/>
  <c r="J165" i="5"/>
  <c r="M165" i="5"/>
  <c r="D166" i="5"/>
  <c r="G166" i="5"/>
  <c r="J166" i="5"/>
  <c r="M166" i="5"/>
  <c r="D168" i="5"/>
  <c r="E168" i="5"/>
  <c r="E167" i="5" s="1"/>
  <c r="D167" i="5" s="1"/>
  <c r="F168" i="5"/>
  <c r="F167" i="5" s="1"/>
  <c r="H168" i="5"/>
  <c r="G168" i="5" s="1"/>
  <c r="K168" i="5"/>
  <c r="N168" i="5"/>
  <c r="N167" i="5" s="1"/>
  <c r="D170" i="5"/>
  <c r="E170" i="5"/>
  <c r="F170" i="5"/>
  <c r="G170" i="5"/>
  <c r="H170" i="5"/>
  <c r="I170" i="5"/>
  <c r="I168" i="5" s="1"/>
  <c r="I167" i="5" s="1"/>
  <c r="K170" i="5"/>
  <c r="L170" i="5"/>
  <c r="N170" i="5"/>
  <c r="M170" i="5" s="1"/>
  <c r="O170" i="5"/>
  <c r="O168" i="5" s="1"/>
  <c r="O167" i="5" s="1"/>
  <c r="D171" i="5"/>
  <c r="G171" i="5"/>
  <c r="J171" i="5"/>
  <c r="M171" i="5"/>
  <c r="D172" i="5"/>
  <c r="G172" i="5"/>
  <c r="J172" i="5"/>
  <c r="M172" i="5"/>
  <c r="D173" i="5"/>
  <c r="G173" i="5"/>
  <c r="J173" i="5"/>
  <c r="M173" i="5"/>
  <c r="D174" i="5"/>
  <c r="G174" i="5"/>
  <c r="J174" i="5"/>
  <c r="M174" i="5"/>
  <c r="D175" i="5"/>
  <c r="G175" i="5"/>
  <c r="J175" i="5"/>
  <c r="M175" i="5"/>
  <c r="D176" i="5"/>
  <c r="G176" i="5"/>
  <c r="J176" i="5"/>
  <c r="M176" i="5"/>
  <c r="D177" i="5"/>
  <c r="G177" i="5"/>
  <c r="J177" i="5"/>
  <c r="M177" i="5"/>
  <c r="D178" i="5"/>
  <c r="G178" i="5"/>
  <c r="J178" i="5"/>
  <c r="M178" i="5"/>
  <c r="D179" i="5"/>
  <c r="G179" i="5"/>
  <c r="J179" i="5"/>
  <c r="M179" i="5"/>
  <c r="E181" i="5"/>
  <c r="E180" i="5" s="1"/>
  <c r="F181" i="5"/>
  <c r="F180" i="5" s="1"/>
  <c r="H181" i="5"/>
  <c r="K181" i="5"/>
  <c r="L181" i="5"/>
  <c r="L180" i="5" s="1"/>
  <c r="D183" i="5"/>
  <c r="E183" i="5"/>
  <c r="F183" i="5"/>
  <c r="G183" i="5"/>
  <c r="H183" i="5"/>
  <c r="I183" i="5"/>
  <c r="I181" i="5" s="1"/>
  <c r="I180" i="5" s="1"/>
  <c r="K183" i="5"/>
  <c r="L183" i="5"/>
  <c r="J183" i="5" s="1"/>
  <c r="N183" i="5"/>
  <c r="O183" i="5"/>
  <c r="O181" i="5" s="1"/>
  <c r="O180" i="5" s="1"/>
  <c r="D184" i="5"/>
  <c r="G184" i="5"/>
  <c r="J184" i="5"/>
  <c r="M184" i="5"/>
  <c r="D185" i="5"/>
  <c r="G185" i="5"/>
  <c r="J185" i="5"/>
  <c r="M185" i="5"/>
  <c r="D186" i="5"/>
  <c r="G186" i="5"/>
  <c r="J186" i="5"/>
  <c r="M186" i="5"/>
  <c r="D187" i="5"/>
  <c r="G187" i="5"/>
  <c r="J187" i="5"/>
  <c r="M187" i="5"/>
  <c r="D188" i="5"/>
  <c r="G188" i="5"/>
  <c r="J188" i="5"/>
  <c r="M188" i="5"/>
  <c r="D189" i="5"/>
  <c r="G189" i="5"/>
  <c r="J189" i="5"/>
  <c r="M189" i="5"/>
  <c r="D190" i="5"/>
  <c r="G190" i="5"/>
  <c r="J190" i="5"/>
  <c r="M190" i="5"/>
  <c r="D191" i="5"/>
  <c r="G191" i="5"/>
  <c r="J191" i="5"/>
  <c r="M191" i="5"/>
  <c r="D192" i="5"/>
  <c r="G192" i="5"/>
  <c r="J192" i="5"/>
  <c r="M192" i="5"/>
  <c r="I199" i="5"/>
  <c r="F200" i="5"/>
  <c r="E202" i="5"/>
  <c r="F202" i="5"/>
  <c r="N202" i="5"/>
  <c r="M202" i="5" s="1"/>
  <c r="F204" i="5"/>
  <c r="D210" i="5"/>
  <c r="E210" i="5"/>
  <c r="E197" i="5" s="1"/>
  <c r="F210" i="5"/>
  <c r="F197" i="5" s="1"/>
  <c r="H210" i="5"/>
  <c r="G210" i="5" s="1"/>
  <c r="I210" i="5"/>
  <c r="J210" i="5"/>
  <c r="K210" i="5"/>
  <c r="K209" i="5" s="1"/>
  <c r="L210" i="5"/>
  <c r="L197" i="5" s="1"/>
  <c r="N210" i="5"/>
  <c r="M210" i="5" s="1"/>
  <c r="O210" i="5"/>
  <c r="O197" i="5" s="1"/>
  <c r="E211" i="5"/>
  <c r="F211" i="5"/>
  <c r="H211" i="5"/>
  <c r="H198" i="5" s="1"/>
  <c r="I211" i="5"/>
  <c r="I198" i="5" s="1"/>
  <c r="K211" i="5"/>
  <c r="K198" i="5" s="1"/>
  <c r="L211" i="5"/>
  <c r="J211" i="5" s="1"/>
  <c r="N211" i="5"/>
  <c r="N209" i="5" s="1"/>
  <c r="O211" i="5"/>
  <c r="O198" i="5" s="1"/>
  <c r="D212" i="5"/>
  <c r="E212" i="5"/>
  <c r="E199" i="5" s="1"/>
  <c r="F212" i="5"/>
  <c r="F199" i="5" s="1"/>
  <c r="H212" i="5"/>
  <c r="I212" i="5"/>
  <c r="J212" i="5"/>
  <c r="K212" i="5"/>
  <c r="K199" i="5" s="1"/>
  <c r="L212" i="5"/>
  <c r="L199" i="5" s="1"/>
  <c r="J199" i="5" s="1"/>
  <c r="N212" i="5"/>
  <c r="M212" i="5" s="1"/>
  <c r="O212" i="5"/>
  <c r="O199" i="5" s="1"/>
  <c r="E213" i="5"/>
  <c r="D213" i="5" s="1"/>
  <c r="F213" i="5"/>
  <c r="H213" i="5"/>
  <c r="H200" i="5" s="1"/>
  <c r="I213" i="5"/>
  <c r="I200" i="5" s="1"/>
  <c r="K213" i="5"/>
  <c r="K200" i="5" s="1"/>
  <c r="L213" i="5"/>
  <c r="J213" i="5" s="1"/>
  <c r="M213" i="5"/>
  <c r="N213" i="5"/>
  <c r="N200" i="5" s="1"/>
  <c r="M200" i="5" s="1"/>
  <c r="O213" i="5"/>
  <c r="O200" i="5" s="1"/>
  <c r="D214" i="5"/>
  <c r="E214" i="5"/>
  <c r="E201" i="5" s="1"/>
  <c r="F214" i="5"/>
  <c r="F201" i="5" s="1"/>
  <c r="H214" i="5"/>
  <c r="I214" i="5"/>
  <c r="I201" i="5" s="1"/>
  <c r="J214" i="5"/>
  <c r="K214" i="5"/>
  <c r="K201" i="5" s="1"/>
  <c r="L214" i="5"/>
  <c r="L201" i="5" s="1"/>
  <c r="J201" i="5" s="1"/>
  <c r="N214" i="5"/>
  <c r="M214" i="5" s="1"/>
  <c r="O214" i="5"/>
  <c r="O201" i="5" s="1"/>
  <c r="E215" i="5"/>
  <c r="F215" i="5"/>
  <c r="H215" i="5"/>
  <c r="H202" i="5" s="1"/>
  <c r="I215" i="5"/>
  <c r="I202" i="5" s="1"/>
  <c r="K215" i="5"/>
  <c r="K202" i="5" s="1"/>
  <c r="L215" i="5"/>
  <c r="J215" i="5" s="1"/>
  <c r="N215" i="5"/>
  <c r="M215" i="5" s="1"/>
  <c r="O215" i="5"/>
  <c r="O202" i="5" s="1"/>
  <c r="D216" i="5"/>
  <c r="E216" i="5"/>
  <c r="E203" i="5" s="1"/>
  <c r="D203" i="5" s="1"/>
  <c r="F216" i="5"/>
  <c r="F203" i="5" s="1"/>
  <c r="H216" i="5"/>
  <c r="I216" i="5"/>
  <c r="I203" i="5" s="1"/>
  <c r="J216" i="5"/>
  <c r="K216" i="5"/>
  <c r="K203" i="5" s="1"/>
  <c r="J203" i="5" s="1"/>
  <c r="L216" i="5"/>
  <c r="L203" i="5" s="1"/>
  <c r="N216" i="5"/>
  <c r="M216" i="5" s="1"/>
  <c r="O216" i="5"/>
  <c r="O203" i="5" s="1"/>
  <c r="E217" i="5"/>
  <c r="F217" i="5"/>
  <c r="H217" i="5"/>
  <c r="H204" i="5" s="1"/>
  <c r="G204" i="5" s="1"/>
  <c r="I217" i="5"/>
  <c r="I204" i="5" s="1"/>
  <c r="K217" i="5"/>
  <c r="K204" i="5" s="1"/>
  <c r="L217" i="5"/>
  <c r="J217" i="5" s="1"/>
  <c r="N217" i="5"/>
  <c r="M217" i="5" s="1"/>
  <c r="O217" i="5"/>
  <c r="O204" i="5" s="1"/>
  <c r="D218" i="5"/>
  <c r="E218" i="5"/>
  <c r="E205" i="5" s="1"/>
  <c r="D205" i="5" s="1"/>
  <c r="F218" i="5"/>
  <c r="F205" i="5" s="1"/>
  <c r="H218" i="5"/>
  <c r="I218" i="5"/>
  <c r="I205" i="5" s="1"/>
  <c r="J218" i="5"/>
  <c r="K218" i="5"/>
  <c r="K205" i="5" s="1"/>
  <c r="L218" i="5"/>
  <c r="L205" i="5" s="1"/>
  <c r="N218" i="5"/>
  <c r="M218" i="5" s="1"/>
  <c r="O218" i="5"/>
  <c r="O205" i="5" s="1"/>
  <c r="I220" i="5"/>
  <c r="I219" i="5" s="1"/>
  <c r="J220" i="5"/>
  <c r="K220" i="5"/>
  <c r="K219" i="5" s="1"/>
  <c r="L220" i="5"/>
  <c r="L219" i="5" s="1"/>
  <c r="E222" i="5"/>
  <c r="F222" i="5"/>
  <c r="F220" i="5" s="1"/>
  <c r="F219" i="5" s="1"/>
  <c r="H222" i="5"/>
  <c r="H220" i="5" s="1"/>
  <c r="I222" i="5"/>
  <c r="K222" i="5"/>
  <c r="L222" i="5"/>
  <c r="J222" i="5" s="1"/>
  <c r="N222" i="5"/>
  <c r="N220" i="5" s="1"/>
  <c r="M220" i="5" s="1"/>
  <c r="O222" i="5"/>
  <c r="O220" i="5" s="1"/>
  <c r="O219" i="5" s="1"/>
  <c r="D223" i="5"/>
  <c r="G223" i="5"/>
  <c r="J223" i="5"/>
  <c r="M223" i="5"/>
  <c r="D224" i="5"/>
  <c r="G224" i="5"/>
  <c r="J224" i="5"/>
  <c r="M224" i="5"/>
  <c r="D225" i="5"/>
  <c r="G225" i="5"/>
  <c r="J225" i="5"/>
  <c r="M225" i="5"/>
  <c r="D226" i="5"/>
  <c r="G226" i="5"/>
  <c r="J226" i="5"/>
  <c r="M226" i="5"/>
  <c r="D227" i="5"/>
  <c r="G227" i="5"/>
  <c r="J227" i="5"/>
  <c r="M227" i="5"/>
  <c r="D228" i="5"/>
  <c r="G228" i="5"/>
  <c r="J228" i="5"/>
  <c r="M228" i="5"/>
  <c r="D229" i="5"/>
  <c r="G229" i="5"/>
  <c r="J229" i="5"/>
  <c r="M229" i="5"/>
  <c r="D230" i="5"/>
  <c r="G230" i="5"/>
  <c r="J230" i="5"/>
  <c r="M230" i="5"/>
  <c r="D231" i="5"/>
  <c r="G231" i="5"/>
  <c r="J231" i="5"/>
  <c r="M231" i="5"/>
  <c r="I233" i="5"/>
  <c r="I232" i="5" s="1"/>
  <c r="J233" i="5"/>
  <c r="K233" i="5"/>
  <c r="K232" i="5" s="1"/>
  <c r="L233" i="5"/>
  <c r="L232" i="5" s="1"/>
  <c r="E235" i="5"/>
  <c r="F235" i="5"/>
  <c r="F233" i="5" s="1"/>
  <c r="F232" i="5" s="1"/>
  <c r="H235" i="5"/>
  <c r="H233" i="5" s="1"/>
  <c r="I235" i="5"/>
  <c r="K235" i="5"/>
  <c r="L235" i="5"/>
  <c r="J235" i="5" s="1"/>
  <c r="N235" i="5"/>
  <c r="O235" i="5"/>
  <c r="O233" i="5" s="1"/>
  <c r="O232" i="5" s="1"/>
  <c r="D236" i="5"/>
  <c r="G236" i="5"/>
  <c r="J236" i="5"/>
  <c r="M236" i="5"/>
  <c r="D237" i="5"/>
  <c r="G237" i="5"/>
  <c r="J237" i="5"/>
  <c r="M237" i="5"/>
  <c r="D238" i="5"/>
  <c r="G238" i="5"/>
  <c r="J238" i="5"/>
  <c r="M238" i="5"/>
  <c r="D239" i="5"/>
  <c r="G239" i="5"/>
  <c r="J239" i="5"/>
  <c r="M239" i="5"/>
  <c r="D240" i="5"/>
  <c r="G240" i="5"/>
  <c r="J240" i="5"/>
  <c r="M240" i="5"/>
  <c r="D241" i="5"/>
  <c r="G241" i="5"/>
  <c r="J241" i="5"/>
  <c r="M241" i="5"/>
  <c r="D242" i="5"/>
  <c r="G242" i="5"/>
  <c r="J242" i="5"/>
  <c r="M242" i="5"/>
  <c r="D243" i="5"/>
  <c r="G243" i="5"/>
  <c r="J243" i="5"/>
  <c r="M243" i="5"/>
  <c r="D244" i="5"/>
  <c r="G244" i="5"/>
  <c r="J244" i="5"/>
  <c r="M244" i="5"/>
  <c r="E245" i="5"/>
  <c r="F245" i="5"/>
  <c r="F246" i="5"/>
  <c r="G246" i="5"/>
  <c r="H246" i="5"/>
  <c r="H245" i="5" s="1"/>
  <c r="D248" i="5"/>
  <c r="E248" i="5"/>
  <c r="E246" i="5" s="1"/>
  <c r="D246" i="5" s="1"/>
  <c r="F248" i="5"/>
  <c r="H248" i="5"/>
  <c r="I248" i="5"/>
  <c r="I246" i="5" s="1"/>
  <c r="I245" i="5" s="1"/>
  <c r="D249" i="5"/>
  <c r="G249" i="5"/>
  <c r="D250" i="5"/>
  <c r="G250" i="5"/>
  <c r="D251" i="5"/>
  <c r="G251" i="5"/>
  <c r="D252" i="5"/>
  <c r="G252" i="5"/>
  <c r="D253" i="5"/>
  <c r="G253" i="5"/>
  <c r="D254" i="5"/>
  <c r="G254" i="5"/>
  <c r="D255" i="5"/>
  <c r="G255" i="5"/>
  <c r="D256" i="5"/>
  <c r="G256" i="5"/>
  <c r="D257" i="5"/>
  <c r="G257" i="5"/>
  <c r="I261" i="5"/>
  <c r="I259" i="5" s="1"/>
  <c r="I258" i="5" s="1"/>
  <c r="E262" i="5"/>
  <c r="F262" i="5"/>
  <c r="H262" i="5"/>
  <c r="H261" i="5" s="1"/>
  <c r="I262" i="5"/>
  <c r="K262" i="5"/>
  <c r="L262" i="5"/>
  <c r="J262" i="5" s="1"/>
  <c r="M262" i="5"/>
  <c r="N262" i="5"/>
  <c r="N261" i="5" s="1"/>
  <c r="O262" i="5"/>
  <c r="O261" i="5" s="1"/>
  <c r="O259" i="5" s="1"/>
  <c r="O258" i="5" s="1"/>
  <c r="D263" i="5"/>
  <c r="E263" i="5"/>
  <c r="F263" i="5"/>
  <c r="H263" i="5"/>
  <c r="I263" i="5"/>
  <c r="J263" i="5"/>
  <c r="K263" i="5"/>
  <c r="K261" i="5" s="1"/>
  <c r="K259" i="5" s="1"/>
  <c r="L263" i="5"/>
  <c r="L261" i="5" s="1"/>
  <c r="L259" i="5" s="1"/>
  <c r="N263" i="5"/>
  <c r="M263" i="5" s="1"/>
  <c r="O263" i="5"/>
  <c r="E264" i="5"/>
  <c r="F264" i="5"/>
  <c r="H264" i="5"/>
  <c r="G264" i="5" s="1"/>
  <c r="I264" i="5"/>
  <c r="K264" i="5"/>
  <c r="L264" i="5"/>
  <c r="J264" i="5" s="1"/>
  <c r="M264" i="5"/>
  <c r="N264" i="5"/>
  <c r="O264" i="5"/>
  <c r="D265" i="5"/>
  <c r="E265" i="5"/>
  <c r="F265" i="5"/>
  <c r="H265" i="5"/>
  <c r="G265" i="5" s="1"/>
  <c r="I265" i="5"/>
  <c r="J265" i="5"/>
  <c r="K265" i="5"/>
  <c r="L265" i="5"/>
  <c r="N265" i="5"/>
  <c r="M265" i="5" s="1"/>
  <c r="O265" i="5"/>
  <c r="E266" i="5"/>
  <c r="D266" i="5" s="1"/>
  <c r="F266" i="5"/>
  <c r="H266" i="5"/>
  <c r="G266" i="5" s="1"/>
  <c r="I266" i="5"/>
  <c r="K266" i="5"/>
  <c r="L266" i="5"/>
  <c r="J266" i="5" s="1"/>
  <c r="N266" i="5"/>
  <c r="M266" i="5" s="1"/>
  <c r="O266" i="5"/>
  <c r="D267" i="5"/>
  <c r="E267" i="5"/>
  <c r="F267" i="5"/>
  <c r="H267" i="5"/>
  <c r="I267" i="5"/>
  <c r="J267" i="5"/>
  <c r="K267" i="5"/>
  <c r="L267" i="5"/>
  <c r="N267" i="5"/>
  <c r="M267" i="5" s="1"/>
  <c r="O267" i="5"/>
  <c r="E268" i="5"/>
  <c r="D268" i="5" s="1"/>
  <c r="F268" i="5"/>
  <c r="H268" i="5"/>
  <c r="G268" i="5" s="1"/>
  <c r="I268" i="5"/>
  <c r="K268" i="5"/>
  <c r="L268" i="5"/>
  <c r="J268" i="5" s="1"/>
  <c r="M268" i="5"/>
  <c r="N268" i="5"/>
  <c r="O268" i="5"/>
  <c r="D269" i="5"/>
  <c r="E269" i="5"/>
  <c r="F269" i="5"/>
  <c r="H269" i="5"/>
  <c r="I269" i="5"/>
  <c r="J269" i="5"/>
  <c r="K269" i="5"/>
  <c r="L269" i="5"/>
  <c r="N269" i="5"/>
  <c r="M269" i="5" s="1"/>
  <c r="O269" i="5"/>
  <c r="E270" i="5"/>
  <c r="F270" i="5"/>
  <c r="H270" i="5"/>
  <c r="G270" i="5" s="1"/>
  <c r="I270" i="5"/>
  <c r="K270" i="5"/>
  <c r="L270" i="5"/>
  <c r="J270" i="5" s="1"/>
  <c r="N270" i="5"/>
  <c r="M270" i="5" s="1"/>
  <c r="O270" i="5"/>
  <c r="I271" i="5"/>
  <c r="E272" i="5"/>
  <c r="F272" i="5"/>
  <c r="F271" i="5" s="1"/>
  <c r="H272" i="5"/>
  <c r="N272" i="5"/>
  <c r="N271" i="5" s="1"/>
  <c r="O272" i="5"/>
  <c r="O271" i="5" s="1"/>
  <c r="D274" i="5"/>
  <c r="E274" i="5"/>
  <c r="F274" i="5"/>
  <c r="H274" i="5"/>
  <c r="I274" i="5"/>
  <c r="I272" i="5" s="1"/>
  <c r="K274" i="5"/>
  <c r="K272" i="5" s="1"/>
  <c r="L274" i="5"/>
  <c r="N274" i="5"/>
  <c r="M274" i="5" s="1"/>
  <c r="O274" i="5"/>
  <c r="D275" i="5"/>
  <c r="G275" i="5"/>
  <c r="J275" i="5"/>
  <c r="M275" i="5"/>
  <c r="D276" i="5"/>
  <c r="G276" i="5"/>
  <c r="J276" i="5"/>
  <c r="M276" i="5"/>
  <c r="D277" i="5"/>
  <c r="G277" i="5"/>
  <c r="J277" i="5"/>
  <c r="M277" i="5"/>
  <c r="D278" i="5"/>
  <c r="G278" i="5"/>
  <c r="J278" i="5"/>
  <c r="M278" i="5"/>
  <c r="D279" i="5"/>
  <c r="G279" i="5"/>
  <c r="J279" i="5"/>
  <c r="M279" i="5"/>
  <c r="D280" i="5"/>
  <c r="G280" i="5"/>
  <c r="J280" i="5"/>
  <c r="M280" i="5"/>
  <c r="D281" i="5"/>
  <c r="G281" i="5"/>
  <c r="J281" i="5"/>
  <c r="M281" i="5"/>
  <c r="D282" i="5"/>
  <c r="G282" i="5"/>
  <c r="J282" i="5"/>
  <c r="M282" i="5"/>
  <c r="D283" i="5"/>
  <c r="G283" i="5"/>
  <c r="J283" i="5"/>
  <c r="M283" i="5"/>
  <c r="I284" i="5"/>
  <c r="E285" i="5"/>
  <c r="F285" i="5"/>
  <c r="F284" i="5" s="1"/>
  <c r="H285" i="5"/>
  <c r="N285" i="5"/>
  <c r="N284" i="5" s="1"/>
  <c r="O285" i="5"/>
  <c r="O284" i="5" s="1"/>
  <c r="D287" i="5"/>
  <c r="E287" i="5"/>
  <c r="F287" i="5"/>
  <c r="H287" i="5"/>
  <c r="I287" i="5"/>
  <c r="I285" i="5" s="1"/>
  <c r="K287" i="5"/>
  <c r="K285" i="5" s="1"/>
  <c r="L287" i="5"/>
  <c r="N287" i="5"/>
  <c r="M287" i="5" s="1"/>
  <c r="O287" i="5"/>
  <c r="D288" i="5"/>
  <c r="G288" i="5"/>
  <c r="J288" i="5"/>
  <c r="M288" i="5"/>
  <c r="D289" i="5"/>
  <c r="G289" i="5"/>
  <c r="J289" i="5"/>
  <c r="M289" i="5"/>
  <c r="D290" i="5"/>
  <c r="G290" i="5"/>
  <c r="J290" i="5"/>
  <c r="M290" i="5"/>
  <c r="D291" i="5"/>
  <c r="G291" i="5"/>
  <c r="J291" i="5"/>
  <c r="M291" i="5"/>
  <c r="D292" i="5"/>
  <c r="G292" i="5"/>
  <c r="J292" i="5"/>
  <c r="M292" i="5"/>
  <c r="D293" i="5"/>
  <c r="G293" i="5"/>
  <c r="J293" i="5"/>
  <c r="M293" i="5"/>
  <c r="D294" i="5"/>
  <c r="G294" i="5"/>
  <c r="J294" i="5"/>
  <c r="M294" i="5"/>
  <c r="D295" i="5"/>
  <c r="G295" i="5"/>
  <c r="J295" i="5"/>
  <c r="M295" i="5"/>
  <c r="D296" i="5"/>
  <c r="G296" i="5"/>
  <c r="J296" i="5"/>
  <c r="M296" i="5"/>
  <c r="D297" i="5"/>
  <c r="E298" i="5"/>
  <c r="E297" i="5" s="1"/>
  <c r="F298" i="5"/>
  <c r="F297" i="5" s="1"/>
  <c r="L298" i="5"/>
  <c r="L297" i="5" s="1"/>
  <c r="M298" i="5"/>
  <c r="N298" i="5"/>
  <c r="N297" i="5" s="1"/>
  <c r="O298" i="5"/>
  <c r="O297" i="5" s="1"/>
  <c r="D300" i="5"/>
  <c r="E300" i="5"/>
  <c r="F300" i="5"/>
  <c r="H300" i="5"/>
  <c r="I300" i="5"/>
  <c r="I298" i="5" s="1"/>
  <c r="I297" i="5" s="1"/>
  <c r="J300" i="5"/>
  <c r="K300" i="5"/>
  <c r="K298" i="5" s="1"/>
  <c r="L300" i="5"/>
  <c r="N300" i="5"/>
  <c r="M300" i="5" s="1"/>
  <c r="O300" i="5"/>
  <c r="D301" i="5"/>
  <c r="G301" i="5"/>
  <c r="J301" i="5"/>
  <c r="M301" i="5"/>
  <c r="D302" i="5"/>
  <c r="G302" i="5"/>
  <c r="J302" i="5"/>
  <c r="M302" i="5"/>
  <c r="D303" i="5"/>
  <c r="G303" i="5"/>
  <c r="J303" i="5"/>
  <c r="M303" i="5"/>
  <c r="D304" i="5"/>
  <c r="G304" i="5"/>
  <c r="J304" i="5"/>
  <c r="M304" i="5"/>
  <c r="D305" i="5"/>
  <c r="G305" i="5"/>
  <c r="J305" i="5"/>
  <c r="M305" i="5"/>
  <c r="D306" i="5"/>
  <c r="G306" i="5"/>
  <c r="J306" i="5"/>
  <c r="M306" i="5"/>
  <c r="D307" i="5"/>
  <c r="G307" i="5"/>
  <c r="J307" i="5"/>
  <c r="M307" i="5"/>
  <c r="D308" i="5"/>
  <c r="G308" i="5"/>
  <c r="J308" i="5"/>
  <c r="M308" i="5"/>
  <c r="D309" i="5"/>
  <c r="G309" i="5"/>
  <c r="J309" i="5"/>
  <c r="M309" i="5"/>
  <c r="H314" i="5"/>
  <c r="L314" i="5"/>
  <c r="N314" i="5"/>
  <c r="J315" i="5"/>
  <c r="K315" i="5"/>
  <c r="H316" i="5"/>
  <c r="G316" i="5" s="1"/>
  <c r="L316" i="5"/>
  <c r="L317" i="5"/>
  <c r="E318" i="5"/>
  <c r="D318" i="5" s="1"/>
  <c r="L318" i="5"/>
  <c r="N318" i="5"/>
  <c r="L319" i="5"/>
  <c r="N320" i="5"/>
  <c r="M320" i="5" s="1"/>
  <c r="O320" i="5"/>
  <c r="E322" i="5"/>
  <c r="I323" i="5"/>
  <c r="E324" i="5"/>
  <c r="F324" i="5"/>
  <c r="F323" i="5" s="1"/>
  <c r="N324" i="5"/>
  <c r="N323" i="5" s="1"/>
  <c r="O324" i="5"/>
  <c r="O323" i="5" s="1"/>
  <c r="D326" i="5"/>
  <c r="E326" i="5"/>
  <c r="F326" i="5"/>
  <c r="H326" i="5"/>
  <c r="G326" i="5" s="1"/>
  <c r="I326" i="5"/>
  <c r="I324" i="5" s="1"/>
  <c r="K326" i="5"/>
  <c r="K324" i="5" s="1"/>
  <c r="L326" i="5"/>
  <c r="L324" i="5" s="1"/>
  <c r="L323" i="5" s="1"/>
  <c r="N326" i="5"/>
  <c r="M326" i="5" s="1"/>
  <c r="O326" i="5"/>
  <c r="D327" i="5"/>
  <c r="G327" i="5"/>
  <c r="J327" i="5"/>
  <c r="M327" i="5"/>
  <c r="D328" i="5"/>
  <c r="G328" i="5"/>
  <c r="J328" i="5"/>
  <c r="M328" i="5"/>
  <c r="D329" i="5"/>
  <c r="G329" i="5"/>
  <c r="J329" i="5"/>
  <c r="M329" i="5"/>
  <c r="D330" i="5"/>
  <c r="G330" i="5"/>
  <c r="J330" i="5"/>
  <c r="M330" i="5"/>
  <c r="D331" i="5"/>
  <c r="G331" i="5"/>
  <c r="J331" i="5"/>
  <c r="M331" i="5"/>
  <c r="D332" i="5"/>
  <c r="G332" i="5"/>
  <c r="J332" i="5"/>
  <c r="M332" i="5"/>
  <c r="D333" i="5"/>
  <c r="G333" i="5"/>
  <c r="J333" i="5"/>
  <c r="M333" i="5"/>
  <c r="D334" i="5"/>
  <c r="G334" i="5"/>
  <c r="J334" i="5"/>
  <c r="M334" i="5"/>
  <c r="D335" i="5"/>
  <c r="G335" i="5"/>
  <c r="J335" i="5"/>
  <c r="M335" i="5"/>
  <c r="D340" i="5"/>
  <c r="E340" i="5"/>
  <c r="E314" i="5" s="1"/>
  <c r="F340" i="5"/>
  <c r="F314" i="5" s="1"/>
  <c r="H340" i="5"/>
  <c r="I340" i="5"/>
  <c r="I314" i="5" s="1"/>
  <c r="I313" i="5" s="1"/>
  <c r="I311" i="5" s="1"/>
  <c r="I310" i="5" s="1"/>
  <c r="K340" i="5"/>
  <c r="K314" i="5" s="1"/>
  <c r="L340" i="5"/>
  <c r="J340" i="5" s="1"/>
  <c r="M340" i="5"/>
  <c r="N340" i="5"/>
  <c r="O340" i="5"/>
  <c r="D341" i="5"/>
  <c r="E341" i="5"/>
  <c r="E315" i="5" s="1"/>
  <c r="F341" i="5"/>
  <c r="F315" i="5" s="1"/>
  <c r="H341" i="5"/>
  <c r="I341" i="5"/>
  <c r="I315" i="5" s="1"/>
  <c r="J341" i="5"/>
  <c r="K341" i="5"/>
  <c r="L341" i="5"/>
  <c r="L315" i="5" s="1"/>
  <c r="N341" i="5"/>
  <c r="M341" i="5" s="1"/>
  <c r="O341" i="5"/>
  <c r="O315" i="5" s="1"/>
  <c r="E342" i="5"/>
  <c r="E316" i="5" s="1"/>
  <c r="D316" i="5" s="1"/>
  <c r="F342" i="5"/>
  <c r="F316" i="5" s="1"/>
  <c r="G342" i="5"/>
  <c r="H342" i="5"/>
  <c r="I342" i="5"/>
  <c r="I316" i="5" s="1"/>
  <c r="K342" i="5"/>
  <c r="K316" i="5" s="1"/>
  <c r="L342" i="5"/>
  <c r="J342" i="5" s="1"/>
  <c r="N342" i="5"/>
  <c r="N316" i="5" s="1"/>
  <c r="M316" i="5" s="1"/>
  <c r="O342" i="5"/>
  <c r="O316" i="5" s="1"/>
  <c r="D343" i="5"/>
  <c r="E343" i="5"/>
  <c r="E317" i="5" s="1"/>
  <c r="D317" i="5" s="1"/>
  <c r="F343" i="5"/>
  <c r="F317" i="5" s="1"/>
  <c r="H343" i="5"/>
  <c r="I343" i="5"/>
  <c r="I317" i="5" s="1"/>
  <c r="K343" i="5"/>
  <c r="L343" i="5"/>
  <c r="N343" i="5"/>
  <c r="M343" i="5" s="1"/>
  <c r="O343" i="5"/>
  <c r="O317" i="5" s="1"/>
  <c r="E344" i="5"/>
  <c r="D344" i="5" s="1"/>
  <c r="F344" i="5"/>
  <c r="F318" i="5" s="1"/>
  <c r="H344" i="5"/>
  <c r="I344" i="5"/>
  <c r="I318" i="5" s="1"/>
  <c r="K344" i="5"/>
  <c r="K318" i="5" s="1"/>
  <c r="J318" i="5" s="1"/>
  <c r="L344" i="5"/>
  <c r="J344" i="5" s="1"/>
  <c r="N344" i="5"/>
  <c r="M344" i="5" s="1"/>
  <c r="O344" i="5"/>
  <c r="O318" i="5" s="1"/>
  <c r="M318" i="5" s="1"/>
  <c r="D345" i="5"/>
  <c r="E345" i="5"/>
  <c r="E319" i="5" s="1"/>
  <c r="D319" i="5" s="1"/>
  <c r="F345" i="5"/>
  <c r="F319" i="5" s="1"/>
  <c r="H345" i="5"/>
  <c r="G345" i="5" s="1"/>
  <c r="I345" i="5"/>
  <c r="I319" i="5" s="1"/>
  <c r="K345" i="5"/>
  <c r="J345" i="5" s="1"/>
  <c r="L345" i="5"/>
  <c r="N345" i="5"/>
  <c r="M345" i="5" s="1"/>
  <c r="O345" i="5"/>
  <c r="O319" i="5" s="1"/>
  <c r="E346" i="5"/>
  <c r="E320" i="5" s="1"/>
  <c r="H346" i="5"/>
  <c r="H320" i="5" s="1"/>
  <c r="G320" i="5" s="1"/>
  <c r="K346" i="5"/>
  <c r="L346" i="5"/>
  <c r="M346" i="5"/>
  <c r="N346" i="5"/>
  <c r="O346" i="5"/>
  <c r="D347" i="5"/>
  <c r="E347" i="5"/>
  <c r="E321" i="5" s="1"/>
  <c r="D321" i="5" s="1"/>
  <c r="F347" i="5"/>
  <c r="F321" i="5" s="1"/>
  <c r="H347" i="5"/>
  <c r="I347" i="5"/>
  <c r="I321" i="5" s="1"/>
  <c r="J347" i="5"/>
  <c r="K347" i="5"/>
  <c r="K321" i="5" s="1"/>
  <c r="L347" i="5"/>
  <c r="L321" i="5" s="1"/>
  <c r="N347" i="5"/>
  <c r="M347" i="5" s="1"/>
  <c r="O347" i="5"/>
  <c r="O321" i="5" s="1"/>
  <c r="E348" i="5"/>
  <c r="F348" i="5"/>
  <c r="F322" i="5" s="1"/>
  <c r="D322" i="5" s="1"/>
  <c r="G348" i="5"/>
  <c r="H348" i="5"/>
  <c r="H322" i="5" s="1"/>
  <c r="G322" i="5" s="1"/>
  <c r="I348" i="5"/>
  <c r="I322" i="5" s="1"/>
  <c r="K348" i="5"/>
  <c r="K322" i="5" s="1"/>
  <c r="L348" i="5"/>
  <c r="J348" i="5" s="1"/>
  <c r="N348" i="5"/>
  <c r="O348" i="5"/>
  <c r="O322" i="5" s="1"/>
  <c r="L349" i="5"/>
  <c r="N349" i="5"/>
  <c r="M349" i="5" s="1"/>
  <c r="E350" i="5"/>
  <c r="E349" i="5" s="1"/>
  <c r="L350" i="5"/>
  <c r="M350" i="5"/>
  <c r="N350" i="5"/>
  <c r="O350" i="5"/>
  <c r="O349" i="5" s="1"/>
  <c r="E352" i="5"/>
  <c r="F352" i="5"/>
  <c r="F350" i="5" s="1"/>
  <c r="F349" i="5" s="1"/>
  <c r="H352" i="5"/>
  <c r="I352" i="5"/>
  <c r="I350" i="5" s="1"/>
  <c r="I349" i="5" s="1"/>
  <c r="J352" i="5"/>
  <c r="K352" i="5"/>
  <c r="K350" i="5" s="1"/>
  <c r="K349" i="5" s="1"/>
  <c r="L352" i="5"/>
  <c r="N352" i="5"/>
  <c r="M352" i="5" s="1"/>
  <c r="O352" i="5"/>
  <c r="D353" i="5"/>
  <c r="G353" i="5"/>
  <c r="J353" i="5"/>
  <c r="M353" i="5"/>
  <c r="D354" i="5"/>
  <c r="G354" i="5"/>
  <c r="J354" i="5"/>
  <c r="M354" i="5"/>
  <c r="D355" i="5"/>
  <c r="G355" i="5"/>
  <c r="J355" i="5"/>
  <c r="M355" i="5"/>
  <c r="D356" i="5"/>
  <c r="G356" i="5"/>
  <c r="J356" i="5"/>
  <c r="M356" i="5"/>
  <c r="D357" i="5"/>
  <c r="G357" i="5"/>
  <c r="J357" i="5"/>
  <c r="M357" i="5"/>
  <c r="D358" i="5"/>
  <c r="G358" i="5"/>
  <c r="J358" i="5"/>
  <c r="M358" i="5"/>
  <c r="D359" i="5"/>
  <c r="G359" i="5"/>
  <c r="J359" i="5"/>
  <c r="M359" i="5"/>
  <c r="D360" i="5"/>
  <c r="G360" i="5"/>
  <c r="J360" i="5"/>
  <c r="M360" i="5"/>
  <c r="D361" i="5"/>
  <c r="G361" i="5"/>
  <c r="J361" i="5"/>
  <c r="M361" i="5"/>
  <c r="O361" i="5"/>
  <c r="K363" i="5"/>
  <c r="L363" i="5"/>
  <c r="L362" i="5" s="1"/>
  <c r="N363" i="5"/>
  <c r="N362" i="5" s="1"/>
  <c r="E365" i="5"/>
  <c r="D365" i="5" s="1"/>
  <c r="F365" i="5"/>
  <c r="H365" i="5"/>
  <c r="I365" i="5"/>
  <c r="I363" i="5" s="1"/>
  <c r="I362" i="5" s="1"/>
  <c r="K365" i="5"/>
  <c r="J365" i="5" s="1"/>
  <c r="L365" i="5"/>
  <c r="N365" i="5"/>
  <c r="M365" i="5" s="1"/>
  <c r="O365" i="5"/>
  <c r="O363" i="5" s="1"/>
  <c r="O362" i="5" s="1"/>
  <c r="M362" i="5" s="1"/>
  <c r="D366" i="5"/>
  <c r="G366" i="5"/>
  <c r="J366" i="5"/>
  <c r="M366" i="5"/>
  <c r="D367" i="5"/>
  <c r="G367" i="5"/>
  <c r="J367" i="5"/>
  <c r="M367" i="5"/>
  <c r="D368" i="5"/>
  <c r="G368" i="5"/>
  <c r="J368" i="5"/>
  <c r="M368" i="5"/>
  <c r="D369" i="5"/>
  <c r="G369" i="5"/>
  <c r="J369" i="5"/>
  <c r="M369" i="5"/>
  <c r="D370" i="5"/>
  <c r="G370" i="5"/>
  <c r="J370" i="5"/>
  <c r="M370" i="5"/>
  <c r="D371" i="5"/>
  <c r="G371" i="5"/>
  <c r="J371" i="5"/>
  <c r="M371" i="5"/>
  <c r="D372" i="5"/>
  <c r="F372" i="5"/>
  <c r="I372" i="5"/>
  <c r="I346" i="5" s="1"/>
  <c r="I320" i="5" s="1"/>
  <c r="L372" i="5"/>
  <c r="J372" i="5" s="1"/>
  <c r="M372" i="5"/>
  <c r="D373" i="5"/>
  <c r="G373" i="5"/>
  <c r="J373" i="5"/>
  <c r="M373" i="5"/>
  <c r="D374" i="5"/>
  <c r="G374" i="5"/>
  <c r="J374" i="5"/>
  <c r="M374" i="5"/>
  <c r="I376" i="5"/>
  <c r="I375" i="5" s="1"/>
  <c r="L376" i="5"/>
  <c r="L375" i="5" s="1"/>
  <c r="E378" i="5"/>
  <c r="F378" i="5"/>
  <c r="F376" i="5" s="1"/>
  <c r="F375" i="5" s="1"/>
  <c r="H378" i="5"/>
  <c r="G378" i="5" s="1"/>
  <c r="I378" i="5"/>
  <c r="K378" i="5"/>
  <c r="J378" i="5" s="1"/>
  <c r="L378" i="5"/>
  <c r="N378" i="5"/>
  <c r="N376" i="5" s="1"/>
  <c r="M376" i="5" s="1"/>
  <c r="O378" i="5"/>
  <c r="O376" i="5" s="1"/>
  <c r="O375" i="5" s="1"/>
  <c r="D379" i="5"/>
  <c r="G379" i="5"/>
  <c r="J379" i="5"/>
  <c r="M379" i="5"/>
  <c r="D380" i="5"/>
  <c r="G380" i="5"/>
  <c r="J380" i="5"/>
  <c r="M380" i="5"/>
  <c r="D381" i="5"/>
  <c r="G381" i="5"/>
  <c r="J381" i="5"/>
  <c r="M381" i="5"/>
  <c r="D382" i="5"/>
  <c r="G382" i="5"/>
  <c r="J382" i="5"/>
  <c r="M382" i="5"/>
  <c r="D383" i="5"/>
  <c r="G383" i="5"/>
  <c r="J383" i="5"/>
  <c r="M383" i="5"/>
  <c r="D384" i="5"/>
  <c r="G384" i="5"/>
  <c r="J384" i="5"/>
  <c r="M384" i="5"/>
  <c r="D385" i="5"/>
  <c r="E385" i="5"/>
  <c r="H385" i="5"/>
  <c r="G385" i="5" s="1"/>
  <c r="K385" i="5"/>
  <c r="M385" i="5"/>
  <c r="D386" i="5"/>
  <c r="G386" i="5"/>
  <c r="J386" i="5"/>
  <c r="M386" i="5"/>
  <c r="D387" i="5"/>
  <c r="G387" i="5"/>
  <c r="J387" i="5"/>
  <c r="M387" i="5"/>
  <c r="G392" i="5"/>
  <c r="O392" i="5"/>
  <c r="O391" i="5" s="1"/>
  <c r="O389" i="5" s="1"/>
  <c r="N394" i="5"/>
  <c r="O394" i="5"/>
  <c r="K395" i="5"/>
  <c r="J395" i="5" s="1"/>
  <c r="K397" i="5"/>
  <c r="J397" i="5" s="1"/>
  <c r="F398" i="5"/>
  <c r="G398" i="5"/>
  <c r="N400" i="5"/>
  <c r="O400" i="5"/>
  <c r="K404" i="5"/>
  <c r="E405" i="5"/>
  <c r="D405" i="5" s="1"/>
  <c r="F405" i="5"/>
  <c r="G405" i="5"/>
  <c r="H405" i="5"/>
  <c r="H392" i="5" s="1"/>
  <c r="I405" i="5"/>
  <c r="I392" i="5" s="1"/>
  <c r="K405" i="5"/>
  <c r="K392" i="5" s="1"/>
  <c r="L405" i="5"/>
  <c r="J405" i="5" s="1"/>
  <c r="N405" i="5"/>
  <c r="O405" i="5"/>
  <c r="O404" i="5" s="1"/>
  <c r="O402" i="5" s="1"/>
  <c r="O401" i="5" s="1"/>
  <c r="E406" i="5"/>
  <c r="D406" i="5" s="1"/>
  <c r="F406" i="5"/>
  <c r="F393" i="5" s="1"/>
  <c r="H406" i="5"/>
  <c r="G406" i="5" s="1"/>
  <c r="I406" i="5"/>
  <c r="I393" i="5" s="1"/>
  <c r="J406" i="5"/>
  <c r="K406" i="5"/>
  <c r="K393" i="5" s="1"/>
  <c r="L406" i="5"/>
  <c r="L393" i="5" s="1"/>
  <c r="J393" i="5" s="1"/>
  <c r="M406" i="5"/>
  <c r="N406" i="5"/>
  <c r="N393" i="5" s="1"/>
  <c r="M393" i="5" s="1"/>
  <c r="O406" i="5"/>
  <c r="O393" i="5" s="1"/>
  <c r="E407" i="5"/>
  <c r="F407" i="5"/>
  <c r="F394" i="5" s="1"/>
  <c r="G407" i="5"/>
  <c r="H407" i="5"/>
  <c r="H394" i="5" s="1"/>
  <c r="I407" i="5"/>
  <c r="I394" i="5" s="1"/>
  <c r="K407" i="5"/>
  <c r="K394" i="5" s="1"/>
  <c r="L407" i="5"/>
  <c r="J407" i="5" s="1"/>
  <c r="N407" i="5"/>
  <c r="M407" i="5" s="1"/>
  <c r="O407" i="5"/>
  <c r="E408" i="5"/>
  <c r="D408" i="5" s="1"/>
  <c r="F408" i="5"/>
  <c r="F395" i="5" s="1"/>
  <c r="H408" i="5"/>
  <c r="G408" i="5" s="1"/>
  <c r="I408" i="5"/>
  <c r="I395" i="5" s="1"/>
  <c r="J408" i="5"/>
  <c r="K408" i="5"/>
  <c r="L408" i="5"/>
  <c r="L395" i="5" s="1"/>
  <c r="M408" i="5"/>
  <c r="N408" i="5"/>
  <c r="N395" i="5" s="1"/>
  <c r="O408" i="5"/>
  <c r="O395" i="5" s="1"/>
  <c r="E409" i="5"/>
  <c r="F409" i="5"/>
  <c r="F396" i="5" s="1"/>
  <c r="G409" i="5"/>
  <c r="H409" i="5"/>
  <c r="H396" i="5" s="1"/>
  <c r="G396" i="5" s="1"/>
  <c r="I409" i="5"/>
  <c r="I396" i="5" s="1"/>
  <c r="K409" i="5"/>
  <c r="K396" i="5" s="1"/>
  <c r="L409" i="5"/>
  <c r="J409" i="5" s="1"/>
  <c r="N409" i="5"/>
  <c r="M409" i="5" s="1"/>
  <c r="O409" i="5"/>
  <c r="O396" i="5" s="1"/>
  <c r="E410" i="5"/>
  <c r="D410" i="5" s="1"/>
  <c r="F410" i="5"/>
  <c r="F397" i="5" s="1"/>
  <c r="H410" i="5"/>
  <c r="G410" i="5" s="1"/>
  <c r="I410" i="5"/>
  <c r="I397" i="5" s="1"/>
  <c r="K410" i="5"/>
  <c r="J410" i="5" s="1"/>
  <c r="L410" i="5"/>
  <c r="L397" i="5" s="1"/>
  <c r="M410" i="5"/>
  <c r="N410" i="5"/>
  <c r="N397" i="5" s="1"/>
  <c r="O410" i="5"/>
  <c r="O397" i="5" s="1"/>
  <c r="E411" i="5"/>
  <c r="D411" i="5" s="1"/>
  <c r="F411" i="5"/>
  <c r="G411" i="5"/>
  <c r="H411" i="5"/>
  <c r="H398" i="5" s="1"/>
  <c r="I411" i="5"/>
  <c r="I398" i="5" s="1"/>
  <c r="K411" i="5"/>
  <c r="K398" i="5" s="1"/>
  <c r="L411" i="5"/>
  <c r="J411" i="5" s="1"/>
  <c r="N411" i="5"/>
  <c r="M411" i="5" s="1"/>
  <c r="O411" i="5"/>
  <c r="O398" i="5" s="1"/>
  <c r="E412" i="5"/>
  <c r="D412" i="5" s="1"/>
  <c r="F412" i="5"/>
  <c r="F399" i="5" s="1"/>
  <c r="H412" i="5"/>
  <c r="G412" i="5" s="1"/>
  <c r="I412" i="5"/>
  <c r="I399" i="5" s="1"/>
  <c r="K412" i="5"/>
  <c r="L412" i="5"/>
  <c r="L399" i="5" s="1"/>
  <c r="M412" i="5"/>
  <c r="N412" i="5"/>
  <c r="N399" i="5" s="1"/>
  <c r="M399" i="5" s="1"/>
  <c r="O412" i="5"/>
  <c r="O399" i="5" s="1"/>
  <c r="E413" i="5"/>
  <c r="F413" i="5"/>
  <c r="F400" i="5" s="1"/>
  <c r="G413" i="5"/>
  <c r="H413" i="5"/>
  <c r="H400" i="5" s="1"/>
  <c r="G400" i="5" s="1"/>
  <c r="I413" i="5"/>
  <c r="I400" i="5" s="1"/>
  <c r="K413" i="5"/>
  <c r="K400" i="5" s="1"/>
  <c r="L413" i="5"/>
  <c r="J413" i="5" s="1"/>
  <c r="N413" i="5"/>
  <c r="O413" i="5"/>
  <c r="J414" i="5"/>
  <c r="K414" i="5"/>
  <c r="F415" i="5"/>
  <c r="F414" i="5" s="1"/>
  <c r="G415" i="5"/>
  <c r="H415" i="5"/>
  <c r="H414" i="5" s="1"/>
  <c r="G414" i="5" s="1"/>
  <c r="I415" i="5"/>
  <c r="I414" i="5" s="1"/>
  <c r="N415" i="5"/>
  <c r="O415" i="5"/>
  <c r="O414" i="5" s="1"/>
  <c r="E417" i="5"/>
  <c r="D417" i="5" s="1"/>
  <c r="F417" i="5"/>
  <c r="H417" i="5"/>
  <c r="G417" i="5" s="1"/>
  <c r="I417" i="5"/>
  <c r="J417" i="5"/>
  <c r="K417" i="5"/>
  <c r="K415" i="5" s="1"/>
  <c r="J415" i="5" s="1"/>
  <c r="L417" i="5"/>
  <c r="L415" i="5" s="1"/>
  <c r="L414" i="5" s="1"/>
  <c r="M417" i="5"/>
  <c r="N417" i="5"/>
  <c r="O417" i="5"/>
  <c r="D418" i="5"/>
  <c r="G418" i="5"/>
  <c r="J418" i="5"/>
  <c r="M418" i="5"/>
  <c r="D419" i="5"/>
  <c r="G419" i="5"/>
  <c r="J419" i="5"/>
  <c r="M419" i="5"/>
  <c r="D420" i="5"/>
  <c r="G420" i="5"/>
  <c r="J420" i="5"/>
  <c r="M420" i="5"/>
  <c r="D421" i="5"/>
  <c r="G421" i="5"/>
  <c r="J421" i="5"/>
  <c r="M421" i="5"/>
  <c r="D422" i="5"/>
  <c r="G422" i="5"/>
  <c r="J422" i="5"/>
  <c r="M422" i="5"/>
  <c r="D423" i="5"/>
  <c r="G423" i="5"/>
  <c r="J423" i="5"/>
  <c r="M423" i="5"/>
  <c r="D424" i="5"/>
  <c r="G424" i="5"/>
  <c r="J424" i="5"/>
  <c r="M424" i="5"/>
  <c r="D425" i="5"/>
  <c r="G425" i="5"/>
  <c r="J425" i="5"/>
  <c r="M425" i="5"/>
  <c r="D426" i="5"/>
  <c r="G426" i="5"/>
  <c r="J426" i="5"/>
  <c r="M426" i="5"/>
  <c r="F428" i="5"/>
  <c r="F427" i="5" s="1"/>
  <c r="G428" i="5"/>
  <c r="H428" i="5"/>
  <c r="H427" i="5" s="1"/>
  <c r="I428" i="5"/>
  <c r="I427" i="5" s="1"/>
  <c r="N428" i="5"/>
  <c r="O428" i="5"/>
  <c r="O427" i="5" s="1"/>
  <c r="E430" i="5"/>
  <c r="D430" i="5" s="1"/>
  <c r="F430" i="5"/>
  <c r="H430" i="5"/>
  <c r="G430" i="5" s="1"/>
  <c r="I430" i="5"/>
  <c r="K430" i="5"/>
  <c r="L430" i="5"/>
  <c r="L428" i="5" s="1"/>
  <c r="L427" i="5" s="1"/>
  <c r="M430" i="5"/>
  <c r="N430" i="5"/>
  <c r="O430" i="5"/>
  <c r="D431" i="5"/>
  <c r="G431" i="5"/>
  <c r="J431" i="5"/>
  <c r="M431" i="5"/>
  <c r="D432" i="5"/>
  <c r="G432" i="5"/>
  <c r="J432" i="5"/>
  <c r="M432" i="5"/>
  <c r="D433" i="5"/>
  <c r="G433" i="5"/>
  <c r="J433" i="5"/>
  <c r="M433" i="5"/>
  <c r="D434" i="5"/>
  <c r="G434" i="5"/>
  <c r="J434" i="5"/>
  <c r="M434" i="5"/>
  <c r="D435" i="5"/>
  <c r="G435" i="5"/>
  <c r="J435" i="5"/>
  <c r="M435" i="5"/>
  <c r="D436" i="5"/>
  <c r="G436" i="5"/>
  <c r="J436" i="5"/>
  <c r="M436" i="5"/>
  <c r="D437" i="5"/>
  <c r="G437" i="5"/>
  <c r="J437" i="5"/>
  <c r="M437" i="5"/>
  <c r="D438" i="5"/>
  <c r="G438" i="5"/>
  <c r="J438" i="5"/>
  <c r="M438" i="5"/>
  <c r="D439" i="5"/>
  <c r="G439" i="5"/>
  <c r="J439" i="5"/>
  <c r="M439" i="5"/>
  <c r="D441" i="5"/>
  <c r="E441" i="5"/>
  <c r="E440" i="5" s="1"/>
  <c r="D440" i="5" s="1"/>
  <c r="F441" i="5"/>
  <c r="F440" i="5" s="1"/>
  <c r="L441" i="5"/>
  <c r="M441" i="5"/>
  <c r="N441" i="5"/>
  <c r="O441" i="5"/>
  <c r="E443" i="5"/>
  <c r="F443" i="5"/>
  <c r="D443" i="5" s="1"/>
  <c r="H443" i="5"/>
  <c r="I443" i="5"/>
  <c r="I441" i="5" s="1"/>
  <c r="I440" i="5" s="1"/>
  <c r="K443" i="5"/>
  <c r="J443" i="5" s="1"/>
  <c r="L443" i="5"/>
  <c r="N443" i="5"/>
  <c r="M443" i="5" s="1"/>
  <c r="O443" i="5"/>
  <c r="D444" i="5"/>
  <c r="G444" i="5"/>
  <c r="J444" i="5"/>
  <c r="M444" i="5"/>
  <c r="D445" i="5"/>
  <c r="G445" i="5"/>
  <c r="J445" i="5"/>
  <c r="M445" i="5"/>
  <c r="D446" i="5"/>
  <c r="G446" i="5"/>
  <c r="J446" i="5"/>
  <c r="M446" i="5"/>
  <c r="D447" i="5"/>
  <c r="G447" i="5"/>
  <c r="J447" i="5"/>
  <c r="M447" i="5"/>
  <c r="D448" i="5"/>
  <c r="G448" i="5"/>
  <c r="J448" i="5"/>
  <c r="M448" i="5"/>
  <c r="D449" i="5"/>
  <c r="G449" i="5"/>
  <c r="J449" i="5"/>
  <c r="M449" i="5"/>
  <c r="D450" i="5"/>
  <c r="G450" i="5"/>
  <c r="J450" i="5"/>
  <c r="M450" i="5"/>
  <c r="D451" i="5"/>
  <c r="G451" i="5"/>
  <c r="J451" i="5"/>
  <c r="M451" i="5"/>
  <c r="D452" i="5"/>
  <c r="G452" i="5"/>
  <c r="J452" i="5"/>
  <c r="M452" i="5"/>
  <c r="E457" i="5"/>
  <c r="F457" i="5"/>
  <c r="F456" i="5" s="1"/>
  <c r="F454" i="5" s="1"/>
  <c r="F453" i="5" s="1"/>
  <c r="G457" i="5"/>
  <c r="H457" i="5"/>
  <c r="I457" i="5"/>
  <c r="K457" i="5"/>
  <c r="L457" i="5"/>
  <c r="M457" i="5"/>
  <c r="N457" i="5"/>
  <c r="N456" i="5" s="1"/>
  <c r="O457" i="5"/>
  <c r="O456" i="5" s="1"/>
  <c r="O454" i="5" s="1"/>
  <c r="O453" i="5" s="1"/>
  <c r="E458" i="5"/>
  <c r="F458" i="5"/>
  <c r="D458" i="5" s="1"/>
  <c r="H458" i="5"/>
  <c r="G458" i="5" s="1"/>
  <c r="I458" i="5"/>
  <c r="K458" i="5"/>
  <c r="J458" i="5" s="1"/>
  <c r="L458" i="5"/>
  <c r="N458" i="5"/>
  <c r="M458" i="5" s="1"/>
  <c r="O458" i="5"/>
  <c r="E459" i="5"/>
  <c r="D459" i="5" s="1"/>
  <c r="F459" i="5"/>
  <c r="G459" i="5"/>
  <c r="H459" i="5"/>
  <c r="I459" i="5"/>
  <c r="K459" i="5"/>
  <c r="L459" i="5"/>
  <c r="J459" i="5" s="1"/>
  <c r="M459" i="5"/>
  <c r="N459" i="5"/>
  <c r="O459" i="5"/>
  <c r="E460" i="5"/>
  <c r="F460" i="5"/>
  <c r="D460" i="5" s="1"/>
  <c r="H460" i="5"/>
  <c r="I460" i="5"/>
  <c r="K460" i="5"/>
  <c r="J460" i="5" s="1"/>
  <c r="L460" i="5"/>
  <c r="N460" i="5"/>
  <c r="M460" i="5" s="1"/>
  <c r="O460" i="5"/>
  <c r="D461" i="5"/>
  <c r="E461" i="5"/>
  <c r="F461" i="5"/>
  <c r="G461" i="5"/>
  <c r="H461" i="5"/>
  <c r="I461" i="5"/>
  <c r="K461" i="5"/>
  <c r="L461" i="5"/>
  <c r="J461" i="5" s="1"/>
  <c r="M461" i="5"/>
  <c r="N461" i="5"/>
  <c r="O461" i="5"/>
  <c r="E462" i="5"/>
  <c r="F462" i="5"/>
  <c r="D462" i="5" s="1"/>
  <c r="H462" i="5"/>
  <c r="I462" i="5"/>
  <c r="K462" i="5"/>
  <c r="J462" i="5" s="1"/>
  <c r="L462" i="5"/>
  <c r="N462" i="5"/>
  <c r="M462" i="5" s="1"/>
  <c r="O462" i="5"/>
  <c r="D463" i="5"/>
  <c r="E463" i="5"/>
  <c r="F463" i="5"/>
  <c r="G463" i="5"/>
  <c r="H463" i="5"/>
  <c r="I463" i="5"/>
  <c r="K463" i="5"/>
  <c r="L463" i="5"/>
  <c r="J463" i="5" s="1"/>
  <c r="M463" i="5"/>
  <c r="N463" i="5"/>
  <c r="O463" i="5"/>
  <c r="E464" i="5"/>
  <c r="F464" i="5"/>
  <c r="D464" i="5" s="1"/>
  <c r="H464" i="5"/>
  <c r="G464" i="5" s="1"/>
  <c r="I464" i="5"/>
  <c r="K464" i="5"/>
  <c r="J464" i="5" s="1"/>
  <c r="L464" i="5"/>
  <c r="N464" i="5"/>
  <c r="M464" i="5" s="1"/>
  <c r="O464" i="5"/>
  <c r="D465" i="5"/>
  <c r="E465" i="5"/>
  <c r="F465" i="5"/>
  <c r="G465" i="5"/>
  <c r="H465" i="5"/>
  <c r="I465" i="5"/>
  <c r="K465" i="5"/>
  <c r="L465" i="5"/>
  <c r="J465" i="5" s="1"/>
  <c r="M465" i="5"/>
  <c r="N465" i="5"/>
  <c r="O465" i="5"/>
  <c r="D467" i="5"/>
  <c r="E467" i="5"/>
  <c r="E466" i="5" s="1"/>
  <c r="F467" i="5"/>
  <c r="F466" i="5" s="1"/>
  <c r="L467" i="5"/>
  <c r="L466" i="5" s="1"/>
  <c r="M467" i="5"/>
  <c r="N467" i="5"/>
  <c r="N466" i="5" s="1"/>
  <c r="M466" i="5" s="1"/>
  <c r="O467" i="5"/>
  <c r="O466" i="5" s="1"/>
  <c r="E469" i="5"/>
  <c r="F469" i="5"/>
  <c r="D469" i="5" s="1"/>
  <c r="H469" i="5"/>
  <c r="I469" i="5"/>
  <c r="I467" i="5" s="1"/>
  <c r="I466" i="5" s="1"/>
  <c r="K469" i="5"/>
  <c r="J469" i="5" s="1"/>
  <c r="L469" i="5"/>
  <c r="N469" i="5"/>
  <c r="M469" i="5" s="1"/>
  <c r="O469" i="5"/>
  <c r="D470" i="5"/>
  <c r="G470" i="5"/>
  <c r="J470" i="5"/>
  <c r="M470" i="5"/>
  <c r="D471" i="5"/>
  <c r="G471" i="5"/>
  <c r="J471" i="5"/>
  <c r="M471" i="5"/>
  <c r="D472" i="5"/>
  <c r="G472" i="5"/>
  <c r="J472" i="5"/>
  <c r="M472" i="5"/>
  <c r="D473" i="5"/>
  <c r="G473" i="5"/>
  <c r="J473" i="5"/>
  <c r="M473" i="5"/>
  <c r="D474" i="5"/>
  <c r="G474" i="5"/>
  <c r="J474" i="5"/>
  <c r="M474" i="5"/>
  <c r="D475" i="5"/>
  <c r="G475" i="5"/>
  <c r="J475" i="5"/>
  <c r="M475" i="5"/>
  <c r="D476" i="5"/>
  <c r="G476" i="5"/>
  <c r="J476" i="5"/>
  <c r="M476" i="5"/>
  <c r="D477" i="5"/>
  <c r="G477" i="5"/>
  <c r="J477" i="5"/>
  <c r="M477" i="5"/>
  <c r="D478" i="5"/>
  <c r="G478" i="5"/>
  <c r="J478" i="5"/>
  <c r="M478" i="5"/>
  <c r="I479" i="5"/>
  <c r="I480" i="5"/>
  <c r="E482" i="5"/>
  <c r="E480" i="5" s="1"/>
  <c r="F482" i="5"/>
  <c r="F480" i="5" s="1"/>
  <c r="F479" i="5" s="1"/>
  <c r="G482" i="5"/>
  <c r="H482" i="5"/>
  <c r="H480" i="5" s="1"/>
  <c r="G480" i="5" s="1"/>
  <c r="I482" i="5"/>
  <c r="D483" i="5"/>
  <c r="G483" i="5"/>
  <c r="D484" i="5"/>
  <c r="G484" i="5"/>
  <c r="D485" i="5"/>
  <c r="G485" i="5"/>
  <c r="D486" i="5"/>
  <c r="G486" i="5"/>
  <c r="D487" i="5"/>
  <c r="G487" i="5"/>
  <c r="D488" i="5"/>
  <c r="G488" i="5"/>
  <c r="D489" i="5"/>
  <c r="G489" i="5"/>
  <c r="D490" i="5"/>
  <c r="G490" i="5"/>
  <c r="D491" i="5"/>
  <c r="G491" i="5"/>
  <c r="E492" i="5"/>
  <c r="D492" i="5" s="1"/>
  <c r="H493" i="5"/>
  <c r="I493" i="5"/>
  <c r="I492" i="5" s="1"/>
  <c r="K493" i="5"/>
  <c r="D495" i="5"/>
  <c r="E495" i="5"/>
  <c r="E493" i="5" s="1"/>
  <c r="F495" i="5"/>
  <c r="F493" i="5" s="1"/>
  <c r="F492" i="5" s="1"/>
  <c r="G495" i="5"/>
  <c r="H495" i="5"/>
  <c r="I495" i="5"/>
  <c r="K495" i="5"/>
  <c r="L495" i="5"/>
  <c r="M495" i="5"/>
  <c r="N495" i="5"/>
  <c r="N493" i="5" s="1"/>
  <c r="O495" i="5"/>
  <c r="O493" i="5" s="1"/>
  <c r="O492" i="5" s="1"/>
  <c r="D496" i="5"/>
  <c r="G496" i="5"/>
  <c r="J496" i="5"/>
  <c r="M496" i="5"/>
  <c r="D497" i="5"/>
  <c r="G497" i="5"/>
  <c r="J497" i="5"/>
  <c r="M497" i="5"/>
  <c r="D498" i="5"/>
  <c r="G498" i="5"/>
  <c r="J498" i="5"/>
  <c r="M498" i="5"/>
  <c r="D499" i="5"/>
  <c r="G499" i="5"/>
  <c r="J499" i="5"/>
  <c r="M499" i="5"/>
  <c r="D500" i="5"/>
  <c r="G500" i="5"/>
  <c r="J500" i="5"/>
  <c r="M500" i="5"/>
  <c r="D501" i="5"/>
  <c r="G501" i="5"/>
  <c r="J501" i="5"/>
  <c r="M501" i="5"/>
  <c r="D502" i="5"/>
  <c r="G502" i="5"/>
  <c r="J502" i="5"/>
  <c r="M502" i="5"/>
  <c r="D503" i="5"/>
  <c r="G503" i="5"/>
  <c r="J503" i="5"/>
  <c r="M503" i="5"/>
  <c r="D504" i="5"/>
  <c r="G504" i="5"/>
  <c r="J504" i="5"/>
  <c r="M504" i="5"/>
  <c r="D505" i="5"/>
  <c r="E505" i="5"/>
  <c r="H506" i="5"/>
  <c r="I506" i="5"/>
  <c r="I505" i="5" s="1"/>
  <c r="K506" i="5"/>
  <c r="D508" i="5"/>
  <c r="E508" i="5"/>
  <c r="E506" i="5" s="1"/>
  <c r="F508" i="5"/>
  <c r="F506" i="5" s="1"/>
  <c r="F505" i="5" s="1"/>
  <c r="G508" i="5"/>
  <c r="H508" i="5"/>
  <c r="I508" i="5"/>
  <c r="K508" i="5"/>
  <c r="L508" i="5"/>
  <c r="N508" i="5"/>
  <c r="N506" i="5" s="1"/>
  <c r="O508" i="5"/>
  <c r="O506" i="5" s="1"/>
  <c r="O505" i="5" s="1"/>
  <c r="D509" i="5"/>
  <c r="G509" i="5"/>
  <c r="J509" i="5"/>
  <c r="M509" i="5"/>
  <c r="D510" i="5"/>
  <c r="G510" i="5"/>
  <c r="J510" i="5"/>
  <c r="M510" i="5"/>
  <c r="D511" i="5"/>
  <c r="G511" i="5"/>
  <c r="J511" i="5"/>
  <c r="M511" i="5"/>
  <c r="D512" i="5"/>
  <c r="G512" i="5"/>
  <c r="J512" i="5"/>
  <c r="M512" i="5"/>
  <c r="D513" i="5"/>
  <c r="G513" i="5"/>
  <c r="J513" i="5"/>
  <c r="M513" i="5"/>
  <c r="D514" i="5"/>
  <c r="G514" i="5"/>
  <c r="J514" i="5"/>
  <c r="M514" i="5"/>
  <c r="D515" i="5"/>
  <c r="G515" i="5"/>
  <c r="J515" i="5"/>
  <c r="M515" i="5"/>
  <c r="D516" i="5"/>
  <c r="G516" i="5"/>
  <c r="J516" i="5"/>
  <c r="M516" i="5"/>
  <c r="D517" i="5"/>
  <c r="G517" i="5"/>
  <c r="J517" i="5"/>
  <c r="M517" i="5"/>
  <c r="E518" i="5"/>
  <c r="E519" i="5"/>
  <c r="F519" i="5"/>
  <c r="I519" i="5"/>
  <c r="I518" i="5" s="1"/>
  <c r="E521" i="5"/>
  <c r="F521" i="5"/>
  <c r="D521" i="5" s="1"/>
  <c r="H521" i="5"/>
  <c r="I521" i="5"/>
  <c r="D522" i="5"/>
  <c r="G522" i="5"/>
  <c r="D523" i="5"/>
  <c r="G523" i="5"/>
  <c r="D524" i="5"/>
  <c r="G524" i="5"/>
  <c r="D525" i="5"/>
  <c r="G525" i="5"/>
  <c r="D526" i="5"/>
  <c r="G526" i="5"/>
  <c r="D527" i="5"/>
  <c r="G527" i="5"/>
  <c r="D528" i="5"/>
  <c r="G528" i="5"/>
  <c r="D529" i="5"/>
  <c r="G529" i="5"/>
  <c r="D530" i="5"/>
  <c r="G530" i="5"/>
  <c r="N535" i="5"/>
  <c r="O535" i="5"/>
  <c r="K536" i="5"/>
  <c r="F537" i="5"/>
  <c r="G537" i="5"/>
  <c r="L537" i="5"/>
  <c r="M537" i="5"/>
  <c r="N537" i="5"/>
  <c r="O537" i="5"/>
  <c r="I538" i="5"/>
  <c r="K538" i="5"/>
  <c r="E539" i="5"/>
  <c r="N539" i="5"/>
  <c r="O539" i="5"/>
  <c r="M539" i="5" s="1"/>
  <c r="K540" i="5"/>
  <c r="N541" i="5"/>
  <c r="M541" i="5" s="1"/>
  <c r="O541" i="5"/>
  <c r="K542" i="5"/>
  <c r="E543" i="5"/>
  <c r="D543" i="5" s="1"/>
  <c r="F543" i="5"/>
  <c r="O543" i="5"/>
  <c r="E548" i="5"/>
  <c r="F548" i="5"/>
  <c r="G548" i="5"/>
  <c r="H548" i="5"/>
  <c r="I548" i="5"/>
  <c r="E549" i="5"/>
  <c r="E536" i="5" s="1"/>
  <c r="F549" i="5"/>
  <c r="D549" i="5" s="1"/>
  <c r="H549" i="5"/>
  <c r="G549" i="5" s="1"/>
  <c r="I549" i="5"/>
  <c r="I536" i="5" s="1"/>
  <c r="D550" i="5"/>
  <c r="E550" i="5"/>
  <c r="F550" i="5"/>
  <c r="H550" i="5"/>
  <c r="H537" i="5" s="1"/>
  <c r="I550" i="5"/>
  <c r="I537" i="5" s="1"/>
  <c r="E551" i="5"/>
  <c r="E538" i="5" s="1"/>
  <c r="F551" i="5"/>
  <c r="G551" i="5"/>
  <c r="H551" i="5"/>
  <c r="I551" i="5"/>
  <c r="E552" i="5"/>
  <c r="F552" i="5"/>
  <c r="H552" i="5"/>
  <c r="H539" i="5" s="1"/>
  <c r="G539" i="5" s="1"/>
  <c r="I552" i="5"/>
  <c r="I539" i="5" s="1"/>
  <c r="E553" i="5"/>
  <c r="E540" i="5" s="1"/>
  <c r="F553" i="5"/>
  <c r="D553" i="5" s="1"/>
  <c r="H553" i="5"/>
  <c r="G553" i="5" s="1"/>
  <c r="I553" i="5"/>
  <c r="E554" i="5"/>
  <c r="E541" i="5" s="1"/>
  <c r="F554" i="5"/>
  <c r="H554" i="5"/>
  <c r="I554" i="5"/>
  <c r="I541" i="5" s="1"/>
  <c r="D555" i="5"/>
  <c r="E555" i="5"/>
  <c r="E542" i="5" s="1"/>
  <c r="F555" i="5"/>
  <c r="G555" i="5"/>
  <c r="H555" i="5"/>
  <c r="I555" i="5"/>
  <c r="D556" i="5"/>
  <c r="E556" i="5"/>
  <c r="G556" i="5"/>
  <c r="H556" i="5"/>
  <c r="H543" i="5" s="1"/>
  <c r="G543" i="5" s="1"/>
  <c r="E558" i="5"/>
  <c r="E557" i="5" s="1"/>
  <c r="G558" i="5"/>
  <c r="E560" i="5"/>
  <c r="F560" i="5"/>
  <c r="D560" i="5" s="1"/>
  <c r="H560" i="5"/>
  <c r="H558" i="5" s="1"/>
  <c r="H557" i="5" s="1"/>
  <c r="I560" i="5"/>
  <c r="I558" i="5" s="1"/>
  <c r="I557" i="5" s="1"/>
  <c r="D561" i="5"/>
  <c r="G561" i="5"/>
  <c r="D562" i="5"/>
  <c r="G562" i="5"/>
  <c r="D563" i="5"/>
  <c r="G563" i="5"/>
  <c r="D564" i="5"/>
  <c r="G564" i="5"/>
  <c r="D565" i="5"/>
  <c r="G565" i="5"/>
  <c r="D566" i="5"/>
  <c r="G566" i="5"/>
  <c r="D567" i="5"/>
  <c r="G567" i="5"/>
  <c r="D568" i="5"/>
  <c r="G568" i="5"/>
  <c r="D569" i="5"/>
  <c r="G569" i="5"/>
  <c r="O573" i="5"/>
  <c r="O571" i="5" s="1"/>
  <c r="O570" i="5" s="1"/>
  <c r="D574" i="5"/>
  <c r="E574" i="5"/>
  <c r="E535" i="5" s="1"/>
  <c r="F574" i="5"/>
  <c r="H574" i="5"/>
  <c r="G574" i="5" s="1"/>
  <c r="I574" i="5"/>
  <c r="K574" i="5"/>
  <c r="L574" i="5"/>
  <c r="M574" i="5"/>
  <c r="N574" i="5"/>
  <c r="O574" i="5"/>
  <c r="E575" i="5"/>
  <c r="F575" i="5"/>
  <c r="D575" i="5" s="1"/>
  <c r="H575" i="5"/>
  <c r="I575" i="5"/>
  <c r="K575" i="5"/>
  <c r="L575" i="5"/>
  <c r="L536" i="5" s="1"/>
  <c r="N575" i="5"/>
  <c r="O575" i="5"/>
  <c r="O536" i="5" s="1"/>
  <c r="D576" i="5"/>
  <c r="E576" i="5"/>
  <c r="F576" i="5"/>
  <c r="H576" i="5"/>
  <c r="G576" i="5" s="1"/>
  <c r="I576" i="5"/>
  <c r="K576" i="5"/>
  <c r="K537" i="5" s="1"/>
  <c r="L576" i="5"/>
  <c r="J576" i="5" s="1"/>
  <c r="M576" i="5"/>
  <c r="N576" i="5"/>
  <c r="O576" i="5"/>
  <c r="E577" i="5"/>
  <c r="F577" i="5"/>
  <c r="D577" i="5" s="1"/>
  <c r="H577" i="5"/>
  <c r="H538" i="5" s="1"/>
  <c r="G538" i="5" s="1"/>
  <c r="I577" i="5"/>
  <c r="G577" i="5" s="1"/>
  <c r="K577" i="5"/>
  <c r="L577" i="5"/>
  <c r="L538" i="5" s="1"/>
  <c r="N577" i="5"/>
  <c r="O577" i="5"/>
  <c r="O538" i="5" s="1"/>
  <c r="D578" i="5"/>
  <c r="E578" i="5"/>
  <c r="F578" i="5"/>
  <c r="H578" i="5"/>
  <c r="G578" i="5" s="1"/>
  <c r="I578" i="5"/>
  <c r="K578" i="5"/>
  <c r="L578" i="5"/>
  <c r="L539" i="5" s="1"/>
  <c r="M578" i="5"/>
  <c r="N578" i="5"/>
  <c r="O578" i="5"/>
  <c r="E579" i="5"/>
  <c r="F579" i="5"/>
  <c r="D579" i="5" s="1"/>
  <c r="H579" i="5"/>
  <c r="I579" i="5"/>
  <c r="I540" i="5" s="1"/>
  <c r="K579" i="5"/>
  <c r="L579" i="5"/>
  <c r="N579" i="5"/>
  <c r="O579" i="5"/>
  <c r="O540" i="5" s="1"/>
  <c r="E580" i="5"/>
  <c r="F580" i="5"/>
  <c r="H580" i="5"/>
  <c r="G580" i="5" s="1"/>
  <c r="I580" i="5"/>
  <c r="K580" i="5"/>
  <c r="K541" i="5" s="1"/>
  <c r="L580" i="5"/>
  <c r="J580" i="5" s="1"/>
  <c r="M580" i="5"/>
  <c r="N580" i="5"/>
  <c r="O580" i="5"/>
  <c r="D581" i="5"/>
  <c r="E581" i="5"/>
  <c r="F581" i="5"/>
  <c r="H581" i="5"/>
  <c r="H542" i="5" s="1"/>
  <c r="G542" i="5" s="1"/>
  <c r="I581" i="5"/>
  <c r="I542" i="5" s="1"/>
  <c r="K581" i="5"/>
  <c r="L581" i="5"/>
  <c r="N581" i="5"/>
  <c r="O581" i="5"/>
  <c r="O542" i="5" s="1"/>
  <c r="E582" i="5"/>
  <c r="D582" i="5" s="1"/>
  <c r="F582" i="5"/>
  <c r="H582" i="5"/>
  <c r="G582" i="5" s="1"/>
  <c r="I582" i="5"/>
  <c r="I543" i="5" s="1"/>
  <c r="J582" i="5"/>
  <c r="K582" i="5"/>
  <c r="K543" i="5" s="1"/>
  <c r="L582" i="5"/>
  <c r="L543" i="5" s="1"/>
  <c r="N582" i="5"/>
  <c r="M582" i="5" s="1"/>
  <c r="O582" i="5"/>
  <c r="F583" i="5"/>
  <c r="E584" i="5"/>
  <c r="E583" i="5" s="1"/>
  <c r="F584" i="5"/>
  <c r="K584" i="5"/>
  <c r="K583" i="5" s="1"/>
  <c r="N584" i="5"/>
  <c r="D586" i="5"/>
  <c r="E586" i="5"/>
  <c r="F586" i="5"/>
  <c r="H586" i="5"/>
  <c r="H584" i="5" s="1"/>
  <c r="I586" i="5"/>
  <c r="I584" i="5" s="1"/>
  <c r="I583" i="5" s="1"/>
  <c r="K586" i="5"/>
  <c r="L586" i="5"/>
  <c r="N586" i="5"/>
  <c r="M586" i="5" s="1"/>
  <c r="O586" i="5"/>
  <c r="O584" i="5" s="1"/>
  <c r="O583" i="5" s="1"/>
  <c r="D587" i="5"/>
  <c r="G587" i="5"/>
  <c r="J587" i="5"/>
  <c r="M587" i="5"/>
  <c r="D588" i="5"/>
  <c r="G588" i="5"/>
  <c r="J588" i="5"/>
  <c r="M588" i="5"/>
  <c r="D589" i="5"/>
  <c r="G589" i="5"/>
  <c r="J589" i="5"/>
  <c r="M589" i="5"/>
  <c r="D590" i="5"/>
  <c r="G590" i="5"/>
  <c r="J590" i="5"/>
  <c r="M590" i="5"/>
  <c r="D591" i="5"/>
  <c r="G591" i="5"/>
  <c r="J591" i="5"/>
  <c r="M591" i="5"/>
  <c r="D592" i="5"/>
  <c r="G592" i="5"/>
  <c r="J592" i="5"/>
  <c r="M592" i="5"/>
  <c r="D593" i="5"/>
  <c r="G593" i="5"/>
  <c r="J593" i="5"/>
  <c r="M593" i="5"/>
  <c r="D594" i="5"/>
  <c r="G594" i="5"/>
  <c r="J594" i="5"/>
  <c r="M594" i="5"/>
  <c r="D595" i="5"/>
  <c r="G595" i="5"/>
  <c r="J595" i="5"/>
  <c r="M595" i="5"/>
  <c r="B4" i="4"/>
  <c r="K19" i="4"/>
  <c r="I21" i="4"/>
  <c r="J21" i="4"/>
  <c r="Q21" i="4"/>
  <c r="R21" i="4"/>
  <c r="U21" i="4" s="1"/>
  <c r="K22" i="4"/>
  <c r="L22" i="4"/>
  <c r="M23" i="4"/>
  <c r="N23" i="4"/>
  <c r="H24" i="4"/>
  <c r="O24" i="4"/>
  <c r="H25" i="4"/>
  <c r="I25" i="4"/>
  <c r="P25" i="4"/>
  <c r="S25" i="4" s="1"/>
  <c r="Q25" i="4"/>
  <c r="I26" i="4"/>
  <c r="Q26" i="4"/>
  <c r="T26" i="4" s="1"/>
  <c r="R26" i="4"/>
  <c r="K27" i="4"/>
  <c r="R27" i="4"/>
  <c r="U27" i="4" s="1"/>
  <c r="L28" i="4"/>
  <c r="N29" i="4"/>
  <c r="O29" i="4"/>
  <c r="H30" i="4"/>
  <c r="I30" i="4"/>
  <c r="P30" i="4"/>
  <c r="Q30" i="4"/>
  <c r="J31" i="4"/>
  <c r="K31" i="4"/>
  <c r="R31" i="4"/>
  <c r="U31" i="4" s="1"/>
  <c r="L32" i="4"/>
  <c r="P34" i="4"/>
  <c r="S34" i="4" s="1"/>
  <c r="Q34" i="4"/>
  <c r="I39" i="4"/>
  <c r="L41" i="4"/>
  <c r="H48" i="4"/>
  <c r="I48" i="4"/>
  <c r="H50" i="4"/>
  <c r="I50" i="4"/>
  <c r="K50" i="4"/>
  <c r="L50" i="4"/>
  <c r="N50" i="4"/>
  <c r="O50" i="4"/>
  <c r="Q50" i="4"/>
  <c r="R50" i="4"/>
  <c r="H51" i="4"/>
  <c r="I51" i="4"/>
  <c r="K51" i="4"/>
  <c r="L51" i="4"/>
  <c r="N51" i="4"/>
  <c r="O51" i="4"/>
  <c r="Q51" i="4"/>
  <c r="R51" i="4"/>
  <c r="U51" i="4" s="1"/>
  <c r="H52" i="4"/>
  <c r="I52" i="4"/>
  <c r="K52" i="4"/>
  <c r="L52" i="4"/>
  <c r="N52" i="4"/>
  <c r="O52" i="4"/>
  <c r="Q52" i="4"/>
  <c r="R52" i="4"/>
  <c r="U52" i="4"/>
  <c r="I56" i="4"/>
  <c r="J56" i="4"/>
  <c r="Q56" i="4"/>
  <c r="R56" i="4"/>
  <c r="J57" i="4"/>
  <c r="K57" i="4"/>
  <c r="R57" i="4"/>
  <c r="H59" i="4"/>
  <c r="I59" i="4"/>
  <c r="K59" i="4"/>
  <c r="L59" i="4"/>
  <c r="N59" i="4"/>
  <c r="O59" i="4"/>
  <c r="U59" i="4" s="1"/>
  <c r="Q59" i="4"/>
  <c r="R59" i="4"/>
  <c r="H64" i="4"/>
  <c r="K64" i="4"/>
  <c r="N64" i="4"/>
  <c r="Q64" i="4"/>
  <c r="H65" i="4"/>
  <c r="K65" i="4"/>
  <c r="N65" i="4"/>
  <c r="Q65" i="4"/>
  <c r="H66" i="4"/>
  <c r="K66" i="4"/>
  <c r="N66" i="4"/>
  <c r="Q66" i="4"/>
  <c r="K69" i="4"/>
  <c r="K17" i="4" s="1"/>
  <c r="L69" i="4"/>
  <c r="O71" i="4"/>
  <c r="O19" i="4" s="1"/>
  <c r="I72" i="4"/>
  <c r="I20" i="4" s="1"/>
  <c r="Q72" i="4"/>
  <c r="Q20" i="4" s="1"/>
  <c r="R72" i="4"/>
  <c r="H73" i="4"/>
  <c r="H21" i="4" s="1"/>
  <c r="I73" i="4"/>
  <c r="K73" i="4"/>
  <c r="K21" i="4" s="1"/>
  <c r="L73" i="4"/>
  <c r="L21" i="4" s="1"/>
  <c r="N73" i="4"/>
  <c r="N21" i="4" s="1"/>
  <c r="O73" i="4"/>
  <c r="O21" i="4" s="1"/>
  <c r="Q73" i="4"/>
  <c r="R73" i="4"/>
  <c r="U73" i="4"/>
  <c r="H74" i="4"/>
  <c r="H22" i="4" s="1"/>
  <c r="I74" i="4"/>
  <c r="I22" i="4" s="1"/>
  <c r="K74" i="4"/>
  <c r="L74" i="4"/>
  <c r="N74" i="4"/>
  <c r="N22" i="4" s="1"/>
  <c r="O74" i="4"/>
  <c r="O22" i="4" s="1"/>
  <c r="Q74" i="4"/>
  <c r="Q22" i="4" s="1"/>
  <c r="R74" i="4"/>
  <c r="R22" i="4" s="1"/>
  <c r="U22" i="4" s="1"/>
  <c r="G75" i="4"/>
  <c r="G23" i="4" s="1"/>
  <c r="H75" i="4"/>
  <c r="H23" i="4" s="1"/>
  <c r="I75" i="4"/>
  <c r="I23" i="4" s="1"/>
  <c r="K75" i="4"/>
  <c r="K23" i="4" s="1"/>
  <c r="L75" i="4"/>
  <c r="L23" i="4" s="1"/>
  <c r="N75" i="4"/>
  <c r="O75" i="4"/>
  <c r="O23" i="4" s="1"/>
  <c r="Q75" i="4"/>
  <c r="Q23" i="4" s="1"/>
  <c r="R75" i="4"/>
  <c r="R23" i="4" s="1"/>
  <c r="U23" i="4" s="1"/>
  <c r="H76" i="4"/>
  <c r="I76" i="4"/>
  <c r="I24" i="4" s="1"/>
  <c r="K76" i="4"/>
  <c r="K24" i="4" s="1"/>
  <c r="L76" i="4"/>
  <c r="L24" i="4" s="1"/>
  <c r="N76" i="4"/>
  <c r="N24" i="4" s="1"/>
  <c r="O76" i="4"/>
  <c r="Q76" i="4"/>
  <c r="R76" i="4"/>
  <c r="H77" i="4"/>
  <c r="I77" i="4"/>
  <c r="K77" i="4"/>
  <c r="K25" i="4" s="1"/>
  <c r="L77" i="4"/>
  <c r="L25" i="4" s="1"/>
  <c r="N77" i="4"/>
  <c r="N25" i="4" s="1"/>
  <c r="O77" i="4"/>
  <c r="O25" i="4" s="1"/>
  <c r="Q77" i="4"/>
  <c r="R77" i="4"/>
  <c r="T77" i="4"/>
  <c r="H78" i="4"/>
  <c r="H26" i="4" s="1"/>
  <c r="I78" i="4"/>
  <c r="K78" i="4"/>
  <c r="K26" i="4" s="1"/>
  <c r="L78" i="4"/>
  <c r="L26" i="4" s="1"/>
  <c r="N78" i="4"/>
  <c r="N26" i="4" s="1"/>
  <c r="O78" i="4"/>
  <c r="O26" i="4" s="1"/>
  <c r="Q78" i="4"/>
  <c r="R78" i="4"/>
  <c r="T78" i="4"/>
  <c r="U78" i="4"/>
  <c r="H79" i="4"/>
  <c r="H27" i="4" s="1"/>
  <c r="I79" i="4"/>
  <c r="I27" i="4" s="1"/>
  <c r="K79" i="4"/>
  <c r="L79" i="4"/>
  <c r="L27" i="4" s="1"/>
  <c r="N79" i="4"/>
  <c r="N27" i="4" s="1"/>
  <c r="O79" i="4"/>
  <c r="O27" i="4" s="1"/>
  <c r="Q79" i="4"/>
  <c r="Q27" i="4" s="1"/>
  <c r="R79" i="4"/>
  <c r="U79" i="4"/>
  <c r="H80" i="4"/>
  <c r="H28" i="4" s="1"/>
  <c r="I80" i="4"/>
  <c r="I28" i="4" s="1"/>
  <c r="K80" i="4"/>
  <c r="K28" i="4" s="1"/>
  <c r="L80" i="4"/>
  <c r="N80" i="4"/>
  <c r="N28" i="4" s="1"/>
  <c r="O80" i="4"/>
  <c r="Q80" i="4"/>
  <c r="Q28" i="4" s="1"/>
  <c r="R80" i="4"/>
  <c r="R28" i="4" s="1"/>
  <c r="H81" i="4"/>
  <c r="H29" i="4" s="1"/>
  <c r="I81" i="4"/>
  <c r="I29" i="4" s="1"/>
  <c r="K81" i="4"/>
  <c r="K29" i="4" s="1"/>
  <c r="L81" i="4"/>
  <c r="L29" i="4" s="1"/>
  <c r="N81" i="4"/>
  <c r="O81" i="4"/>
  <c r="Q81" i="4"/>
  <c r="Q29" i="4" s="1"/>
  <c r="R81" i="4"/>
  <c r="R29" i="4" s="1"/>
  <c r="U29" i="4" s="1"/>
  <c r="G82" i="4"/>
  <c r="G30" i="4" s="1"/>
  <c r="H82" i="4"/>
  <c r="I82" i="4"/>
  <c r="J82" i="4"/>
  <c r="J30" i="4" s="1"/>
  <c r="K82" i="4"/>
  <c r="K30" i="4" s="1"/>
  <c r="L82" i="4"/>
  <c r="L30" i="4" s="1"/>
  <c r="M82" i="4"/>
  <c r="M30" i="4" s="1"/>
  <c r="N82" i="4"/>
  <c r="N30" i="4" s="1"/>
  <c r="O82" i="4"/>
  <c r="O30" i="4" s="1"/>
  <c r="P82" i="4"/>
  <c r="Q82" i="4"/>
  <c r="T82" i="4" s="1"/>
  <c r="R82" i="4"/>
  <c r="R30" i="4" s="1"/>
  <c r="S82" i="4"/>
  <c r="G83" i="4"/>
  <c r="G31" i="4" s="1"/>
  <c r="H83" i="4"/>
  <c r="H31" i="4" s="1"/>
  <c r="I83" i="4"/>
  <c r="I31" i="4" s="1"/>
  <c r="J83" i="4"/>
  <c r="K83" i="4"/>
  <c r="L83" i="4"/>
  <c r="L31" i="4" s="1"/>
  <c r="M83" i="4"/>
  <c r="N83" i="4"/>
  <c r="N31" i="4" s="1"/>
  <c r="O83" i="4"/>
  <c r="O31" i="4" s="1"/>
  <c r="P83" i="4"/>
  <c r="P31" i="4" s="1"/>
  <c r="Q83" i="4"/>
  <c r="Q31" i="4" s="1"/>
  <c r="R83" i="4"/>
  <c r="U83" i="4"/>
  <c r="S85" i="4"/>
  <c r="U85" i="4"/>
  <c r="L89" i="4"/>
  <c r="G90" i="4"/>
  <c r="G56" i="4" s="1"/>
  <c r="H90" i="4"/>
  <c r="H89" i="4" s="1"/>
  <c r="I90" i="4"/>
  <c r="I89" i="4" s="1"/>
  <c r="J90" i="4"/>
  <c r="J89" i="4" s="1"/>
  <c r="K90" i="4"/>
  <c r="K89" i="4" s="1"/>
  <c r="L90" i="4"/>
  <c r="L56" i="4" s="1"/>
  <c r="M90" i="4"/>
  <c r="M56" i="4" s="1"/>
  <c r="N90" i="4"/>
  <c r="O90" i="4"/>
  <c r="O56" i="4" s="1"/>
  <c r="P90" i="4"/>
  <c r="Q90" i="4"/>
  <c r="Q89" i="4" s="1"/>
  <c r="R90" i="4"/>
  <c r="R89" i="4" s="1"/>
  <c r="U90" i="4"/>
  <c r="G91" i="4"/>
  <c r="H91" i="4"/>
  <c r="H57" i="4" s="1"/>
  <c r="I91" i="4"/>
  <c r="I57" i="4" s="1"/>
  <c r="J91" i="4"/>
  <c r="K91" i="4"/>
  <c r="L91" i="4"/>
  <c r="L57" i="4" s="1"/>
  <c r="M91" i="4"/>
  <c r="M57" i="4" s="1"/>
  <c r="N91" i="4"/>
  <c r="N57" i="4" s="1"/>
  <c r="O91" i="4"/>
  <c r="Q91" i="4"/>
  <c r="Q57" i="4" s="1"/>
  <c r="R91" i="4"/>
  <c r="H95" i="4"/>
  <c r="H69" i="4" s="1"/>
  <c r="I95" i="4"/>
  <c r="I69" i="4" s="1"/>
  <c r="K95" i="4"/>
  <c r="L95" i="4"/>
  <c r="N95" i="4"/>
  <c r="N69" i="4" s="1"/>
  <c r="O95" i="4"/>
  <c r="O69" i="4" s="1"/>
  <c r="Q95" i="4"/>
  <c r="Q69" i="4" s="1"/>
  <c r="R95" i="4"/>
  <c r="R69" i="4" s="1"/>
  <c r="U95" i="4"/>
  <c r="H96" i="4"/>
  <c r="H70" i="4" s="1"/>
  <c r="H18" i="4" s="1"/>
  <c r="K96" i="4"/>
  <c r="K70" i="4" s="1"/>
  <c r="K18" i="4" s="1"/>
  <c r="N96" i="4"/>
  <c r="N70" i="4" s="1"/>
  <c r="N18" i="4" s="1"/>
  <c r="O96" i="4"/>
  <c r="O70" i="4" s="1"/>
  <c r="O18" i="4" s="1"/>
  <c r="Q96" i="4"/>
  <c r="Q70" i="4" s="1"/>
  <c r="Q18" i="4" s="1"/>
  <c r="H97" i="4"/>
  <c r="H71" i="4" s="1"/>
  <c r="H19" i="4" s="1"/>
  <c r="I97" i="4"/>
  <c r="I71" i="4" s="1"/>
  <c r="I19" i="4" s="1"/>
  <c r="K97" i="4"/>
  <c r="K71" i="4" s="1"/>
  <c r="L97" i="4"/>
  <c r="L71" i="4" s="1"/>
  <c r="L19" i="4" s="1"/>
  <c r="N97" i="4"/>
  <c r="N71" i="4" s="1"/>
  <c r="N19" i="4" s="1"/>
  <c r="O97" i="4"/>
  <c r="U97" i="4" s="1"/>
  <c r="Q97" i="4"/>
  <c r="Q71" i="4" s="1"/>
  <c r="Q19" i="4" s="1"/>
  <c r="R97" i="4"/>
  <c r="R71" i="4" s="1"/>
  <c r="H98" i="4"/>
  <c r="H72" i="4" s="1"/>
  <c r="H20" i="4" s="1"/>
  <c r="I98" i="4"/>
  <c r="K98" i="4"/>
  <c r="K72" i="4" s="1"/>
  <c r="K20" i="4" s="1"/>
  <c r="L98" i="4"/>
  <c r="L72" i="4" s="1"/>
  <c r="L20" i="4" s="1"/>
  <c r="N98" i="4"/>
  <c r="N72" i="4" s="1"/>
  <c r="N20" i="4" s="1"/>
  <c r="O98" i="4"/>
  <c r="O72" i="4" s="1"/>
  <c r="O20" i="4" s="1"/>
  <c r="Q98" i="4"/>
  <c r="R98" i="4"/>
  <c r="U98" i="4" s="1"/>
  <c r="L99" i="4"/>
  <c r="O99" i="4"/>
  <c r="H100" i="4"/>
  <c r="H99" i="4" s="1"/>
  <c r="I100" i="4"/>
  <c r="I99" i="4" s="1"/>
  <c r="K100" i="4"/>
  <c r="K99" i="4" s="1"/>
  <c r="L100" i="4"/>
  <c r="N100" i="4"/>
  <c r="N99" i="4" s="1"/>
  <c r="O100" i="4"/>
  <c r="Q100" i="4"/>
  <c r="Q99" i="4" s="1"/>
  <c r="R100" i="4"/>
  <c r="G101" i="4"/>
  <c r="J101" i="4"/>
  <c r="M101" i="4"/>
  <c r="P101" i="4"/>
  <c r="P95" i="4" s="1"/>
  <c r="S101" i="4"/>
  <c r="U101" i="4"/>
  <c r="G102" i="4"/>
  <c r="J102" i="4"/>
  <c r="M102" i="4"/>
  <c r="P102" i="4"/>
  <c r="S102" i="4" s="1"/>
  <c r="U102" i="4"/>
  <c r="G103" i="4"/>
  <c r="J103" i="4"/>
  <c r="M103" i="4"/>
  <c r="P103" i="4"/>
  <c r="U103" i="4"/>
  <c r="G104" i="4"/>
  <c r="J104" i="4"/>
  <c r="J98" i="4" s="1"/>
  <c r="J72" i="4" s="1"/>
  <c r="J20" i="4" s="1"/>
  <c r="M104" i="4"/>
  <c r="P104" i="4"/>
  <c r="P98" i="4" s="1"/>
  <c r="S104" i="4"/>
  <c r="U104" i="4"/>
  <c r="H105" i="4"/>
  <c r="K105" i="4"/>
  <c r="H106" i="4"/>
  <c r="K106" i="4"/>
  <c r="N106" i="4"/>
  <c r="N105" i="4" s="1"/>
  <c r="O106" i="4"/>
  <c r="O105" i="4" s="1"/>
  <c r="Q106" i="4"/>
  <c r="Q105" i="4" s="1"/>
  <c r="G107" i="4"/>
  <c r="J107" i="4"/>
  <c r="M107" i="4"/>
  <c r="P107" i="4"/>
  <c r="U107" i="4"/>
  <c r="I108" i="4"/>
  <c r="I96" i="4" s="1"/>
  <c r="I70" i="4" s="1"/>
  <c r="I18" i="4" s="1"/>
  <c r="L108" i="4"/>
  <c r="M108" i="4"/>
  <c r="O108" i="4"/>
  <c r="R108" i="4"/>
  <c r="R96" i="4" s="1"/>
  <c r="R94" i="4" s="1"/>
  <c r="G109" i="4"/>
  <c r="J109" i="4"/>
  <c r="M109" i="4"/>
  <c r="S109" i="4" s="1"/>
  <c r="P109" i="4"/>
  <c r="U109" i="4"/>
  <c r="G110" i="4"/>
  <c r="J110" i="4"/>
  <c r="M110" i="4"/>
  <c r="P110" i="4"/>
  <c r="S110" i="4"/>
  <c r="U110" i="4"/>
  <c r="G111" i="4"/>
  <c r="I111" i="4"/>
  <c r="O111" i="4"/>
  <c r="P111" i="4"/>
  <c r="G112" i="4"/>
  <c r="I112" i="4"/>
  <c r="J112" i="4"/>
  <c r="J111" i="4" s="1"/>
  <c r="L112" i="4"/>
  <c r="L111" i="4" s="1"/>
  <c r="M112" i="4"/>
  <c r="M111" i="4" s="1"/>
  <c r="O112" i="4"/>
  <c r="P112" i="4"/>
  <c r="R112" i="4"/>
  <c r="R111" i="4" s="1"/>
  <c r="S113" i="4"/>
  <c r="U113" i="4"/>
  <c r="G114" i="4"/>
  <c r="L114" i="4"/>
  <c r="R114" i="4"/>
  <c r="G115" i="4"/>
  <c r="I115" i="4"/>
  <c r="I114" i="4" s="1"/>
  <c r="L115" i="4"/>
  <c r="O115" i="4"/>
  <c r="P115" i="4"/>
  <c r="R115" i="4"/>
  <c r="G116" i="4"/>
  <c r="J116" i="4"/>
  <c r="J115" i="4" s="1"/>
  <c r="J114" i="4" s="1"/>
  <c r="M116" i="4"/>
  <c r="M115" i="4" s="1"/>
  <c r="M114" i="4" s="1"/>
  <c r="P116" i="4"/>
  <c r="P97" i="4" s="1"/>
  <c r="S116" i="4"/>
  <c r="U116" i="4"/>
  <c r="H117" i="4"/>
  <c r="K117" i="4"/>
  <c r="L117" i="4"/>
  <c r="N117" i="4"/>
  <c r="Q117" i="4"/>
  <c r="H118" i="4"/>
  <c r="K118" i="4"/>
  <c r="N118" i="4"/>
  <c r="Q118" i="4"/>
  <c r="R118" i="4"/>
  <c r="G119" i="4"/>
  <c r="G86" i="4" s="1"/>
  <c r="G64" i="4" s="1"/>
  <c r="H119" i="4"/>
  <c r="I119" i="4"/>
  <c r="I86" i="4" s="1"/>
  <c r="K119" i="4"/>
  <c r="L119" i="4"/>
  <c r="L86" i="4" s="1"/>
  <c r="N119" i="4"/>
  <c r="O119" i="4"/>
  <c r="O86" i="4" s="1"/>
  <c r="Q119" i="4"/>
  <c r="R119" i="4"/>
  <c r="R86" i="4" s="1"/>
  <c r="U119" i="4"/>
  <c r="H120" i="4"/>
  <c r="I120" i="4"/>
  <c r="I87" i="4" s="1"/>
  <c r="I65" i="4" s="1"/>
  <c r="J120" i="4"/>
  <c r="J87" i="4" s="1"/>
  <c r="J65" i="4" s="1"/>
  <c r="K120" i="4"/>
  <c r="L120" i="4"/>
  <c r="L87" i="4" s="1"/>
  <c r="L65" i="4" s="1"/>
  <c r="M120" i="4"/>
  <c r="M87" i="4" s="1"/>
  <c r="M65" i="4" s="1"/>
  <c r="N120" i="4"/>
  <c r="O120" i="4"/>
  <c r="O87" i="4" s="1"/>
  <c r="O65" i="4" s="1"/>
  <c r="Q120" i="4"/>
  <c r="R120" i="4"/>
  <c r="S120" i="4" s="1"/>
  <c r="H121" i="4"/>
  <c r="I121" i="4"/>
  <c r="I88" i="4" s="1"/>
  <c r="I66" i="4" s="1"/>
  <c r="J121" i="4"/>
  <c r="J88" i="4" s="1"/>
  <c r="J66" i="4" s="1"/>
  <c r="K121" i="4"/>
  <c r="L121" i="4"/>
  <c r="L88" i="4" s="1"/>
  <c r="L66" i="4" s="1"/>
  <c r="M121" i="4"/>
  <c r="M88" i="4" s="1"/>
  <c r="M66" i="4" s="1"/>
  <c r="N121" i="4"/>
  <c r="O121" i="4"/>
  <c r="O88" i="4" s="1"/>
  <c r="O66" i="4" s="1"/>
  <c r="Q121" i="4"/>
  <c r="R121" i="4"/>
  <c r="R88" i="4" s="1"/>
  <c r="S121" i="4"/>
  <c r="U121" i="4"/>
  <c r="G122" i="4"/>
  <c r="G117" i="4" s="1"/>
  <c r="L122" i="4"/>
  <c r="R122" i="4"/>
  <c r="I123" i="4"/>
  <c r="I122" i="4" s="1"/>
  <c r="I117" i="4" s="1"/>
  <c r="L123" i="4"/>
  <c r="L118" i="4" s="1"/>
  <c r="O123" i="4"/>
  <c r="P123" i="4"/>
  <c r="R123" i="4"/>
  <c r="G124" i="4"/>
  <c r="J124" i="4"/>
  <c r="J119" i="4" s="1"/>
  <c r="J86" i="4" s="1"/>
  <c r="M124" i="4"/>
  <c r="M119" i="4" s="1"/>
  <c r="M86" i="4" s="1"/>
  <c r="P124" i="4"/>
  <c r="P119" i="4" s="1"/>
  <c r="P86" i="4" s="1"/>
  <c r="S124" i="4"/>
  <c r="U124" i="4"/>
  <c r="G125" i="4"/>
  <c r="G123" i="4" s="1"/>
  <c r="G118" i="4" s="1"/>
  <c r="J125" i="4"/>
  <c r="M125" i="4"/>
  <c r="P125" i="4"/>
  <c r="P120" i="4" s="1"/>
  <c r="P87" i="4" s="1"/>
  <c r="S125" i="4"/>
  <c r="U125" i="4"/>
  <c r="G126" i="4"/>
  <c r="G121" i="4" s="1"/>
  <c r="G88" i="4" s="1"/>
  <c r="G66" i="4" s="1"/>
  <c r="J126" i="4"/>
  <c r="M126" i="4"/>
  <c r="P126" i="4"/>
  <c r="P121" i="4" s="1"/>
  <c r="P88" i="4" s="1"/>
  <c r="S126" i="4"/>
  <c r="U126" i="4"/>
  <c r="I127" i="4"/>
  <c r="O127" i="4"/>
  <c r="G128" i="4"/>
  <c r="G127" i="4" s="1"/>
  <c r="I128" i="4"/>
  <c r="L128" i="4"/>
  <c r="L127" i="4" s="1"/>
  <c r="O128" i="4"/>
  <c r="M128" i="4" s="1"/>
  <c r="M127" i="4" s="1"/>
  <c r="R128" i="4"/>
  <c r="S128" i="4" s="1"/>
  <c r="G129" i="4"/>
  <c r="G73" i="4" s="1"/>
  <c r="G21" i="4" s="1"/>
  <c r="J129" i="4"/>
  <c r="J73" i="4" s="1"/>
  <c r="M129" i="4"/>
  <c r="M73" i="4" s="1"/>
  <c r="M21" i="4" s="1"/>
  <c r="P129" i="4"/>
  <c r="P73" i="4" s="1"/>
  <c r="P21" i="4" s="1"/>
  <c r="S21" i="4" s="1"/>
  <c r="S129" i="4"/>
  <c r="U129" i="4"/>
  <c r="I130" i="4"/>
  <c r="L130" i="4"/>
  <c r="N130" i="4"/>
  <c r="T130" i="4" s="1"/>
  <c r="Q130" i="4"/>
  <c r="R130" i="4"/>
  <c r="H131" i="4"/>
  <c r="H130" i="4" s="1"/>
  <c r="I131" i="4"/>
  <c r="K131" i="4"/>
  <c r="K130" i="4" s="1"/>
  <c r="L131" i="4"/>
  <c r="N131" i="4"/>
  <c r="T131" i="4" s="1"/>
  <c r="O131" i="4"/>
  <c r="U131" i="4" s="1"/>
  <c r="Q131" i="4"/>
  <c r="R131" i="4"/>
  <c r="G132" i="4"/>
  <c r="G74" i="4" s="1"/>
  <c r="G22" i="4" s="1"/>
  <c r="J132" i="4"/>
  <c r="M132" i="4"/>
  <c r="P132" i="4"/>
  <c r="P74" i="4" s="1"/>
  <c r="U132" i="4"/>
  <c r="G133" i="4"/>
  <c r="J133" i="4"/>
  <c r="J75" i="4" s="1"/>
  <c r="J23" i="4" s="1"/>
  <c r="M133" i="4"/>
  <c r="M75" i="4" s="1"/>
  <c r="P133" i="4"/>
  <c r="P75" i="4" s="1"/>
  <c r="U133" i="4"/>
  <c r="G134" i="4"/>
  <c r="G76" i="4" s="1"/>
  <c r="G24" i="4" s="1"/>
  <c r="J134" i="4"/>
  <c r="J76" i="4" s="1"/>
  <c r="J24" i="4" s="1"/>
  <c r="M134" i="4"/>
  <c r="M76" i="4" s="1"/>
  <c r="M24" i="4" s="1"/>
  <c r="P134" i="4"/>
  <c r="P76" i="4" s="1"/>
  <c r="S76" i="4" s="1"/>
  <c r="T134" i="4"/>
  <c r="U134" i="4"/>
  <c r="G135" i="4"/>
  <c r="G77" i="4" s="1"/>
  <c r="G25" i="4" s="1"/>
  <c r="J135" i="4"/>
  <c r="J77" i="4" s="1"/>
  <c r="J25" i="4" s="1"/>
  <c r="M135" i="4"/>
  <c r="M77" i="4" s="1"/>
  <c r="M25" i="4" s="1"/>
  <c r="P135" i="4"/>
  <c r="P77" i="4" s="1"/>
  <c r="S77" i="4" s="1"/>
  <c r="T135" i="4"/>
  <c r="U135" i="4"/>
  <c r="G136" i="4"/>
  <c r="G78" i="4" s="1"/>
  <c r="G26" i="4" s="1"/>
  <c r="J136" i="4"/>
  <c r="J78" i="4" s="1"/>
  <c r="J26" i="4" s="1"/>
  <c r="M136" i="4"/>
  <c r="M78" i="4" s="1"/>
  <c r="M26" i="4" s="1"/>
  <c r="P136" i="4"/>
  <c r="P78" i="4" s="1"/>
  <c r="P26" i="4" s="1"/>
  <c r="S26" i="4" s="1"/>
  <c r="U136" i="4"/>
  <c r="H137" i="4"/>
  <c r="K137" i="4"/>
  <c r="L137" i="4"/>
  <c r="N137" i="4"/>
  <c r="G138" i="4"/>
  <c r="G137" i="4" s="1"/>
  <c r="H138" i="4"/>
  <c r="I138" i="4"/>
  <c r="I137" i="4" s="1"/>
  <c r="J138" i="4"/>
  <c r="J137" i="4" s="1"/>
  <c r="K138" i="4"/>
  <c r="L138" i="4"/>
  <c r="M138" i="4"/>
  <c r="M137" i="4" s="1"/>
  <c r="N138" i="4"/>
  <c r="O138" i="4"/>
  <c r="O137" i="4" s="1"/>
  <c r="Q138" i="4"/>
  <c r="T138" i="4" s="1"/>
  <c r="R138" i="4"/>
  <c r="S139" i="4"/>
  <c r="T139" i="4"/>
  <c r="U139" i="4"/>
  <c r="P140" i="4"/>
  <c r="S140" i="4"/>
  <c r="U140" i="4"/>
  <c r="I141" i="4"/>
  <c r="O141" i="4"/>
  <c r="I142" i="4"/>
  <c r="L142" i="4"/>
  <c r="L141" i="4" s="1"/>
  <c r="O142" i="4"/>
  <c r="R142" i="4"/>
  <c r="R141" i="4" s="1"/>
  <c r="U141" i="4" s="1"/>
  <c r="G143" i="4"/>
  <c r="G79" i="4" s="1"/>
  <c r="G27" i="4" s="1"/>
  <c r="J143" i="4"/>
  <c r="M143" i="4"/>
  <c r="M142" i="4" s="1"/>
  <c r="M141" i="4" s="1"/>
  <c r="P143" i="4"/>
  <c r="P79" i="4" s="1"/>
  <c r="U143" i="4"/>
  <c r="G144" i="4"/>
  <c r="G80" i="4" s="1"/>
  <c r="G28" i="4" s="1"/>
  <c r="J144" i="4"/>
  <c r="J80" i="4" s="1"/>
  <c r="J28" i="4" s="1"/>
  <c r="M144" i="4"/>
  <c r="M80" i="4" s="1"/>
  <c r="M28" i="4" s="1"/>
  <c r="P144" i="4"/>
  <c r="U144" i="4"/>
  <c r="G145" i="4"/>
  <c r="G81" i="4" s="1"/>
  <c r="G29" i="4" s="1"/>
  <c r="J145" i="4"/>
  <c r="J81" i="4" s="1"/>
  <c r="J29" i="4" s="1"/>
  <c r="M145" i="4"/>
  <c r="M81" i="4" s="1"/>
  <c r="M29" i="4" s="1"/>
  <c r="P145" i="4"/>
  <c r="P81" i="4" s="1"/>
  <c r="U145" i="4"/>
  <c r="H151" i="4"/>
  <c r="Q151" i="4"/>
  <c r="L153" i="4"/>
  <c r="L16" i="4" s="1"/>
  <c r="H155" i="4"/>
  <c r="H154" i="4" s="1"/>
  <c r="H150" i="4" s="1"/>
  <c r="I155" i="4"/>
  <c r="I154" i="4" s="1"/>
  <c r="I150" i="4" s="1"/>
  <c r="P155" i="4"/>
  <c r="P154" i="4" s="1"/>
  <c r="P150" i="4" s="1"/>
  <c r="Q155" i="4"/>
  <c r="Q154" i="4" s="1"/>
  <c r="Q150" i="4" s="1"/>
  <c r="H156" i="4"/>
  <c r="H152" i="4" s="1"/>
  <c r="H14" i="4" s="1"/>
  <c r="I156" i="4"/>
  <c r="I152" i="4" s="1"/>
  <c r="I14" i="4" s="1"/>
  <c r="J156" i="4"/>
  <c r="K156" i="4"/>
  <c r="K155" i="4" s="1"/>
  <c r="L156" i="4"/>
  <c r="L152" i="4" s="1"/>
  <c r="L14" i="4" s="1"/>
  <c r="M156" i="4"/>
  <c r="M152" i="4" s="1"/>
  <c r="M14" i="4" s="1"/>
  <c r="N156" i="4"/>
  <c r="N152" i="4" s="1"/>
  <c r="N14" i="4" s="1"/>
  <c r="O156" i="4"/>
  <c r="O152" i="4" s="1"/>
  <c r="O14" i="4" s="1"/>
  <c r="Q156" i="4"/>
  <c r="Q152" i="4" s="1"/>
  <c r="Q14" i="4" s="1"/>
  <c r="R156" i="4"/>
  <c r="S156" i="4"/>
  <c r="G157" i="4"/>
  <c r="G153" i="4" s="1"/>
  <c r="G16" i="4" s="1"/>
  <c r="H157" i="4"/>
  <c r="H153" i="4" s="1"/>
  <c r="H16" i="4" s="1"/>
  <c r="I157" i="4"/>
  <c r="I153" i="4" s="1"/>
  <c r="I16" i="4" s="1"/>
  <c r="K157" i="4"/>
  <c r="K153" i="4" s="1"/>
  <c r="K16" i="4" s="1"/>
  <c r="L157" i="4"/>
  <c r="L155" i="4" s="1"/>
  <c r="N157" i="4"/>
  <c r="N153" i="4" s="1"/>
  <c r="N16" i="4" s="1"/>
  <c r="O157" i="4"/>
  <c r="O153" i="4" s="1"/>
  <c r="O16" i="4" s="1"/>
  <c r="P157" i="4"/>
  <c r="P153" i="4" s="1"/>
  <c r="P16" i="4" s="1"/>
  <c r="Q157" i="4"/>
  <c r="Q153" i="4" s="1"/>
  <c r="Q16" i="4" s="1"/>
  <c r="R157" i="4"/>
  <c r="R153" i="4" s="1"/>
  <c r="U153" i="4" s="1"/>
  <c r="U157" i="4"/>
  <c r="G158" i="4"/>
  <c r="L158" i="4"/>
  <c r="R158" i="4"/>
  <c r="G159" i="4"/>
  <c r="I159" i="4"/>
  <c r="I158" i="4" s="1"/>
  <c r="L159" i="4"/>
  <c r="O159" i="4"/>
  <c r="P159" i="4"/>
  <c r="P158" i="4" s="1"/>
  <c r="R159" i="4"/>
  <c r="G160" i="4"/>
  <c r="G156" i="4" s="1"/>
  <c r="J160" i="4"/>
  <c r="J159" i="4" s="1"/>
  <c r="J158" i="4" s="1"/>
  <c r="M160" i="4"/>
  <c r="M159" i="4" s="1"/>
  <c r="M158" i="4" s="1"/>
  <c r="P160" i="4"/>
  <c r="P156" i="4" s="1"/>
  <c r="P152" i="4" s="1"/>
  <c r="P14" i="4" s="1"/>
  <c r="S160" i="4"/>
  <c r="U160" i="4"/>
  <c r="I161" i="4"/>
  <c r="O161" i="4"/>
  <c r="P161" i="4"/>
  <c r="I162" i="4"/>
  <c r="L162" i="4"/>
  <c r="L161" i="4" s="1"/>
  <c r="O162" i="4"/>
  <c r="P162" i="4"/>
  <c r="R162" i="4"/>
  <c r="R161" i="4" s="1"/>
  <c r="G163" i="4"/>
  <c r="G162" i="4" s="1"/>
  <c r="G161" i="4" s="1"/>
  <c r="J163" i="4"/>
  <c r="M163" i="4"/>
  <c r="M162" i="4" s="1"/>
  <c r="M161" i="4" s="1"/>
  <c r="P163" i="4"/>
  <c r="S163" i="4"/>
  <c r="U163" i="4"/>
  <c r="L165" i="4"/>
  <c r="L164" i="4" s="1"/>
  <c r="G166" i="4"/>
  <c r="H166" i="4"/>
  <c r="H32" i="4" s="1"/>
  <c r="I166" i="4"/>
  <c r="I32" i="4" s="1"/>
  <c r="K166" i="4"/>
  <c r="K32" i="4" s="1"/>
  <c r="L166" i="4"/>
  <c r="N166" i="4"/>
  <c r="O166" i="4"/>
  <c r="Q166" i="4"/>
  <c r="Q32" i="4" s="1"/>
  <c r="R166" i="4"/>
  <c r="R32" i="4" s="1"/>
  <c r="H167" i="4"/>
  <c r="I167" i="4"/>
  <c r="I33" i="4" s="1"/>
  <c r="K167" i="4"/>
  <c r="K33" i="4" s="1"/>
  <c r="L167" i="4"/>
  <c r="L33" i="4" s="1"/>
  <c r="N167" i="4"/>
  <c r="N33" i="4" s="1"/>
  <c r="O167" i="4"/>
  <c r="O33" i="4" s="1"/>
  <c r="Q167" i="4"/>
  <c r="Q33" i="4" s="1"/>
  <c r="R167" i="4"/>
  <c r="R33" i="4" s="1"/>
  <c r="S167" i="4"/>
  <c r="U167" i="4"/>
  <c r="H168" i="4"/>
  <c r="H34" i="4" s="1"/>
  <c r="I168" i="4"/>
  <c r="I34" i="4" s="1"/>
  <c r="J168" i="4"/>
  <c r="J34" i="4" s="1"/>
  <c r="K168" i="4"/>
  <c r="K34" i="4" s="1"/>
  <c r="L168" i="4"/>
  <c r="L34" i="4" s="1"/>
  <c r="M168" i="4"/>
  <c r="M34" i="4" s="1"/>
  <c r="N168" i="4"/>
  <c r="N34" i="4" s="1"/>
  <c r="O168" i="4"/>
  <c r="O34" i="4" s="1"/>
  <c r="Q168" i="4"/>
  <c r="R168" i="4"/>
  <c r="S168" i="4"/>
  <c r="G169" i="4"/>
  <c r="G35" i="4" s="1"/>
  <c r="H169" i="4"/>
  <c r="H35" i="4" s="1"/>
  <c r="I169" i="4"/>
  <c r="I35" i="4" s="1"/>
  <c r="K169" i="4"/>
  <c r="K35" i="4" s="1"/>
  <c r="L169" i="4"/>
  <c r="L35" i="4" s="1"/>
  <c r="M169" i="4"/>
  <c r="M35" i="4" s="1"/>
  <c r="N169" i="4"/>
  <c r="N35" i="4" s="1"/>
  <c r="O169" i="4"/>
  <c r="O35" i="4" s="1"/>
  <c r="Q169" i="4"/>
  <c r="Q35" i="4" s="1"/>
  <c r="R169" i="4"/>
  <c r="R35" i="4" s="1"/>
  <c r="U35" i="4" s="1"/>
  <c r="U169" i="4"/>
  <c r="G170" i="4"/>
  <c r="G46" i="4" s="1"/>
  <c r="H170" i="4"/>
  <c r="H46" i="4" s="1"/>
  <c r="I170" i="4"/>
  <c r="I46" i="4" s="1"/>
  <c r="K170" i="4"/>
  <c r="K46" i="4" s="1"/>
  <c r="L170" i="4"/>
  <c r="L46" i="4" s="1"/>
  <c r="N170" i="4"/>
  <c r="N46" i="4" s="1"/>
  <c r="O170" i="4"/>
  <c r="O46" i="4" s="1"/>
  <c r="Q170" i="4"/>
  <c r="Q46" i="4" s="1"/>
  <c r="R170" i="4"/>
  <c r="R46" i="4" s="1"/>
  <c r="G171" i="4"/>
  <c r="G47" i="4" s="1"/>
  <c r="H171" i="4"/>
  <c r="H47" i="4" s="1"/>
  <c r="I171" i="4"/>
  <c r="I47" i="4" s="1"/>
  <c r="K171" i="4"/>
  <c r="K47" i="4" s="1"/>
  <c r="L171" i="4"/>
  <c r="L47" i="4" s="1"/>
  <c r="N171" i="4"/>
  <c r="N47" i="4" s="1"/>
  <c r="O171" i="4"/>
  <c r="O47" i="4" s="1"/>
  <c r="Q171" i="4"/>
  <c r="Q47" i="4" s="1"/>
  <c r="R171" i="4"/>
  <c r="R47" i="4" s="1"/>
  <c r="S171" i="4"/>
  <c r="U171" i="4"/>
  <c r="H172" i="4"/>
  <c r="I172" i="4"/>
  <c r="J172" i="4"/>
  <c r="J48" i="4" s="1"/>
  <c r="K172" i="4"/>
  <c r="K48" i="4" s="1"/>
  <c r="L172" i="4"/>
  <c r="L48" i="4" s="1"/>
  <c r="M172" i="4"/>
  <c r="M48" i="4" s="1"/>
  <c r="N172" i="4"/>
  <c r="N48" i="4" s="1"/>
  <c r="O172" i="4"/>
  <c r="O48" i="4" s="1"/>
  <c r="Q172" i="4"/>
  <c r="Q48" i="4" s="1"/>
  <c r="R172" i="4"/>
  <c r="S172" i="4" s="1"/>
  <c r="H173" i="4"/>
  <c r="K173" i="4"/>
  <c r="L173" i="4"/>
  <c r="G174" i="4"/>
  <c r="G173" i="4" s="1"/>
  <c r="H174" i="4"/>
  <c r="I174" i="4"/>
  <c r="I173" i="4" s="1"/>
  <c r="K174" i="4"/>
  <c r="L174" i="4"/>
  <c r="N174" i="4"/>
  <c r="N173" i="4" s="1"/>
  <c r="O174" i="4"/>
  <c r="O173" i="4" s="1"/>
  <c r="Q174" i="4"/>
  <c r="Q173" i="4" s="1"/>
  <c r="R174" i="4"/>
  <c r="G175" i="4"/>
  <c r="J175" i="4"/>
  <c r="M175" i="4"/>
  <c r="P175" i="4"/>
  <c r="P170" i="4" s="1"/>
  <c r="P46" i="4" s="1"/>
  <c r="S175" i="4"/>
  <c r="U175" i="4"/>
  <c r="G176" i="4"/>
  <c r="J176" i="4"/>
  <c r="J171" i="4" s="1"/>
  <c r="J47" i="4" s="1"/>
  <c r="M176" i="4"/>
  <c r="M171" i="4" s="1"/>
  <c r="M47" i="4" s="1"/>
  <c r="P176" i="4"/>
  <c r="P171" i="4" s="1"/>
  <c r="P47" i="4" s="1"/>
  <c r="S47" i="4" s="1"/>
  <c r="S176" i="4"/>
  <c r="U176" i="4"/>
  <c r="G177" i="4"/>
  <c r="G172" i="4" s="1"/>
  <c r="G48" i="4" s="1"/>
  <c r="J177" i="4"/>
  <c r="M177" i="4"/>
  <c r="P177" i="4"/>
  <c r="P172" i="4" s="1"/>
  <c r="P48" i="4" s="1"/>
  <c r="S48" i="4" s="1"/>
  <c r="S177" i="4"/>
  <c r="U177" i="4"/>
  <c r="G178" i="4"/>
  <c r="N178" i="4"/>
  <c r="O178" i="4"/>
  <c r="R178" i="4"/>
  <c r="S178" i="4" s="1"/>
  <c r="G179" i="4"/>
  <c r="H179" i="4"/>
  <c r="H178" i="4" s="1"/>
  <c r="I179" i="4"/>
  <c r="I178" i="4" s="1"/>
  <c r="K179" i="4"/>
  <c r="K178" i="4" s="1"/>
  <c r="L179" i="4"/>
  <c r="L178" i="4" s="1"/>
  <c r="N179" i="4"/>
  <c r="O179" i="4"/>
  <c r="Q179" i="4"/>
  <c r="Q178" i="4" s="1"/>
  <c r="R179" i="4"/>
  <c r="S179" i="4"/>
  <c r="U179" i="4"/>
  <c r="G180" i="4"/>
  <c r="J180" i="4"/>
  <c r="J179" i="4" s="1"/>
  <c r="J178" i="4" s="1"/>
  <c r="M180" i="4"/>
  <c r="M179" i="4" s="1"/>
  <c r="M178" i="4" s="1"/>
  <c r="P180" i="4"/>
  <c r="P169" i="4" s="1"/>
  <c r="P35" i="4" s="1"/>
  <c r="S35" i="4" s="1"/>
  <c r="S180" i="4"/>
  <c r="U180" i="4"/>
  <c r="H181" i="4"/>
  <c r="K181" i="4"/>
  <c r="L181" i="4"/>
  <c r="G182" i="4"/>
  <c r="G181" i="4" s="1"/>
  <c r="H182" i="4"/>
  <c r="I182" i="4"/>
  <c r="I181" i="4" s="1"/>
  <c r="K182" i="4"/>
  <c r="L182" i="4"/>
  <c r="N182" i="4"/>
  <c r="N181" i="4" s="1"/>
  <c r="O182" i="4"/>
  <c r="O181" i="4" s="1"/>
  <c r="Q182" i="4"/>
  <c r="Q181" i="4" s="1"/>
  <c r="R182" i="4"/>
  <c r="S182" i="4" s="1"/>
  <c r="G183" i="4"/>
  <c r="J183" i="4"/>
  <c r="M183" i="4"/>
  <c r="P183" i="4"/>
  <c r="P166" i="4" s="1"/>
  <c r="S183" i="4"/>
  <c r="U183" i="4"/>
  <c r="G184" i="4"/>
  <c r="G167" i="4" s="1"/>
  <c r="G33" i="4" s="1"/>
  <c r="J184" i="4"/>
  <c r="J167" i="4" s="1"/>
  <c r="J33" i="4" s="1"/>
  <c r="M184" i="4"/>
  <c r="M167" i="4" s="1"/>
  <c r="M33" i="4" s="1"/>
  <c r="P184" i="4"/>
  <c r="P167" i="4" s="1"/>
  <c r="P33" i="4" s="1"/>
  <c r="S33" i="4" s="1"/>
  <c r="S184" i="4"/>
  <c r="U184" i="4"/>
  <c r="G185" i="4"/>
  <c r="G168" i="4" s="1"/>
  <c r="G34" i="4" s="1"/>
  <c r="J185" i="4"/>
  <c r="M185" i="4"/>
  <c r="P185" i="4"/>
  <c r="P168" i="4" s="1"/>
  <c r="S185" i="4"/>
  <c r="U185" i="4"/>
  <c r="H188" i="4"/>
  <c r="H36" i="4" s="1"/>
  <c r="K188" i="4"/>
  <c r="Q188" i="4"/>
  <c r="K189" i="4"/>
  <c r="K37" i="4" s="1"/>
  <c r="K190" i="4"/>
  <c r="K38" i="4" s="1"/>
  <c r="N190" i="4"/>
  <c r="N38" i="4" s="1"/>
  <c r="G191" i="4"/>
  <c r="G39" i="4" s="1"/>
  <c r="H191" i="4"/>
  <c r="H39" i="4" s="1"/>
  <c r="I191" i="4"/>
  <c r="J191" i="4"/>
  <c r="J39" i="4" s="1"/>
  <c r="K191" i="4"/>
  <c r="K39" i="4" s="1"/>
  <c r="L191" i="4"/>
  <c r="L39" i="4" s="1"/>
  <c r="N191" i="4"/>
  <c r="N39" i="4" s="1"/>
  <c r="O191" i="4"/>
  <c r="O39" i="4" s="1"/>
  <c r="P191" i="4"/>
  <c r="Q191" i="4"/>
  <c r="Q39" i="4" s="1"/>
  <c r="T39" i="4" s="1"/>
  <c r="R191" i="4"/>
  <c r="R39" i="4" s="1"/>
  <c r="T191" i="4"/>
  <c r="H192" i="4"/>
  <c r="H40" i="4" s="1"/>
  <c r="I192" i="4"/>
  <c r="I40" i="4" s="1"/>
  <c r="J192" i="4"/>
  <c r="J40" i="4" s="1"/>
  <c r="K192" i="4"/>
  <c r="K40" i="4" s="1"/>
  <c r="L192" i="4"/>
  <c r="L40" i="4" s="1"/>
  <c r="N192" i="4"/>
  <c r="N40" i="4" s="1"/>
  <c r="O192" i="4"/>
  <c r="O40" i="4" s="1"/>
  <c r="Q192" i="4"/>
  <c r="R192" i="4"/>
  <c r="H193" i="4"/>
  <c r="H41" i="4" s="1"/>
  <c r="I193" i="4"/>
  <c r="I41" i="4" s="1"/>
  <c r="K193" i="4"/>
  <c r="K41" i="4" s="1"/>
  <c r="L193" i="4"/>
  <c r="N193" i="4"/>
  <c r="N41" i="4" s="1"/>
  <c r="O193" i="4"/>
  <c r="O41" i="4" s="1"/>
  <c r="Q193" i="4"/>
  <c r="Q41" i="4" s="1"/>
  <c r="R193" i="4"/>
  <c r="L194" i="4"/>
  <c r="G195" i="4"/>
  <c r="H195" i="4"/>
  <c r="I195" i="4"/>
  <c r="K195" i="4"/>
  <c r="K194" i="4" s="1"/>
  <c r="L195" i="4"/>
  <c r="N195" i="4"/>
  <c r="O195" i="4"/>
  <c r="O194" i="4" s="1"/>
  <c r="Q195" i="4"/>
  <c r="R195" i="4"/>
  <c r="H196" i="4"/>
  <c r="I196" i="4"/>
  <c r="I60" i="4" s="1"/>
  <c r="K196" i="4"/>
  <c r="K60" i="4" s="1"/>
  <c r="L196" i="4"/>
  <c r="L60" i="4" s="1"/>
  <c r="M196" i="4"/>
  <c r="M60" i="4" s="1"/>
  <c r="N196" i="4"/>
  <c r="N60" i="4" s="1"/>
  <c r="O196" i="4"/>
  <c r="O60" i="4" s="1"/>
  <c r="Q196" i="4"/>
  <c r="Q60" i="4" s="1"/>
  <c r="R196" i="4"/>
  <c r="R60" i="4" s="1"/>
  <c r="U60" i="4" s="1"/>
  <c r="U196" i="4"/>
  <c r="H197" i="4"/>
  <c r="H61" i="4" s="1"/>
  <c r="I197" i="4"/>
  <c r="I61" i="4" s="1"/>
  <c r="J197" i="4"/>
  <c r="J61" i="4" s="1"/>
  <c r="K197" i="4"/>
  <c r="K61" i="4" s="1"/>
  <c r="L197" i="4"/>
  <c r="L61" i="4" s="1"/>
  <c r="N197" i="4"/>
  <c r="N61" i="4" s="1"/>
  <c r="O197" i="4"/>
  <c r="O61" i="4" s="1"/>
  <c r="P197" i="4"/>
  <c r="P61" i="4" s="1"/>
  <c r="Q197" i="4"/>
  <c r="Q61" i="4" s="1"/>
  <c r="R197" i="4"/>
  <c r="R61" i="4" s="1"/>
  <c r="U61" i="4" s="1"/>
  <c r="H198" i="4"/>
  <c r="I198" i="4"/>
  <c r="L198" i="4"/>
  <c r="N198" i="4"/>
  <c r="O198" i="4"/>
  <c r="Q198" i="4"/>
  <c r="H199" i="4"/>
  <c r="I199" i="4"/>
  <c r="J199" i="4"/>
  <c r="J198" i="4" s="1"/>
  <c r="K199" i="4"/>
  <c r="K198" i="4" s="1"/>
  <c r="L199" i="4"/>
  <c r="M199" i="4"/>
  <c r="M198" i="4" s="1"/>
  <c r="N199" i="4"/>
  <c r="O199" i="4"/>
  <c r="Q199" i="4"/>
  <c r="R199" i="4"/>
  <c r="G200" i="4"/>
  <c r="J200" i="4"/>
  <c r="M200" i="4"/>
  <c r="M59" i="4" s="1"/>
  <c r="P200" i="4"/>
  <c r="P199" i="4" s="1"/>
  <c r="U200" i="4"/>
  <c r="H202" i="4"/>
  <c r="H201" i="4" s="1"/>
  <c r="H203" i="4"/>
  <c r="K203" i="4"/>
  <c r="K202" i="4" s="1"/>
  <c r="K201" i="4" s="1"/>
  <c r="L203" i="4"/>
  <c r="N203" i="4"/>
  <c r="Q203" i="4"/>
  <c r="Q202" i="4" s="1"/>
  <c r="H204" i="4"/>
  <c r="H189" i="4" s="1"/>
  <c r="H37" i="4" s="1"/>
  <c r="I204" i="4"/>
  <c r="I189" i="4" s="1"/>
  <c r="I37" i="4" s="1"/>
  <c r="J204" i="4"/>
  <c r="J189" i="4" s="1"/>
  <c r="J37" i="4" s="1"/>
  <c r="K204" i="4"/>
  <c r="L204" i="4"/>
  <c r="L189" i="4" s="1"/>
  <c r="L37" i="4" s="1"/>
  <c r="M204" i="4"/>
  <c r="M189" i="4" s="1"/>
  <c r="M37" i="4" s="1"/>
  <c r="N204" i="4"/>
  <c r="N189" i="4" s="1"/>
  <c r="N37" i="4" s="1"/>
  <c r="O204" i="4"/>
  <c r="O189" i="4" s="1"/>
  <c r="O37" i="4" s="1"/>
  <c r="Q204" i="4"/>
  <c r="R204" i="4"/>
  <c r="R189" i="4" s="1"/>
  <c r="U204" i="4"/>
  <c r="G205" i="4"/>
  <c r="G190" i="4" s="1"/>
  <c r="G38" i="4" s="1"/>
  <c r="H205" i="4"/>
  <c r="H190" i="4" s="1"/>
  <c r="H38" i="4" s="1"/>
  <c r="I205" i="4"/>
  <c r="I190" i="4" s="1"/>
  <c r="I38" i="4" s="1"/>
  <c r="J205" i="4"/>
  <c r="J190" i="4" s="1"/>
  <c r="J38" i="4" s="1"/>
  <c r="K205" i="4"/>
  <c r="L205" i="4"/>
  <c r="L190" i="4" s="1"/>
  <c r="L38" i="4" s="1"/>
  <c r="N205" i="4"/>
  <c r="O205" i="4"/>
  <c r="O190" i="4" s="1"/>
  <c r="O38" i="4" s="1"/>
  <c r="Q205" i="4"/>
  <c r="Q190" i="4" s="1"/>
  <c r="Q38" i="4" s="1"/>
  <c r="T38" i="4" s="1"/>
  <c r="R205" i="4"/>
  <c r="U205" i="4" s="1"/>
  <c r="H206" i="4"/>
  <c r="K206" i="4"/>
  <c r="L206" i="4"/>
  <c r="H207" i="4"/>
  <c r="J207" i="4"/>
  <c r="J206" i="4" s="1"/>
  <c r="K207" i="4"/>
  <c r="L207" i="4"/>
  <c r="N207" i="4"/>
  <c r="N206" i="4" s="1"/>
  <c r="Q207" i="4"/>
  <c r="Q206" i="4" s="1"/>
  <c r="R207" i="4"/>
  <c r="R206" i="4" s="1"/>
  <c r="I208" i="4"/>
  <c r="G208" i="4" s="1"/>
  <c r="G203" i="4" s="1"/>
  <c r="G188" i="4" s="1"/>
  <c r="G36" i="4" s="1"/>
  <c r="J208" i="4"/>
  <c r="L208" i="4"/>
  <c r="M208" i="4"/>
  <c r="O208" i="4"/>
  <c r="O203" i="4" s="1"/>
  <c r="O188" i="4" s="1"/>
  <c r="O36" i="4" s="1"/>
  <c r="R208" i="4"/>
  <c r="U208" i="4"/>
  <c r="I209" i="4"/>
  <c r="L209" i="4"/>
  <c r="N209" i="4"/>
  <c r="Q209" i="4"/>
  <c r="R209" i="4"/>
  <c r="T209" i="4"/>
  <c r="G210" i="4"/>
  <c r="G209" i="4" s="1"/>
  <c r="H210" i="4"/>
  <c r="H209" i="4" s="1"/>
  <c r="I210" i="4"/>
  <c r="K210" i="4"/>
  <c r="K209" i="4" s="1"/>
  <c r="L210" i="4"/>
  <c r="N210" i="4"/>
  <c r="T210" i="4" s="1"/>
  <c r="O210" i="4"/>
  <c r="O209" i="4" s="1"/>
  <c r="Q210" i="4"/>
  <c r="R210" i="4"/>
  <c r="U210" i="4" s="1"/>
  <c r="G211" i="4"/>
  <c r="J211" i="4"/>
  <c r="J210" i="4" s="1"/>
  <c r="J209" i="4" s="1"/>
  <c r="M211" i="4"/>
  <c r="S211" i="4" s="1"/>
  <c r="P211" i="4"/>
  <c r="U211" i="4"/>
  <c r="G212" i="4"/>
  <c r="G204" i="4" s="1"/>
  <c r="G189" i="4" s="1"/>
  <c r="G37" i="4" s="1"/>
  <c r="J212" i="4"/>
  <c r="M212" i="4"/>
  <c r="M210" i="4" s="1"/>
  <c r="M209" i="4" s="1"/>
  <c r="P212" i="4"/>
  <c r="P210" i="4" s="1"/>
  <c r="S212" i="4"/>
  <c r="T212" i="4"/>
  <c r="U212" i="4"/>
  <c r="G213" i="4"/>
  <c r="J213" i="4"/>
  <c r="M213" i="4"/>
  <c r="M205" i="4" s="1"/>
  <c r="M190" i="4" s="1"/>
  <c r="M38" i="4" s="1"/>
  <c r="P213" i="4"/>
  <c r="P205" i="4" s="1"/>
  <c r="P190" i="4" s="1"/>
  <c r="P38" i="4" s="1"/>
  <c r="S38" i="4" s="1"/>
  <c r="S213" i="4"/>
  <c r="T213" i="4"/>
  <c r="U213" i="4"/>
  <c r="L214" i="4"/>
  <c r="O214" i="4"/>
  <c r="R214" i="4"/>
  <c r="U214" i="4" s="1"/>
  <c r="H215" i="4"/>
  <c r="H214" i="4" s="1"/>
  <c r="I215" i="4"/>
  <c r="I214" i="4" s="1"/>
  <c r="K215" i="4"/>
  <c r="K214" i="4" s="1"/>
  <c r="L215" i="4"/>
  <c r="N215" i="4"/>
  <c r="N214" i="4" s="1"/>
  <c r="O215" i="4"/>
  <c r="Q215" i="4"/>
  <c r="Q214" i="4" s="1"/>
  <c r="T214" i="4" s="1"/>
  <c r="R215" i="4"/>
  <c r="U215" i="4"/>
  <c r="G216" i="4"/>
  <c r="J216" i="4"/>
  <c r="M216" i="4"/>
  <c r="M191" i="4" s="1"/>
  <c r="M39" i="4" s="1"/>
  <c r="P216" i="4"/>
  <c r="S216" i="4" s="1"/>
  <c r="T216" i="4"/>
  <c r="G217" i="4"/>
  <c r="G192" i="4" s="1"/>
  <c r="G40" i="4" s="1"/>
  <c r="J217" i="4"/>
  <c r="M217" i="4"/>
  <c r="M192" i="4" s="1"/>
  <c r="M40" i="4" s="1"/>
  <c r="P217" i="4"/>
  <c r="P192" i="4" s="1"/>
  <c r="T217" i="4"/>
  <c r="U217" i="4"/>
  <c r="G218" i="4"/>
  <c r="G193" i="4" s="1"/>
  <c r="G41" i="4" s="1"/>
  <c r="J218" i="4"/>
  <c r="J193" i="4" s="1"/>
  <c r="J41" i="4" s="1"/>
  <c r="M218" i="4"/>
  <c r="M193" i="4" s="1"/>
  <c r="M41" i="4" s="1"/>
  <c r="P218" i="4"/>
  <c r="S218" i="4" s="1"/>
  <c r="U218" i="4"/>
  <c r="H219" i="4"/>
  <c r="I219" i="4"/>
  <c r="J219" i="4"/>
  <c r="K219" i="4"/>
  <c r="L219" i="4"/>
  <c r="N219" i="4"/>
  <c r="O219" i="4"/>
  <c r="Q219" i="4"/>
  <c r="R219" i="4"/>
  <c r="T219" i="4"/>
  <c r="G220" i="4"/>
  <c r="G196" i="4" s="1"/>
  <c r="G60" i="4" s="1"/>
  <c r="J220" i="4"/>
  <c r="J196" i="4" s="1"/>
  <c r="J60" i="4" s="1"/>
  <c r="M220" i="4"/>
  <c r="P220" i="4"/>
  <c r="P219" i="4" s="1"/>
  <c r="U220" i="4"/>
  <c r="G221" i="4"/>
  <c r="G197" i="4" s="1"/>
  <c r="G61" i="4" s="1"/>
  <c r="J221" i="4"/>
  <c r="M221" i="4"/>
  <c r="M197" i="4" s="1"/>
  <c r="M61" i="4" s="1"/>
  <c r="P221" i="4"/>
  <c r="T221" i="4"/>
  <c r="U221" i="4"/>
  <c r="J224" i="4"/>
  <c r="J15" i="4" s="1"/>
  <c r="K224" i="4"/>
  <c r="Q224" i="4"/>
  <c r="Q15" i="4" s="1"/>
  <c r="K225" i="4"/>
  <c r="K42" i="4" s="1"/>
  <c r="L225" i="4"/>
  <c r="L42" i="4" s="1"/>
  <c r="M225" i="4"/>
  <c r="M42" i="4" s="1"/>
  <c r="H226" i="4"/>
  <c r="H43" i="4" s="1"/>
  <c r="N226" i="4"/>
  <c r="N43" i="4" s="1"/>
  <c r="K228" i="4"/>
  <c r="K58" i="4" s="1"/>
  <c r="L228" i="4"/>
  <c r="L58" i="4" s="1"/>
  <c r="N228" i="4"/>
  <c r="N58" i="4" s="1"/>
  <c r="H229" i="4"/>
  <c r="H62" i="4" s="1"/>
  <c r="I229" i="4"/>
  <c r="I62" i="4" s="1"/>
  <c r="K229" i="4"/>
  <c r="K62" i="4" s="1"/>
  <c r="R229" i="4"/>
  <c r="R62" i="4" s="1"/>
  <c r="U62" i="4" s="1"/>
  <c r="S229" i="4"/>
  <c r="U229" i="4"/>
  <c r="H232" i="4"/>
  <c r="H224" i="4" s="1"/>
  <c r="H15" i="4" s="1"/>
  <c r="I232" i="4"/>
  <c r="I224" i="4" s="1"/>
  <c r="J232" i="4"/>
  <c r="K232" i="4"/>
  <c r="L232" i="4"/>
  <c r="L231" i="4" s="1"/>
  <c r="L230" i="4" s="1"/>
  <c r="N232" i="4"/>
  <c r="N231" i="4" s="1"/>
  <c r="O232" i="4"/>
  <c r="O224" i="4" s="1"/>
  <c r="Q232" i="4"/>
  <c r="R232" i="4"/>
  <c r="R224" i="4" s="1"/>
  <c r="H233" i="4"/>
  <c r="H225" i="4" s="1"/>
  <c r="I233" i="4"/>
  <c r="I231" i="4" s="1"/>
  <c r="I230" i="4" s="1"/>
  <c r="J233" i="4"/>
  <c r="J225" i="4" s="1"/>
  <c r="J42" i="4" s="1"/>
  <c r="K233" i="4"/>
  <c r="L233" i="4"/>
  <c r="M233" i="4"/>
  <c r="N233" i="4"/>
  <c r="N225" i="4" s="1"/>
  <c r="N42" i="4" s="1"/>
  <c r="O233" i="4"/>
  <c r="O225" i="4" s="1"/>
  <c r="O42" i="4" s="1"/>
  <c r="Q233" i="4"/>
  <c r="Q225" i="4" s="1"/>
  <c r="Q42" i="4" s="1"/>
  <c r="R233" i="4"/>
  <c r="R225" i="4" s="1"/>
  <c r="R42" i="4" s="1"/>
  <c r="U42" i="4" s="1"/>
  <c r="H234" i="4"/>
  <c r="I234" i="4"/>
  <c r="I226" i="4" s="1"/>
  <c r="I43" i="4" s="1"/>
  <c r="K234" i="4"/>
  <c r="K226" i="4" s="1"/>
  <c r="K43" i="4" s="1"/>
  <c r="L234" i="4"/>
  <c r="L226" i="4" s="1"/>
  <c r="L43" i="4" s="1"/>
  <c r="N234" i="4"/>
  <c r="O234" i="4"/>
  <c r="O226" i="4" s="1"/>
  <c r="O43" i="4" s="1"/>
  <c r="P234" i="4"/>
  <c r="P226" i="4" s="1"/>
  <c r="P43" i="4" s="1"/>
  <c r="S43" i="4" s="1"/>
  <c r="Q234" i="4"/>
  <c r="Q226" i="4" s="1"/>
  <c r="Q43" i="4" s="1"/>
  <c r="R234" i="4"/>
  <c r="R226" i="4" s="1"/>
  <c r="S234" i="4"/>
  <c r="U234" i="4"/>
  <c r="O235" i="4"/>
  <c r="O227" i="4" s="1"/>
  <c r="H236" i="4"/>
  <c r="H228" i="4" s="1"/>
  <c r="H58" i="4" s="1"/>
  <c r="I236" i="4"/>
  <c r="I235" i="4" s="1"/>
  <c r="I227" i="4" s="1"/>
  <c r="J236" i="4"/>
  <c r="J235" i="4" s="1"/>
  <c r="J227" i="4" s="1"/>
  <c r="K236" i="4"/>
  <c r="L236" i="4"/>
  <c r="L235" i="4" s="1"/>
  <c r="L227" i="4" s="1"/>
  <c r="N236" i="4"/>
  <c r="O236" i="4"/>
  <c r="O228" i="4" s="1"/>
  <c r="O58" i="4" s="1"/>
  <c r="Q236" i="4"/>
  <c r="Q228" i="4" s="1"/>
  <c r="Q58" i="4" s="1"/>
  <c r="R236" i="4"/>
  <c r="U236" i="4" s="1"/>
  <c r="S236" i="4"/>
  <c r="H237" i="4"/>
  <c r="I237" i="4"/>
  <c r="J237" i="4"/>
  <c r="J229" i="4" s="1"/>
  <c r="J62" i="4" s="1"/>
  <c r="K237" i="4"/>
  <c r="L237" i="4"/>
  <c r="L229" i="4" s="1"/>
  <c r="L62" i="4" s="1"/>
  <c r="M237" i="4"/>
  <c r="M229" i="4" s="1"/>
  <c r="M62" i="4" s="1"/>
  <c r="N237" i="4"/>
  <c r="N235" i="4" s="1"/>
  <c r="N227" i="4" s="1"/>
  <c r="O237" i="4"/>
  <c r="O229" i="4" s="1"/>
  <c r="O62" i="4" s="1"/>
  <c r="Q237" i="4"/>
  <c r="Q229" i="4" s="1"/>
  <c r="Q62" i="4" s="1"/>
  <c r="R237" i="4"/>
  <c r="S237" i="4" s="1"/>
  <c r="U237" i="4"/>
  <c r="H238" i="4"/>
  <c r="K238" i="4"/>
  <c r="O238" i="4"/>
  <c r="R238" i="4"/>
  <c r="S238" i="4" s="1"/>
  <c r="H239" i="4"/>
  <c r="I239" i="4"/>
  <c r="I238" i="4" s="1"/>
  <c r="J239" i="4"/>
  <c r="J238" i="4" s="1"/>
  <c r="K239" i="4"/>
  <c r="L239" i="4"/>
  <c r="L238" i="4" s="1"/>
  <c r="N239" i="4"/>
  <c r="N238" i="4" s="1"/>
  <c r="O239" i="4"/>
  <c r="Q239" i="4"/>
  <c r="Q238" i="4" s="1"/>
  <c r="R239" i="4"/>
  <c r="S239" i="4" s="1"/>
  <c r="U239" i="4"/>
  <c r="G240" i="4"/>
  <c r="G237" i="4" s="1"/>
  <c r="G229" i="4" s="1"/>
  <c r="G62" i="4" s="1"/>
  <c r="J240" i="4"/>
  <c r="M240" i="4"/>
  <c r="M239" i="4" s="1"/>
  <c r="M238" i="4" s="1"/>
  <c r="P240" i="4"/>
  <c r="P237" i="4" s="1"/>
  <c r="P229" i="4" s="1"/>
  <c r="P62" i="4" s="1"/>
  <c r="S62" i="4" s="1"/>
  <c r="S240" i="4"/>
  <c r="U240" i="4"/>
  <c r="H241" i="4"/>
  <c r="I241" i="4"/>
  <c r="Q241" i="4"/>
  <c r="R241" i="4"/>
  <c r="U241" i="4" s="1"/>
  <c r="S241" i="4"/>
  <c r="H242" i="4"/>
  <c r="I242" i="4"/>
  <c r="K242" i="4"/>
  <c r="K241" i="4" s="1"/>
  <c r="L242" i="4"/>
  <c r="L241" i="4" s="1"/>
  <c r="N242" i="4"/>
  <c r="O242" i="4"/>
  <c r="O241" i="4" s="1"/>
  <c r="Q242" i="4"/>
  <c r="R242" i="4"/>
  <c r="S242" i="4"/>
  <c r="U242" i="4"/>
  <c r="G243" i="4"/>
  <c r="G232" i="4" s="1"/>
  <c r="J243" i="4"/>
  <c r="M243" i="4"/>
  <c r="M232" i="4" s="1"/>
  <c r="M224" i="4" s="1"/>
  <c r="M15" i="4" s="1"/>
  <c r="P243" i="4"/>
  <c r="P232" i="4" s="1"/>
  <c r="S243" i="4"/>
  <c r="U243" i="4"/>
  <c r="G244" i="4"/>
  <c r="G234" i="4" s="1"/>
  <c r="G226" i="4" s="1"/>
  <c r="G43" i="4" s="1"/>
  <c r="J244" i="4"/>
  <c r="J242" i="4" s="1"/>
  <c r="J241" i="4" s="1"/>
  <c r="M244" i="4"/>
  <c r="M234" i="4" s="1"/>
  <c r="M226" i="4" s="1"/>
  <c r="M43" i="4" s="1"/>
  <c r="P244" i="4"/>
  <c r="S244" i="4"/>
  <c r="U244" i="4"/>
  <c r="H245" i="4"/>
  <c r="I245" i="4"/>
  <c r="J245" i="4"/>
  <c r="K245" i="4"/>
  <c r="L245" i="4"/>
  <c r="M245" i="4"/>
  <c r="N245" i="4"/>
  <c r="N241" i="4" s="1"/>
  <c r="O245" i="4"/>
  <c r="Q245" i="4"/>
  <c r="R245" i="4"/>
  <c r="S245" i="4"/>
  <c r="U245" i="4"/>
  <c r="G246" i="4"/>
  <c r="G245" i="4" s="1"/>
  <c r="J246" i="4"/>
  <c r="M246" i="4"/>
  <c r="M236" i="4" s="1"/>
  <c r="M228" i="4" s="1"/>
  <c r="M58" i="4" s="1"/>
  <c r="P246" i="4"/>
  <c r="P245" i="4" s="1"/>
  <c r="S246" i="4"/>
  <c r="U246" i="4"/>
  <c r="H247" i="4"/>
  <c r="L247" i="4"/>
  <c r="O247" i="4"/>
  <c r="Q247" i="4"/>
  <c r="T247" i="4"/>
  <c r="H248" i="4"/>
  <c r="I248" i="4"/>
  <c r="I247" i="4" s="1"/>
  <c r="J248" i="4"/>
  <c r="J247" i="4" s="1"/>
  <c r="K248" i="4"/>
  <c r="K247" i="4" s="1"/>
  <c r="L248" i="4"/>
  <c r="M248" i="4"/>
  <c r="M247" i="4" s="1"/>
  <c r="N248" i="4"/>
  <c r="N247" i="4" s="1"/>
  <c r="O248" i="4"/>
  <c r="Q248" i="4"/>
  <c r="R248" i="4"/>
  <c r="R247" i="4" s="1"/>
  <c r="S248" i="4"/>
  <c r="S247" i="4" s="1"/>
  <c r="T248" i="4"/>
  <c r="G249" i="4"/>
  <c r="G233" i="4" s="1"/>
  <c r="G225" i="4" s="1"/>
  <c r="G42" i="4" s="1"/>
  <c r="J249" i="4"/>
  <c r="M249" i="4"/>
  <c r="P249" i="4"/>
  <c r="P248" i="4" s="1"/>
  <c r="P247" i="4" s="1"/>
  <c r="S249" i="4"/>
  <c r="U249" i="4"/>
  <c r="U248" i="4" s="1"/>
  <c r="U247" i="4" s="1"/>
  <c r="K251" i="4"/>
  <c r="K250" i="4" s="1"/>
  <c r="G252" i="4"/>
  <c r="H252" i="4"/>
  <c r="I252" i="4"/>
  <c r="J252" i="4"/>
  <c r="K252" i="4"/>
  <c r="L252" i="4"/>
  <c r="L251" i="4" s="1"/>
  <c r="L250" i="4" s="1"/>
  <c r="M252" i="4"/>
  <c r="N252" i="4"/>
  <c r="N251" i="4" s="1"/>
  <c r="N250" i="4" s="1"/>
  <c r="O252" i="4"/>
  <c r="Q252" i="4"/>
  <c r="R252" i="4"/>
  <c r="S252" i="4" s="1"/>
  <c r="H253" i="4"/>
  <c r="H251" i="4" s="1"/>
  <c r="H250" i="4" s="1"/>
  <c r="I253" i="4"/>
  <c r="K253" i="4"/>
  <c r="L253" i="4"/>
  <c r="N253" i="4"/>
  <c r="O253" i="4"/>
  <c r="P253" i="4"/>
  <c r="Q253" i="4"/>
  <c r="R253" i="4"/>
  <c r="S253" i="4" s="1"/>
  <c r="H254" i="4"/>
  <c r="I254" i="4"/>
  <c r="K254" i="4"/>
  <c r="L254" i="4"/>
  <c r="M254" i="4"/>
  <c r="N254" i="4"/>
  <c r="O254" i="4"/>
  <c r="P254" i="4"/>
  <c r="Q254" i="4"/>
  <c r="R254" i="4"/>
  <c r="S254" i="4"/>
  <c r="U254" i="4"/>
  <c r="G255" i="4"/>
  <c r="G53" i="4" s="1"/>
  <c r="H255" i="4"/>
  <c r="H53" i="4" s="1"/>
  <c r="I255" i="4"/>
  <c r="I53" i="4" s="1"/>
  <c r="K255" i="4"/>
  <c r="K53" i="4" s="1"/>
  <c r="L255" i="4"/>
  <c r="L53" i="4" s="1"/>
  <c r="M255" i="4"/>
  <c r="M53" i="4" s="1"/>
  <c r="N255" i="4"/>
  <c r="N53" i="4" s="1"/>
  <c r="O255" i="4"/>
  <c r="O53" i="4" s="1"/>
  <c r="Q255" i="4"/>
  <c r="Q53" i="4" s="1"/>
  <c r="R255" i="4"/>
  <c r="R53" i="4" s="1"/>
  <c r="R256" i="4"/>
  <c r="S256" i="4" s="1"/>
  <c r="G257" i="4"/>
  <c r="G256" i="4" s="1"/>
  <c r="I257" i="4"/>
  <c r="I256" i="4" s="1"/>
  <c r="L257" i="4"/>
  <c r="L256" i="4" s="1"/>
  <c r="O257" i="4"/>
  <c r="O256" i="4" s="1"/>
  <c r="U256" i="4" s="1"/>
  <c r="R257" i="4"/>
  <c r="S257" i="4"/>
  <c r="U257" i="4"/>
  <c r="G258" i="4"/>
  <c r="G50" i="4" s="1"/>
  <c r="J258" i="4"/>
  <c r="M258" i="4"/>
  <c r="M50" i="4" s="1"/>
  <c r="P258" i="4"/>
  <c r="P50" i="4" s="1"/>
  <c r="S258" i="4"/>
  <c r="U258" i="4"/>
  <c r="L259" i="4"/>
  <c r="R259" i="4"/>
  <c r="I260" i="4"/>
  <c r="I259" i="4" s="1"/>
  <c r="L260" i="4"/>
  <c r="M260" i="4"/>
  <c r="M259" i="4" s="1"/>
  <c r="O260" i="4"/>
  <c r="O259" i="4" s="1"/>
  <c r="U259" i="4" s="1"/>
  <c r="R260" i="4"/>
  <c r="U260" i="4"/>
  <c r="G261" i="4"/>
  <c r="G253" i="4" s="1"/>
  <c r="J261" i="4"/>
  <c r="J253" i="4" s="1"/>
  <c r="M261" i="4"/>
  <c r="P261" i="4"/>
  <c r="P51" i="4" s="1"/>
  <c r="S261" i="4"/>
  <c r="U261" i="4"/>
  <c r="L262" i="4"/>
  <c r="O262" i="4"/>
  <c r="I263" i="4"/>
  <c r="I262" i="4" s="1"/>
  <c r="L263" i="4"/>
  <c r="O263" i="4"/>
  <c r="R263" i="4"/>
  <c r="R262" i="4" s="1"/>
  <c r="S263" i="4"/>
  <c r="U263" i="4"/>
  <c r="G264" i="4"/>
  <c r="J264" i="4"/>
  <c r="J52" i="4" s="1"/>
  <c r="M264" i="4"/>
  <c r="M52" i="4" s="1"/>
  <c r="P264" i="4"/>
  <c r="P52" i="4" s="1"/>
  <c r="S264" i="4"/>
  <c r="U264" i="4"/>
  <c r="G265" i="4"/>
  <c r="G263" i="4" s="1"/>
  <c r="G262" i="4" s="1"/>
  <c r="J265" i="4"/>
  <c r="J255" i="4" s="1"/>
  <c r="J53" i="4" s="1"/>
  <c r="M265" i="4"/>
  <c r="P265" i="4"/>
  <c r="P255" i="4" s="1"/>
  <c r="P53" i="4" s="1"/>
  <c r="S53" i="4" s="1"/>
  <c r="S265" i="4"/>
  <c r="U265" i="4"/>
  <c r="J268" i="4"/>
  <c r="J44" i="4" s="1"/>
  <c r="K268" i="4"/>
  <c r="K44" i="4" s="1"/>
  <c r="L268" i="4"/>
  <c r="L44" i="4" s="1"/>
  <c r="N268" i="4"/>
  <c r="N44" i="4" s="1"/>
  <c r="R268" i="4"/>
  <c r="R44" i="4" s="1"/>
  <c r="H269" i="4"/>
  <c r="H45" i="4" s="1"/>
  <c r="L269" i="4"/>
  <c r="L45" i="4" s="1"/>
  <c r="N269" i="4"/>
  <c r="N45" i="4" s="1"/>
  <c r="N270" i="4"/>
  <c r="N266" i="4" s="1"/>
  <c r="O270" i="4"/>
  <c r="O266" i="4" s="1"/>
  <c r="H271" i="4"/>
  <c r="H270" i="4" s="1"/>
  <c r="H266" i="4" s="1"/>
  <c r="N271" i="4"/>
  <c r="N267" i="4" s="1"/>
  <c r="O271" i="4"/>
  <c r="O267" i="4" s="1"/>
  <c r="G272" i="4"/>
  <c r="G268" i="4" s="1"/>
  <c r="G44" i="4" s="1"/>
  <c r="H272" i="4"/>
  <c r="H268" i="4" s="1"/>
  <c r="H44" i="4" s="1"/>
  <c r="I272" i="4"/>
  <c r="I271" i="4" s="1"/>
  <c r="J272" i="4"/>
  <c r="K272" i="4"/>
  <c r="L272" i="4"/>
  <c r="L271" i="4" s="1"/>
  <c r="M272" i="4"/>
  <c r="M268" i="4" s="1"/>
  <c r="M44" i="4" s="1"/>
  <c r="N272" i="4"/>
  <c r="O272" i="4"/>
  <c r="S272" i="4" s="1"/>
  <c r="P272" i="4"/>
  <c r="P268" i="4" s="1"/>
  <c r="P44" i="4" s="1"/>
  <c r="Q272" i="4"/>
  <c r="Q271" i="4" s="1"/>
  <c r="R272" i="4"/>
  <c r="H273" i="4"/>
  <c r="I273" i="4"/>
  <c r="I269" i="4" s="1"/>
  <c r="I45" i="4" s="1"/>
  <c r="J273" i="4"/>
  <c r="J271" i="4" s="1"/>
  <c r="K273" i="4"/>
  <c r="K271" i="4" s="1"/>
  <c r="L273" i="4"/>
  <c r="N273" i="4"/>
  <c r="O273" i="4"/>
  <c r="O269" i="4" s="1"/>
  <c r="O45" i="4" s="1"/>
  <c r="Q273" i="4"/>
  <c r="T273" i="4" s="1"/>
  <c r="R273" i="4"/>
  <c r="R271" i="4" s="1"/>
  <c r="S273" i="4"/>
  <c r="G274" i="4"/>
  <c r="K274" i="4"/>
  <c r="L274" i="4"/>
  <c r="N274" i="4"/>
  <c r="O274" i="4"/>
  <c r="R274" i="4"/>
  <c r="U274" i="4" s="1"/>
  <c r="S274" i="4"/>
  <c r="G275" i="4"/>
  <c r="H275" i="4"/>
  <c r="H274" i="4" s="1"/>
  <c r="I275" i="4"/>
  <c r="I274" i="4" s="1"/>
  <c r="K275" i="4"/>
  <c r="L275" i="4"/>
  <c r="M275" i="4"/>
  <c r="M274" i="4" s="1"/>
  <c r="N275" i="4"/>
  <c r="O275" i="4"/>
  <c r="Q275" i="4"/>
  <c r="Q274" i="4" s="1"/>
  <c r="T274" i="4" s="1"/>
  <c r="R275" i="4"/>
  <c r="S275" i="4"/>
  <c r="T275" i="4"/>
  <c r="U275" i="4"/>
  <c r="G276" i="4"/>
  <c r="S276" i="4"/>
  <c r="U276" i="4"/>
  <c r="G277" i="4"/>
  <c r="G273" i="4" s="1"/>
  <c r="J277" i="4"/>
  <c r="J275" i="4" s="1"/>
  <c r="J274" i="4" s="1"/>
  <c r="M277" i="4"/>
  <c r="M273" i="4" s="1"/>
  <c r="M269" i="4" s="1"/>
  <c r="M45" i="4" s="1"/>
  <c r="P277" i="4"/>
  <c r="P275" i="4" s="1"/>
  <c r="P274" i="4" s="1"/>
  <c r="S277" i="4"/>
  <c r="T277" i="4"/>
  <c r="U277" i="4"/>
  <c r="F96" i="6"/>
  <c r="F91" i="6" s="1"/>
  <c r="F82" i="6" s="1"/>
  <c r="E86" i="6"/>
  <c r="E12" i="6"/>
  <c r="E100" i="6"/>
  <c r="G269" i="4" l="1"/>
  <c r="G45" i="4" s="1"/>
  <c r="G271" i="4"/>
  <c r="L267" i="4"/>
  <c r="L270" i="4"/>
  <c r="L266" i="4" s="1"/>
  <c r="H42" i="4"/>
  <c r="H223" i="4"/>
  <c r="I15" i="4"/>
  <c r="P64" i="4"/>
  <c r="S86" i="4"/>
  <c r="P84" i="4"/>
  <c r="R267" i="4"/>
  <c r="R270" i="4"/>
  <c r="S271" i="4"/>
  <c r="U271" i="4"/>
  <c r="S262" i="4"/>
  <c r="U262" i="4"/>
  <c r="R15" i="4"/>
  <c r="R223" i="4"/>
  <c r="S224" i="4"/>
  <c r="U224" i="4"/>
  <c r="P72" i="4"/>
  <c r="S98" i="4"/>
  <c r="G224" i="4"/>
  <c r="G231" i="4"/>
  <c r="R37" i="4"/>
  <c r="U37" i="4" s="1"/>
  <c r="U189" i="4"/>
  <c r="Q270" i="4"/>
  <c r="T271" i="4"/>
  <c r="Q267" i="4"/>
  <c r="T267" i="4" s="1"/>
  <c r="I270" i="4"/>
  <c r="I266" i="4" s="1"/>
  <c r="I267" i="4"/>
  <c r="S259" i="4"/>
  <c r="Q54" i="4"/>
  <c r="O15" i="4"/>
  <c r="O223" i="4"/>
  <c r="O222" i="4" s="1"/>
  <c r="P198" i="4"/>
  <c r="S198" i="4" s="1"/>
  <c r="S199" i="4"/>
  <c r="P224" i="4"/>
  <c r="S44" i="4"/>
  <c r="N230" i="4"/>
  <c r="J270" i="4"/>
  <c r="J266" i="4" s="1"/>
  <c r="J267" i="4"/>
  <c r="K270" i="4"/>
  <c r="K266" i="4" s="1"/>
  <c r="K267" i="4"/>
  <c r="R43" i="4"/>
  <c r="U43" i="4" s="1"/>
  <c r="U226" i="4"/>
  <c r="S226" i="4"/>
  <c r="P209" i="4"/>
  <c r="S209" i="4" s="1"/>
  <c r="S210" i="4"/>
  <c r="K151" i="4"/>
  <c r="K154" i="4"/>
  <c r="K150" i="4" s="1"/>
  <c r="H17" i="4"/>
  <c r="H68" i="4"/>
  <c r="H67" i="4" s="1"/>
  <c r="R198" i="4"/>
  <c r="U198" i="4" s="1"/>
  <c r="U199" i="4"/>
  <c r="P39" i="4"/>
  <c r="S39" i="4" s="1"/>
  <c r="S191" i="4"/>
  <c r="J155" i="4"/>
  <c r="H14" i="7"/>
  <c r="R251" i="4"/>
  <c r="M235" i="4"/>
  <c r="M227" i="4" s="1"/>
  <c r="J234" i="4"/>
  <c r="J226" i="4" s="1"/>
  <c r="J43" i="4" s="1"/>
  <c r="P233" i="4"/>
  <c r="P225" i="4" s="1"/>
  <c r="P42" i="4" s="1"/>
  <c r="S42" i="4" s="1"/>
  <c r="Q231" i="4"/>
  <c r="H231" i="4"/>
  <c r="N224" i="4"/>
  <c r="Q223" i="4"/>
  <c r="U209" i="4"/>
  <c r="S61" i="4"/>
  <c r="R194" i="4"/>
  <c r="U194" i="4" s="1"/>
  <c r="K36" i="4"/>
  <c r="K187" i="4"/>
  <c r="K186" i="4" s="1"/>
  <c r="G187" i="4"/>
  <c r="J157" i="4"/>
  <c r="J153" i="4" s="1"/>
  <c r="J16" i="4" s="1"/>
  <c r="J162" i="4"/>
  <c r="J161" i="4" s="1"/>
  <c r="G152" i="4"/>
  <c r="G14" i="4" s="1"/>
  <c r="G155" i="4"/>
  <c r="R155" i="4"/>
  <c r="U156" i="4"/>
  <c r="S81" i="4"/>
  <c r="P29" i="4"/>
  <c r="S29" i="4" s="1"/>
  <c r="Q137" i="4"/>
  <c r="T137" i="4" s="1"/>
  <c r="M74" i="4"/>
  <c r="M22" i="4" s="1"/>
  <c r="S132" i="4"/>
  <c r="M131" i="4"/>
  <c r="M130" i="4" s="1"/>
  <c r="S123" i="4"/>
  <c r="U123" i="4"/>
  <c r="O122" i="4"/>
  <c r="O117" i="4" s="1"/>
  <c r="R93" i="4"/>
  <c r="U94" i="4"/>
  <c r="N538" i="5"/>
  <c r="M538" i="5" s="1"/>
  <c r="M577" i="5"/>
  <c r="N573" i="5"/>
  <c r="K399" i="5"/>
  <c r="J399" i="5" s="1"/>
  <c r="J412" i="5"/>
  <c r="M242" i="4"/>
  <c r="M241" i="4" s="1"/>
  <c r="S115" i="4"/>
  <c r="P114" i="4"/>
  <c r="S114" i="4" s="1"/>
  <c r="J97" i="4"/>
  <c r="J71" i="4" s="1"/>
  <c r="J19" i="4" s="1"/>
  <c r="G51" i="4"/>
  <c r="G260" i="4"/>
  <c r="G259" i="4" s="1"/>
  <c r="S107" i="4"/>
  <c r="M95" i="4"/>
  <c r="M106" i="4"/>
  <c r="M105" i="4" s="1"/>
  <c r="BL19" i="7"/>
  <c r="BL17" i="7"/>
  <c r="P273" i="4"/>
  <c r="M271" i="4"/>
  <c r="K269" i="4"/>
  <c r="K45" i="4" s="1"/>
  <c r="Q268" i="4"/>
  <c r="Q44" i="4" s="1"/>
  <c r="I268" i="4"/>
  <c r="I44" i="4" s="1"/>
  <c r="H267" i="4"/>
  <c r="P263" i="4"/>
  <c r="P262" i="4" s="1"/>
  <c r="S260" i="4"/>
  <c r="U255" i="4"/>
  <c r="J254" i="4"/>
  <c r="J251" i="4" s="1"/>
  <c r="J250" i="4" s="1"/>
  <c r="U252" i="4"/>
  <c r="P236" i="4"/>
  <c r="G236" i="4"/>
  <c r="U232" i="4"/>
  <c r="K231" i="4"/>
  <c r="J228" i="4"/>
  <c r="J58" i="4" s="1"/>
  <c r="U225" i="4"/>
  <c r="I225" i="4"/>
  <c r="I42" i="4" s="1"/>
  <c r="L224" i="4"/>
  <c r="U219" i="4"/>
  <c r="P215" i="4"/>
  <c r="R203" i="4"/>
  <c r="P208" i="4"/>
  <c r="G207" i="4"/>
  <c r="G206" i="4" s="1"/>
  <c r="N188" i="4"/>
  <c r="N202" i="4"/>
  <c r="N201" i="4" s="1"/>
  <c r="N194" i="4"/>
  <c r="Q194" i="4"/>
  <c r="P193" i="4"/>
  <c r="T190" i="4"/>
  <c r="M157" i="4"/>
  <c r="M153" i="4" s="1"/>
  <c r="M16" i="4" s="1"/>
  <c r="H13" i="4"/>
  <c r="H12" i="4" s="1"/>
  <c r="P151" i="4"/>
  <c r="P91" i="4"/>
  <c r="P138" i="4"/>
  <c r="S133" i="4"/>
  <c r="J74" i="4"/>
  <c r="J22" i="4" s="1"/>
  <c r="J131" i="4"/>
  <c r="J130" i="4" s="1"/>
  <c r="R66" i="4"/>
  <c r="U66" i="4" s="1"/>
  <c r="U88" i="4"/>
  <c r="U111" i="4"/>
  <c r="S111" i="4"/>
  <c r="U71" i="4"/>
  <c r="R19" i="4"/>
  <c r="U19" i="4" s="1"/>
  <c r="I54" i="4"/>
  <c r="T25" i="4"/>
  <c r="K539" i="5"/>
  <c r="J539" i="5" s="1"/>
  <c r="J578" i="5"/>
  <c r="E126" i="6"/>
  <c r="E128" i="6"/>
  <c r="E125" i="6" s="1"/>
  <c r="Q36" i="4"/>
  <c r="Q187" i="4"/>
  <c r="K152" i="4"/>
  <c r="K14" i="4" s="1"/>
  <c r="S88" i="4"/>
  <c r="P66" i="4"/>
  <c r="S66" i="4" s="1"/>
  <c r="I64" i="4"/>
  <c r="I63" i="4" s="1"/>
  <c r="I84" i="4"/>
  <c r="L17" i="4"/>
  <c r="J51" i="4"/>
  <c r="H187" i="4"/>
  <c r="R34" i="4"/>
  <c r="U34" i="4" s="1"/>
  <c r="U168" i="4"/>
  <c r="T76" i="4"/>
  <c r="Q24" i="4"/>
  <c r="T24" i="4" s="1"/>
  <c r="BT17" i="7"/>
  <c r="BT19" i="7"/>
  <c r="R269" i="4"/>
  <c r="J269" i="4"/>
  <c r="J45" i="4" s="1"/>
  <c r="S52" i="4"/>
  <c r="P260" i="4"/>
  <c r="P259" i="4" s="1"/>
  <c r="P257" i="4"/>
  <c r="P256" i="4" s="1"/>
  <c r="S255" i="4"/>
  <c r="O251" i="4"/>
  <c r="O250" i="4" s="1"/>
  <c r="G248" i="4"/>
  <c r="G247" i="4" s="1"/>
  <c r="P239" i="4"/>
  <c r="P238" i="4" s="1"/>
  <c r="S232" i="4"/>
  <c r="O231" i="4"/>
  <c r="O230" i="4" s="1"/>
  <c r="I228" i="4"/>
  <c r="I58" i="4" s="1"/>
  <c r="S225" i="4"/>
  <c r="K223" i="4"/>
  <c r="K222" i="4" s="1"/>
  <c r="K15" i="4"/>
  <c r="S220" i="4"/>
  <c r="G219" i="4"/>
  <c r="S217" i="4"/>
  <c r="O207" i="4"/>
  <c r="L188" i="4"/>
  <c r="L202" i="4"/>
  <c r="L201" i="4" s="1"/>
  <c r="O202" i="4"/>
  <c r="O201" i="4" s="1"/>
  <c r="Q201" i="4"/>
  <c r="P59" i="4"/>
  <c r="S59" i="4" s="1"/>
  <c r="P195" i="4"/>
  <c r="S200" i="4"/>
  <c r="R40" i="4"/>
  <c r="U40" i="4" s="1"/>
  <c r="U192" i="4"/>
  <c r="S190" i="4"/>
  <c r="M170" i="4"/>
  <c r="M46" i="4" s="1"/>
  <c r="S46" i="4" s="1"/>
  <c r="M174" i="4"/>
  <c r="M173" i="4" s="1"/>
  <c r="U46" i="4"/>
  <c r="S161" i="4"/>
  <c r="U161" i="4"/>
  <c r="L151" i="4"/>
  <c r="L154" i="4"/>
  <c r="L150" i="4" s="1"/>
  <c r="I151" i="4"/>
  <c r="P23" i="4"/>
  <c r="S23" i="4" s="1"/>
  <c r="S75" i="4"/>
  <c r="S112" i="4"/>
  <c r="G100" i="4"/>
  <c r="G99" i="4" s="1"/>
  <c r="J100" i="4"/>
  <c r="J99" i="4" s="1"/>
  <c r="K428" i="5"/>
  <c r="J430" i="5"/>
  <c r="J260" i="4"/>
  <c r="J259" i="4" s="1"/>
  <c r="J231" i="4"/>
  <c r="J230" i="4" s="1"/>
  <c r="G194" i="4"/>
  <c r="M31" i="4"/>
  <c r="S83" i="4"/>
  <c r="R231" i="4"/>
  <c r="P179" i="4"/>
  <c r="P178" i="4" s="1"/>
  <c r="N32" i="4"/>
  <c r="N165" i="4"/>
  <c r="N164" i="4" s="1"/>
  <c r="U115" i="4"/>
  <c r="O114" i="4"/>
  <c r="R17" i="4"/>
  <c r="U69" i="4"/>
  <c r="P89" i="4"/>
  <c r="P14" i="7"/>
  <c r="U272" i="4"/>
  <c r="Q269" i="4"/>
  <c r="O268" i="4"/>
  <c r="M263" i="4"/>
  <c r="M262" i="4" s="1"/>
  <c r="P49" i="4"/>
  <c r="S50" i="4"/>
  <c r="U53" i="4"/>
  <c r="Q251" i="4"/>
  <c r="Q250" i="4" s="1"/>
  <c r="I251" i="4"/>
  <c r="I250" i="4" s="1"/>
  <c r="P242" i="4"/>
  <c r="P241" i="4" s="1"/>
  <c r="G239" i="4"/>
  <c r="G238" i="4" s="1"/>
  <c r="R235" i="4"/>
  <c r="N229" i="4"/>
  <c r="N62" i="4" s="1"/>
  <c r="R228" i="4"/>
  <c r="M223" i="4"/>
  <c r="M222" i="4" s="1"/>
  <c r="P40" i="4"/>
  <c r="S40" i="4" s="1"/>
  <c r="S192" i="4"/>
  <c r="G215" i="4"/>
  <c r="G214" i="4" s="1"/>
  <c r="M203" i="4"/>
  <c r="M207" i="4"/>
  <c r="M206" i="4" s="1"/>
  <c r="T204" i="4"/>
  <c r="H60" i="4"/>
  <c r="H194" i="4"/>
  <c r="Q40" i="4"/>
  <c r="T40" i="4" s="1"/>
  <c r="T192" i="4"/>
  <c r="P32" i="4"/>
  <c r="P165" i="4"/>
  <c r="P164" i="4" s="1"/>
  <c r="J170" i="4"/>
  <c r="J46" i="4" s="1"/>
  <c r="J174" i="4"/>
  <c r="J173" i="4" s="1"/>
  <c r="H33" i="4"/>
  <c r="H165" i="4"/>
  <c r="H164" i="4" s="1"/>
  <c r="S159" i="4"/>
  <c r="U159" i="4"/>
  <c r="O158" i="4"/>
  <c r="S158" i="4" s="1"/>
  <c r="U128" i="4"/>
  <c r="R127" i="4"/>
  <c r="P128" i="4"/>
  <c r="P127" i="4" s="1"/>
  <c r="M84" i="4"/>
  <c r="M64" i="4"/>
  <c r="M63" i="4" s="1"/>
  <c r="O118" i="4"/>
  <c r="S118" i="4" s="1"/>
  <c r="L96" i="4"/>
  <c r="L70" i="4" s="1"/>
  <c r="L18" i="4" s="1"/>
  <c r="L106" i="4"/>
  <c r="L105" i="4" s="1"/>
  <c r="J108" i="4"/>
  <c r="J106" i="4" s="1"/>
  <c r="J105" i="4" s="1"/>
  <c r="S31" i="4"/>
  <c r="P71" i="4"/>
  <c r="L49" i="4"/>
  <c r="F209" i="5"/>
  <c r="F207" i="5" s="1"/>
  <c r="F206" i="5" s="1"/>
  <c r="F198" i="5"/>
  <c r="O32" i="4"/>
  <c r="O165" i="4"/>
  <c r="O164" i="4" s="1"/>
  <c r="P80" i="4"/>
  <c r="P142" i="4"/>
  <c r="G202" i="4"/>
  <c r="G201" i="4" s="1"/>
  <c r="R41" i="4"/>
  <c r="U41" i="4" s="1"/>
  <c r="U193" i="4"/>
  <c r="O130" i="4"/>
  <c r="U273" i="4"/>
  <c r="M257" i="4"/>
  <c r="M256" i="4" s="1"/>
  <c r="U253" i="4"/>
  <c r="P252" i="4"/>
  <c r="P251" i="4" s="1"/>
  <c r="P250" i="4" s="1"/>
  <c r="G242" i="4"/>
  <c r="G241" i="4" s="1"/>
  <c r="U238" i="4"/>
  <c r="Q235" i="4"/>
  <c r="Q227" i="4" s="1"/>
  <c r="H235" i="4"/>
  <c r="H227" i="4" s="1"/>
  <c r="U233" i="4"/>
  <c r="M231" i="4"/>
  <c r="M230" i="4" s="1"/>
  <c r="M219" i="4"/>
  <c r="S219" i="4" s="1"/>
  <c r="M215" i="4"/>
  <c r="T205" i="4"/>
  <c r="P204" i="4"/>
  <c r="I203" i="4"/>
  <c r="J59" i="4"/>
  <c r="J195" i="4"/>
  <c r="J194" i="4" s="1"/>
  <c r="U197" i="4"/>
  <c r="P196" i="4"/>
  <c r="U195" i="4"/>
  <c r="M166" i="4"/>
  <c r="M182" i="4"/>
  <c r="M181" i="4" s="1"/>
  <c r="R48" i="4"/>
  <c r="U48" i="4" s="1"/>
  <c r="U172" i="4"/>
  <c r="U32" i="4"/>
  <c r="G32" i="4"/>
  <c r="G165" i="4"/>
  <c r="G164" i="4" s="1"/>
  <c r="R16" i="4"/>
  <c r="U16" i="4" s="1"/>
  <c r="S153" i="4"/>
  <c r="S143" i="4"/>
  <c r="M79" i="4"/>
  <c r="M27" i="4" s="1"/>
  <c r="G131" i="4"/>
  <c r="G130" i="4" s="1"/>
  <c r="P65" i="4"/>
  <c r="S65" i="4" s="1"/>
  <c r="S87" i="4"/>
  <c r="J84" i="4"/>
  <c r="J64" i="4"/>
  <c r="J63" i="4" s="1"/>
  <c r="U122" i="4"/>
  <c r="R117" i="4"/>
  <c r="R87" i="4"/>
  <c r="U120" i="4"/>
  <c r="L84" i="4"/>
  <c r="L64" i="4"/>
  <c r="L63" i="4" s="1"/>
  <c r="U114" i="4"/>
  <c r="R99" i="4"/>
  <c r="U99" i="4" s="1"/>
  <c r="U100" i="4"/>
  <c r="O28" i="4"/>
  <c r="U28" i="4" s="1"/>
  <c r="U80" i="4"/>
  <c r="F535" i="5"/>
  <c r="F534" i="5" s="1"/>
  <c r="F532" i="5" s="1"/>
  <c r="F531" i="5" s="1"/>
  <c r="D548" i="5"/>
  <c r="F547" i="5"/>
  <c r="F545" i="5" s="1"/>
  <c r="F544" i="5" s="1"/>
  <c r="G462" i="5"/>
  <c r="I207" i="4"/>
  <c r="I206" i="4" s="1"/>
  <c r="J152" i="4"/>
  <c r="J14" i="4" s="1"/>
  <c r="P118" i="4"/>
  <c r="P122" i="4"/>
  <c r="P117" i="4" s="1"/>
  <c r="G52" i="4"/>
  <c r="G254" i="4"/>
  <c r="G251" i="4" s="1"/>
  <c r="G250" i="4" s="1"/>
  <c r="J263" i="4"/>
  <c r="J262" i="4" s="1"/>
  <c r="M51" i="4"/>
  <c r="S51" i="4" s="1"/>
  <c r="M253" i="4"/>
  <c r="M251" i="4" s="1"/>
  <c r="M250" i="4" s="1"/>
  <c r="J50" i="4"/>
  <c r="J257" i="4"/>
  <c r="J256" i="4" s="1"/>
  <c r="K235" i="4"/>
  <c r="K227" i="4" s="1"/>
  <c r="S233" i="4"/>
  <c r="J223" i="4"/>
  <c r="J222" i="4" s="1"/>
  <c r="S221" i="4"/>
  <c r="J215" i="4"/>
  <c r="J214" i="4" s="1"/>
  <c r="T215" i="4"/>
  <c r="J203" i="4"/>
  <c r="S205" i="4"/>
  <c r="G59" i="4"/>
  <c r="G199" i="4"/>
  <c r="G198" i="4" s="1"/>
  <c r="S197" i="4"/>
  <c r="I194" i="4"/>
  <c r="O187" i="4"/>
  <c r="O186" i="4" s="1"/>
  <c r="J166" i="4"/>
  <c r="J182" i="4"/>
  <c r="J181" i="4" s="1"/>
  <c r="S174" i="4"/>
  <c r="S14" i="4"/>
  <c r="R152" i="4"/>
  <c r="S144" i="4"/>
  <c r="J79" i="4"/>
  <c r="J27" i="4" s="1"/>
  <c r="J142" i="4"/>
  <c r="J141" i="4" s="1"/>
  <c r="R137" i="4"/>
  <c r="U137" i="4" s="1"/>
  <c r="U138" i="4"/>
  <c r="P131" i="4"/>
  <c r="U130" i="4"/>
  <c r="M97" i="4"/>
  <c r="M71" i="4" s="1"/>
  <c r="M19" i="4" s="1"/>
  <c r="S103" i="4"/>
  <c r="I17" i="4"/>
  <c r="I68" i="4"/>
  <c r="I67" i="4" s="1"/>
  <c r="R190" i="4"/>
  <c r="Q189" i="4"/>
  <c r="S169" i="4"/>
  <c r="K165" i="4"/>
  <c r="K164" i="4" s="1"/>
  <c r="S157" i="4"/>
  <c r="O155" i="4"/>
  <c r="S145" i="4"/>
  <c r="S134" i="4"/>
  <c r="M123" i="4"/>
  <c r="O64" i="4"/>
  <c r="O63" i="4" s="1"/>
  <c r="O84" i="4"/>
  <c r="M98" i="4"/>
  <c r="M72" i="4" s="1"/>
  <c r="M20" i="4" s="1"/>
  <c r="G97" i="4"/>
  <c r="G71" i="4" s="1"/>
  <c r="G19" i="4" s="1"/>
  <c r="Q17" i="4"/>
  <c r="Q68" i="4"/>
  <c r="N56" i="4"/>
  <c r="T90" i="4"/>
  <c r="N89" i="4"/>
  <c r="T89" i="4" s="1"/>
  <c r="O49" i="4"/>
  <c r="I49" i="4"/>
  <c r="G579" i="5"/>
  <c r="H479" i="5"/>
  <c r="G479" i="5" s="1"/>
  <c r="G427" i="5"/>
  <c r="N398" i="5"/>
  <c r="M398" i="5" s="1"/>
  <c r="D211" i="5"/>
  <c r="E209" i="5"/>
  <c r="E198" i="5"/>
  <c r="D198" i="5" s="1"/>
  <c r="F196" i="5"/>
  <c r="F194" i="5" s="1"/>
  <c r="F193" i="5" s="1"/>
  <c r="E145" i="6"/>
  <c r="E141" i="6" s="1"/>
  <c r="E137" i="6" s="1"/>
  <c r="E142" i="6"/>
  <c r="E138" i="6" s="1"/>
  <c r="U182" i="4"/>
  <c r="R181" i="4"/>
  <c r="U178" i="4"/>
  <c r="U174" i="4"/>
  <c r="R173" i="4"/>
  <c r="U170" i="4"/>
  <c r="J169" i="4"/>
  <c r="J35" i="4" s="1"/>
  <c r="U166" i="4"/>
  <c r="R165" i="4"/>
  <c r="U162" i="4"/>
  <c r="N155" i="4"/>
  <c r="U142" i="4"/>
  <c r="S135" i="4"/>
  <c r="U118" i="4"/>
  <c r="U112" i="4"/>
  <c r="U108" i="4"/>
  <c r="P69" i="4"/>
  <c r="S95" i="4"/>
  <c r="P100" i="4"/>
  <c r="O17" i="4"/>
  <c r="O68" i="4"/>
  <c r="O67" i="4" s="1"/>
  <c r="M54" i="4"/>
  <c r="S78" i="4"/>
  <c r="R49" i="4"/>
  <c r="U49" i="4" s="1"/>
  <c r="N583" i="5"/>
  <c r="M583" i="5" s="1"/>
  <c r="M584" i="5"/>
  <c r="F541" i="5"/>
  <c r="D580" i="5"/>
  <c r="O534" i="5"/>
  <c r="O532" i="5" s="1"/>
  <c r="O531" i="5" s="1"/>
  <c r="M535" i="5"/>
  <c r="H505" i="5"/>
  <c r="G505" i="5" s="1"/>
  <c r="G506" i="5"/>
  <c r="O388" i="5"/>
  <c r="K339" i="5"/>
  <c r="K317" i="5"/>
  <c r="J317" i="5" s="1"/>
  <c r="G341" i="5"/>
  <c r="H315" i="5"/>
  <c r="G315" i="5" s="1"/>
  <c r="J314" i="5"/>
  <c r="K154" i="5"/>
  <c r="J154" i="5" s="1"/>
  <c r="J155" i="5"/>
  <c r="G35" i="5"/>
  <c r="E76" i="5"/>
  <c r="D76" i="5" s="1"/>
  <c r="D77" i="5"/>
  <c r="T197" i="4"/>
  <c r="S170" i="4"/>
  <c r="S166" i="4"/>
  <c r="Q165" i="4"/>
  <c r="Q164" i="4" s="1"/>
  <c r="I165" i="4"/>
  <c r="I164" i="4" s="1"/>
  <c r="S162" i="4"/>
  <c r="M155" i="4"/>
  <c r="G142" i="4"/>
  <c r="G141" i="4" s="1"/>
  <c r="S136" i="4"/>
  <c r="J123" i="4"/>
  <c r="G120" i="4"/>
  <c r="G87" i="4" s="1"/>
  <c r="G65" i="4" s="1"/>
  <c r="G63" i="4" s="1"/>
  <c r="G108" i="4"/>
  <c r="G106" i="4" s="1"/>
  <c r="G105" i="4" s="1"/>
  <c r="G98" i="4"/>
  <c r="G72" i="4" s="1"/>
  <c r="G20" i="4" s="1"/>
  <c r="N17" i="4"/>
  <c r="N68" i="4"/>
  <c r="N67" i="4" s="1"/>
  <c r="K94" i="4"/>
  <c r="K93" i="4" s="1"/>
  <c r="O89" i="4"/>
  <c r="U89" i="4" s="1"/>
  <c r="O57" i="4"/>
  <c r="U57" i="4" s="1"/>
  <c r="U91" i="4"/>
  <c r="G89" i="4"/>
  <c r="G57" i="4"/>
  <c r="L54" i="4"/>
  <c r="M89" i="4"/>
  <c r="S73" i="4"/>
  <c r="U56" i="4"/>
  <c r="U26" i="4"/>
  <c r="P24" i="4"/>
  <c r="S24" i="4" s="1"/>
  <c r="L584" i="5"/>
  <c r="L583" i="5" s="1"/>
  <c r="J586" i="5"/>
  <c r="J583" i="5"/>
  <c r="L573" i="5"/>
  <c r="L571" i="5" s="1"/>
  <c r="L570" i="5" s="1"/>
  <c r="L535" i="5"/>
  <c r="J343" i="5"/>
  <c r="M342" i="5"/>
  <c r="D342" i="5"/>
  <c r="L272" i="5"/>
  <c r="L271" i="5" s="1"/>
  <c r="J274" i="5"/>
  <c r="G181" i="5"/>
  <c r="H180" i="5"/>
  <c r="G180" i="5" s="1"/>
  <c r="M77" i="5"/>
  <c r="O76" i="5"/>
  <c r="M30" i="5"/>
  <c r="R70" i="4"/>
  <c r="U96" i="4"/>
  <c r="R106" i="4"/>
  <c r="J95" i="4"/>
  <c r="U72" i="4"/>
  <c r="R20" i="4"/>
  <c r="U20" i="4" s="1"/>
  <c r="K68" i="4"/>
  <c r="K67" i="4" s="1"/>
  <c r="T56" i="4"/>
  <c r="L542" i="5"/>
  <c r="J581" i="5"/>
  <c r="I573" i="5"/>
  <c r="I571" i="5" s="1"/>
  <c r="I570" i="5" s="1"/>
  <c r="K573" i="5"/>
  <c r="K535" i="5"/>
  <c r="J574" i="5"/>
  <c r="D348" i="5"/>
  <c r="H318" i="5"/>
  <c r="G318" i="5" s="1"/>
  <c r="G344" i="5"/>
  <c r="J128" i="4"/>
  <c r="J127" i="4" s="1"/>
  <c r="S119" i="4"/>
  <c r="I118" i="4"/>
  <c r="P108" i="4"/>
  <c r="S108" i="4" s="1"/>
  <c r="I106" i="4"/>
  <c r="I105" i="4" s="1"/>
  <c r="M96" i="4"/>
  <c r="M70" i="4" s="1"/>
  <c r="M18" i="4" s="1"/>
  <c r="G95" i="4"/>
  <c r="M100" i="4"/>
  <c r="M99" i="4" s="1"/>
  <c r="L94" i="4"/>
  <c r="L93" i="4" s="1"/>
  <c r="U77" i="4"/>
  <c r="R25" i="4"/>
  <c r="U25" i="4" s="1"/>
  <c r="J54" i="4"/>
  <c r="T30" i="4"/>
  <c r="D583" i="5"/>
  <c r="H573" i="5"/>
  <c r="G575" i="5"/>
  <c r="D541" i="5"/>
  <c r="I456" i="5"/>
  <c r="I454" i="5" s="1"/>
  <c r="I453" i="5" s="1"/>
  <c r="N404" i="5"/>
  <c r="M405" i="5"/>
  <c r="N392" i="5"/>
  <c r="K402" i="5"/>
  <c r="D320" i="5"/>
  <c r="G49" i="4"/>
  <c r="T61" i="4"/>
  <c r="M195" i="4"/>
  <c r="M194" i="4" s="1"/>
  <c r="P182" i="4"/>
  <c r="P181" i="4" s="1"/>
  <c r="P174" i="4"/>
  <c r="P173" i="4" s="1"/>
  <c r="U47" i="4"/>
  <c r="U33" i="4"/>
  <c r="P27" i="4"/>
  <c r="S27" i="4" s="1"/>
  <c r="S79" i="4"/>
  <c r="P22" i="4"/>
  <c r="S22" i="4" s="1"/>
  <c r="S74" i="4"/>
  <c r="U86" i="4"/>
  <c r="R64" i="4"/>
  <c r="J96" i="4"/>
  <c r="J70" i="4" s="1"/>
  <c r="J18" i="4" s="1"/>
  <c r="R24" i="4"/>
  <c r="U24" i="4" s="1"/>
  <c r="U76" i="4"/>
  <c r="S30" i="4"/>
  <c r="G584" i="5"/>
  <c r="H583" i="5"/>
  <c r="G583" i="5" s="1"/>
  <c r="D584" i="5"/>
  <c r="E547" i="5"/>
  <c r="E537" i="5"/>
  <c r="D537" i="5" s="1"/>
  <c r="J542" i="5"/>
  <c r="H492" i="5"/>
  <c r="G492" i="5" s="1"/>
  <c r="G493" i="5"/>
  <c r="M397" i="5"/>
  <c r="G394" i="5"/>
  <c r="J363" i="5"/>
  <c r="K362" i="5"/>
  <c r="J362" i="5" s="1"/>
  <c r="K56" i="4"/>
  <c r="K54" i="4" s="1"/>
  <c r="J543" i="5"/>
  <c r="N542" i="5"/>
  <c r="M542" i="5" s="1"/>
  <c r="M581" i="5"/>
  <c r="H535" i="5"/>
  <c r="H547" i="5"/>
  <c r="H536" i="5"/>
  <c r="G536" i="5" s="1"/>
  <c r="L506" i="5"/>
  <c r="L505" i="5" s="1"/>
  <c r="J508" i="5"/>
  <c r="J506" i="5"/>
  <c r="K505" i="5"/>
  <c r="J505" i="5" s="1"/>
  <c r="L493" i="5"/>
  <c r="L492" i="5" s="1"/>
  <c r="J495" i="5"/>
  <c r="J493" i="5"/>
  <c r="N427" i="5"/>
  <c r="M427" i="5" s="1"/>
  <c r="M428" i="5"/>
  <c r="F404" i="5"/>
  <c r="F402" i="5" s="1"/>
  <c r="F401" i="5" s="1"/>
  <c r="J346" i="5"/>
  <c r="L320" i="5"/>
  <c r="K22" i="5"/>
  <c r="O33" i="5"/>
  <c r="O20" i="5" s="1"/>
  <c r="M46" i="5"/>
  <c r="F19" i="5"/>
  <c r="Q94" i="4"/>
  <c r="Q93" i="4" s="1"/>
  <c r="I94" i="4"/>
  <c r="I93" i="4" s="1"/>
  <c r="U74" i="4"/>
  <c r="P56" i="4"/>
  <c r="H56" i="4"/>
  <c r="H54" i="4" s="1"/>
  <c r="F558" i="5"/>
  <c r="F557" i="5" s="1"/>
  <c r="D557" i="5" s="1"/>
  <c r="H541" i="5"/>
  <c r="G541" i="5" s="1"/>
  <c r="F538" i="5"/>
  <c r="D538" i="5" s="1"/>
  <c r="L541" i="5"/>
  <c r="J541" i="5" s="1"/>
  <c r="H540" i="5"/>
  <c r="G540" i="5" s="1"/>
  <c r="J538" i="5"/>
  <c r="H467" i="5"/>
  <c r="G469" i="5"/>
  <c r="D466" i="5"/>
  <c r="D409" i="5"/>
  <c r="M400" i="5"/>
  <c r="E376" i="5"/>
  <c r="D378" i="5"/>
  <c r="N322" i="5"/>
  <c r="M322" i="5" s="1"/>
  <c r="M348" i="5"/>
  <c r="D315" i="5"/>
  <c r="H339" i="5"/>
  <c r="L313" i="5"/>
  <c r="L311" i="5" s="1"/>
  <c r="J259" i="5"/>
  <c r="K258" i="5"/>
  <c r="M261" i="5"/>
  <c r="N259" i="5"/>
  <c r="J261" i="5"/>
  <c r="D217" i="5"/>
  <c r="E204" i="5"/>
  <c r="D204" i="5" s="1"/>
  <c r="G202" i="5"/>
  <c r="H94" i="4"/>
  <c r="H93" i="4" s="1"/>
  <c r="S90" i="4"/>
  <c r="F518" i="5"/>
  <c r="D518" i="5" s="1"/>
  <c r="D519" i="5"/>
  <c r="N454" i="5"/>
  <c r="M456" i="5"/>
  <c r="E456" i="5"/>
  <c r="J392" i="5"/>
  <c r="F313" i="5"/>
  <c r="F311" i="5" s="1"/>
  <c r="F310" i="5" s="1"/>
  <c r="G314" i="5"/>
  <c r="E233" i="5"/>
  <c r="D235" i="5"/>
  <c r="N207" i="5"/>
  <c r="D202" i="5"/>
  <c r="O94" i="4"/>
  <c r="O93" i="4" s="1"/>
  <c r="U75" i="4"/>
  <c r="D558" i="5"/>
  <c r="G552" i="5"/>
  <c r="D551" i="5"/>
  <c r="N543" i="5"/>
  <c r="M543" i="5" s="1"/>
  <c r="D480" i="5"/>
  <c r="E479" i="5"/>
  <c r="D479" i="5" s="1"/>
  <c r="G460" i="5"/>
  <c r="D457" i="5"/>
  <c r="D413" i="5"/>
  <c r="M395" i="5"/>
  <c r="I391" i="5"/>
  <c r="I389" i="5" s="1"/>
  <c r="I388" i="5" s="1"/>
  <c r="M394" i="5"/>
  <c r="F392" i="5"/>
  <c r="F391" i="5" s="1"/>
  <c r="F389" i="5" s="1"/>
  <c r="F388" i="5" s="1"/>
  <c r="M378" i="5"/>
  <c r="H363" i="5"/>
  <c r="G365" i="5"/>
  <c r="J349" i="5"/>
  <c r="E313" i="5"/>
  <c r="D314" i="5"/>
  <c r="E323" i="5"/>
  <c r="D323" i="5" s="1"/>
  <c r="D324" i="5"/>
  <c r="J205" i="5"/>
  <c r="H103" i="5"/>
  <c r="G105" i="5"/>
  <c r="N94" i="4"/>
  <c r="N93" i="4" s="1"/>
  <c r="U81" i="4"/>
  <c r="U50" i="4"/>
  <c r="G586" i="5"/>
  <c r="J584" i="5"/>
  <c r="G581" i="5"/>
  <c r="N540" i="5"/>
  <c r="M540" i="5" s="1"/>
  <c r="M579" i="5"/>
  <c r="J537" i="5"/>
  <c r="N536" i="5"/>
  <c r="M536" i="5" s="1"/>
  <c r="M575" i="5"/>
  <c r="F573" i="5"/>
  <c r="F571" i="5" s="1"/>
  <c r="F570" i="5" s="1"/>
  <c r="G557" i="5"/>
  <c r="D554" i="5"/>
  <c r="F539" i="5"/>
  <c r="D539" i="5" s="1"/>
  <c r="D552" i="5"/>
  <c r="D536" i="5"/>
  <c r="J536" i="5"/>
  <c r="N505" i="5"/>
  <c r="M505" i="5" s="1"/>
  <c r="M506" i="5"/>
  <c r="D506" i="5"/>
  <c r="N492" i="5"/>
  <c r="M492" i="5" s="1"/>
  <c r="M493" i="5"/>
  <c r="D493" i="5"/>
  <c r="D482" i="5"/>
  <c r="L456" i="5"/>
  <c r="L454" i="5" s="1"/>
  <c r="L453" i="5" s="1"/>
  <c r="J457" i="5"/>
  <c r="N414" i="5"/>
  <c r="M414" i="5" s="1"/>
  <c r="M415" i="5"/>
  <c r="M413" i="5"/>
  <c r="D407" i="5"/>
  <c r="K391" i="5"/>
  <c r="F346" i="5"/>
  <c r="F320" i="5" s="1"/>
  <c r="F363" i="5"/>
  <c r="F362" i="5" s="1"/>
  <c r="J321" i="5"/>
  <c r="L285" i="5"/>
  <c r="L284" i="5" s="1"/>
  <c r="J287" i="5"/>
  <c r="N233" i="5"/>
  <c r="M235" i="5"/>
  <c r="M129" i="5"/>
  <c r="O128" i="5"/>
  <c r="L540" i="5"/>
  <c r="J540" i="5" s="1"/>
  <c r="J579" i="5"/>
  <c r="E573" i="5"/>
  <c r="G560" i="5"/>
  <c r="F542" i="5"/>
  <c r="D542" i="5" s="1"/>
  <c r="I535" i="5"/>
  <c r="I534" i="5" s="1"/>
  <c r="I532" i="5" s="1"/>
  <c r="I531" i="5" s="1"/>
  <c r="I547" i="5"/>
  <c r="I545" i="5" s="1"/>
  <c r="I544" i="5" s="1"/>
  <c r="H519" i="5"/>
  <c r="G521" i="5"/>
  <c r="M508" i="5"/>
  <c r="H456" i="5"/>
  <c r="H441" i="5"/>
  <c r="G443" i="5"/>
  <c r="N396" i="5"/>
  <c r="M396" i="5" s="1"/>
  <c r="K376" i="5"/>
  <c r="J385" i="5"/>
  <c r="N375" i="5"/>
  <c r="M375" i="5" s="1"/>
  <c r="D349" i="5"/>
  <c r="N204" i="5"/>
  <c r="M34" i="5"/>
  <c r="I31" i="5"/>
  <c r="I18" i="5" s="1"/>
  <c r="I40" i="5"/>
  <c r="I38" i="5" s="1"/>
  <c r="I37" i="5" s="1"/>
  <c r="K492" i="5"/>
  <c r="J492" i="5" s="1"/>
  <c r="K467" i="5"/>
  <c r="K441" i="5"/>
  <c r="J441" i="5" s="1"/>
  <c r="E428" i="5"/>
  <c r="E415" i="5"/>
  <c r="I404" i="5"/>
  <c r="I402" i="5" s="1"/>
  <c r="I401" i="5" s="1"/>
  <c r="E400" i="5"/>
  <c r="D400" i="5" s="1"/>
  <c r="E398" i="5"/>
  <c r="D398" i="5" s="1"/>
  <c r="E396" i="5"/>
  <c r="D396" i="5" s="1"/>
  <c r="E394" i="5"/>
  <c r="D394" i="5" s="1"/>
  <c r="E392" i="5"/>
  <c r="H376" i="5"/>
  <c r="G352" i="5"/>
  <c r="J350" i="5"/>
  <c r="G347" i="5"/>
  <c r="K320" i="5"/>
  <c r="J320" i="5" s="1"/>
  <c r="I339" i="5"/>
  <c r="I337" i="5" s="1"/>
  <c r="I336" i="5" s="1"/>
  <c r="K319" i="5"/>
  <c r="J319" i="5" s="1"/>
  <c r="G300" i="5"/>
  <c r="H298" i="5"/>
  <c r="J285" i="5"/>
  <c r="K284" i="5"/>
  <c r="J284" i="5" s="1"/>
  <c r="M284" i="5"/>
  <c r="J272" i="5"/>
  <c r="K271" i="5"/>
  <c r="J271" i="5" s="1"/>
  <c r="M271" i="5"/>
  <c r="G269" i="5"/>
  <c r="J232" i="5"/>
  <c r="N219" i="5"/>
  <c r="M219" i="5" s="1"/>
  <c r="G214" i="5"/>
  <c r="O196" i="5"/>
  <c r="O194" i="5" s="1"/>
  <c r="O193" i="5" s="1"/>
  <c r="E196" i="5"/>
  <c r="D197" i="5"/>
  <c r="N198" i="5"/>
  <c r="M198" i="5" s="1"/>
  <c r="D180" i="5"/>
  <c r="G116" i="5"/>
  <c r="H115" i="5"/>
  <c r="G115" i="5" s="1"/>
  <c r="K115" i="5"/>
  <c r="J115" i="5" s="1"/>
  <c r="J116" i="5"/>
  <c r="K63" i="5"/>
  <c r="J63" i="5" s="1"/>
  <c r="J64" i="5"/>
  <c r="I23" i="5"/>
  <c r="L34" i="5"/>
  <c r="F540" i="5"/>
  <c r="D540" i="5" s="1"/>
  <c r="F536" i="5"/>
  <c r="H404" i="5"/>
  <c r="L400" i="5"/>
  <c r="J400" i="5" s="1"/>
  <c r="H399" i="5"/>
  <c r="G399" i="5" s="1"/>
  <c r="L398" i="5"/>
  <c r="J398" i="5" s="1"/>
  <c r="H397" i="5"/>
  <c r="G397" i="5" s="1"/>
  <c r="L396" i="5"/>
  <c r="J396" i="5" s="1"/>
  <c r="H395" i="5"/>
  <c r="G395" i="5" s="1"/>
  <c r="L394" i="5"/>
  <c r="J394" i="5" s="1"/>
  <c r="H393" i="5"/>
  <c r="G393" i="5" s="1"/>
  <c r="L392" i="5"/>
  <c r="L391" i="5" s="1"/>
  <c r="L389" i="5" s="1"/>
  <c r="L388" i="5" s="1"/>
  <c r="H350" i="5"/>
  <c r="G343" i="5"/>
  <c r="J316" i="5"/>
  <c r="G340" i="5"/>
  <c r="J324" i="5"/>
  <c r="M323" i="5"/>
  <c r="M285" i="5"/>
  <c r="M272" i="5"/>
  <c r="D270" i="5"/>
  <c r="G263" i="5"/>
  <c r="G248" i="5"/>
  <c r="D245" i="5"/>
  <c r="H219" i="5"/>
  <c r="G219" i="5" s="1"/>
  <c r="G220" i="5"/>
  <c r="D215" i="5"/>
  <c r="M211" i="5"/>
  <c r="L168" i="5"/>
  <c r="L167" i="5" s="1"/>
  <c r="J170" i="5"/>
  <c r="H155" i="5"/>
  <c r="G157" i="5"/>
  <c r="G141" i="5"/>
  <c r="G118" i="5"/>
  <c r="K105" i="5"/>
  <c r="J106" i="5"/>
  <c r="H64" i="5"/>
  <c r="G66" i="5"/>
  <c r="G36" i="5"/>
  <c r="G48" i="5"/>
  <c r="H17" i="5"/>
  <c r="G554" i="5"/>
  <c r="G550" i="5"/>
  <c r="J322" i="5"/>
  <c r="G346" i="5"/>
  <c r="O339" i="5"/>
  <c r="O337" i="5" s="1"/>
  <c r="O336" i="5" s="1"/>
  <c r="F339" i="5"/>
  <c r="F337" i="5" s="1"/>
  <c r="F336" i="5" s="1"/>
  <c r="J326" i="5"/>
  <c r="M324" i="5"/>
  <c r="K323" i="5"/>
  <c r="J323" i="5" s="1"/>
  <c r="L322" i="5"/>
  <c r="L23" i="5" s="1"/>
  <c r="H317" i="5"/>
  <c r="G317" i="5" s="1"/>
  <c r="H284" i="5"/>
  <c r="G284" i="5" s="1"/>
  <c r="G285" i="5"/>
  <c r="H271" i="5"/>
  <c r="G271" i="5" s="1"/>
  <c r="G272" i="5"/>
  <c r="D264" i="5"/>
  <c r="G218" i="5"/>
  <c r="D201" i="5"/>
  <c r="G200" i="5"/>
  <c r="M141" i="5"/>
  <c r="G50" i="5"/>
  <c r="N19" i="5"/>
  <c r="M19" i="5" s="1"/>
  <c r="M32" i="5"/>
  <c r="J577" i="5"/>
  <c r="J575" i="5"/>
  <c r="E363" i="5"/>
  <c r="D352" i="5"/>
  <c r="N339" i="5"/>
  <c r="E339" i="5"/>
  <c r="H319" i="5"/>
  <c r="G319" i="5" s="1"/>
  <c r="O314" i="5"/>
  <c r="O313" i="5" s="1"/>
  <c r="O311" i="5" s="1"/>
  <c r="O310" i="5" s="1"/>
  <c r="D298" i="5"/>
  <c r="G287" i="5"/>
  <c r="G274" i="5"/>
  <c r="G267" i="5"/>
  <c r="H259" i="5"/>
  <c r="G261" i="5"/>
  <c r="E220" i="5"/>
  <c r="D222" i="5"/>
  <c r="G212" i="5"/>
  <c r="J198" i="5"/>
  <c r="K207" i="5"/>
  <c r="E36" i="5"/>
  <c r="E23" i="5" s="1"/>
  <c r="D23" i="5" s="1"/>
  <c r="L19" i="5"/>
  <c r="E17" i="5"/>
  <c r="D30" i="5"/>
  <c r="K456" i="5"/>
  <c r="E404" i="5"/>
  <c r="E399" i="5"/>
  <c r="D399" i="5" s="1"/>
  <c r="E397" i="5"/>
  <c r="D397" i="5" s="1"/>
  <c r="E395" i="5"/>
  <c r="D395" i="5" s="1"/>
  <c r="E393" i="5"/>
  <c r="D393" i="5" s="1"/>
  <c r="H324" i="5"/>
  <c r="H321" i="5"/>
  <c r="G321" i="5" s="1"/>
  <c r="E284" i="5"/>
  <c r="D284" i="5" s="1"/>
  <c r="D285" i="5"/>
  <c r="E271" i="5"/>
  <c r="D271" i="5" s="1"/>
  <c r="D272" i="5"/>
  <c r="F261" i="5"/>
  <c r="F259" i="5" s="1"/>
  <c r="F258" i="5" s="1"/>
  <c r="H232" i="5"/>
  <c r="G232" i="5" s="1"/>
  <c r="G233" i="5"/>
  <c r="F21" i="5"/>
  <c r="I22" i="5"/>
  <c r="W74" i="7"/>
  <c r="L404" i="5"/>
  <c r="L402" i="5" s="1"/>
  <c r="L401" i="5" s="1"/>
  <c r="G372" i="5"/>
  <c r="M363" i="5"/>
  <c r="D350" i="5"/>
  <c r="D346" i="5"/>
  <c r="L339" i="5"/>
  <c r="L337" i="5" s="1"/>
  <c r="L336" i="5" s="1"/>
  <c r="M314" i="5"/>
  <c r="J298" i="5"/>
  <c r="K297" i="5"/>
  <c r="J297" i="5" s="1"/>
  <c r="M297" i="5"/>
  <c r="L258" i="5"/>
  <c r="E261" i="5"/>
  <c r="D262" i="5"/>
  <c r="G245" i="5"/>
  <c r="M222" i="5"/>
  <c r="J219" i="5"/>
  <c r="G216" i="5"/>
  <c r="J202" i="5"/>
  <c r="D199" i="5"/>
  <c r="G198" i="5"/>
  <c r="I209" i="5"/>
  <c r="I207" i="5" s="1"/>
  <c r="I206" i="5" s="1"/>
  <c r="E200" i="5"/>
  <c r="D200" i="5" s="1"/>
  <c r="I197" i="5"/>
  <c r="I196" i="5" s="1"/>
  <c r="I194" i="5" s="1"/>
  <c r="I193" i="5" s="1"/>
  <c r="D129" i="5"/>
  <c r="O22" i="5"/>
  <c r="O21" i="5"/>
  <c r="K18" i="5"/>
  <c r="J31" i="5"/>
  <c r="O29" i="5"/>
  <c r="O16" i="5" s="1"/>
  <c r="M42" i="5"/>
  <c r="O40" i="5"/>
  <c r="O38" i="5" s="1"/>
  <c r="O37" i="5" s="1"/>
  <c r="O17" i="5"/>
  <c r="G262" i="5"/>
  <c r="G235" i="5"/>
  <c r="G222" i="5"/>
  <c r="G217" i="5"/>
  <c r="G215" i="5"/>
  <c r="G213" i="5"/>
  <c r="G211" i="5"/>
  <c r="O209" i="5"/>
  <c r="O207" i="5" s="1"/>
  <c r="O206" i="5" s="1"/>
  <c r="K197" i="5"/>
  <c r="K180" i="5"/>
  <c r="J180" i="5" s="1"/>
  <c r="J181" i="5"/>
  <c r="M155" i="5"/>
  <c r="M144" i="5"/>
  <c r="D142" i="5"/>
  <c r="G131" i="5"/>
  <c r="D89" i="5"/>
  <c r="G77" i="5"/>
  <c r="K76" i="5"/>
  <c r="J76" i="5" s="1"/>
  <c r="J77" i="5"/>
  <c r="J49" i="5"/>
  <c r="J36" i="5" s="1"/>
  <c r="E34" i="5"/>
  <c r="K32" i="5"/>
  <c r="J45" i="5"/>
  <c r="G42" i="5"/>
  <c r="K28" i="5"/>
  <c r="K40" i="5"/>
  <c r="J41" i="5"/>
  <c r="H40" i="5"/>
  <c r="K20" i="5"/>
  <c r="L209" i="5"/>
  <c r="L207" i="5" s="1"/>
  <c r="L206" i="5" s="1"/>
  <c r="H205" i="5"/>
  <c r="G205" i="5" s="1"/>
  <c r="L204" i="5"/>
  <c r="J204" i="5" s="1"/>
  <c r="H203" i="5"/>
  <c r="G203" i="5" s="1"/>
  <c r="L202" i="5"/>
  <c r="H201" i="5"/>
  <c r="G201" i="5" s="1"/>
  <c r="L200" i="5"/>
  <c r="L18" i="5" s="1"/>
  <c r="H199" i="5"/>
  <c r="G199" i="5" s="1"/>
  <c r="L198" i="5"/>
  <c r="L196" i="5" s="1"/>
  <c r="L194" i="5" s="1"/>
  <c r="L193" i="5" s="1"/>
  <c r="H197" i="5"/>
  <c r="M183" i="5"/>
  <c r="M167" i="5"/>
  <c r="D115" i="5"/>
  <c r="M107" i="5"/>
  <c r="M89" i="5"/>
  <c r="M79" i="5"/>
  <c r="F23" i="5"/>
  <c r="M33" i="5"/>
  <c r="N20" i="5"/>
  <c r="M20" i="5" s="1"/>
  <c r="H31" i="5"/>
  <c r="H27" i="5" s="1"/>
  <c r="L30" i="5"/>
  <c r="L17" i="5" s="1"/>
  <c r="M29" i="5"/>
  <c r="N16" i="5"/>
  <c r="M16" i="5" s="1"/>
  <c r="F17" i="5"/>
  <c r="F27" i="5"/>
  <c r="F25" i="5" s="1"/>
  <c r="F24" i="5" s="1"/>
  <c r="BP47" i="7"/>
  <c r="BH47" i="7"/>
  <c r="D181" i="5"/>
  <c r="M168" i="5"/>
  <c r="D154" i="5"/>
  <c r="M128" i="5"/>
  <c r="M118" i="5"/>
  <c r="D116" i="5"/>
  <c r="M113" i="5"/>
  <c r="J108" i="5"/>
  <c r="D63" i="5"/>
  <c r="G51" i="5"/>
  <c r="K50" i="5"/>
  <c r="J50" i="5" s="1"/>
  <c r="J51" i="5"/>
  <c r="O23" i="5"/>
  <c r="K34" i="5"/>
  <c r="J47" i="5"/>
  <c r="O19" i="5"/>
  <c r="E32" i="5"/>
  <c r="G44" i="5"/>
  <c r="K30" i="5"/>
  <c r="J43" i="5"/>
  <c r="O15" i="5"/>
  <c r="E40" i="5"/>
  <c r="E28" i="5"/>
  <c r="N321" i="5"/>
  <c r="M321" i="5" s="1"/>
  <c r="N319" i="5"/>
  <c r="M319" i="5" s="1"/>
  <c r="N317" i="5"/>
  <c r="M317" i="5" s="1"/>
  <c r="N315" i="5"/>
  <c r="M315" i="5" s="1"/>
  <c r="N205" i="5"/>
  <c r="M205" i="5" s="1"/>
  <c r="N203" i="5"/>
  <c r="M203" i="5" s="1"/>
  <c r="N201" i="5"/>
  <c r="M201" i="5" s="1"/>
  <c r="N199" i="5"/>
  <c r="M199" i="5" s="1"/>
  <c r="N197" i="5"/>
  <c r="N181" i="5"/>
  <c r="M157" i="5"/>
  <c r="D155" i="5"/>
  <c r="G142" i="5"/>
  <c r="K141" i="5"/>
  <c r="J141" i="5" s="1"/>
  <c r="J142" i="5"/>
  <c r="H128" i="5"/>
  <c r="G128" i="5" s="1"/>
  <c r="F18" i="5"/>
  <c r="J29" i="5"/>
  <c r="E105" i="5"/>
  <c r="M76" i="5"/>
  <c r="M66" i="5"/>
  <c r="D64" i="5"/>
  <c r="G53" i="5"/>
  <c r="D49" i="5"/>
  <c r="D36" i="5" s="1"/>
  <c r="F22" i="5"/>
  <c r="N15" i="5"/>
  <c r="N27" i="5"/>
  <c r="M28" i="5"/>
  <c r="K36" i="5"/>
  <c r="K23" i="5" s="1"/>
  <c r="F75" i="7"/>
  <c r="K167" i="5"/>
  <c r="H167" i="5"/>
  <c r="G167" i="5" s="1"/>
  <c r="G144" i="5"/>
  <c r="M115" i="5"/>
  <c r="M109" i="5"/>
  <c r="N103" i="5"/>
  <c r="M105" i="5"/>
  <c r="G90" i="5"/>
  <c r="K89" i="5"/>
  <c r="J89" i="5" s="1"/>
  <c r="J90" i="5"/>
  <c r="H76" i="5"/>
  <c r="G76" i="5" s="1"/>
  <c r="O51" i="5"/>
  <c r="M53" i="5"/>
  <c r="I33" i="5"/>
  <c r="I20" i="5" s="1"/>
  <c r="O31" i="5"/>
  <c r="O18" i="5" s="1"/>
  <c r="M44" i="5"/>
  <c r="I29" i="5"/>
  <c r="I16" i="5" s="1"/>
  <c r="H21" i="5"/>
  <c r="G21" i="5" s="1"/>
  <c r="G34" i="5"/>
  <c r="K16" i="5"/>
  <c r="J16" i="5" s="1"/>
  <c r="F61" i="6"/>
  <c r="F58" i="6" s="1"/>
  <c r="BB49" i="7"/>
  <c r="BB48" i="7"/>
  <c r="H209" i="5"/>
  <c r="M154" i="5"/>
  <c r="K128" i="5"/>
  <c r="J128" i="5" s="1"/>
  <c r="J129" i="5"/>
  <c r="M63" i="5"/>
  <c r="M35" i="5"/>
  <c r="H33" i="5"/>
  <c r="L28" i="5"/>
  <c r="L40" i="5"/>
  <c r="L38" i="5" s="1"/>
  <c r="L37" i="5" s="1"/>
  <c r="F16" i="5"/>
  <c r="E113" i="6"/>
  <c r="E110" i="6" s="1"/>
  <c r="E68" i="7"/>
  <c r="BI47" i="7"/>
  <c r="BI55" i="7"/>
  <c r="L47" i="7"/>
  <c r="N40" i="5"/>
  <c r="F34" i="6"/>
  <c r="F36" i="6"/>
  <c r="F33" i="6" s="1"/>
  <c r="F10" i="6"/>
  <c r="V74" i="7"/>
  <c r="E65" i="7"/>
  <c r="BV62" i="7"/>
  <c r="E35" i="5"/>
  <c r="I34" i="5"/>
  <c r="I21" i="5" s="1"/>
  <c r="E33" i="5"/>
  <c r="I32" i="5"/>
  <c r="I19" i="5" s="1"/>
  <c r="E31" i="5"/>
  <c r="I30" i="5"/>
  <c r="I17" i="5" s="1"/>
  <c r="E29" i="5"/>
  <c r="I28" i="5"/>
  <c r="G28" i="5" s="1"/>
  <c r="H32" i="5"/>
  <c r="L29" i="5"/>
  <c r="L16" i="5" s="1"/>
  <c r="F83" i="6"/>
  <c r="F14" i="6"/>
  <c r="E10" i="6"/>
  <c r="BV77" i="7"/>
  <c r="BV74" i="7" s="1"/>
  <c r="BN77" i="7"/>
  <c r="BN74" i="7" s="1"/>
  <c r="BF77" i="7"/>
  <c r="BF74" i="7" s="1"/>
  <c r="AX77" i="7"/>
  <c r="AX74" i="7" s="1"/>
  <c r="AP77" i="7"/>
  <c r="AP74" i="7" s="1"/>
  <c r="AH77" i="7"/>
  <c r="AH74" i="7" s="1"/>
  <c r="Z77" i="7"/>
  <c r="Z74" i="7" s="1"/>
  <c r="R77" i="7"/>
  <c r="R74" i="7" s="1"/>
  <c r="J77" i="7"/>
  <c r="J74" i="7" s="1"/>
  <c r="BF68" i="7"/>
  <c r="AX68" i="7"/>
  <c r="AP68" i="7"/>
  <c r="AH68" i="7"/>
  <c r="Z68" i="7"/>
  <c r="R68" i="7"/>
  <c r="J68" i="7"/>
  <c r="F65" i="7"/>
  <c r="BU56" i="7"/>
  <c r="BU62" i="7"/>
  <c r="BM56" i="7"/>
  <c r="BM62" i="7"/>
  <c r="BE56" i="7"/>
  <c r="BE62" i="7"/>
  <c r="AW56" i="7"/>
  <c r="AW62" i="7"/>
  <c r="AO56" i="7"/>
  <c r="AO62" i="7"/>
  <c r="AG56" i="7"/>
  <c r="AG62" i="7"/>
  <c r="Y56" i="7"/>
  <c r="Y62" i="7"/>
  <c r="Q56" i="7"/>
  <c r="I56" i="7"/>
  <c r="I62" i="7"/>
  <c r="AY49" i="7"/>
  <c r="AI49" i="7"/>
  <c r="BR42" i="7"/>
  <c r="BR41" i="7" s="1"/>
  <c r="BR40" i="7" s="1"/>
  <c r="Q42" i="7"/>
  <c r="Q41" i="7" s="1"/>
  <c r="Q40" i="7" s="1"/>
  <c r="H36" i="5"/>
  <c r="H23" i="5" s="1"/>
  <c r="G23" i="5" s="1"/>
  <c r="L35" i="5"/>
  <c r="J35" i="5" s="1"/>
  <c r="F62" i="6"/>
  <c r="F59" i="6" s="1"/>
  <c r="E19" i="6"/>
  <c r="E14" i="6" s="1"/>
  <c r="E21" i="6"/>
  <c r="E18" i="6" s="1"/>
  <c r="E76" i="7"/>
  <c r="BU77" i="7"/>
  <c r="BU74" i="7" s="1"/>
  <c r="BU75" i="7"/>
  <c r="BM77" i="7"/>
  <c r="BM74" i="7" s="1"/>
  <c r="BM75" i="7"/>
  <c r="BE77" i="7"/>
  <c r="BE74" i="7" s="1"/>
  <c r="BE75" i="7"/>
  <c r="AW77" i="7"/>
  <c r="AW74" i="7" s="1"/>
  <c r="AW75" i="7"/>
  <c r="AO77" i="7"/>
  <c r="AO74" i="7" s="1"/>
  <c r="AO75" i="7"/>
  <c r="AG77" i="7"/>
  <c r="AG74" i="7" s="1"/>
  <c r="AG75" i="7"/>
  <c r="Y77" i="7"/>
  <c r="Y74" i="7" s="1"/>
  <c r="Y75" i="7"/>
  <c r="Q77" i="7"/>
  <c r="Q74" i="7" s="1"/>
  <c r="Q75" i="7"/>
  <c r="I77" i="7"/>
  <c r="I74" i="7" s="1"/>
  <c r="I75" i="7"/>
  <c r="BN57" i="7"/>
  <c r="BN62" i="7"/>
  <c r="BF57" i="7"/>
  <c r="BF62" i="7"/>
  <c r="AX57" i="7"/>
  <c r="AP57" i="7"/>
  <c r="AP62" i="7"/>
  <c r="AH57" i="7"/>
  <c r="AH48" i="7" s="1"/>
  <c r="AH39" i="7" s="1"/>
  <c r="Z57" i="7"/>
  <c r="Z62" i="7"/>
  <c r="R57" i="7"/>
  <c r="R48" i="7" s="1"/>
  <c r="R39" i="7" s="1"/>
  <c r="J57" i="7"/>
  <c r="J62" i="7"/>
  <c r="BT47" i="7"/>
  <c r="BL56" i="7"/>
  <c r="BL62" i="7"/>
  <c r="BD56" i="7"/>
  <c r="BD62" i="7"/>
  <c r="AV56" i="7"/>
  <c r="AV62" i="7"/>
  <c r="AN56" i="7"/>
  <c r="AN62" i="7"/>
  <c r="AF56" i="7"/>
  <c r="AF62" i="7"/>
  <c r="X56" i="7"/>
  <c r="X62" i="7"/>
  <c r="P56" i="7"/>
  <c r="P62" i="7"/>
  <c r="H56" i="7"/>
  <c r="H62" i="7"/>
  <c r="AS47" i="7"/>
  <c r="AS55" i="7"/>
  <c r="AH49" i="7"/>
  <c r="BM39" i="7"/>
  <c r="BM42" i="7"/>
  <c r="BM41" i="7" s="1"/>
  <c r="BM40" i="7" s="1"/>
  <c r="G43" i="5"/>
  <c r="F126" i="6"/>
  <c r="F131" i="6"/>
  <c r="F125" i="6" s="1"/>
  <c r="E114" i="6"/>
  <c r="E111" i="6" s="1"/>
  <c r="E92" i="6"/>
  <c r="E83" i="6" s="1"/>
  <c r="E96" i="6"/>
  <c r="E91" i="6" s="1"/>
  <c r="E82" i="6" s="1"/>
  <c r="E62" i="6"/>
  <c r="E59" i="6" s="1"/>
  <c r="E67" i="6"/>
  <c r="E61" i="6" s="1"/>
  <c r="E58" i="6" s="1"/>
  <c r="E42" i="6"/>
  <c r="F18" i="6"/>
  <c r="F77" i="7"/>
  <c r="F74" i="7" s="1"/>
  <c r="AE74" i="7"/>
  <c r="F62" i="7"/>
  <c r="F56" i="7"/>
  <c r="AX62" i="7"/>
  <c r="AR47" i="7"/>
  <c r="F113" i="6"/>
  <c r="F110" i="6" s="1"/>
  <c r="F71" i="6"/>
  <c r="F11" i="6"/>
  <c r="AD83" i="7"/>
  <c r="E83" i="7" s="1"/>
  <c r="E84" i="7"/>
  <c r="AE75" i="7"/>
  <c r="AD74" i="7"/>
  <c r="AD75" i="7"/>
  <c r="E62" i="7"/>
  <c r="E56" i="7"/>
  <c r="M47" i="7"/>
  <c r="M55" i="7"/>
  <c r="BQ76" i="7"/>
  <c r="BI76" i="7"/>
  <c r="BA76" i="7"/>
  <c r="AS76" i="7"/>
  <c r="AK76" i="7"/>
  <c r="AK39" i="7" s="1"/>
  <c r="AC76" i="7"/>
  <c r="U76" i="7"/>
  <c r="M76" i="7"/>
  <c r="BP75" i="7"/>
  <c r="BH75" i="7"/>
  <c r="AZ75" i="7"/>
  <c r="AZ38" i="7" s="1"/>
  <c r="AR75" i="7"/>
  <c r="AJ75" i="7"/>
  <c r="AB75" i="7"/>
  <c r="T75" i="7"/>
  <c r="L75" i="7"/>
  <c r="BT57" i="7"/>
  <c r="BT55" i="7" s="1"/>
  <c r="BL57" i="7"/>
  <c r="BL48" i="7" s="1"/>
  <c r="BD57" i="7"/>
  <c r="AV57" i="7"/>
  <c r="AV48" i="7" s="1"/>
  <c r="AN57" i="7"/>
  <c r="AN48" i="7" s="1"/>
  <c r="AN39" i="7" s="1"/>
  <c r="AF57" i="7"/>
  <c r="AF48" i="7" s="1"/>
  <c r="X57" i="7"/>
  <c r="X48" i="7" s="1"/>
  <c r="X39" i="7" s="1"/>
  <c r="P57" i="7"/>
  <c r="H57" i="7"/>
  <c r="BS56" i="7"/>
  <c r="BK56" i="7"/>
  <c r="BC56" i="7"/>
  <c r="BC62" i="7"/>
  <c r="AU56" i="7"/>
  <c r="AU62" i="7"/>
  <c r="AM56" i="7"/>
  <c r="AM62" i="7"/>
  <c r="AE56" i="7"/>
  <c r="AE62" i="7"/>
  <c r="W56" i="7"/>
  <c r="W62" i="7"/>
  <c r="O56" i="7"/>
  <c r="O62" i="7"/>
  <c r="G56" i="7"/>
  <c r="BH62" i="7"/>
  <c r="BJ57" i="7"/>
  <c r="BJ48" i="7" s="1"/>
  <c r="BJ39" i="7" s="1"/>
  <c r="AD57" i="7"/>
  <c r="BQ56" i="7"/>
  <c r="AK56" i="7"/>
  <c r="BA49" i="7"/>
  <c r="BA48" i="7"/>
  <c r="AK49" i="7"/>
  <c r="AK48" i="7"/>
  <c r="U49" i="7"/>
  <c r="U48" i="7"/>
  <c r="S49" i="7"/>
  <c r="BW42" i="7"/>
  <c r="BW41" i="7" s="1"/>
  <c r="BW40" i="7" s="1"/>
  <c r="BO42" i="7"/>
  <c r="BO41" i="7" s="1"/>
  <c r="BO40" i="7" s="1"/>
  <c r="BG42" i="7"/>
  <c r="BG41" i="7" s="1"/>
  <c r="BG40" i="7" s="1"/>
  <c r="AY42" i="7"/>
  <c r="AY41" i="7" s="1"/>
  <c r="AY40" i="7" s="1"/>
  <c r="AQ42" i="7"/>
  <c r="AQ41" i="7" s="1"/>
  <c r="AQ40" i="7" s="1"/>
  <c r="AI42" i="7"/>
  <c r="AI41" i="7" s="1"/>
  <c r="AI40" i="7" s="1"/>
  <c r="AA42" i="7"/>
  <c r="AA41" i="7" s="1"/>
  <c r="AA40" i="7" s="1"/>
  <c r="S42" i="7"/>
  <c r="S41" i="7" s="1"/>
  <c r="S40" i="7" s="1"/>
  <c r="K42" i="7"/>
  <c r="K41" i="7" s="1"/>
  <c r="K40" i="7" s="1"/>
  <c r="BS57" i="7"/>
  <c r="BK57" i="7"/>
  <c r="BK48" i="7" s="1"/>
  <c r="BK39" i="7" s="1"/>
  <c r="BC57" i="7"/>
  <c r="AU57" i="7"/>
  <c r="AM57" i="7"/>
  <c r="AE57" i="7"/>
  <c r="AE48" i="7" s="1"/>
  <c r="AE39" i="7" s="1"/>
  <c r="W57" i="7"/>
  <c r="O57" i="7"/>
  <c r="G57" i="7"/>
  <c r="BR62" i="7"/>
  <c r="BR56" i="7"/>
  <c r="BJ62" i="7"/>
  <c r="BJ56" i="7"/>
  <c r="BB62" i="7"/>
  <c r="BB56" i="7"/>
  <c r="AT62" i="7"/>
  <c r="AT56" i="7"/>
  <c r="AL62" i="7"/>
  <c r="AL56" i="7"/>
  <c r="AD62" i="7"/>
  <c r="AD56" i="7"/>
  <c r="V62" i="7"/>
  <c r="V56" i="7"/>
  <c r="N62" i="7"/>
  <c r="N56" i="7"/>
  <c r="BP62" i="7"/>
  <c r="AJ56" i="7"/>
  <c r="E53" i="7"/>
  <c r="BP50" i="7"/>
  <c r="BP51" i="7"/>
  <c r="BH50" i="7"/>
  <c r="BH51" i="7"/>
  <c r="AZ50" i="7"/>
  <c r="AZ51" i="7"/>
  <c r="AR50" i="7"/>
  <c r="AR51" i="7"/>
  <c r="AJ50" i="7"/>
  <c r="AJ51" i="7"/>
  <c r="AB50" i="7"/>
  <c r="AB51" i="7"/>
  <c r="T50" i="7"/>
  <c r="T51" i="7"/>
  <c r="L51" i="7"/>
  <c r="L50" i="7"/>
  <c r="BW48" i="7"/>
  <c r="BW39" i="7" s="1"/>
  <c r="BW12" i="7" s="1"/>
  <c r="BW49" i="7"/>
  <c r="R49" i="7"/>
  <c r="BN42" i="7"/>
  <c r="BN41" i="7" s="1"/>
  <c r="BN40" i="7" s="1"/>
  <c r="BN39" i="7"/>
  <c r="BF42" i="7"/>
  <c r="BF41" i="7" s="1"/>
  <c r="BF40" i="7" s="1"/>
  <c r="AX42" i="7"/>
  <c r="AX41" i="7" s="1"/>
  <c r="AX40" i="7" s="1"/>
  <c r="AP42" i="7"/>
  <c r="AP41" i="7" s="1"/>
  <c r="AP40" i="7" s="1"/>
  <c r="AH42" i="7"/>
  <c r="AH41" i="7" s="1"/>
  <c r="AH40" i="7" s="1"/>
  <c r="Z42" i="7"/>
  <c r="Z41" i="7" s="1"/>
  <c r="Z40" i="7" s="1"/>
  <c r="R42" i="7"/>
  <c r="R41" i="7" s="1"/>
  <c r="R40" i="7" s="1"/>
  <c r="J42" i="7"/>
  <c r="J41" i="7" s="1"/>
  <c r="J40" i="7" s="1"/>
  <c r="AG42" i="7"/>
  <c r="AG41" i="7" s="1"/>
  <c r="AG40" i="7" s="1"/>
  <c r="AG39" i="7"/>
  <c r="AL42" i="7"/>
  <c r="AL41" i="7" s="1"/>
  <c r="AL40" i="7" s="1"/>
  <c r="E78" i="7"/>
  <c r="BV75" i="7"/>
  <c r="BN75" i="7"/>
  <c r="BF75" i="7"/>
  <c r="AX75" i="7"/>
  <c r="AP75" i="7"/>
  <c r="AH75" i="7"/>
  <c r="Z75" i="7"/>
  <c r="R75" i="7"/>
  <c r="J75" i="7"/>
  <c r="BA62" i="7"/>
  <c r="AS62" i="7"/>
  <c r="AK62" i="7"/>
  <c r="AC62" i="7"/>
  <c r="U62" i="7"/>
  <c r="M62" i="7"/>
  <c r="F59" i="7"/>
  <c r="O58" i="7"/>
  <c r="F58" i="7" s="1"/>
  <c r="AC56" i="7"/>
  <c r="F52" i="7"/>
  <c r="F53" i="7"/>
  <c r="BO48" i="7"/>
  <c r="BO39" i="7" s="1"/>
  <c r="BO12" i="7" s="1"/>
  <c r="BO49" i="7"/>
  <c r="BG49" i="7"/>
  <c r="AQ49" i="7"/>
  <c r="AA48" i="7"/>
  <c r="AA39" i="7" s="1"/>
  <c r="AA12" i="7" s="1"/>
  <c r="AA49" i="7"/>
  <c r="K51" i="7"/>
  <c r="K50" i="7"/>
  <c r="BO51" i="7"/>
  <c r="BJ49" i="7"/>
  <c r="BU39" i="7"/>
  <c r="BU42" i="7"/>
  <c r="BU41" i="7" s="1"/>
  <c r="BU40" i="7" s="1"/>
  <c r="BE42" i="7"/>
  <c r="BE41" i="7" s="1"/>
  <c r="BE40" i="7" s="1"/>
  <c r="AO42" i="7"/>
  <c r="AO41" i="7" s="1"/>
  <c r="AO40" i="7" s="1"/>
  <c r="Y42" i="7"/>
  <c r="Y41" i="7" s="1"/>
  <c r="Y40" i="7" s="1"/>
  <c r="I42" i="7"/>
  <c r="I41" i="7" s="1"/>
  <c r="I40" i="7" s="1"/>
  <c r="F42" i="7"/>
  <c r="F41" i="7" s="1"/>
  <c r="F40" i="7" s="1"/>
  <c r="AB56" i="7"/>
  <c r="E49" i="7"/>
  <c r="E48" i="7"/>
  <c r="BV48" i="7"/>
  <c r="BV39" i="7" s="1"/>
  <c r="BN49" i="7"/>
  <c r="BN48" i="7"/>
  <c r="BF48" i="7"/>
  <c r="BF39" i="7" s="1"/>
  <c r="AP48" i="7"/>
  <c r="AP39" i="7" s="1"/>
  <c r="Z48" i="7"/>
  <c r="Z39" i="7" s="1"/>
  <c r="BI49" i="7"/>
  <c r="BI48" i="7"/>
  <c r="BT39" i="7"/>
  <c r="BL39" i="7"/>
  <c r="BL42" i="7"/>
  <c r="BL41" i="7" s="1"/>
  <c r="BL40" i="7" s="1"/>
  <c r="AV42" i="7"/>
  <c r="AV41" i="7" s="1"/>
  <c r="AV40" i="7" s="1"/>
  <c r="AV39" i="7"/>
  <c r="AN42" i="7"/>
  <c r="AN41" i="7" s="1"/>
  <c r="AN40" i="7" s="1"/>
  <c r="AF42" i="7"/>
  <c r="AF41" i="7" s="1"/>
  <c r="AF40" i="7" s="1"/>
  <c r="AF39" i="7"/>
  <c r="X42" i="7"/>
  <c r="X41" i="7" s="1"/>
  <c r="X40" i="7" s="1"/>
  <c r="P42" i="7"/>
  <c r="P41" i="7" s="1"/>
  <c r="P40" i="7" s="1"/>
  <c r="H42" i="7"/>
  <c r="H41" i="7" s="1"/>
  <c r="H40" i="7" s="1"/>
  <c r="BB39" i="7"/>
  <c r="BB42" i="7"/>
  <c r="BB41" i="7" s="1"/>
  <c r="BB40" i="7" s="1"/>
  <c r="BT42" i="7"/>
  <c r="BT41" i="7" s="1"/>
  <c r="BT40" i="7" s="1"/>
  <c r="BP57" i="7"/>
  <c r="BP55" i="7" s="1"/>
  <c r="BH57" i="7"/>
  <c r="BH55" i="7" s="1"/>
  <c r="AZ57" i="7"/>
  <c r="AZ55" i="7" s="1"/>
  <c r="AR57" i="7"/>
  <c r="AR55" i="7" s="1"/>
  <c r="AJ57" i="7"/>
  <c r="AB57" i="7"/>
  <c r="T57" i="7"/>
  <c r="L57" i="7"/>
  <c r="L55" i="7" s="1"/>
  <c r="BW56" i="7"/>
  <c r="BO56" i="7"/>
  <c r="BG56" i="7"/>
  <c r="AY56" i="7"/>
  <c r="AQ56" i="7"/>
  <c r="AI56" i="7"/>
  <c r="AA56" i="7"/>
  <c r="S56" i="7"/>
  <c r="K56" i="7"/>
  <c r="S62" i="7"/>
  <c r="BA56" i="7"/>
  <c r="U56" i="7"/>
  <c r="BU48" i="7"/>
  <c r="BE48" i="7"/>
  <c r="BE39" i="7" s="1"/>
  <c r="AO48" i="7"/>
  <c r="AO39" i="7" s="1"/>
  <c r="Y48" i="7"/>
  <c r="Y39" i="7" s="1"/>
  <c r="BF49" i="7"/>
  <c r="AW39" i="7"/>
  <c r="AW42" i="7"/>
  <c r="AW41" i="7" s="1"/>
  <c r="AW40" i="7" s="1"/>
  <c r="BW57" i="7"/>
  <c r="BO57" i="7"/>
  <c r="BG57" i="7"/>
  <c r="BG48" i="7" s="1"/>
  <c r="BG39" i="7" s="1"/>
  <c r="BG12" i="7" s="1"/>
  <c r="AY57" i="7"/>
  <c r="AY48" i="7" s="1"/>
  <c r="AY39" i="7" s="1"/>
  <c r="AY12" i="7" s="1"/>
  <c r="AQ57" i="7"/>
  <c r="AQ48" i="7" s="1"/>
  <c r="AQ39" i="7" s="1"/>
  <c r="AQ12" i="7" s="1"/>
  <c r="AI57" i="7"/>
  <c r="AI48" i="7" s="1"/>
  <c r="AI39" i="7" s="1"/>
  <c r="AI12" i="7" s="1"/>
  <c r="AA57" i="7"/>
  <c r="S57" i="7"/>
  <c r="S48" i="7" s="1"/>
  <c r="S39" i="7" s="1"/>
  <c r="S12" i="7" s="1"/>
  <c r="K57" i="7"/>
  <c r="BV56" i="7"/>
  <c r="BN56" i="7"/>
  <c r="BF56" i="7"/>
  <c r="AX56" i="7"/>
  <c r="AP56" i="7"/>
  <c r="AH56" i="7"/>
  <c r="Z56" i="7"/>
  <c r="R56" i="7"/>
  <c r="J56" i="7"/>
  <c r="AZ62" i="7"/>
  <c r="R62" i="7"/>
  <c r="T56" i="7"/>
  <c r="BG51" i="7"/>
  <c r="AX49" i="7"/>
  <c r="AX48" i="7"/>
  <c r="AX39" i="7" s="1"/>
  <c r="V42" i="7"/>
  <c r="V41" i="7" s="1"/>
  <c r="V40" i="7" s="1"/>
  <c r="E39" i="7"/>
  <c r="E12" i="7" s="1"/>
  <c r="E42" i="7"/>
  <c r="E41" i="7" s="1"/>
  <c r="E40" i="7" s="1"/>
  <c r="BP42" i="7"/>
  <c r="BP41" i="7" s="1"/>
  <c r="BP40" i="7" s="1"/>
  <c r="BH42" i="7"/>
  <c r="BH41" i="7" s="1"/>
  <c r="BH40" i="7" s="1"/>
  <c r="AZ42" i="7"/>
  <c r="AZ41" i="7" s="1"/>
  <c r="AZ40" i="7" s="1"/>
  <c r="AJ42" i="7"/>
  <c r="AJ41" i="7" s="1"/>
  <c r="AJ40" i="7" s="1"/>
  <c r="AB42" i="7"/>
  <c r="AB41" i="7" s="1"/>
  <c r="AB40" i="7" s="1"/>
  <c r="T42" i="7"/>
  <c r="T41" i="7" s="1"/>
  <c r="T40" i="7" s="1"/>
  <c r="L42" i="7"/>
  <c r="L41" i="7" s="1"/>
  <c r="L40" i="7" s="1"/>
  <c r="BS39" i="7"/>
  <c r="AM42" i="7"/>
  <c r="AM41" i="7" s="1"/>
  <c r="AM40" i="7" s="1"/>
  <c r="W42" i="7"/>
  <c r="W41" i="7" s="1"/>
  <c r="W40" i="7" s="1"/>
  <c r="G42" i="7"/>
  <c r="G41" i="7" s="1"/>
  <c r="G40" i="7" s="1"/>
  <c r="BU51" i="7"/>
  <c r="BM51" i="7"/>
  <c r="BE51" i="7"/>
  <c r="AW51" i="7"/>
  <c r="AO51" i="7"/>
  <c r="AG51" i="7"/>
  <c r="Y51" i="7"/>
  <c r="AS50" i="7"/>
  <c r="AC50" i="7"/>
  <c r="M50" i="7"/>
  <c r="BS42" i="7"/>
  <c r="BS41" i="7" s="1"/>
  <c r="BS40" i="7" s="1"/>
  <c r="BC42" i="7"/>
  <c r="BC41" i="7" s="1"/>
  <c r="BC40" i="7" s="1"/>
  <c r="Q51" i="7"/>
  <c r="Q50" i="7"/>
  <c r="I51" i="7"/>
  <c r="I50" i="7"/>
  <c r="BR50" i="7"/>
  <c r="AE42" i="7"/>
  <c r="AE41" i="7" s="1"/>
  <c r="AE40" i="7" s="1"/>
  <c r="O42" i="7"/>
  <c r="O41" i="7" s="1"/>
  <c r="O40" i="7" s="1"/>
  <c r="E34" i="7"/>
  <c r="E32" i="7"/>
  <c r="E31" i="7" s="1"/>
  <c r="G62" i="7"/>
  <c r="P51" i="7"/>
  <c r="P50" i="7"/>
  <c r="H51" i="7"/>
  <c r="H50" i="7"/>
  <c r="BS51" i="7"/>
  <c r="BK51" i="7"/>
  <c r="BC51" i="7"/>
  <c r="AU51" i="7"/>
  <c r="AM51" i="7"/>
  <c r="AE51" i="7"/>
  <c r="W51" i="7"/>
  <c r="BQ50" i="7"/>
  <c r="AT39" i="7"/>
  <c r="AD39" i="7"/>
  <c r="AD42" i="7"/>
  <c r="AD41" i="7" s="1"/>
  <c r="AD40" i="7" s="1"/>
  <c r="BS49" i="7"/>
  <c r="BS48" i="7"/>
  <c r="BK49" i="7"/>
  <c r="BC49" i="7"/>
  <c r="BC48" i="7"/>
  <c r="BC39" i="7" s="1"/>
  <c r="AU49" i="7"/>
  <c r="AU48" i="7"/>
  <c r="AU39" i="7" s="1"/>
  <c r="AM49" i="7"/>
  <c r="AM48" i="7"/>
  <c r="AM39" i="7" s="1"/>
  <c r="AE49" i="7"/>
  <c r="W49" i="7"/>
  <c r="W48" i="7"/>
  <c r="W39" i="7" s="1"/>
  <c r="O49" i="7"/>
  <c r="O48" i="7"/>
  <c r="O39" i="7" s="1"/>
  <c r="G49" i="7"/>
  <c r="G48" i="7"/>
  <c r="G39" i="7" s="1"/>
  <c r="BB51" i="7"/>
  <c r="AT51" i="7"/>
  <c r="AL51" i="7"/>
  <c r="AD51" i="7"/>
  <c r="V51" i="7"/>
  <c r="J50" i="7"/>
  <c r="BT48" i="7"/>
  <c r="BD48" i="7"/>
  <c r="BD39" i="7" s="1"/>
  <c r="AU42" i="7"/>
  <c r="AU41" i="7" s="1"/>
  <c r="AU40" i="7" s="1"/>
  <c r="E60" i="7"/>
  <c r="AT49" i="7"/>
  <c r="AT48" i="7"/>
  <c r="AL49" i="7"/>
  <c r="AL48" i="7"/>
  <c r="AL39" i="7" s="1"/>
  <c r="AD49" i="7"/>
  <c r="AD48" i="7"/>
  <c r="V49" i="7"/>
  <c r="V48" i="7"/>
  <c r="V39" i="7" s="1"/>
  <c r="N49" i="7"/>
  <c r="N48" i="7"/>
  <c r="N39" i="7" s="1"/>
  <c r="BA51" i="7"/>
  <c r="AK51" i="7"/>
  <c r="U51" i="7"/>
  <c r="BI39" i="7"/>
  <c r="BA39" i="7"/>
  <c r="AC42" i="7"/>
  <c r="AC41" i="7" s="1"/>
  <c r="AC40" i="7" s="1"/>
  <c r="U39" i="7"/>
  <c r="BK42" i="7"/>
  <c r="BK41" i="7" s="1"/>
  <c r="BK40" i="7" s="1"/>
  <c r="AT42" i="7"/>
  <c r="AT41" i="7" s="1"/>
  <c r="AT40" i="7" s="1"/>
  <c r="U42" i="7"/>
  <c r="U41" i="7" s="1"/>
  <c r="U40" i="7" s="1"/>
  <c r="AG25" i="7"/>
  <c r="BU17" i="7"/>
  <c r="BU19" i="7"/>
  <c r="BM19" i="7"/>
  <c r="BM17" i="7"/>
  <c r="Q17" i="7"/>
  <c r="I17" i="7"/>
  <c r="Y25" i="7"/>
  <c r="BV18" i="7"/>
  <c r="BV15" i="7" s="1"/>
  <c r="BN18" i="7"/>
  <c r="BN15" i="7" s="1"/>
  <c r="BF18" i="7"/>
  <c r="BF15" i="7" s="1"/>
  <c r="AX18" i="7"/>
  <c r="AX15" i="7" s="1"/>
  <c r="AP18" i="7"/>
  <c r="AP15" i="7" s="1"/>
  <c r="AH18" i="7"/>
  <c r="AH15" i="7" s="1"/>
  <c r="Z18" i="7"/>
  <c r="Z15" i="7" s="1"/>
  <c r="R18" i="7"/>
  <c r="R15" i="7" s="1"/>
  <c r="J18" i="7"/>
  <c r="J15" i="7" s="1"/>
  <c r="AW14" i="7"/>
  <c r="AO14" i="7"/>
  <c r="AG14" i="7"/>
  <c r="AG16" i="7"/>
  <c r="Y14" i="7"/>
  <c r="E20" i="7"/>
  <c r="E22" i="7"/>
  <c r="BW31" i="7"/>
  <c r="BO31" i="7"/>
  <c r="BG31" i="7"/>
  <c r="AY31" i="7"/>
  <c r="AQ31" i="7"/>
  <c r="AI31" i="7"/>
  <c r="AA31" i="7"/>
  <c r="S31" i="7"/>
  <c r="K31" i="7"/>
  <c r="AW25" i="7"/>
  <c r="BV31" i="7"/>
  <c r="BN31" i="7"/>
  <c r="BF31" i="7"/>
  <c r="AX31" i="7"/>
  <c r="AP31" i="7"/>
  <c r="AH31" i="7"/>
  <c r="Z31" i="7"/>
  <c r="R31" i="7"/>
  <c r="J31" i="7"/>
  <c r="E28" i="7"/>
  <c r="E26" i="7"/>
  <c r="E25" i="7" s="1"/>
  <c r="AO25" i="7"/>
  <c r="AV17" i="7"/>
  <c r="X17" i="7"/>
  <c r="BU18" i="7"/>
  <c r="BU15" i="7" s="1"/>
  <c r="BM18" i="7"/>
  <c r="BM15" i="7" s="1"/>
  <c r="BE18" i="7"/>
  <c r="BE15" i="7" s="1"/>
  <c r="AW18" i="7"/>
  <c r="AW15" i="7" s="1"/>
  <c r="AW12" i="7" s="1"/>
  <c r="AO18" i="7"/>
  <c r="AO15" i="7" s="1"/>
  <c r="AG18" i="7"/>
  <c r="AG15" i="7" s="1"/>
  <c r="Y19" i="7"/>
  <c r="Y18" i="7"/>
  <c r="Y15" i="7" s="1"/>
  <c r="Q19" i="7"/>
  <c r="Q18" i="7"/>
  <c r="Q15" i="7" s="1"/>
  <c r="I18" i="7"/>
  <c r="I15" i="7" s="1"/>
  <c r="I19" i="7"/>
  <c r="BS17" i="7"/>
  <c r="G17" i="7"/>
  <c r="BT18" i="7"/>
  <c r="BT15" i="7" s="1"/>
  <c r="BL18" i="7"/>
  <c r="BL15" i="7" s="1"/>
  <c r="BD18" i="7"/>
  <c r="BD15" i="7" s="1"/>
  <c r="AV18" i="7"/>
  <c r="AV15" i="7" s="1"/>
  <c r="AN18" i="7"/>
  <c r="AN15" i="7" s="1"/>
  <c r="AF18" i="7"/>
  <c r="AF15" i="7" s="1"/>
  <c r="AF12" i="7" s="1"/>
  <c r="X18" i="7"/>
  <c r="X15" i="7" s="1"/>
  <c r="BR17" i="7"/>
  <c r="BJ17" i="7"/>
  <c r="BB17" i="7"/>
  <c r="AT17" i="7"/>
  <c r="F32" i="7"/>
  <c r="F31" i="7" s="1"/>
  <c r="F26" i="7"/>
  <c r="F25" i="7" s="1"/>
  <c r="BS18" i="7"/>
  <c r="BS15" i="7" s="1"/>
  <c r="BS12" i="7" s="1"/>
  <c r="BK18" i="7"/>
  <c r="BK15" i="7" s="1"/>
  <c r="BC18" i="7"/>
  <c r="BC15" i="7" s="1"/>
  <c r="AU18" i="7"/>
  <c r="AU15" i="7" s="1"/>
  <c r="AM18" i="7"/>
  <c r="AM15" i="7" s="1"/>
  <c r="AE18" i="7"/>
  <c r="AE15" i="7" s="1"/>
  <c r="W18" i="7"/>
  <c r="W15" i="7" s="1"/>
  <c r="O18" i="7"/>
  <c r="O15" i="7" s="1"/>
  <c r="G18" i="7"/>
  <c r="G15" i="7" s="1"/>
  <c r="BQ17" i="7"/>
  <c r="BA17" i="7"/>
  <c r="AS17" i="7"/>
  <c r="AK17" i="7"/>
  <c r="U17" i="7"/>
  <c r="F18" i="7"/>
  <c r="F15" i="7" s="1"/>
  <c r="BR18" i="7"/>
  <c r="BR15" i="7" s="1"/>
  <c r="BJ18" i="7"/>
  <c r="BJ15" i="7" s="1"/>
  <c r="BB18" i="7"/>
  <c r="BB15" i="7" s="1"/>
  <c r="BB12" i="7" s="1"/>
  <c r="AT18" i="7"/>
  <c r="AT15" i="7" s="1"/>
  <c r="AL18" i="7"/>
  <c r="AL15" i="7" s="1"/>
  <c r="AD18" i="7"/>
  <c r="AD15" i="7" s="1"/>
  <c r="V18" i="7"/>
  <c r="V15" i="7" s="1"/>
  <c r="N18" i="7"/>
  <c r="N15" i="7" s="1"/>
  <c r="BP17" i="7"/>
  <c r="BP19" i="7"/>
  <c r="BH19" i="7"/>
  <c r="AZ19" i="7"/>
  <c r="AR19" i="7"/>
  <c r="AJ19" i="7"/>
  <c r="AB19" i="7"/>
  <c r="F22" i="7"/>
  <c r="BQ18" i="7"/>
  <c r="BQ15" i="7" s="1"/>
  <c r="BI18" i="7"/>
  <c r="BI15" i="7" s="1"/>
  <c r="BI12" i="7" s="1"/>
  <c r="BA18" i="7"/>
  <c r="BA15" i="7" s="1"/>
  <c r="AS18" i="7"/>
  <c r="AS15" i="7" s="1"/>
  <c r="AK18" i="7"/>
  <c r="AK15" i="7" s="1"/>
  <c r="AC18" i="7"/>
  <c r="AC15" i="7" s="1"/>
  <c r="U18" i="7"/>
  <c r="U15" i="7" s="1"/>
  <c r="U12" i="7" s="1"/>
  <c r="M18" i="7"/>
  <c r="M15" i="7" s="1"/>
  <c r="BW17" i="7"/>
  <c r="BW19" i="7"/>
  <c r="BO19" i="7"/>
  <c r="BO17" i="7"/>
  <c r="BG19" i="7"/>
  <c r="BG17" i="7"/>
  <c r="AY19" i="7"/>
  <c r="AY17" i="7"/>
  <c r="AQ17" i="7"/>
  <c r="AQ19" i="7"/>
  <c r="AI17" i="7"/>
  <c r="AI19" i="7"/>
  <c r="AA17" i="7"/>
  <c r="AA19" i="7"/>
  <c r="S17" i="7"/>
  <c r="S19" i="7"/>
  <c r="K19" i="7"/>
  <c r="F19" i="7"/>
  <c r="F17" i="7"/>
  <c r="BP18" i="7"/>
  <c r="BP15" i="7" s="1"/>
  <c r="BH18" i="7"/>
  <c r="BH15" i="7" s="1"/>
  <c r="AZ18" i="7"/>
  <c r="AZ15" i="7" s="1"/>
  <c r="AR18" i="7"/>
  <c r="AR15" i="7" s="1"/>
  <c r="AJ18" i="7"/>
  <c r="AJ15" i="7" s="1"/>
  <c r="AB18" i="7"/>
  <c r="AB15" i="7" s="1"/>
  <c r="T18" i="7"/>
  <c r="T15" i="7" s="1"/>
  <c r="L18" i="7"/>
  <c r="L15" i="7" s="1"/>
  <c r="BV17" i="7"/>
  <c r="BV19" i="7"/>
  <c r="BN19" i="7"/>
  <c r="BN17" i="7"/>
  <c r="BF19" i="7"/>
  <c r="BF17" i="7"/>
  <c r="AX19" i="7"/>
  <c r="AX17" i="7"/>
  <c r="AP19" i="7"/>
  <c r="AP17" i="7"/>
  <c r="AH17" i="7"/>
  <c r="AH19" i="7"/>
  <c r="Z17" i="7"/>
  <c r="Z19" i="7"/>
  <c r="R17" i="7"/>
  <c r="R19" i="7"/>
  <c r="J17" i="7"/>
  <c r="BR19" i="7"/>
  <c r="BJ19" i="7"/>
  <c r="BB19" i="7"/>
  <c r="AT19" i="7"/>
  <c r="AK19" i="7"/>
  <c r="J19" i="7"/>
  <c r="H18" i="7"/>
  <c r="H15" i="7" s="1"/>
  <c r="BI17" i="7"/>
  <c r="O17" i="7"/>
  <c r="AL19" i="7"/>
  <c r="AD19" i="7"/>
  <c r="V19" i="7"/>
  <c r="N19" i="7"/>
  <c r="BQ19" i="7"/>
  <c r="BA19" i="7"/>
  <c r="AS19" i="7"/>
  <c r="P18" i="7"/>
  <c r="P15" i="7" s="1"/>
  <c r="AF17" i="7"/>
  <c r="W17" i="7"/>
  <c r="N17" i="7"/>
  <c r="AN17" i="7"/>
  <c r="AE17" i="7"/>
  <c r="V17" i="7"/>
  <c r="M17" i="7"/>
  <c r="BH17" i="7"/>
  <c r="AZ17" i="7"/>
  <c r="AR17" i="7"/>
  <c r="AJ17" i="7"/>
  <c r="AB17" i="7"/>
  <c r="T17" i="7"/>
  <c r="L17" i="7"/>
  <c r="G19" i="7"/>
  <c r="BE17" i="7"/>
  <c r="AM17" i="7"/>
  <c r="AD17" i="7"/>
  <c r="K17" i="7"/>
  <c r="BD17" i="7"/>
  <c r="AU17" i="7"/>
  <c r="AL17" i="7"/>
  <c r="AC17" i="7"/>
  <c r="BC17" i="7"/>
  <c r="L19" i="7"/>
  <c r="BK17" i="7"/>
  <c r="BS19" i="7"/>
  <c r="T19" i="7"/>
  <c r="H25" i="5" l="1"/>
  <c r="N25" i="5"/>
  <c r="BP38" i="7"/>
  <c r="E337" i="5"/>
  <c r="D339" i="5"/>
  <c r="G64" i="5"/>
  <c r="H63" i="5"/>
  <c r="G63" i="5" s="1"/>
  <c r="U251" i="4"/>
  <c r="R250" i="4"/>
  <c r="S251" i="4"/>
  <c r="AB14" i="7"/>
  <c r="AB16" i="7"/>
  <c r="AN12" i="7"/>
  <c r="AH12" i="7"/>
  <c r="I48" i="7"/>
  <c r="I39" i="7" s="1"/>
  <c r="I12" i="7" s="1"/>
  <c r="I49" i="7"/>
  <c r="BN47" i="7"/>
  <c r="BN55" i="7"/>
  <c r="AI47" i="7"/>
  <c r="AI55" i="7"/>
  <c r="AJ48" i="7"/>
  <c r="AJ39" i="7" s="1"/>
  <c r="AJ49" i="7"/>
  <c r="BP48" i="7"/>
  <c r="BP39" i="7" s="1"/>
  <c r="BP49" i="7"/>
  <c r="AD47" i="7"/>
  <c r="AD55" i="7"/>
  <c r="BJ47" i="7"/>
  <c r="BJ55" i="7"/>
  <c r="AK47" i="7"/>
  <c r="AK55" i="7"/>
  <c r="BT38" i="7"/>
  <c r="BT37" i="7" s="1"/>
  <c r="BT46" i="7"/>
  <c r="I55" i="7"/>
  <c r="I47" i="7"/>
  <c r="L15" i="5"/>
  <c r="L27" i="5"/>
  <c r="L25" i="5" s="1"/>
  <c r="L24" i="5" s="1"/>
  <c r="M15" i="5"/>
  <c r="N180" i="5"/>
  <c r="M180" i="5" s="1"/>
  <c r="M181" i="5"/>
  <c r="H196" i="5"/>
  <c r="G197" i="5"/>
  <c r="H15" i="5"/>
  <c r="H258" i="5"/>
  <c r="G258" i="5" s="1"/>
  <c r="G259" i="5"/>
  <c r="M339" i="5"/>
  <c r="N337" i="5"/>
  <c r="H16" i="5"/>
  <c r="G16" i="5" s="1"/>
  <c r="H518" i="5"/>
  <c r="G518" i="5" s="1"/>
  <c r="G519" i="5"/>
  <c r="F20" i="5"/>
  <c r="M209" i="5"/>
  <c r="D456" i="5"/>
  <c r="E454" i="5"/>
  <c r="L310" i="5"/>
  <c r="J404" i="5"/>
  <c r="H571" i="5"/>
  <c r="G573" i="5"/>
  <c r="G69" i="4"/>
  <c r="M151" i="4"/>
  <c r="M154" i="4"/>
  <c r="M150" i="4" s="1"/>
  <c r="S173" i="4"/>
  <c r="U173" i="4"/>
  <c r="O151" i="4"/>
  <c r="O154" i="4"/>
  <c r="O150" i="4" s="1"/>
  <c r="M49" i="4"/>
  <c r="P28" i="4"/>
  <c r="S28" i="4" s="1"/>
  <c r="S80" i="4"/>
  <c r="S235" i="4"/>
  <c r="R227" i="4"/>
  <c r="U235" i="4"/>
  <c r="S89" i="4"/>
  <c r="J428" i="5"/>
  <c r="K427" i="5"/>
  <c r="J427" i="5" s="1"/>
  <c r="L68" i="4"/>
  <c r="L67" i="4" s="1"/>
  <c r="N36" i="4"/>
  <c r="N187" i="4"/>
  <c r="N186" i="4" s="1"/>
  <c r="P269" i="4"/>
  <c r="P45" i="4" s="1"/>
  <c r="S45" i="4" s="1"/>
  <c r="P271" i="4"/>
  <c r="U93" i="4"/>
  <c r="Q222" i="4"/>
  <c r="P20" i="4"/>
  <c r="S20" i="4" s="1"/>
  <c r="S72" i="4"/>
  <c r="T14" i="7"/>
  <c r="T16" i="7"/>
  <c r="AC47" i="7"/>
  <c r="AC55" i="7"/>
  <c r="AO55" i="7"/>
  <c r="AO47" i="7"/>
  <c r="D105" i="5"/>
  <c r="E103" i="5"/>
  <c r="R105" i="4"/>
  <c r="U105" i="4" s="1"/>
  <c r="U106" i="4"/>
  <c r="S127" i="4"/>
  <c r="U127" i="4"/>
  <c r="T187" i="4"/>
  <c r="Q186" i="4"/>
  <c r="M267" i="4"/>
  <c r="M270" i="4"/>
  <c r="M266" i="4" s="1"/>
  <c r="BD14" i="7"/>
  <c r="BD16" i="7"/>
  <c r="AN14" i="7"/>
  <c r="AN16" i="7"/>
  <c r="BF14" i="7"/>
  <c r="BF16" i="7"/>
  <c r="BW16" i="7"/>
  <c r="BW14" i="7"/>
  <c r="BP14" i="7"/>
  <c r="BP16" i="7"/>
  <c r="O12" i="7"/>
  <c r="AG13" i="7"/>
  <c r="AS49" i="7"/>
  <c r="AS48" i="7"/>
  <c r="AS39" i="7" s="1"/>
  <c r="K16" i="7"/>
  <c r="K14" i="7"/>
  <c r="AJ16" i="7"/>
  <c r="AJ14" i="7"/>
  <c r="N16" i="7"/>
  <c r="N14" i="7"/>
  <c r="Z16" i="7"/>
  <c r="Z14" i="7"/>
  <c r="AJ12" i="7"/>
  <c r="AY16" i="7"/>
  <c r="AY14" i="7"/>
  <c r="N12" i="7"/>
  <c r="W12" i="7"/>
  <c r="AV12" i="7"/>
  <c r="BM12" i="7"/>
  <c r="AO16" i="7"/>
  <c r="AP12" i="7"/>
  <c r="BM14" i="7"/>
  <c r="BM16" i="7"/>
  <c r="J47" i="7"/>
  <c r="J55" i="7"/>
  <c r="BV47" i="7"/>
  <c r="BV55" i="7"/>
  <c r="AQ47" i="7"/>
  <c r="AQ55" i="7"/>
  <c r="E77" i="7"/>
  <c r="E74" i="7" s="1"/>
  <c r="E75" i="7"/>
  <c r="L48" i="7"/>
  <c r="L39" i="7" s="1"/>
  <c r="L49" i="7"/>
  <c r="BQ47" i="7"/>
  <c r="BQ55" i="7"/>
  <c r="W55" i="7"/>
  <c r="W47" i="7"/>
  <c r="BC55" i="7"/>
  <c r="BC47" i="7"/>
  <c r="H55" i="7"/>
  <c r="H47" i="7"/>
  <c r="AN55" i="7"/>
  <c r="AN47" i="7"/>
  <c r="Q47" i="7"/>
  <c r="Q55" i="7"/>
  <c r="AW47" i="7"/>
  <c r="AW55" i="7"/>
  <c r="E18" i="5"/>
  <c r="D18" i="5" s="1"/>
  <c r="D31" i="5"/>
  <c r="BI38" i="7"/>
  <c r="BI37" i="7" s="1"/>
  <c r="BI46" i="7"/>
  <c r="G33" i="5"/>
  <c r="H20" i="5"/>
  <c r="G20" i="5" s="1"/>
  <c r="G30" i="5"/>
  <c r="J168" i="5"/>
  <c r="M197" i="5"/>
  <c r="N196" i="5"/>
  <c r="E19" i="5"/>
  <c r="D19" i="5" s="1"/>
  <c r="D32" i="5"/>
  <c r="F15" i="5"/>
  <c r="F14" i="5" s="1"/>
  <c r="F12" i="5" s="1"/>
  <c r="F11" i="5" s="1"/>
  <c r="K206" i="5"/>
  <c r="J206" i="5" s="1"/>
  <c r="J207" i="5"/>
  <c r="G29" i="5"/>
  <c r="J105" i="5"/>
  <c r="K103" i="5"/>
  <c r="H402" i="5"/>
  <c r="G404" i="5"/>
  <c r="J200" i="5"/>
  <c r="K375" i="5"/>
  <c r="J375" i="5" s="1"/>
  <c r="J376" i="5"/>
  <c r="M207" i="5"/>
  <c r="N206" i="5"/>
  <c r="M206" i="5" s="1"/>
  <c r="G339" i="5"/>
  <c r="H337" i="5"/>
  <c r="J402" i="5"/>
  <c r="K401" i="5"/>
  <c r="J401" i="5" s="1"/>
  <c r="R18" i="4"/>
  <c r="U18" i="4" s="1"/>
  <c r="U70" i="4"/>
  <c r="P99" i="4"/>
  <c r="S99" i="4" s="1"/>
  <c r="S100" i="4"/>
  <c r="E207" i="5"/>
  <c r="D209" i="5"/>
  <c r="M188" i="4"/>
  <c r="M202" i="4"/>
  <c r="M201" i="4" s="1"/>
  <c r="O44" i="4"/>
  <c r="U44" i="4" s="1"/>
  <c r="S268" i="4"/>
  <c r="U268" i="4"/>
  <c r="R68" i="4"/>
  <c r="S231" i="4"/>
  <c r="R230" i="4"/>
  <c r="U231" i="4"/>
  <c r="L187" i="4"/>
  <c r="L186" i="4" s="1"/>
  <c r="L36" i="4"/>
  <c r="BL14" i="7"/>
  <c r="BL16" i="7"/>
  <c r="N571" i="5"/>
  <c r="M573" i="5"/>
  <c r="N15" i="4"/>
  <c r="N13" i="4" s="1"/>
  <c r="N223" i="4"/>
  <c r="N222" i="4" s="1"/>
  <c r="H13" i="7"/>
  <c r="T270" i="4"/>
  <c r="Q266" i="4"/>
  <c r="T266" i="4" s="1"/>
  <c r="S122" i="4"/>
  <c r="H222" i="4"/>
  <c r="R16" i="7"/>
  <c r="R14" i="7"/>
  <c r="BJ12" i="7"/>
  <c r="AA47" i="7"/>
  <c r="AA55" i="7"/>
  <c r="AF47" i="7"/>
  <c r="AF55" i="7"/>
  <c r="S142" i="4"/>
  <c r="P141" i="4"/>
  <c r="S141" i="4" s="1"/>
  <c r="I223" i="4"/>
  <c r="I222" i="4" s="1"/>
  <c r="AQ16" i="7"/>
  <c r="AQ14" i="7"/>
  <c r="BE12" i="7"/>
  <c r="Q14" i="7"/>
  <c r="Q16" i="7"/>
  <c r="BK16" i="7"/>
  <c r="BK14" i="7"/>
  <c r="AD14" i="7"/>
  <c r="AD16" i="7"/>
  <c r="AR16" i="7"/>
  <c r="AR14" i="7"/>
  <c r="W16" i="7"/>
  <c r="W14" i="7"/>
  <c r="BN14" i="7"/>
  <c r="BN16" i="7"/>
  <c r="AR12" i="7"/>
  <c r="S16" i="7"/>
  <c r="S14" i="7"/>
  <c r="V12" i="7"/>
  <c r="U14" i="7"/>
  <c r="U16" i="7"/>
  <c r="AE12" i="7"/>
  <c r="AT14" i="7"/>
  <c r="AT16" i="7"/>
  <c r="BD12" i="7"/>
  <c r="BU12" i="7"/>
  <c r="AO13" i="7"/>
  <c r="AX12" i="7"/>
  <c r="BQ49" i="7"/>
  <c r="BQ48" i="7"/>
  <c r="BQ39" i="7" s="1"/>
  <c r="BQ12" i="7" s="1"/>
  <c r="H49" i="7"/>
  <c r="H48" i="7"/>
  <c r="H39" i="7" s="1"/>
  <c r="Q49" i="7"/>
  <c r="Q48" i="7"/>
  <c r="Q39" i="7" s="1"/>
  <c r="Q12" i="7" s="1"/>
  <c r="R47" i="7"/>
  <c r="R55" i="7"/>
  <c r="U47" i="7"/>
  <c r="U55" i="7"/>
  <c r="AY47" i="7"/>
  <c r="AY55" i="7"/>
  <c r="AR48" i="7"/>
  <c r="AR39" i="7" s="1"/>
  <c r="AR49" i="7"/>
  <c r="AJ47" i="7"/>
  <c r="AJ55" i="7"/>
  <c r="AL47" i="7"/>
  <c r="AL55" i="7"/>
  <c r="BR47" i="7"/>
  <c r="BR55" i="7"/>
  <c r="BK47" i="7"/>
  <c r="BK55" i="7"/>
  <c r="AR38" i="7"/>
  <c r="AR37" i="7" s="1"/>
  <c r="AR46" i="7"/>
  <c r="F9" i="6"/>
  <c r="F13" i="6"/>
  <c r="F8" i="6" s="1"/>
  <c r="J167" i="5"/>
  <c r="E27" i="5"/>
  <c r="E15" i="5"/>
  <c r="D28" i="5"/>
  <c r="K19" i="5"/>
  <c r="J19" i="5" s="1"/>
  <c r="J32" i="5"/>
  <c r="J209" i="5"/>
  <c r="E362" i="5"/>
  <c r="D362" i="5" s="1"/>
  <c r="D363" i="5"/>
  <c r="N21" i="5"/>
  <c r="M21" i="5" s="1"/>
  <c r="K389" i="5"/>
  <c r="J391" i="5"/>
  <c r="N453" i="5"/>
  <c r="M453" i="5" s="1"/>
  <c r="M454" i="5"/>
  <c r="D547" i="5"/>
  <c r="E545" i="5"/>
  <c r="U64" i="4"/>
  <c r="R63" i="4"/>
  <c r="U63" i="4" s="1"/>
  <c r="N391" i="5"/>
  <c r="M392" i="5"/>
  <c r="H22" i="5"/>
  <c r="G22" i="5" s="1"/>
  <c r="K337" i="5"/>
  <c r="J339" i="5"/>
  <c r="N151" i="4"/>
  <c r="N154" i="4"/>
  <c r="N150" i="4" s="1"/>
  <c r="G84" i="4"/>
  <c r="R14" i="4"/>
  <c r="U152" i="4"/>
  <c r="S152" i="4"/>
  <c r="R65" i="4"/>
  <c r="U65" i="4" s="1"/>
  <c r="U87" i="4"/>
  <c r="R84" i="4"/>
  <c r="U84" i="4" s="1"/>
  <c r="I202" i="4"/>
  <c r="I201" i="4" s="1"/>
  <c r="I188" i="4"/>
  <c r="Q45" i="4"/>
  <c r="T45" i="4" s="1"/>
  <c r="T269" i="4"/>
  <c r="O206" i="4"/>
  <c r="U206" i="4" s="1"/>
  <c r="U207" i="4"/>
  <c r="P207" i="4"/>
  <c r="S208" i="4"/>
  <c r="P203" i="4"/>
  <c r="K230" i="4"/>
  <c r="G186" i="4"/>
  <c r="H230" i="4"/>
  <c r="H16" i="7"/>
  <c r="S270" i="4"/>
  <c r="U270" i="4"/>
  <c r="R266" i="4"/>
  <c r="AU47" i="7"/>
  <c r="AU55" i="7"/>
  <c r="AM14" i="7"/>
  <c r="AM16" i="7"/>
  <c r="AD12" i="7"/>
  <c r="BB16" i="7"/>
  <c r="BB14" i="7"/>
  <c r="Z47" i="7"/>
  <c r="Z55" i="7"/>
  <c r="BG47" i="7"/>
  <c r="BG55" i="7"/>
  <c r="AB47" i="7"/>
  <c r="AB55" i="7"/>
  <c r="AE47" i="7"/>
  <c r="AE55" i="7"/>
  <c r="BS55" i="7"/>
  <c r="BS47" i="7"/>
  <c r="P47" i="7"/>
  <c r="P55" i="7"/>
  <c r="AV47" i="7"/>
  <c r="AV55" i="7"/>
  <c r="E13" i="6"/>
  <c r="E8" i="6" s="1"/>
  <c r="E9" i="6"/>
  <c r="Y55" i="7"/>
  <c r="Y47" i="7"/>
  <c r="BE55" i="7"/>
  <c r="BE47" i="7"/>
  <c r="E20" i="5"/>
  <c r="D20" i="5" s="1"/>
  <c r="D33" i="5"/>
  <c r="D40" i="5"/>
  <c r="E38" i="5"/>
  <c r="D34" i="5"/>
  <c r="E21" i="5"/>
  <c r="D21" i="5" s="1"/>
  <c r="D404" i="5"/>
  <c r="E402" i="5"/>
  <c r="G17" i="5"/>
  <c r="E414" i="5"/>
  <c r="D414" i="5" s="1"/>
  <c r="D415" i="5"/>
  <c r="H391" i="5"/>
  <c r="D313" i="5"/>
  <c r="E311" i="5"/>
  <c r="D233" i="5"/>
  <c r="E232" i="5"/>
  <c r="D232" i="5" s="1"/>
  <c r="H545" i="5"/>
  <c r="G547" i="5"/>
  <c r="N17" i="5"/>
  <c r="M17" i="5" s="1"/>
  <c r="S181" i="4"/>
  <c r="U181" i="4"/>
  <c r="P106" i="4"/>
  <c r="S117" i="4"/>
  <c r="U117" i="4"/>
  <c r="P189" i="4"/>
  <c r="S204" i="4"/>
  <c r="U17" i="4"/>
  <c r="D535" i="5"/>
  <c r="R188" i="4"/>
  <c r="U203" i="4"/>
  <c r="R202" i="4"/>
  <c r="Q230" i="4"/>
  <c r="J151" i="4"/>
  <c r="J154" i="4"/>
  <c r="J150" i="4" s="1"/>
  <c r="U267" i="4"/>
  <c r="S267" i="4"/>
  <c r="AU14" i="7"/>
  <c r="AU16" i="7"/>
  <c r="I14" i="7"/>
  <c r="I16" i="7"/>
  <c r="BR49" i="7"/>
  <c r="BR48" i="7"/>
  <c r="BR39" i="7" s="1"/>
  <c r="BR12" i="7" s="1"/>
  <c r="BF47" i="7"/>
  <c r="BF55" i="7"/>
  <c r="H207" i="5"/>
  <c r="G209" i="5"/>
  <c r="K17" i="5"/>
  <c r="J17" i="5" s="1"/>
  <c r="J30" i="5"/>
  <c r="E194" i="5"/>
  <c r="D196" i="5"/>
  <c r="J32" i="4"/>
  <c r="J165" i="4"/>
  <c r="J164" i="4" s="1"/>
  <c r="AF16" i="7"/>
  <c r="AF14" i="7"/>
  <c r="AH16" i="7"/>
  <c r="AH14" i="7"/>
  <c r="BG16" i="7"/>
  <c r="BG14" i="7"/>
  <c r="AM12" i="7"/>
  <c r="Y12" i="7"/>
  <c r="AW16" i="7"/>
  <c r="BA47" i="7"/>
  <c r="BA55" i="7"/>
  <c r="K48" i="7"/>
  <c r="K39" i="7" s="1"/>
  <c r="K12" i="7" s="1"/>
  <c r="K49" i="7"/>
  <c r="BE14" i="7"/>
  <c r="BE16" i="7"/>
  <c r="BH16" i="7"/>
  <c r="BH14" i="7"/>
  <c r="O16" i="7"/>
  <c r="O14" i="7"/>
  <c r="AP16" i="7"/>
  <c r="AP14" i="7"/>
  <c r="AK12" i="7"/>
  <c r="AL12" i="7"/>
  <c r="AS16" i="7"/>
  <c r="AS14" i="7"/>
  <c r="BT12" i="7"/>
  <c r="E19" i="7"/>
  <c r="E17" i="7"/>
  <c r="BN12" i="7"/>
  <c r="BU14" i="7"/>
  <c r="BU16" i="7"/>
  <c r="P49" i="7"/>
  <c r="P48" i="7"/>
  <c r="P39" i="7" s="1"/>
  <c r="AH47" i="7"/>
  <c r="AH55" i="7"/>
  <c r="BO47" i="7"/>
  <c r="BO55" i="7"/>
  <c r="T48" i="7"/>
  <c r="T39" i="7" s="1"/>
  <c r="T49" i="7"/>
  <c r="AZ48" i="7"/>
  <c r="AZ49" i="7"/>
  <c r="N47" i="7"/>
  <c r="N55" i="7"/>
  <c r="AT47" i="7"/>
  <c r="AT55" i="7"/>
  <c r="F47" i="7"/>
  <c r="F55" i="7"/>
  <c r="N18" i="5"/>
  <c r="M18" i="5" s="1"/>
  <c r="N102" i="5"/>
  <c r="M102" i="5" s="1"/>
  <c r="M103" i="5"/>
  <c r="O14" i="5"/>
  <c r="O12" i="5" s="1"/>
  <c r="O11" i="5" s="1"/>
  <c r="K21" i="5"/>
  <c r="J34" i="5"/>
  <c r="H38" i="5"/>
  <c r="G40" i="5"/>
  <c r="N23" i="5"/>
  <c r="M23" i="5" s="1"/>
  <c r="N313" i="5"/>
  <c r="J456" i="5"/>
  <c r="K454" i="5"/>
  <c r="L21" i="5"/>
  <c r="G298" i="5"/>
  <c r="H297" i="5"/>
  <c r="G297" i="5" s="1"/>
  <c r="H375" i="5"/>
  <c r="G375" i="5" s="1"/>
  <c r="G376" i="5"/>
  <c r="E427" i="5"/>
  <c r="D427" i="5" s="1"/>
  <c r="D428" i="5"/>
  <c r="G441" i="5"/>
  <c r="H440" i="5"/>
  <c r="G440" i="5" s="1"/>
  <c r="M233" i="5"/>
  <c r="N232" i="5"/>
  <c r="M232" i="5" s="1"/>
  <c r="N258" i="5"/>
  <c r="M258" i="5" s="1"/>
  <c r="M259" i="5"/>
  <c r="G467" i="5"/>
  <c r="H466" i="5"/>
  <c r="G466" i="5" s="1"/>
  <c r="S56" i="4"/>
  <c r="G535" i="5"/>
  <c r="H534" i="5"/>
  <c r="M404" i="5"/>
  <c r="N402" i="5"/>
  <c r="J535" i="5"/>
  <c r="K534" i="5"/>
  <c r="P17" i="4"/>
  <c r="S165" i="4"/>
  <c r="U165" i="4"/>
  <c r="R164" i="4"/>
  <c r="Q37" i="4"/>
  <c r="T37" i="4" s="1"/>
  <c r="T189" i="4"/>
  <c r="P130" i="4"/>
  <c r="S130" i="4" s="1"/>
  <c r="S131" i="4"/>
  <c r="M32" i="4"/>
  <c r="S32" i="4" s="1"/>
  <c r="M165" i="4"/>
  <c r="M164" i="4" s="1"/>
  <c r="P13" i="7"/>
  <c r="P194" i="4"/>
  <c r="S194" i="4" s="1"/>
  <c r="S195" i="4"/>
  <c r="R45" i="4"/>
  <c r="U45" i="4" s="1"/>
  <c r="S269" i="4"/>
  <c r="U269" i="4"/>
  <c r="E534" i="5"/>
  <c r="S138" i="4"/>
  <c r="P137" i="4"/>
  <c r="S137" i="4" s="1"/>
  <c r="P41" i="4"/>
  <c r="S41" i="4" s="1"/>
  <c r="S193" i="4"/>
  <c r="P214" i="4"/>
  <c r="S215" i="4"/>
  <c r="G235" i="4"/>
  <c r="G227" i="4" s="1"/>
  <c r="G228" i="4"/>
  <c r="G58" i="4" s="1"/>
  <c r="G54" i="4" s="1"/>
  <c r="R151" i="4"/>
  <c r="S155" i="4"/>
  <c r="R154" i="4"/>
  <c r="U155" i="4"/>
  <c r="P231" i="4"/>
  <c r="P230" i="4" s="1"/>
  <c r="S223" i="4"/>
  <c r="U223" i="4"/>
  <c r="R222" i="4"/>
  <c r="S84" i="4"/>
  <c r="AE14" i="7"/>
  <c r="AE16" i="7"/>
  <c r="Z12" i="7"/>
  <c r="AC49" i="7"/>
  <c r="AC48" i="7"/>
  <c r="AC39" i="7" s="1"/>
  <c r="O47" i="7"/>
  <c r="O55" i="7"/>
  <c r="E47" i="7"/>
  <c r="E55" i="7"/>
  <c r="BL47" i="7"/>
  <c r="BL55" i="7"/>
  <c r="L38" i="7"/>
  <c r="L37" i="7" s="1"/>
  <c r="L46" i="7"/>
  <c r="K196" i="5"/>
  <c r="J197" i="5"/>
  <c r="AZ16" i="7"/>
  <c r="AZ14" i="7"/>
  <c r="AC12" i="7"/>
  <c r="AK14" i="7"/>
  <c r="AK16" i="7"/>
  <c r="BL12" i="7"/>
  <c r="X16" i="7"/>
  <c r="X14" i="7"/>
  <c r="BF12" i="7"/>
  <c r="BC14" i="7"/>
  <c r="BC16" i="7"/>
  <c r="P12" i="7"/>
  <c r="AA16" i="7"/>
  <c r="AA14" i="7"/>
  <c r="AU12" i="7"/>
  <c r="BJ16" i="7"/>
  <c r="BJ14" i="7"/>
  <c r="AV14" i="7"/>
  <c r="AV16" i="7"/>
  <c r="AW13" i="7"/>
  <c r="AC14" i="7"/>
  <c r="AC16" i="7"/>
  <c r="M14" i="7"/>
  <c r="M16" i="7"/>
  <c r="BI16" i="7"/>
  <c r="BI14" i="7"/>
  <c r="J14" i="7"/>
  <c r="J16" i="7"/>
  <c r="BV14" i="7"/>
  <c r="BV16" i="7"/>
  <c r="BP12" i="7"/>
  <c r="BO16" i="7"/>
  <c r="BO14" i="7"/>
  <c r="AS12" i="7"/>
  <c r="AT12" i="7"/>
  <c r="BA16" i="7"/>
  <c r="BA14" i="7"/>
  <c r="BC12" i="7"/>
  <c r="BR16" i="7"/>
  <c r="BR14" i="7"/>
  <c r="G16" i="7"/>
  <c r="G14" i="7"/>
  <c r="AG12" i="7"/>
  <c r="Y16" i="7"/>
  <c r="J12" i="7"/>
  <c r="BV12" i="7"/>
  <c r="J48" i="7"/>
  <c r="J39" i="7" s="1"/>
  <c r="J49" i="7"/>
  <c r="AP47" i="7"/>
  <c r="AP55" i="7"/>
  <c r="K47" i="7"/>
  <c r="K55" i="7"/>
  <c r="BW47" i="7"/>
  <c r="BW55" i="7"/>
  <c r="G55" i="7"/>
  <c r="G47" i="7"/>
  <c r="AM55" i="7"/>
  <c r="AM47" i="7"/>
  <c r="X55" i="7"/>
  <c r="X47" i="7"/>
  <c r="BD55" i="7"/>
  <c r="BD47" i="7"/>
  <c r="L22" i="5"/>
  <c r="J22" i="5" s="1"/>
  <c r="AG47" i="7"/>
  <c r="AG55" i="7"/>
  <c r="BM47" i="7"/>
  <c r="BM55" i="7"/>
  <c r="G32" i="5"/>
  <c r="H19" i="5"/>
  <c r="G19" i="5" s="1"/>
  <c r="E22" i="5"/>
  <c r="D22" i="5" s="1"/>
  <c r="D35" i="5"/>
  <c r="N38" i="5"/>
  <c r="M40" i="5"/>
  <c r="M31" i="5"/>
  <c r="J23" i="5"/>
  <c r="O27" i="5"/>
  <c r="O25" i="5" s="1"/>
  <c r="O24" i="5" s="1"/>
  <c r="BH38" i="7"/>
  <c r="D261" i="5"/>
  <c r="E259" i="5"/>
  <c r="G155" i="5"/>
  <c r="H154" i="5"/>
  <c r="G154" i="5" s="1"/>
  <c r="E391" i="5"/>
  <c r="D392" i="5"/>
  <c r="N22" i="5"/>
  <c r="M22" i="5" s="1"/>
  <c r="M204" i="5"/>
  <c r="H454" i="5"/>
  <c r="G456" i="5"/>
  <c r="D573" i="5"/>
  <c r="E571" i="5"/>
  <c r="H313" i="5"/>
  <c r="J573" i="5"/>
  <c r="K571" i="5"/>
  <c r="J69" i="4"/>
  <c r="J94" i="4"/>
  <c r="J93" i="4" s="1"/>
  <c r="N534" i="5"/>
  <c r="J122" i="4"/>
  <c r="J117" i="4" s="1"/>
  <c r="J118" i="4"/>
  <c r="K313" i="5"/>
  <c r="N54" i="4"/>
  <c r="T54" i="4" s="1"/>
  <c r="M122" i="4"/>
  <c r="M117" i="4" s="1"/>
  <c r="M118" i="4"/>
  <c r="R38" i="4"/>
  <c r="U38" i="4" s="1"/>
  <c r="U190" i="4"/>
  <c r="G96" i="4"/>
  <c r="G70" i="4" s="1"/>
  <c r="G18" i="4" s="1"/>
  <c r="M214" i="4"/>
  <c r="P16" i="7"/>
  <c r="H186" i="4"/>
  <c r="S97" i="4"/>
  <c r="S91" i="4"/>
  <c r="P57" i="4"/>
  <c r="S57" i="4" s="1"/>
  <c r="P228" i="4"/>
  <c r="P58" i="4" s="1"/>
  <c r="S58" i="4" s="1"/>
  <c r="P235" i="4"/>
  <c r="P227" i="4" s="1"/>
  <c r="S16" i="4"/>
  <c r="O54" i="4"/>
  <c r="U158" i="4"/>
  <c r="P15" i="4"/>
  <c r="P223" i="4"/>
  <c r="P222" i="4" s="1"/>
  <c r="G230" i="4"/>
  <c r="U15" i="4"/>
  <c r="G270" i="4"/>
  <c r="G266" i="4" s="1"/>
  <c r="G267" i="4"/>
  <c r="T12" i="7"/>
  <c r="G12" i="7"/>
  <c r="AS38" i="7"/>
  <c r="AS37" i="7" s="1"/>
  <c r="AS46" i="7"/>
  <c r="BU55" i="7"/>
  <c r="BU47" i="7"/>
  <c r="E16" i="5"/>
  <c r="D16" i="5" s="1"/>
  <c r="D29" i="5"/>
  <c r="K15" i="5"/>
  <c r="K27" i="5"/>
  <c r="J28" i="5"/>
  <c r="H349" i="5"/>
  <c r="G349" i="5" s="1"/>
  <c r="G350" i="5"/>
  <c r="S49" i="4"/>
  <c r="AL14" i="7"/>
  <c r="AL16" i="7"/>
  <c r="L14" i="7"/>
  <c r="L16" i="7"/>
  <c r="V14" i="7"/>
  <c r="V16" i="7"/>
  <c r="H12" i="7"/>
  <c r="AX16" i="7"/>
  <c r="AX14" i="7"/>
  <c r="L12" i="7"/>
  <c r="F16" i="7"/>
  <c r="F14" i="7"/>
  <c r="AI16" i="7"/>
  <c r="AI14" i="7"/>
  <c r="BA12" i="7"/>
  <c r="BQ16" i="7"/>
  <c r="BQ14" i="7"/>
  <c r="BK12" i="7"/>
  <c r="X12" i="7"/>
  <c r="BS16" i="7"/>
  <c r="BS14" i="7"/>
  <c r="AO12" i="7"/>
  <c r="Y13" i="7"/>
  <c r="R12" i="7"/>
  <c r="M49" i="7"/>
  <c r="M48" i="7"/>
  <c r="M39" i="7" s="1"/>
  <c r="M12" i="7" s="1"/>
  <c r="T47" i="7"/>
  <c r="T55" i="7"/>
  <c r="AX47" i="7"/>
  <c r="AX55" i="7"/>
  <c r="S47" i="7"/>
  <c r="S55" i="7"/>
  <c r="F50" i="7"/>
  <c r="F51" i="7"/>
  <c r="AB48" i="7"/>
  <c r="AB39" i="7" s="1"/>
  <c r="AB12" i="7" s="1"/>
  <c r="AB49" i="7"/>
  <c r="BH48" i="7"/>
  <c r="BH39" i="7" s="1"/>
  <c r="BH12" i="7" s="1"/>
  <c r="BH49" i="7"/>
  <c r="V47" i="7"/>
  <c r="V55" i="7"/>
  <c r="BB47" i="7"/>
  <c r="BB55" i="7"/>
  <c r="M38" i="7"/>
  <c r="M37" i="7" s="1"/>
  <c r="M46" i="7"/>
  <c r="I15" i="5"/>
  <c r="I14" i="5" s="1"/>
  <c r="I12" i="5" s="1"/>
  <c r="I11" i="5" s="1"/>
  <c r="I27" i="5"/>
  <c r="I25" i="5" s="1"/>
  <c r="I24" i="5" s="1"/>
  <c r="L20" i="5"/>
  <c r="J20" i="5" s="1"/>
  <c r="O50" i="5"/>
  <c r="M50" i="5" s="1"/>
  <c r="M51" i="5"/>
  <c r="G31" i="5"/>
  <c r="H18" i="5"/>
  <c r="G18" i="5" s="1"/>
  <c r="J40" i="5"/>
  <c r="K38" i="5"/>
  <c r="J18" i="5"/>
  <c r="H323" i="5"/>
  <c r="G323" i="5" s="1"/>
  <c r="G324" i="5"/>
  <c r="D17" i="5"/>
  <c r="D220" i="5"/>
  <c r="E219" i="5"/>
  <c r="D219" i="5" s="1"/>
  <c r="K466" i="5"/>
  <c r="J466" i="5" s="1"/>
  <c r="J467" i="5"/>
  <c r="G103" i="5"/>
  <c r="H102" i="5"/>
  <c r="G102" i="5" s="1"/>
  <c r="H362" i="5"/>
  <c r="G362" i="5" s="1"/>
  <c r="G363" i="5"/>
  <c r="J258" i="5"/>
  <c r="D376" i="5"/>
  <c r="E375" i="5"/>
  <c r="D375" i="5" s="1"/>
  <c r="P96" i="4"/>
  <c r="L534" i="5"/>
  <c r="L532" i="5" s="1"/>
  <c r="L531" i="5" s="1"/>
  <c r="T68" i="4"/>
  <c r="Q67" i="4"/>
  <c r="T67" i="4" s="1"/>
  <c r="J188" i="4"/>
  <c r="J202" i="4"/>
  <c r="J201" i="4" s="1"/>
  <c r="J49" i="4"/>
  <c r="S196" i="4"/>
  <c r="P60" i="4"/>
  <c r="S60" i="4" s="1"/>
  <c r="S71" i="4"/>
  <c r="P19" i="4"/>
  <c r="S19" i="4" s="1"/>
  <c r="R58" i="4"/>
  <c r="S228" i="4"/>
  <c r="U228" i="4"/>
  <c r="T201" i="4"/>
  <c r="BT16" i="7"/>
  <c r="BT14" i="7"/>
  <c r="T202" i="4"/>
  <c r="K13" i="4"/>
  <c r="K12" i="4" s="1"/>
  <c r="L15" i="4"/>
  <c r="L13" i="4" s="1"/>
  <c r="L12" i="4" s="1"/>
  <c r="L223" i="4"/>
  <c r="L222" i="4" s="1"/>
  <c r="M94" i="4"/>
  <c r="M93" i="4" s="1"/>
  <c r="M69" i="4"/>
  <c r="G151" i="4"/>
  <c r="G154" i="4"/>
  <c r="G150" i="4" s="1"/>
  <c r="G15" i="4"/>
  <c r="G223" i="4"/>
  <c r="G222" i="4" s="1"/>
  <c r="P63" i="4"/>
  <c r="S63" i="4" s="1"/>
  <c r="S64" i="4"/>
  <c r="F49" i="7" l="1"/>
  <c r="F48" i="7"/>
  <c r="F39" i="7" s="1"/>
  <c r="F12" i="7" s="1"/>
  <c r="U58" i="4"/>
  <c r="R54" i="4"/>
  <c r="U54" i="4" s="1"/>
  <c r="BQ13" i="7"/>
  <c r="AX13" i="7"/>
  <c r="AL13" i="7"/>
  <c r="AP46" i="7"/>
  <c r="AP38" i="7"/>
  <c r="AP37" i="7" s="1"/>
  <c r="BO13" i="7"/>
  <c r="AV13" i="7"/>
  <c r="J534" i="5"/>
  <c r="K532" i="5"/>
  <c r="N38" i="7"/>
  <c r="N37" i="7" s="1"/>
  <c r="N46" i="7"/>
  <c r="AH46" i="7"/>
  <c r="AH38" i="7"/>
  <c r="AH37" i="7" s="1"/>
  <c r="BA38" i="7"/>
  <c r="BA37" i="7" s="1"/>
  <c r="BA46" i="7"/>
  <c r="AF13" i="7"/>
  <c r="P105" i="4"/>
  <c r="S105" i="4" s="1"/>
  <c r="S106" i="4"/>
  <c r="BE38" i="7"/>
  <c r="BE37" i="7" s="1"/>
  <c r="BE46" i="7"/>
  <c r="AM13" i="7"/>
  <c r="AJ38" i="7"/>
  <c r="AJ37" i="7" s="1"/>
  <c r="AJ46" i="7"/>
  <c r="R46" i="7"/>
  <c r="R38" i="7"/>
  <c r="R37" i="7" s="1"/>
  <c r="U13" i="7"/>
  <c r="Q13" i="7"/>
  <c r="N12" i="4"/>
  <c r="S230" i="4"/>
  <c r="U230" i="4"/>
  <c r="AN38" i="7"/>
  <c r="AN37" i="7" s="1"/>
  <c r="AN46" i="7"/>
  <c r="K13" i="7"/>
  <c r="E453" i="5"/>
  <c r="D453" i="5" s="1"/>
  <c r="D454" i="5"/>
  <c r="V38" i="7"/>
  <c r="V37" i="7" s="1"/>
  <c r="V46" i="7"/>
  <c r="S38" i="7"/>
  <c r="S37" i="7" s="1"/>
  <c r="S46" i="7"/>
  <c r="BU38" i="7"/>
  <c r="BU37" i="7" s="1"/>
  <c r="BU46" i="7"/>
  <c r="N532" i="5"/>
  <c r="M534" i="5"/>
  <c r="E258" i="5"/>
  <c r="D258" i="5" s="1"/>
  <c r="D259" i="5"/>
  <c r="N37" i="5"/>
  <c r="M37" i="5" s="1"/>
  <c r="M38" i="5"/>
  <c r="AG38" i="7"/>
  <c r="AG46" i="7"/>
  <c r="G38" i="7"/>
  <c r="G37" i="7" s="1"/>
  <c r="G46" i="7"/>
  <c r="BR13" i="7"/>
  <c r="BJ13" i="7"/>
  <c r="BC13" i="7"/>
  <c r="BL38" i="7"/>
  <c r="BL37" i="7" s="1"/>
  <c r="BL46" i="7"/>
  <c r="R150" i="4"/>
  <c r="S154" i="4"/>
  <c r="U154" i="4"/>
  <c r="M313" i="5"/>
  <c r="N311" i="5"/>
  <c r="AS13" i="7"/>
  <c r="AS11" i="7"/>
  <c r="AS10" i="7" s="1"/>
  <c r="BH11" i="7"/>
  <c r="BH10" i="7" s="1"/>
  <c r="BH13" i="7"/>
  <c r="H206" i="5"/>
  <c r="G206" i="5" s="1"/>
  <c r="G207" i="5"/>
  <c r="AU13" i="7"/>
  <c r="R36" i="4"/>
  <c r="U36" i="4" s="1"/>
  <c r="U188" i="4"/>
  <c r="R187" i="4"/>
  <c r="E310" i="5"/>
  <c r="D310" i="5" s="1"/>
  <c r="D311" i="5"/>
  <c r="P38" i="7"/>
  <c r="P46" i="7"/>
  <c r="BG38" i="7"/>
  <c r="BG37" i="7" s="1"/>
  <c r="BG46" i="7"/>
  <c r="AR13" i="7"/>
  <c r="AR11" i="7"/>
  <c r="AR10" i="7" s="1"/>
  <c r="H336" i="5"/>
  <c r="G336" i="5" s="1"/>
  <c r="G337" i="5"/>
  <c r="H401" i="5"/>
  <c r="G401" i="5" s="1"/>
  <c r="G402" i="5"/>
  <c r="BQ38" i="7"/>
  <c r="BQ37" i="7" s="1"/>
  <c r="BQ46" i="7"/>
  <c r="BV46" i="7"/>
  <c r="BV38" i="7"/>
  <c r="BV37" i="7" s="1"/>
  <c r="BP11" i="7"/>
  <c r="BP10" i="7" s="1"/>
  <c r="BP13" i="7"/>
  <c r="BD13" i="7"/>
  <c r="T13" i="7"/>
  <c r="N14" i="5"/>
  <c r="AK38" i="7"/>
  <c r="AK37" i="7" s="1"/>
  <c r="AK46" i="7"/>
  <c r="G454" i="5"/>
  <c r="H453" i="5"/>
  <c r="G453" i="5" s="1"/>
  <c r="M11" i="7"/>
  <c r="M10" i="7" s="1"/>
  <c r="M13" i="7"/>
  <c r="AZ11" i="7"/>
  <c r="AZ13" i="7"/>
  <c r="AE13" i="7"/>
  <c r="U164" i="4"/>
  <c r="S164" i="4"/>
  <c r="N401" i="5"/>
  <c r="M401" i="5" s="1"/>
  <c r="M402" i="5"/>
  <c r="AZ46" i="7"/>
  <c r="AZ39" i="7"/>
  <c r="Y38" i="7"/>
  <c r="Y46" i="7"/>
  <c r="BS38" i="7"/>
  <c r="BS37" i="7" s="1"/>
  <c r="BS46" i="7"/>
  <c r="AU38" i="7"/>
  <c r="AU37" i="7" s="1"/>
  <c r="AU46" i="7"/>
  <c r="U14" i="4"/>
  <c r="R13" i="4"/>
  <c r="M391" i="5"/>
  <c r="N389" i="5"/>
  <c r="J389" i="5"/>
  <c r="K388" i="5"/>
  <c r="J388" i="5" s="1"/>
  <c r="E14" i="5"/>
  <c r="D15" i="5"/>
  <c r="BK38" i="7"/>
  <c r="BK37" i="7" s="1"/>
  <c r="BK46" i="7"/>
  <c r="S13" i="7"/>
  <c r="S11" i="7"/>
  <c r="S10" i="7" s="1"/>
  <c r="M571" i="5"/>
  <c r="N570" i="5"/>
  <c r="M570" i="5" s="1"/>
  <c r="U68" i="4"/>
  <c r="R67" i="4"/>
  <c r="U67" i="4" s="1"/>
  <c r="D207" i="5"/>
  <c r="E206" i="5"/>
  <c r="D206" i="5" s="1"/>
  <c r="K102" i="5"/>
  <c r="J102" i="5" s="1"/>
  <c r="J103" i="5"/>
  <c r="N194" i="5"/>
  <c r="M196" i="5"/>
  <c r="H38" i="7"/>
  <c r="H46" i="7"/>
  <c r="Z13" i="7"/>
  <c r="BW13" i="7"/>
  <c r="E102" i="5"/>
  <c r="D102" i="5" s="1"/>
  <c r="D103" i="5"/>
  <c r="G94" i="4"/>
  <c r="G93" i="4" s="1"/>
  <c r="BT13" i="7"/>
  <c r="BT11" i="7"/>
  <c r="BT10" i="7" s="1"/>
  <c r="P70" i="4"/>
  <c r="S96" i="4"/>
  <c r="P94" i="4"/>
  <c r="K37" i="5"/>
  <c r="J37" i="5" s="1"/>
  <c r="J38" i="5"/>
  <c r="J68" i="4"/>
  <c r="J67" i="4" s="1"/>
  <c r="J17" i="4"/>
  <c r="BD38" i="7"/>
  <c r="BD37" i="7" s="1"/>
  <c r="BD46" i="7"/>
  <c r="X13" i="7"/>
  <c r="E38" i="7"/>
  <c r="E37" i="7" s="1"/>
  <c r="E46" i="7"/>
  <c r="S151" i="4"/>
  <c r="U151" i="4"/>
  <c r="BF46" i="7"/>
  <c r="BF38" i="7"/>
  <c r="BF37" i="7" s="1"/>
  <c r="H389" i="5"/>
  <c r="G391" i="5"/>
  <c r="Z46" i="7"/>
  <c r="Z38" i="7"/>
  <c r="Z37" i="7" s="1"/>
  <c r="S266" i="4"/>
  <c r="U266" i="4"/>
  <c r="P188" i="4"/>
  <c r="P202" i="4"/>
  <c r="S203" i="4"/>
  <c r="I36" i="4"/>
  <c r="I13" i="4" s="1"/>
  <c r="I12" i="4" s="1"/>
  <c r="I187" i="4"/>
  <c r="I186" i="4" s="1"/>
  <c r="E25" i="5"/>
  <c r="D27" i="5"/>
  <c r="AQ13" i="7"/>
  <c r="AF38" i="7"/>
  <c r="AF37" i="7" s="1"/>
  <c r="AF46" i="7"/>
  <c r="J46" i="7"/>
  <c r="J38" i="7"/>
  <c r="J37" i="7" s="1"/>
  <c r="G17" i="4"/>
  <c r="G13" i="4" s="1"/>
  <c r="G12" i="4" s="1"/>
  <c r="G68" i="4"/>
  <c r="G67" i="4" s="1"/>
  <c r="H14" i="5"/>
  <c r="G15" i="5"/>
  <c r="L14" i="5"/>
  <c r="L12" i="5" s="1"/>
  <c r="L11" i="5" s="1"/>
  <c r="BJ38" i="7"/>
  <c r="BJ37" i="7" s="1"/>
  <c r="BJ46" i="7"/>
  <c r="AI38" i="7"/>
  <c r="AI37" i="7" s="1"/>
  <c r="AI46" i="7"/>
  <c r="E336" i="5"/>
  <c r="D336" i="5" s="1"/>
  <c r="D337" i="5"/>
  <c r="AX46" i="7"/>
  <c r="AX38" i="7"/>
  <c r="AX37" i="7" s="1"/>
  <c r="BH46" i="7"/>
  <c r="BS13" i="7"/>
  <c r="BS11" i="7"/>
  <c r="BS10" i="7" s="1"/>
  <c r="V11" i="7"/>
  <c r="V10" i="7" s="1"/>
  <c r="V13" i="7"/>
  <c r="S15" i="4"/>
  <c r="K570" i="5"/>
  <c r="J570" i="5" s="1"/>
  <c r="J571" i="5"/>
  <c r="BH37" i="7"/>
  <c r="BW38" i="7"/>
  <c r="BW37" i="7" s="1"/>
  <c r="BW46" i="7"/>
  <c r="BA13" i="7"/>
  <c r="BA11" i="7"/>
  <c r="BA10" i="7" s="1"/>
  <c r="BV13" i="7"/>
  <c r="BV11" i="7"/>
  <c r="BV10" i="7" s="1"/>
  <c r="AC13" i="7"/>
  <c r="AA13" i="7"/>
  <c r="U222" i="4"/>
  <c r="S222" i="4"/>
  <c r="D534" i="5"/>
  <c r="E532" i="5"/>
  <c r="H532" i="5"/>
  <c r="G534" i="5"/>
  <c r="G38" i="5"/>
  <c r="H37" i="5"/>
  <c r="G37" i="5" s="1"/>
  <c r="F38" i="7"/>
  <c r="F37" i="7" s="1"/>
  <c r="F46" i="7"/>
  <c r="BU13" i="7"/>
  <c r="BU11" i="7"/>
  <c r="BU10" i="7" s="1"/>
  <c r="BE13" i="7"/>
  <c r="BE11" i="7"/>
  <c r="BE10" i="7" s="1"/>
  <c r="BG11" i="7"/>
  <c r="BG10" i="7" s="1"/>
  <c r="BG13" i="7"/>
  <c r="E37" i="5"/>
  <c r="D37" i="5" s="1"/>
  <c r="D38" i="5"/>
  <c r="BB13" i="7"/>
  <c r="BR38" i="7"/>
  <c r="BR37" i="7" s="1"/>
  <c r="BR46" i="7"/>
  <c r="AY38" i="7"/>
  <c r="AY37" i="7" s="1"/>
  <c r="AY46" i="7"/>
  <c r="AD13" i="7"/>
  <c r="BL13" i="7"/>
  <c r="BL11" i="7"/>
  <c r="BL10" i="7" s="1"/>
  <c r="BC38" i="7"/>
  <c r="BC37" i="7" s="1"/>
  <c r="BC46" i="7"/>
  <c r="N11" i="7"/>
  <c r="N10" i="7" s="1"/>
  <c r="N13" i="7"/>
  <c r="T186" i="4"/>
  <c r="AO38" i="7"/>
  <c r="AO46" i="7"/>
  <c r="I38" i="7"/>
  <c r="I37" i="7" s="1"/>
  <c r="I46" i="7"/>
  <c r="AB13" i="7"/>
  <c r="BP46" i="7"/>
  <c r="O13" i="4"/>
  <c r="O12" i="4" s="1"/>
  <c r="AI13" i="7"/>
  <c r="AI11" i="7"/>
  <c r="AI10" i="7" s="1"/>
  <c r="M17" i="4"/>
  <c r="M68" i="4"/>
  <c r="M67" i="4" s="1"/>
  <c r="T38" i="7"/>
  <c r="T37" i="7" s="1"/>
  <c r="T46" i="7"/>
  <c r="F11" i="7"/>
  <c r="F10" i="7" s="1"/>
  <c r="F13" i="7"/>
  <c r="K25" i="5"/>
  <c r="J27" i="5"/>
  <c r="X38" i="7"/>
  <c r="X37" i="7" s="1"/>
  <c r="X46" i="7"/>
  <c r="K194" i="5"/>
  <c r="J196" i="5"/>
  <c r="O38" i="7"/>
  <c r="O37" i="7" s="1"/>
  <c r="O46" i="7"/>
  <c r="S69" i="4"/>
  <c r="AP11" i="7"/>
  <c r="AP10" i="7" s="1"/>
  <c r="AP13" i="7"/>
  <c r="E193" i="5"/>
  <c r="D193" i="5" s="1"/>
  <c r="D194" i="5"/>
  <c r="P37" i="4"/>
  <c r="S37" i="4" s="1"/>
  <c r="S189" i="4"/>
  <c r="G545" i="5"/>
  <c r="H544" i="5"/>
  <c r="G544" i="5" s="1"/>
  <c r="AE38" i="7"/>
  <c r="AE37" i="7" s="1"/>
  <c r="AE46" i="7"/>
  <c r="S207" i="4"/>
  <c r="P206" i="4"/>
  <c r="S206" i="4" s="1"/>
  <c r="E544" i="5"/>
  <c r="D544" i="5" s="1"/>
  <c r="D545" i="5"/>
  <c r="AT13" i="7"/>
  <c r="BK13" i="7"/>
  <c r="BK11" i="7"/>
  <c r="BK10" i="7" s="1"/>
  <c r="AA38" i="7"/>
  <c r="AA37" i="7" s="1"/>
  <c r="AA46" i="7"/>
  <c r="AW46" i="7"/>
  <c r="AW38" i="7"/>
  <c r="BM13" i="7"/>
  <c r="BF11" i="7"/>
  <c r="BF10" i="7" s="1"/>
  <c r="BF13" i="7"/>
  <c r="G571" i="5"/>
  <c r="H570" i="5"/>
  <c r="G570" i="5" s="1"/>
  <c r="G196" i="5"/>
  <c r="H194" i="5"/>
  <c r="AD38" i="7"/>
  <c r="AD37" i="7" s="1"/>
  <c r="AD46" i="7"/>
  <c r="BN46" i="7"/>
  <c r="BN38" i="7"/>
  <c r="BN37" i="7" s="1"/>
  <c r="BP37" i="7"/>
  <c r="H24" i="5"/>
  <c r="G24" i="5" s="1"/>
  <c r="G25" i="5"/>
  <c r="L11" i="7"/>
  <c r="L10" i="7" s="1"/>
  <c r="L13" i="7"/>
  <c r="K14" i="5"/>
  <c r="J15" i="5"/>
  <c r="K311" i="5"/>
  <c r="J313" i="5"/>
  <c r="G313" i="5"/>
  <c r="H311" i="5"/>
  <c r="D391" i="5"/>
  <c r="E389" i="5"/>
  <c r="K38" i="7"/>
  <c r="K37" i="7" s="1"/>
  <c r="K46" i="7"/>
  <c r="J13" i="7"/>
  <c r="J11" i="7"/>
  <c r="J10" i="7" s="1"/>
  <c r="P54" i="4"/>
  <c r="S54" i="4" s="1"/>
  <c r="J21" i="5"/>
  <c r="AT38" i="7"/>
  <c r="AT37" i="7" s="1"/>
  <c r="AT46" i="7"/>
  <c r="BO38" i="7"/>
  <c r="BO37" i="7" s="1"/>
  <c r="BO46" i="7"/>
  <c r="E16" i="7"/>
  <c r="E14" i="7"/>
  <c r="AH11" i="7"/>
  <c r="AH10" i="7" s="1"/>
  <c r="AH13" i="7"/>
  <c r="AL38" i="7"/>
  <c r="AL37" i="7" s="1"/>
  <c r="AL46" i="7"/>
  <c r="U38" i="7"/>
  <c r="U37" i="7" s="1"/>
  <c r="U46" i="7"/>
  <c r="BN13" i="7"/>
  <c r="BN11" i="7"/>
  <c r="BN10" i="7" s="1"/>
  <c r="W38" i="7"/>
  <c r="W37" i="7" s="1"/>
  <c r="W46" i="7"/>
  <c r="AJ13" i="7"/>
  <c r="AJ11" i="7"/>
  <c r="AJ10" i="7" s="1"/>
  <c r="P270" i="4"/>
  <c r="P266" i="4" s="1"/>
  <c r="P267" i="4"/>
  <c r="S250" i="4"/>
  <c r="U250" i="4"/>
  <c r="N24" i="5"/>
  <c r="M24" i="5" s="1"/>
  <c r="M25" i="5"/>
  <c r="G27" i="5"/>
  <c r="J36" i="4"/>
  <c r="J187" i="4"/>
  <c r="J186" i="4" s="1"/>
  <c r="BB38" i="7"/>
  <c r="BB37" i="7" s="1"/>
  <c r="BB46" i="7"/>
  <c r="E570" i="5"/>
  <c r="D570" i="5" s="1"/>
  <c r="D571" i="5"/>
  <c r="BM38" i="7"/>
  <c r="BM37" i="7" s="1"/>
  <c r="BM46" i="7"/>
  <c r="AM38" i="7"/>
  <c r="AM37" i="7" s="1"/>
  <c r="AM46" i="7"/>
  <c r="G13" i="7"/>
  <c r="G11" i="7"/>
  <c r="G10" i="7" s="1"/>
  <c r="BI11" i="7"/>
  <c r="BI10" i="7" s="1"/>
  <c r="BI13" i="7"/>
  <c r="AK13" i="7"/>
  <c r="AK11" i="7"/>
  <c r="AK10" i="7" s="1"/>
  <c r="S214" i="4"/>
  <c r="S17" i="4"/>
  <c r="K453" i="5"/>
  <c r="J453" i="5" s="1"/>
  <c r="J454" i="5"/>
  <c r="O11" i="7"/>
  <c r="O10" i="7" s="1"/>
  <c r="O13" i="7"/>
  <c r="I13" i="7"/>
  <c r="I11" i="7"/>
  <c r="I10" i="7" s="1"/>
  <c r="U202" i="4"/>
  <c r="R201" i="4"/>
  <c r="U201" i="4" s="1"/>
  <c r="E401" i="5"/>
  <c r="D401" i="5" s="1"/>
  <c r="D402" i="5"/>
  <c r="AV38" i="7"/>
  <c r="AV37" i="7" s="1"/>
  <c r="AV46" i="7"/>
  <c r="AB38" i="7"/>
  <c r="AB37" i="7" s="1"/>
  <c r="AB46" i="7"/>
  <c r="J337" i="5"/>
  <c r="K336" i="5"/>
  <c r="J336" i="5" s="1"/>
  <c r="W11" i="7"/>
  <c r="W10" i="7" s="1"/>
  <c r="W13" i="7"/>
  <c r="R13" i="7"/>
  <c r="R11" i="7"/>
  <c r="R10" i="7" s="1"/>
  <c r="M187" i="4"/>
  <c r="M186" i="4" s="1"/>
  <c r="M36" i="4"/>
  <c r="Q46" i="7"/>
  <c r="Q38" i="7"/>
  <c r="Q37" i="7" s="1"/>
  <c r="AQ38" i="7"/>
  <c r="AQ37" i="7" s="1"/>
  <c r="AQ46" i="7"/>
  <c r="AY11" i="7"/>
  <c r="AY10" i="7" s="1"/>
  <c r="AY13" i="7"/>
  <c r="AN13" i="7"/>
  <c r="AN11" i="7"/>
  <c r="AN10" i="7" s="1"/>
  <c r="AC38" i="7"/>
  <c r="AC37" i="7" s="1"/>
  <c r="AC46" i="7"/>
  <c r="S227" i="4"/>
  <c r="U227" i="4"/>
  <c r="N336" i="5"/>
  <c r="M336" i="5" s="1"/>
  <c r="M337" i="5"/>
  <c r="M27" i="5"/>
  <c r="Q13" i="4"/>
  <c r="BB11" i="7" l="1"/>
  <c r="BB10" i="7" s="1"/>
  <c r="P36" i="4"/>
  <c r="S36" i="4" s="1"/>
  <c r="S188" i="4"/>
  <c r="P187" i="4"/>
  <c r="T11" i="7"/>
  <c r="T10" i="7" s="1"/>
  <c r="BC11" i="7"/>
  <c r="BC10" i="7" s="1"/>
  <c r="K11" i="7"/>
  <c r="K10" i="7" s="1"/>
  <c r="AX11" i="7"/>
  <c r="AX10" i="7" s="1"/>
  <c r="K12" i="5"/>
  <c r="J14" i="5"/>
  <c r="BM11" i="7"/>
  <c r="BM10" i="7" s="1"/>
  <c r="K24" i="5"/>
  <c r="J24" i="5" s="1"/>
  <c r="J25" i="5"/>
  <c r="AO37" i="7"/>
  <c r="AO11" i="7"/>
  <c r="AO10" i="7" s="1"/>
  <c r="G14" i="5"/>
  <c r="H12" i="5"/>
  <c r="AQ11" i="7"/>
  <c r="AQ10" i="7" s="1"/>
  <c r="J13" i="4"/>
  <c r="J12" i="4" s="1"/>
  <c r="AU11" i="7"/>
  <c r="AU10" i="7" s="1"/>
  <c r="N310" i="5"/>
  <c r="M310" i="5" s="1"/>
  <c r="M311" i="5"/>
  <c r="AG37" i="7"/>
  <c r="AG11" i="7"/>
  <c r="AG10" i="7" s="1"/>
  <c r="E388" i="5"/>
  <c r="D388" i="5" s="1"/>
  <c r="D389" i="5"/>
  <c r="AT11" i="7"/>
  <c r="AT10" i="7" s="1"/>
  <c r="AD11" i="7"/>
  <c r="AD10" i="7" s="1"/>
  <c r="H37" i="7"/>
  <c r="H11" i="7"/>
  <c r="H10" i="7" s="1"/>
  <c r="E12" i="5"/>
  <c r="D14" i="5"/>
  <c r="BD11" i="7"/>
  <c r="BD10" i="7" s="1"/>
  <c r="U11" i="7"/>
  <c r="U10" i="7" s="1"/>
  <c r="BO11" i="7"/>
  <c r="BO10" i="7" s="1"/>
  <c r="BQ11" i="7"/>
  <c r="BQ10" i="7" s="1"/>
  <c r="G194" i="5"/>
  <c r="H193" i="5"/>
  <c r="G193" i="5" s="1"/>
  <c r="AW37" i="7"/>
  <c r="AW11" i="7"/>
  <c r="AW10" i="7" s="1"/>
  <c r="AA11" i="7"/>
  <c r="AA10" i="7" s="1"/>
  <c r="E24" i="5"/>
  <c r="D24" i="5" s="1"/>
  <c r="D25" i="5"/>
  <c r="P37" i="7"/>
  <c r="P11" i="7"/>
  <c r="P10" i="7" s="1"/>
  <c r="BJ11" i="7"/>
  <c r="BJ10" i="7" s="1"/>
  <c r="G311" i="5"/>
  <c r="H310" i="5"/>
  <c r="G310" i="5" s="1"/>
  <c r="AB11" i="7"/>
  <c r="AB10" i="7" s="1"/>
  <c r="N193" i="5"/>
  <c r="M193" i="5" s="1"/>
  <c r="M194" i="5"/>
  <c r="T13" i="4"/>
  <c r="Q12" i="4"/>
  <c r="T12" i="4" s="1"/>
  <c r="K193" i="5"/>
  <c r="J193" i="5" s="1"/>
  <c r="J194" i="5"/>
  <c r="AC11" i="7"/>
  <c r="AC10" i="7" s="1"/>
  <c r="X11" i="7"/>
  <c r="X10" i="7" s="1"/>
  <c r="P93" i="4"/>
  <c r="S93" i="4" s="1"/>
  <c r="S94" i="4"/>
  <c r="BW11" i="7"/>
  <c r="BW10" i="7" s="1"/>
  <c r="N388" i="5"/>
  <c r="M388" i="5" s="1"/>
  <c r="M389" i="5"/>
  <c r="S150" i="4"/>
  <c r="U150" i="4"/>
  <c r="BR11" i="7"/>
  <c r="BR10" i="7" s="1"/>
  <c r="AF11" i="7"/>
  <c r="AF10" i="7" s="1"/>
  <c r="J532" i="5"/>
  <c r="K531" i="5"/>
  <c r="J531" i="5" s="1"/>
  <c r="E11" i="7"/>
  <c r="E10" i="7" s="1"/>
  <c r="E13" i="7"/>
  <c r="G532" i="5"/>
  <c r="H531" i="5"/>
  <c r="G531" i="5" s="1"/>
  <c r="H388" i="5"/>
  <c r="G388" i="5" s="1"/>
  <c r="G389" i="5"/>
  <c r="Y37" i="7"/>
  <c r="Y11" i="7"/>
  <c r="Y10" i="7" s="1"/>
  <c r="AE11" i="7"/>
  <c r="AE10" i="7" s="1"/>
  <c r="R186" i="4"/>
  <c r="U186" i="4" s="1"/>
  <c r="U187" i="4"/>
  <c r="AL11" i="7"/>
  <c r="AL10" i="7" s="1"/>
  <c r="J311" i="5"/>
  <c r="K310" i="5"/>
  <c r="J310" i="5" s="1"/>
  <c r="M13" i="4"/>
  <c r="M12" i="4" s="1"/>
  <c r="E531" i="5"/>
  <c r="D531" i="5" s="1"/>
  <c r="D532" i="5"/>
  <c r="P201" i="4"/>
  <c r="S201" i="4" s="1"/>
  <c r="S202" i="4"/>
  <c r="S70" i="4"/>
  <c r="P18" i="4"/>
  <c r="P68" i="4"/>
  <c r="Z11" i="7"/>
  <c r="Z10" i="7" s="1"/>
  <c r="U13" i="4"/>
  <c r="R12" i="4"/>
  <c r="U12" i="4" s="1"/>
  <c r="AZ37" i="7"/>
  <c r="AZ12" i="7"/>
  <c r="AZ10" i="7" s="1"/>
  <c r="M14" i="5"/>
  <c r="N12" i="5"/>
  <c r="N531" i="5"/>
  <c r="M531" i="5" s="1"/>
  <c r="M532" i="5"/>
  <c r="Q11" i="7"/>
  <c r="Q10" i="7" s="1"/>
  <c r="AM11" i="7"/>
  <c r="AM10" i="7" s="1"/>
  <c r="AV11" i="7"/>
  <c r="AV10" i="7" s="1"/>
  <c r="E11" i="5" l="1"/>
  <c r="D11" i="5" s="1"/>
  <c r="D12" i="5"/>
  <c r="P186" i="4"/>
  <c r="S186" i="4" s="1"/>
  <c r="S187" i="4"/>
  <c r="P67" i="4"/>
  <c r="S67" i="4" s="1"/>
  <c r="S68" i="4"/>
  <c r="M12" i="5"/>
  <c r="N11" i="5"/>
  <c r="M11" i="5" s="1"/>
  <c r="S18" i="4"/>
  <c r="P13" i="4"/>
  <c r="H11" i="5"/>
  <c r="G11" i="5" s="1"/>
  <c r="G12" i="5"/>
  <c r="J12" i="5"/>
  <c r="K11" i="5"/>
  <c r="J11" i="5" s="1"/>
  <c r="S13" i="4" l="1"/>
  <c r="P12" i="4"/>
  <c r="S12" i="4" s="1"/>
</calcChain>
</file>

<file path=xl/sharedStrings.xml><?xml version="1.0" encoding="utf-8"?>
<sst xmlns="http://schemas.openxmlformats.org/spreadsheetml/2006/main" count="2726" uniqueCount="760">
  <si>
    <t>Информация о выполнении контрольных событий, предусмотренных Планом реализации государственной программы Воронежской области «Развитие культуры и туризма» на 2020 год</t>
  </si>
  <si>
    <t>(по состоянию на 31.12.2020)</t>
  </si>
  <si>
    <t>План реализации государственной программы утвержден приказом департамента культуры Воронежской области от 06.04.2020 № 204-ОД «Об утверждении Плана реализации государственной программы Воронежской области «Развитие культуры и туризма» на 2020 год» (в ред. от 26.12.2020 № 638-ОД).</t>
  </si>
  <si>
    <t>Статус</t>
  </si>
  <si>
    <t>Наименование подпрограммы, основного мероприятия, контрольного события</t>
  </si>
  <si>
    <t>Исполнитель</t>
  </si>
  <si>
    <r>
      <t xml:space="preserve">Планируемая дата наступления контрольного события </t>
    </r>
    <r>
      <rPr>
        <i/>
        <sz val="14"/>
        <color indexed="8"/>
        <rFont val="Times New Roman"/>
        <family val="1"/>
        <charset val="204"/>
      </rPr>
      <t>согласно утвержденному Плану реализации госпрограммы на 2020 год (в ред. по состоянию на 31.12.2020)</t>
    </r>
  </si>
  <si>
    <t>Фактическая дата наступления контрольного события</t>
  </si>
  <si>
    <t xml:space="preserve">Контрольное событие наступило с нарушением срока (не наступило) </t>
  </si>
  <si>
    <t xml:space="preserve">Комментарии (причины нарушения сроков наступления контрольного события либо ненаступления контрольного события)
</t>
  </si>
  <si>
    <t>ГОСУДАРСТВЕННАЯ ПРОГРАММА «РАЗВИТИЕ КУЛЬТУРЫ И ТУРИЗМА»</t>
  </si>
  <si>
    <t>ПОДПРОГРАММА 1</t>
  </si>
  <si>
    <t>Искусство и наследие</t>
  </si>
  <si>
    <t>х</t>
  </si>
  <si>
    <t>ОСНОВНОЕ МЕРОПРИЯТИЕ 1.1</t>
  </si>
  <si>
    <t>Финансовое обеспечение деятельности подведомственных областных государственных учреждений культуры</t>
  </si>
  <si>
    <t>Контрольное событие 1.1.1</t>
  </si>
  <si>
    <t xml:space="preserve">Департамент культуры Воронежской области </t>
  </si>
  <si>
    <t>Утверждены государственные задания бюджетных и автономных учреждений культуры Воронежской области на финансовое обеспечение выполнения ими государственного задания на оказание государственных услуг (выполнение работ) на 2020 год</t>
  </si>
  <si>
    <t>Контрольное событие 1.1.2</t>
  </si>
  <si>
    <t xml:space="preserve">Заключены соглашения о порядке и условиях предоставления субсидий на финансовое обеспечение выполнения государственных заданий на 2020 год </t>
  </si>
  <si>
    <t>Контрольное событие 1.1.3</t>
  </si>
  <si>
    <t>Предоставлены отчеты бюджетными и автономными учреждениями культуры Воронежской области о выполнении государственных заданий в 2019 году</t>
  </si>
  <si>
    <t>ОСНОВНОЕ МЕРОПРИЯТИЕ 1.2</t>
  </si>
  <si>
    <t>Развитие архивного дела</t>
  </si>
  <si>
    <t>Контрольное событие 1.2.1</t>
  </si>
  <si>
    <t xml:space="preserve">Управление делами Воронежской области </t>
  </si>
  <si>
    <t>Увеличена доля архивных документов, хранящихся в государственных архивах Воронежской области, переведенных в электронную форму до 1,29 %</t>
  </si>
  <si>
    <t>Контрольное событие 1.2.2</t>
  </si>
  <si>
    <t>Проведена работа по восстановлению свойств и долговечности оригиналов архивных документов в объеме 67350 листов.</t>
  </si>
  <si>
    <t>ОСНОВНОЕ МЕРОПРИЯТИЕ 1.3</t>
  </si>
  <si>
    <t>Организация и проведение мероприятий, посвященных значимым событиям российской культуры</t>
  </si>
  <si>
    <t>Контрольное событие 1.3.1</t>
  </si>
  <si>
    <t>Утвержден Перечень мероприятий 2020 года, финансируемых по направлению «Мероприятия в сфере культуры и кинематографии в рамках подпрограммы «Искусство и наследие» государственной программы Воронежской области «Развитие культуры и туризма» (Предоставление субсидий бюджетным, автономным учреждениям  иным некоммерческим организациям)»</t>
  </si>
  <si>
    <t>Контрольное событие 1.3.2</t>
  </si>
  <si>
    <t>Организованы и проведены меропроприятия в соответствии с утвержденным Перечнем мероприятий 2020 года, финансируемых по направлению «Мероприятия в сфере культуры и кинематографии в рамках подпрограммы «Искусство и наследие» государственной программы Воронежской области «Развитие культуры и туризма»</t>
  </si>
  <si>
    <t>ОСНОВНОЕ МЕРОПРИЯТИЕ 1.4</t>
  </si>
  <si>
    <t>Поддержка творческих инициатив населения, а также выдающихся деятелей, организаций в сфере культуры, творческих союзов, в том числе социально ориентированных некоммерческих организаций</t>
  </si>
  <si>
    <t>Контрольное событие 1.4.1</t>
  </si>
  <si>
    <t>Оказана государственная поддержка 16 лучших работников муниципальных учреждений культуры; государственная поддержка 20 лучших муниципальных учреждений культуры.</t>
  </si>
  <si>
    <t>Контрольное событие 1.4.2</t>
  </si>
  <si>
    <t xml:space="preserve">Оказана поддержка творческой деятельности МАУ «Лискинский музыкально-драматический театр», МБУК БГО «Борисоглебский драматический театр им. Н.Г. Чернышевского», МКУК «Драматический театр РАМС» </t>
  </si>
  <si>
    <t>Контрольное событие 1.4.3</t>
  </si>
  <si>
    <t>Оказана поддержка творческой деятельности и произведено техническое оснащение ГБУК ВО «Воронежский государственный театр юного зрителя» и  ГБУК ВО «Воронежский государственный театр кукол имени В.А. Вольховского»</t>
  </si>
  <si>
    <t>Контрольное событие 1.4.4</t>
  </si>
  <si>
    <t>Предоставлены субсидии из областного бюджета социально ориентированным некоммерческим организациям</t>
  </si>
  <si>
    <t>Контрольное событие 1.4.5</t>
  </si>
  <si>
    <t>Присуждены и выплачены премии правительства Воронежской области за особые достижения в учебной и творческой деятельности одаренным учащимся в сфере культуры и искусства по итогам 2019 года</t>
  </si>
  <si>
    <t>ОСНОВНОЕ МЕРОПРИЯТИЕ 1.5</t>
  </si>
  <si>
    <t>Региональный проект «Культурная среда»</t>
  </si>
  <si>
    <t>Контрольное событие 1.5.1</t>
  </si>
  <si>
    <t>Проведены работы по ремонту здания ГБУК ВО «Воронежский государственный театр кукол имени В.А. Вольховского»</t>
  </si>
  <si>
    <t>ОСНОВНОЕ МЕРОПРИЯТИЕ 1.6</t>
  </si>
  <si>
    <t>Региональный проект «Творческие люди»</t>
  </si>
  <si>
    <t>Контрольное событие 1.6.1</t>
  </si>
  <si>
    <t>Предоставлены гранты 3 некоммерческим организациям на творческие проекты, направленные на укрепление российской гражданской идентичности на основе духовно-нравственных и культурных ценностей народов Российской Федерации, включая мероприятия, направленные на популяризацию русского языка и литературы, народных художественных промыслов и ремесел</t>
  </si>
  <si>
    <t>Контрольное событие 1.6.2</t>
  </si>
  <si>
    <t>Предоставлены гранты 3 лучшим любительским творческим коллективам</t>
  </si>
  <si>
    <t>Контрольное событие 1.6.3</t>
  </si>
  <si>
    <t>Организована культурно-познавательная программа для учащихся средних профессиональных образовательных учреждений сферы культуры и искусства Воронежской области</t>
  </si>
  <si>
    <t>ОСНОВНОЕ МЕРОПРИЯТИЕ 1.7</t>
  </si>
  <si>
    <t>Региональный проект «Цифровая культура»</t>
  </si>
  <si>
    <t>Контрольное событие 1.7.1</t>
  </si>
  <si>
    <t>Созданы два виртуальных концертных зала в Калачеевском и Бобровском муниципальных районах</t>
  </si>
  <si>
    <t>ПОДПРОГРАММА 2</t>
  </si>
  <si>
    <t>Образование</t>
  </si>
  <si>
    <t>ОСНОВНОЕ МЕРОПРИЯТИЕ 2.1</t>
  </si>
  <si>
    <t>Развитие образования в сфере культуры</t>
  </si>
  <si>
    <t>Контрольное событие 2.1.1</t>
  </si>
  <si>
    <t xml:space="preserve">Утверждены государственные задания на оказание государственных услуг (выполнение работ) государственных бюджетных организаций, осуществляющих образовательную деятельность по образовательным программам в области культуры и искусства, на 2020 год </t>
  </si>
  <si>
    <t>Контрольное событие 2.1.2</t>
  </si>
  <si>
    <t>Контрольное событие 2.1.3</t>
  </si>
  <si>
    <t>Предоставлены отчеты государственных бюджетных организаций, осуществляющих образовательную деятельность по образовательным программам в области культуры и искусства, о выполнении государственных заданий в 2019 году</t>
  </si>
  <si>
    <t>ОСНОВНОЕ МЕРОПРИЯТИЕ 2.2</t>
  </si>
  <si>
    <t>В 2020 году реализация мероприятия не предусмотрена.</t>
  </si>
  <si>
    <t>ПОДПРОГРАММА 3</t>
  </si>
  <si>
    <t>Обеспечение реализации государственной программы</t>
  </si>
  <si>
    <t>ОСНОВНОЕ МЕРОПРИЯТИЕ 3.1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</si>
  <si>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</si>
  <si>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Контрольное событие 3.1.1</t>
  </si>
  <si>
    <t>Подготовлен отчет о реализации государственной программы Воронежской области «Развитие культуры и туризма» за 2019 год</t>
  </si>
  <si>
    <t>Контрольное событие 3.1.2</t>
  </si>
  <si>
    <t>Подготовлен План реализации государственной программы Воронежской области «Развитие культуры и туризма» на 2020 год</t>
  </si>
  <si>
    <t>Контрольное событие 3.1.3</t>
  </si>
  <si>
    <t>Контрольное событие наступило с нарушением срока на 2 дня</t>
  </si>
  <si>
    <t>В связи с распоряжением правительства Воронежской области от 22.05.2020 № 625-р установлен срок предоставления информации 03.08.2020</t>
  </si>
  <si>
    <t>Подготовлены предложения по объемам бюджетных ассигнований на 2021 – 2023 годы на реализацию государственной программы Воронежской области «Развитие культуры и туризма»</t>
  </si>
  <si>
    <t>Контрольное событие 3.1.4</t>
  </si>
  <si>
    <t>Проведено 4 плановых и внеплановых проверки подведомственных учреждений</t>
  </si>
  <si>
    <t>ОСНОВНОЕ МЕРОПРИЯТИЕ 3.2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</si>
  <si>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</si>
  <si>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Контрольное событие 3.2.1</t>
  </si>
  <si>
    <t xml:space="preserve">Подготовлено и утверждено постановление правительства Воронежской области "О внесении изменений в постановление правительства Воронежской области от 18.12.2013 № 1119" в соответствие с Законом Воронежской области от 20.12.2019 № 154-ОЗ "Об областном бюджете на 2020 год и на плановый период 2021 и 2022 годов"
</t>
  </si>
  <si>
    <t>ОСНОВНОЕ МЕРОПРИЯТИЕ 3.4</t>
  </si>
  <si>
    <t>Финансовое обеспечение КУК ВО «Центр обеспечения деятельности учреждений культуры»</t>
  </si>
  <si>
    <t>Контрольное событие 3.4.1</t>
  </si>
  <si>
    <t xml:space="preserve">Утверждена бюджетная смета КУК ВО «Центр обеспечения деятельности учреждений культуры»
</t>
  </si>
  <si>
    <t>Контрольное событие 3.4.2</t>
  </si>
  <si>
    <t>Осуществлено согласование проектно-сметной документации по объектам культуры, находящимся в областной 
 (муниципальной) собственности, в рамках реализации областной адресной программы капитального ремонта в 2020 году</t>
  </si>
  <si>
    <t>ПОДПРОГРАММА 4</t>
  </si>
  <si>
    <t>Развитие культуры муниципальных образований Воронежской
области</t>
  </si>
  <si>
    <t>ОСНОВНОЕ МЕРОПРИЯТИЕ 4.1</t>
  </si>
  <si>
    <t>Строительство и реконструкция культурно-досуговых учреждений в Воронежской области</t>
  </si>
  <si>
    <t>Контрольное событие 4.1.1</t>
  </si>
  <si>
    <t>Департамент строительной политики Воронежской области</t>
  </si>
  <si>
    <t>Выполнены работы по строительству и реконструкции 4 культурно-досуговых учреждений в Воронежской области:
-Районного дома культуры в п.г.т. Каменка Каменского муниципального района Воронежской области;
- культурно-досугового центра в с. Пески  Поворинского района Воронежской области;
- существующего здания муниципального казенного учреждения культуры Новоусманского муниципального района Воронежской области;
- проектно-изыскательские работы на объекте МКУК "Районный многофункциональный центр культуры и народного творчества г. Поворино Поворинского района"</t>
  </si>
  <si>
    <t>ОСНОВНОЕ МЕРОПРИЯТИЕ 4.2</t>
  </si>
  <si>
    <t>Содействие сохранению и развитию муниципальных учреждений культуры</t>
  </si>
  <si>
    <t>Контрольное событие 4.2.1</t>
  </si>
  <si>
    <t xml:space="preserve">Проведен капитальный ремонт 22 объектов культуры муниципальной собственности в рамках областной адресной программы капитального ремонта </t>
  </si>
  <si>
    <t>Контрольное событие 4.2.2</t>
  </si>
  <si>
    <t xml:space="preserve">Подключены общедоступные муниципальные библиотеки Воронежской области к сети Интернет в 16 муниципальных образованиях Воронежской области </t>
  </si>
  <si>
    <t>Контрольное событие 4.2.3</t>
  </si>
  <si>
    <t>Проведена модернизация материально-технического базы 17 домов культуры в Аннинском, Богучарском, Бутурлиновском, Верхнехавском, Воробьевском, Грибановском, Калачеевском,Каменском, Кантемировском, Лискинском, Павловском, Панинском, Петропавловском, Поворинском, Рамонском, Семилукском, Таловском муниципальных районах</t>
  </si>
  <si>
    <t>ОСНОВНОЕ МЕРОПРИЯТИЕ 4.3</t>
  </si>
  <si>
    <t>Контрольное событие 4.3.1</t>
  </si>
  <si>
    <t>Выполнены работы по строительству 2 домов культуры:
 - Дома культуры в с. Листопадовка Грибановского муниципального района Воронежской области;
- Культурно-досугового центра в с. Каширское Каширского муниципального района Воронежской области</t>
  </si>
  <si>
    <t>Контрольное событие 4.3.2</t>
  </si>
  <si>
    <t>Приобретены 7 передвижных многофункциональных культурных центров (автоклубов) для Богучарского, Верхнехавского, Новохоперскиого, Острогожского, Панинского, Подгоренского, Таловского муниципальных районов.</t>
  </si>
  <si>
    <t>Контрольное событие 4.3.3</t>
  </si>
  <si>
    <t xml:space="preserve">Переоснащены по модельному стандарту две муниципальные библиотеки в г. Воронеж и Эртильском муниципальном районе </t>
  </si>
  <si>
    <t>Контрольное событие 4.3.4</t>
  </si>
  <si>
    <t>Проведен ремонт и оснащение оборудованием библиотек в Новоусманском, Павловском, Эртильском районах.</t>
  </si>
  <si>
    <t>ПОДПРОГРАММА 5</t>
  </si>
  <si>
    <t>Развитие культуры Воронежской области</t>
  </si>
  <si>
    <t>ОСНОВНОЕ МЕРОПРИЯТИЕ 5.1</t>
  </si>
  <si>
    <t>Сохранение и развитие объектов культуры</t>
  </si>
  <si>
    <t>Контрольное событие 5.1.1</t>
  </si>
  <si>
    <t xml:space="preserve">Выполнены работы по строительству, реконструкции и реставрации 7 объектов культуры, культурного наследия Воронежской области в рамках областной адресной инвестиционной программы:
- проектно-изыскательские, строительные работы на объекте историко-культурного центра "Дворцовый комплекс Ольденбургских" (реставрационные работы с приспособлением для своевременного использования объекта культурного наследия регионального значения "Комплекс Ольденбургских";
- проектно-изыскательские, строительные работы на объекте дома с ризалитами в рп Рамонь Воронежской области;
</t>
  </si>
  <si>
    <r>
      <t>.</t>
    </r>
    <r>
      <rPr>
        <sz val="14"/>
        <color indexed="8"/>
        <rFont val="Times New Roman"/>
        <family val="1"/>
        <charset val="204"/>
      </rPr>
      <t>- начало строительства пристройки к основному корпусу Государственного образовательного учреждения среднего профессионального образования "Воронежское художественное училище", г. Воронеж;
проектно-изыскательские работы на объекте государственного бюджетного учреждения культуры Воронежской области "Воронежский государственный театр оперы и балета";
- проектно-изыскательские работы на объекте подсобно-производственного корпуса государственного бюджетного учреждения культуры Воронежской области "Воронежский государственный театр оперы и балета";
- реконструкция нежилого помещения в лит. Б и  благоустройство территории ГБУК ВО "Воронежский областной краеведческий музей" по адресу: г. Воронеж, ул. Ст. Разина, 43;
-  проектно-изыскательские работы на объекте мемориального комплекса "Осетровский плацдарм" в с. Осетровка Верхнемамонского района Воронежской области</t>
    </r>
  </si>
  <si>
    <t>Контрольное событие 5.1.2</t>
  </si>
  <si>
    <t xml:space="preserve">Проведен капитальный ремонт 8 объектов культуры областной  собственности в рамках областной адресной программы капитального ремонта. </t>
  </si>
  <si>
    <t>Контрольное событие 5.1.3</t>
  </si>
  <si>
    <t>Проведены работы по капитальному ремонту АУК ВО «Воронежский концертный зал»</t>
  </si>
  <si>
    <t>Контрольное событие 5.1.4</t>
  </si>
  <si>
    <t>Приобретено оборудование для отдела «Великая Отечественная война 1941-1945 гг.» ГБУК ВО «Воронежский областной краеведческий музей» и ГБУК ВО «Воронежское государственное гастрольно-концертное объединение «Филармония»</t>
  </si>
  <si>
    <t>ПОДПРОГРАММА 6</t>
  </si>
  <si>
    <t>Развитие туризма и рекреации</t>
  </si>
  <si>
    <t>ОСНОВНОЕ МЕРОПРИЯТИЕ 6.1</t>
  </si>
  <si>
    <t xml:space="preserve"> Развитие региональной туристской инфраструктуры, в том числе формирование информационно-навигационной системы в сфере туризма, создание сети туристско-информационных центров</t>
  </si>
  <si>
    <t>Контрольное событие 6.1.1</t>
  </si>
  <si>
    <t xml:space="preserve">Департамент предпринимательства и торговли Воронежской области </t>
  </si>
  <si>
    <t>12-14.03.2020</t>
  </si>
  <si>
    <t>Принято участие в деловой программе XV международной туристской выставки Интурмаркет 2020</t>
  </si>
  <si>
    <t>Контрольное событие 6.1.2</t>
  </si>
  <si>
    <t>-</t>
  </si>
  <si>
    <t>Не наступило</t>
  </si>
  <si>
    <t>В связи с отменой проведения Российского инвестиционного форума в г.Сочи 2020</t>
  </si>
  <si>
    <t>Подписаны Соглашения о сотрудничестве в сфере туризма между правительством Воронежской области и ПАО «Сбербанк России», ООО «Новапорт Холдинг»</t>
  </si>
  <si>
    <t>Контрольное событие 6.1.3</t>
  </si>
  <si>
    <t xml:space="preserve">В связи с корректировкой приоритетов и разработкой национального проекта "Туризм и индустрия гостеприимства" перенесены сроки разработки Стратегии </t>
  </si>
  <si>
    <t>Разработана Стратегия развития туризма в Воронежской области на период до 2035 года</t>
  </si>
  <si>
    <t>ОСНОВНОЕ МЕРОПРИЯТИЕ 6.2</t>
  </si>
  <si>
    <t>Содействие органам местного самоуправления в создании условий для развития туризма</t>
  </si>
  <si>
    <t>Контрольное событие 6.2.1</t>
  </si>
  <si>
    <t xml:space="preserve">На муниципальном уровне проведено мероприятий, направленных на развитие региональной сферы туризма:
</t>
  </si>
  <si>
    <t xml:space="preserve"> - в 1 квартале 2020 года - 17 мероприятий;</t>
  </si>
  <si>
    <t xml:space="preserve"> - во 2 квартале 2020 года - 20 мероприятий;</t>
  </si>
  <si>
    <t>В связи с реализацией мер, направленных на борьбу с распространением коронавирусной инфекции COVID-19, отменены все массовые мероприятия</t>
  </si>
  <si>
    <t xml:space="preserve"> - в 3 квартале 2020 года - 15 мероприятий;</t>
  </si>
  <si>
    <t xml:space="preserve"> - в 4 квартале 2020 года - 16 мероприятий</t>
  </si>
  <si>
    <t>ОСНОВНОЕ МЕРОПРИЯТИЕ 6.3</t>
  </si>
  <si>
    <t>Поддержка субъектов туристской индустрии - юридических лиц и индивидуальных предпринимателей, осуществляющих деятельность по приоритетным направлениям туристской деятельности в сфере внутреннего и въездного туризма</t>
  </si>
  <si>
    <t>Контрольное событие 6.3.1</t>
  </si>
  <si>
    <t>Предоставлены гранты юридическим лицам и индивидуальным предпринимателям, осуществляющим деятельность по приоритетным направлениям туристской деятельности в сфере внутреннего и въездного туризма</t>
  </si>
  <si>
    <t>ОСНОВНОЕ МЕРОПРИЯТИЕ 6.4</t>
  </si>
  <si>
    <t xml:space="preserve"> Поддержка некоммерческих организаций,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</t>
  </si>
  <si>
    <t>Контрольное событие 6.4.1</t>
  </si>
  <si>
    <t>Предоставлена субсидия автономной некоммерческой организации "Центр поддержки предпринимательства Воронежской области" для обеспечения деятельности по развитию туризма в Воронежской области</t>
  </si>
  <si>
    <t>Контрольное событие 6.4.2</t>
  </si>
  <si>
    <t>Предоставлены гранты некоммерческим организациям для реализации проектов по приоритетным направлениям туристской деятельности в сфере внутреннего и въездного туризма.</t>
  </si>
  <si>
    <t>ОСНОВНОЕ МЕРОПРИЯТИЕ 6.5</t>
  </si>
  <si>
    <t>Создание туристско-рекреационного кластера на территории Воронежской области</t>
  </si>
  <si>
    <t>Контрольное событие 6.5.1</t>
  </si>
  <si>
    <t xml:space="preserve">Заключено не менее двух соглашений с потенциальными инвесторами - участниками туристско-рекреационного кластера </t>
  </si>
  <si>
    <t>ПОДПРОГРАММА 7</t>
  </si>
  <si>
    <t>Этнокультурное развитие Воронежской области</t>
  </si>
  <si>
    <t>ОСНОВНОЕ МЕРОПРИЯТИЕ 7.1</t>
  </si>
  <si>
    <t>Совершенствование государственного управления в сфере государственной национальной политики на территории Воронежской области</t>
  </si>
  <si>
    <t>Контрольное событие 7.1.1</t>
  </si>
  <si>
    <t>Организованы и проведены совещания работников органов и учреждений культуры по предупреждению межнациональных конфликтов</t>
  </si>
  <si>
    <t>ОСНОВНОЕ МЕРОПРИЯТИЕ 7.2</t>
  </si>
  <si>
    <t>Этнокультурное развитие народов, проживающих на территории Воронежской области</t>
  </si>
  <si>
    <t>Контрольное событие 7.2.1</t>
  </si>
  <si>
    <t>Организован и проведен в Воробьевском муниципальном районе XIV Всероссийский фестиваль фольклора и ремесел «Русь песенная, Русь мастеровая»</t>
  </si>
  <si>
    <t>Контрольное событие 7.2.2</t>
  </si>
  <si>
    <t>Организован и проведен День народного единства</t>
  </si>
  <si>
    <t>Таблица 8</t>
  </si>
  <si>
    <t>Ответственные за исполнение мероприятий Плана реализации государственной программы Воронежской области 
"Развитие культуры и туризма" 
на 2020 год</t>
  </si>
  <si>
    <t>Наименование государственной программы, подпрограммы, 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</si>
  <si>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</si>
  <si>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</si>
  <si>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 xml:space="preserve">Должность, Ф.И.О. </t>
  </si>
  <si>
    <t>Государственная программа</t>
  </si>
  <si>
    <t>Развитие культуры и туризма</t>
  </si>
  <si>
    <t>Департамент культуры Воронежской области</t>
  </si>
  <si>
    <t>Руководитель департамента 
М.А. Мазур</t>
  </si>
  <si>
    <t>Подпрограмма 1</t>
  </si>
  <si>
    <t>первый заместитель руководителя департамента 
Т.А. Цапина
заместитель руководителя департамета - начальник отдела  М.Н. Карташов</t>
  </si>
  <si>
    <t>начальник отдела 
О.А. Ильина</t>
  </si>
  <si>
    <t>Основное мероприятие 1.1</t>
  </si>
  <si>
    <t>заместитель руководителя департамета - начальник отдела 
М.Н. Карташов
начальник отдела 
А.В. Сергеева</t>
  </si>
  <si>
    <t>Мероприятие 1.1.1</t>
  </si>
  <si>
    <t>Развитие библиотечного дела</t>
  </si>
  <si>
    <t>консультант  
М.С. Паршина</t>
  </si>
  <si>
    <t>Мероприятие 1.1.2</t>
  </si>
  <si>
    <t>Развитие музейного дела</t>
  </si>
  <si>
    <t>ведущий консультант 
А.В. Панова</t>
  </si>
  <si>
    <t>Мероприятие 1.1.3</t>
  </si>
  <si>
    <t>Развитие театрального дела</t>
  </si>
  <si>
    <t xml:space="preserve">ведущий консультант 
Я.С. Чернышова </t>
  </si>
  <si>
    <t>Мероприятие 1.1.4</t>
  </si>
  <si>
    <t xml:space="preserve"> Развитие прочих учреждений культуры и кинематографии</t>
  </si>
  <si>
    <t>заместитель начальника отдела 
Е.И. Макина</t>
  </si>
  <si>
    <t>Основное мероприятие 1.2</t>
  </si>
  <si>
    <t xml:space="preserve"> Развитие архивного дела</t>
  </si>
  <si>
    <t xml:space="preserve">Начальник отдела 
О.А. Ильина </t>
  </si>
  <si>
    <t>Мероприятие 1.2.1</t>
  </si>
  <si>
    <t>Обеспечение деятельности архивных учреждений Воронежской области</t>
  </si>
  <si>
    <t>Начальник отдела 
О.А. Ильина</t>
  </si>
  <si>
    <t xml:space="preserve">Основное мероприятие 1.3
</t>
  </si>
  <si>
    <t xml:space="preserve">первый заместитель руководителя департамента 
Т.А. Цапина
заместитель руководителя департамента - начальник отдела 
М.Н. Карташов
</t>
  </si>
  <si>
    <t xml:space="preserve">Основное мероприятие 1.4
</t>
  </si>
  <si>
    <t>первый заместитель руководителя департамента
Т.А. Цапина
начальник отдела 
А.В. Сергеева</t>
  </si>
  <si>
    <t xml:space="preserve">Основное мероприятие 1.5
</t>
  </si>
  <si>
    <t>Региональный проект "Культурная среда"</t>
  </si>
  <si>
    <t xml:space="preserve">первый заместитель руководителя департамента
Т.А. Цапина
начальник отдела 
Ю.М. Турусов </t>
  </si>
  <si>
    <t xml:space="preserve">Основное мероприятие 1.6
</t>
  </si>
  <si>
    <t>Региональный проект "Творческие люди"</t>
  </si>
  <si>
    <t>первый заместитель руководителя департамента
Т.А. Цапина
заместитель руководителя департамента - начальник отдела 
М.Н. Карташов</t>
  </si>
  <si>
    <t xml:space="preserve">Основное мероприятие 1.7
</t>
  </si>
  <si>
    <t>Региональный проект "Цифровая культура"</t>
  </si>
  <si>
    <t>Подпрограмма 2</t>
  </si>
  <si>
    <t xml:space="preserve">первый заместитель руководителя департамента
Т.А. Цапина </t>
  </si>
  <si>
    <t>Основное мероприятие 2.1</t>
  </si>
  <si>
    <t xml:space="preserve">начальник отдела 
А.В. Сергеева </t>
  </si>
  <si>
    <t>Мероприятие 2.1.1</t>
  </si>
  <si>
    <t>Оказание государственных услуг (выполнение работ) и обеспечение деятельности учреждений образования в сфере культуры</t>
  </si>
  <si>
    <t>Мероприятие 2.1.2</t>
  </si>
  <si>
    <t>Предоставление дополнительного профессионального образования (методическая работа)</t>
  </si>
  <si>
    <t>Основное мероприятие 2.2</t>
  </si>
  <si>
    <t>Подпрограмма 3</t>
  </si>
  <si>
    <t>первый заместитель руководителя департамента 
Т.А. Цапина
заместитель руководителя департамента- начальник отдела 
М.Н. Карташов</t>
  </si>
  <si>
    <t xml:space="preserve">Основное мероприятие 3.1
</t>
  </si>
  <si>
    <t xml:space="preserve">начальник отдела 
И.В. Мелихова
начальник отдела 
В.Ю. Мышковская
 </t>
  </si>
  <si>
    <t xml:space="preserve">Основное мероприятие 3.2
</t>
  </si>
  <si>
    <t xml:space="preserve"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
</t>
  </si>
  <si>
    <t xml:space="preserve">начальник отдела 
И.В. Мелихова
начальник отдела 
В.Ю. Мышковская
</t>
  </si>
  <si>
    <t xml:space="preserve">Основное мероприятие 3.4
</t>
  </si>
  <si>
    <t>Финансовое обеспечение КУК ВО "Центр обеспечения деятельности учреждений культуры"</t>
  </si>
  <si>
    <t>заместитель руководителя департамента- начальник отдела 
М.Н. Карташов</t>
  </si>
  <si>
    <t xml:space="preserve">Подпрограмма 4
</t>
  </si>
  <si>
    <t>Развитие культуры муниципальных образований Воронежской области</t>
  </si>
  <si>
    <t>заместитель руководителя департамента - начальник отдела 
М.Н. Карташов</t>
  </si>
  <si>
    <t xml:space="preserve">начальник отдела 
Ю.М. Турусов </t>
  </si>
  <si>
    <t xml:space="preserve">Основное мероприятие 4.1
</t>
  </si>
  <si>
    <t xml:space="preserve">заместитель начальника отдела 
Е.И. Макина </t>
  </si>
  <si>
    <t>Основное мероприятие 4.2</t>
  </si>
  <si>
    <t xml:space="preserve">Мероприятие 4.2.1
</t>
  </si>
  <si>
    <t>Содействие сохранению существующей сети муниципальных учреждений культуры в Воронежской области</t>
  </si>
  <si>
    <t xml:space="preserve">Мероприятие 4.2.2
</t>
  </si>
  <si>
    <t xml:space="preserve">Модернизация материально-технической базы сельских учреждений культуры в Воронежской области
</t>
  </si>
  <si>
    <t>Основное мероприятие 4.3</t>
  </si>
  <si>
    <t>Подпрограмма 5</t>
  </si>
  <si>
    <t>первый заместитель руководителя департамента 
Т.А. Цапина</t>
  </si>
  <si>
    <t xml:space="preserve">Основное мероприятие 5.1
</t>
  </si>
  <si>
    <t>начальник отдела 
А.В. Сергеева</t>
  </si>
  <si>
    <t xml:space="preserve">Мероприятие 5.1.1 
</t>
  </si>
  <si>
    <t>Строительство, реконструкция и реставрация объектов культуры, культурного наследия Воронежской области</t>
  </si>
  <si>
    <t xml:space="preserve">Мероприятие 5.1.2
</t>
  </si>
  <si>
    <t xml:space="preserve">Сохранение и развитие инфраструктуры областных и муниципальных учреждений культуры
</t>
  </si>
  <si>
    <t xml:space="preserve">Мероприятие 5.1.3
</t>
  </si>
  <si>
    <t>Модернизация творческого и производственного процессов. Укрепление материально-технической базы областных и муниципальных учреждений культуры</t>
  </si>
  <si>
    <t>Подпрограмма 6</t>
  </si>
  <si>
    <t>заместитель руководителя департамента - начальник отдела
А.Ю. Кукин</t>
  </si>
  <si>
    <t>Основное мероприятие 6.1</t>
  </si>
  <si>
    <t>консультант 
Е.А. Ворфоломеева</t>
  </si>
  <si>
    <t xml:space="preserve">Основное мероприятие 6.2
</t>
  </si>
  <si>
    <t xml:space="preserve"> Содействие органам местного самоуправления в создании условий для развития туризма</t>
  </si>
  <si>
    <t>советник 
Г.В. Стародубцева</t>
  </si>
  <si>
    <t xml:space="preserve">Основное мероприятие 6.3
</t>
  </si>
  <si>
    <t xml:space="preserve"> Поддержка субъектов туристской индустрии - юридических лиц и индивидуальных предпринимателей, осуществляющих деятельность по приоритетным направлениям туристской деятельности в сфере внутреннего и въездного туризма</t>
  </si>
  <si>
    <t xml:space="preserve">Основное мероприятие 6.4
</t>
  </si>
  <si>
    <t>Поддержка некоммерческих организаций,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</t>
  </si>
  <si>
    <t xml:space="preserve">Основное мероприятие 6.5
</t>
  </si>
  <si>
    <t>Подпрограмма 7</t>
  </si>
  <si>
    <t>Основное мероприятие 7.1</t>
  </si>
  <si>
    <t>Мероприятие 7.1.1</t>
  </si>
  <si>
    <t>Проведение совещаний работников органов и учреждений культуры по предупреждению межнациональных конфликтов</t>
  </si>
  <si>
    <t>Мероприятие 7.1.2</t>
  </si>
  <si>
    <t xml:space="preserve"> Содействие развитию региональной инфраструктуры этнокультурной сферы</t>
  </si>
  <si>
    <t xml:space="preserve">заместитель начальника отдела 
Е.А. Шевченко </t>
  </si>
  <si>
    <t>Мероприятие 7.1.3.</t>
  </si>
  <si>
    <t>Проведение научно-практических конференций</t>
  </si>
  <si>
    <t>заместитель начальника отдела 
 Е.А. Шевченко</t>
  </si>
  <si>
    <t>Мероприятие 7.1.5</t>
  </si>
  <si>
    <t>Издание печатной продукции о культурно-национальных особенностях населения Воронежской области</t>
  </si>
  <si>
    <t>Основное мероприятие 7.2</t>
  </si>
  <si>
    <t xml:space="preserve">начальник отдела 
А.В. Сергеева 
заместитель начальника отдела 
Е.И. Макина </t>
  </si>
  <si>
    <t>Мероприятие 7.2.1</t>
  </si>
  <si>
    <t>Создание в Воронежской области благоприятных условий для развития этнотуризма</t>
  </si>
  <si>
    <t xml:space="preserve">Создание в Воронежской области благоприятных условий для развития этнотуризма
</t>
  </si>
  <si>
    <t>Мероприятие 7.2.5</t>
  </si>
  <si>
    <t>Поддержка языкового многообразия и гармонизация межнациональных отношений на территории Воронежской области</t>
  </si>
  <si>
    <t>начальник отдела 
А.В. Сергеева 
заместитель начальника отдела 
Е.И. Макина</t>
  </si>
  <si>
    <t>Таблица 9</t>
  </si>
  <si>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</si>
  <si>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</si>
  <si>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"Развитие культуры и туризма"</t>
  </si>
  <si>
    <t>за 2020 год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</si>
  <si>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</si>
  <si>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</si>
  <si>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</si>
  <si>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</si>
  <si>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</si>
  <si>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</si>
  <si>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</si>
  <si>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</si>
  <si>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</si>
  <si>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</si>
  <si>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</si>
  <si>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</si>
  <si>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</si>
  <si>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</si>
  <si>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</si>
  <si>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</si>
  <si>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</si>
  <si>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</si>
  <si>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Увеличение числа посещений организаций культуры по сравнению с базовым 2017 годом</t>
  </si>
  <si>
    <t>У</t>
  </si>
  <si>
    <t>Процент</t>
  </si>
  <si>
    <t>В связи с распространением новой коронавирусной инфекции COVID-19, закрытием учреждений  и ограничением  допуска посетителей в учреждения культуры показатель не выполнен</t>
  </si>
  <si>
    <t>Количество пользователей архивной информацией</t>
  </si>
  <si>
    <t>Человек</t>
  </si>
  <si>
    <t>Увеличение показателя связано с активной работой электронного читального зала Государственного архива.</t>
  </si>
  <si>
    <t>Уровень удовлетворенности населения Воронежской области качеством предоставления государственных и муниципальных услуг в сфере культуры</t>
  </si>
  <si>
    <t>90</t>
  </si>
  <si>
    <t>Доля обучающихся, привлеченных к участию в творческих мероприятиях, проводимых организациями, осуществляющими образовательную деятельность по образовательным программам в области культуры и искусства</t>
  </si>
  <si>
    <t>100</t>
  </si>
  <si>
    <t>Отношение средней заработной платы работников государственных (муниципальных) учреждений культуры и искусства к среднемесячной начисленной заработной плате наемных работников в организациях, у индивидуальных предпринимателей и физических лиц (среднемесячному доходу от трудовой деятельности) по Воронежской области</t>
  </si>
  <si>
    <t>Динамика объема въездного туристского потока на территории Воронежской области, процентов</t>
  </si>
  <si>
    <t>Рост числа участников мероприятий, направленных на этнокультурное развитие народов России и поддержку языкового многообразия к 2013 году</t>
  </si>
  <si>
    <t>Увеличение показателя связано с проведением областного фестиваля "Воронеж многонациональный" в онлайн-формате, в соответствии с показаниями счетчика онлайн-посещений заключительных мероприятий на официальном сайте ВОЦНТиК</t>
  </si>
  <si>
    <t>Доля государственных и муниципальных учреждений сферы культуры, находящихся в ведении Воронежской области и муниципальных образований, в которых действуют попечительские советы с участием в их работе заинтересованных социально ориентированных некоммерческих организаций, в общем числе таких учреждений в сфере культуры</t>
  </si>
  <si>
    <t>Доля средств бюджета Воронежской области, выделяемых негосударственным организациям, в том числе социально ориентированным некоммерческим организациям, на предоставление услуг в сфере культуры, в общем объеме средств бюджета Воронежской области, выделяемых на предоставление услуг в сфере культуры</t>
  </si>
  <si>
    <t>Доля расходов, направляемых на предоставление субсидий социально ориентированным некоммерческим организациям в сфере культуры, в общем объеме расходов бюджета Воронежской области в отчетном году в сфере культуры</t>
  </si>
  <si>
    <t>Количество посещений областных учреждений культуры</t>
  </si>
  <si>
    <t>тысяч человек</t>
  </si>
  <si>
    <t>Количество посещений областных государственных библиотек</t>
  </si>
  <si>
    <t>54.1.</t>
  </si>
  <si>
    <t>Количество посещений областных государственных музеев</t>
  </si>
  <si>
    <t>54.3.</t>
  </si>
  <si>
    <t>Количество посетителей театрально-концертных мероприятий</t>
  </si>
  <si>
    <t>Увеличение численности участников культурно-досуговых мероприятий (по сравнению с предыдущим годом)</t>
  </si>
  <si>
    <t>Количество киновидеофильмов, выданных для демонстрации в киносеть Воронежской области</t>
  </si>
  <si>
    <t>54.13.</t>
  </si>
  <si>
    <t>Единица</t>
  </si>
  <si>
    <t>Снижение количество киновидеофильмов, выданных для демонстрации в киносеть Воронежской области, связано с приостановкой деятельности киноучреждений в связи с распространением новой коронавирусной инфекции COVID-19</t>
  </si>
  <si>
    <t>Доля представленных (во всех формах) зрителю музейных предметов в общем количестве предметов основного фонда</t>
  </si>
  <si>
    <t>22,9</t>
  </si>
  <si>
    <t>Доля российских фильмов в прокате муниципальных кинотеатров</t>
  </si>
  <si>
    <t>47</t>
  </si>
  <si>
    <t>Превышение запланированного значения показателя связано с закупкой преимущественно российских фильмов.</t>
  </si>
  <si>
    <t>Среднее число посещений киносеансов одним жителем в год</t>
  </si>
  <si>
    <t>0,29</t>
  </si>
  <si>
    <t>Уменьшение среднего числа посещений киносеансов связано с приостановкой деятельности киноучреждений в связи с распространением новой коронавирусной инфекции COVID-19</t>
  </si>
  <si>
    <t>Удельный вес суммы государственных контрактов и гражданско-правовых договоров, заключенных государственными учреждениями культуры по итогам проведения конкурентных способов определения поставщиков, в общей сумме государственных контрактов и гражданско-правовых договоров</t>
  </si>
  <si>
    <t>28</t>
  </si>
  <si>
    <t>Доля архивных документов, хранящихся в государственных архивах Воронежской области, переведенных в электронную форму</t>
  </si>
  <si>
    <t>Объем проведенных с начала года реставрационных работ по восстановлению свойств и долговечности оригиналов архивных документов</t>
  </si>
  <si>
    <t>Лист</t>
  </si>
  <si>
    <t>Основное мероприятие 1.3</t>
  </si>
  <si>
    <t>Доля населения, охваченного мероприятиями, посвященными значимым событиям российской культуры</t>
  </si>
  <si>
    <t>В связи с распространением новой коронавирусной инфекции COVID-19 и отменой культурно-массовый мероприятий</t>
  </si>
  <si>
    <t>Основное мероприятие 1.4</t>
  </si>
  <si>
    <t>Количество деятелей культуры, удостоенных почетных званий в области культуры и искусства</t>
  </si>
  <si>
    <t>Количество грантополучателей в области культуры и искусства</t>
  </si>
  <si>
    <t>45</t>
  </si>
  <si>
    <t>Превышение запланированного значения показателя связано с тем, что количество грантов определяется по итогам проведения конкурса</t>
  </si>
  <si>
    <t>Число лучших муниципальных учреждений культуры, находящихся на территориях сельских поселений, которым выплачено денежное поощрение</t>
  </si>
  <si>
    <t>20</t>
  </si>
  <si>
    <t>Количество лучших работников муниципальных учреждений культуры, находящихся на территориях сельских поселений, которым выплачено денежное поощрение</t>
  </si>
  <si>
    <t>16</t>
  </si>
  <si>
    <t>Доля расходов, направляемых на предоставление субсидий социально ориентированным некоммерческим организациям в рамках реализации основного мероприятия 1.4, в общем объеме расходов бюджета Воронежской области в отчетном году в сфере культуры</t>
  </si>
  <si>
    <t>Количество посещений театров по отношению к 2010 году (для детских и кукольных театров Воронежской области)</t>
  </si>
  <si>
    <t>В связи с распространением новой коронавирусной инфекции COVID-19 и ограничением  допуска посетителей в учреждения культуры показатель не выполнен, заключено Доп  соглашение к Соглашению о предоставлении субсидии из федерального бюджета бюджету субъекта Российской Федерации от 16.12.2019 № 054-09-2020-116 от «24» декабря 2020 г. № 054-09-2020-116/3 на корректировку показателя</t>
  </si>
  <si>
    <t>Количество посещений организаций культуры по отношению к уровню 2010 года</t>
  </si>
  <si>
    <t>Количество посещений организаций культуры (профессиональных театров) по отношению к уровню 2010 года (для муниципальных театров в населенных пунктах с численностью населения до 300 тысяч человек)</t>
  </si>
  <si>
    <t>В связи с распространением новой коронавирусной инфекции COVID-19 и ограничением  допуска посетителей в учреждения культуры показатель не выполнен, заключено Доп  соглашение к Соглашению о предоставлении субсидии из федерального бюджета бюджету субъекта Российской Федерации от 16.12.2019 № 054-09-2020-190 от «28» декабря 2020 г. № 054-09-2020-190/2 на корректировку показателя</t>
  </si>
  <si>
    <t>Основное мероприятие 1.5</t>
  </si>
  <si>
    <t xml:space="preserve">Количество капитально отремонтированных детских и кукольных театров
</t>
  </si>
  <si>
    <t xml:space="preserve">Финансирование на реализацию мероприятия выделено в конце 2020 года, контракт заключен 18 декабря 2020 года (сроком выполнения работ до 31.08.2021 года). Cоглашение о предоставлении в 2020 году субсидии из федерального бюджета бюджету
Воронежской области в целях софинансирования расходов на модернизацию театров
юного зрителя и театров кукол
«21» октября 2020 г. № 054-09-2020-477 </t>
  </si>
  <si>
    <t>Основное мероприятие 1.6</t>
  </si>
  <si>
    <t>Количество грантов некоммерческим организациям на творческие проекты, направленные на укрепление российской гражданской идентичности на основе духовно-нравственных и культурных ценностей народов Российской Федерации, включая мероприятия, направленные на популяризацию русского языка и литературы, народных художественных промыслов и ремесел</t>
  </si>
  <si>
    <t xml:space="preserve">Количество специалистов, прошедших повышение квалификации на базе Центров непрерывного образования (нарастающим итогом)
</t>
  </si>
  <si>
    <t xml:space="preserve">Показатель устанавливается Минкультуры РФ. На корректировку показателя заключено Доп соглашение к Соглашению о реализации регионального проекта
«Создание условий для реализации творческого потенциала нации («Творческие люди»)
(Воронежская область)» на территории Воронежской области
«4» декабря 2020 г. № 054-2019-A20039-1/2  </t>
  </si>
  <si>
    <t xml:space="preserve">Количество любительских творческих коллективов, получивших грантовую поддержку (нарастающим итогом)
</t>
  </si>
  <si>
    <t xml:space="preserve">Количество волонтеров, вовлеченных в программу "Волонтеры культуры" (нарастающим итогом)
</t>
  </si>
  <si>
    <t>Показатель устанавливается Минкультуры РФ. Отчетная информация берется в соответствии с данными Единой информационной системы «Добровольцы России»</t>
  </si>
  <si>
    <t>Основное мероприятие 1.7</t>
  </si>
  <si>
    <t xml:space="preserve">Количество созданных виртуальных концертных залов (нарастающим итогом)
</t>
  </si>
  <si>
    <t xml:space="preserve">Количество выставочных проектов, снабженных цифровыми гидами в формате дополненной реальности (нарастающим итогом)
</t>
  </si>
  <si>
    <t xml:space="preserve">Количество онлайн-трансляций мероприятий, размещаемых на портале "Культура. РФ"
</t>
  </si>
  <si>
    <t>Показатель устанавливается Минкультуры РФ. Отчетные данные портала "Культура. РФ"</t>
  </si>
  <si>
    <t xml:space="preserve">Число обращений к цифровым ресурсам в сфере культуры
</t>
  </si>
  <si>
    <t>Тысяч обращений</t>
  </si>
  <si>
    <t>Показатель устанавливается Минкультуры РФ. Показатель перевыполнен вследствии активизации работы учреждений культуры в онлайн-формате в период пандемии</t>
  </si>
  <si>
    <t>Отношение средней заработной платы работников государственных бюджетных организаций, осуществляющих образовательную деятельность по образовательным программам в области культуры и искусства, повышение оплаты труда которых предусмотрено Указом Президента Российской Федерации от 07.05.2012 № 597 «О мероприятиях по реализации государственной социальной политики», к среднемесячной начисленной заработной плате наемных работников в организациях, у индивидуальных предпринимателей и физических лиц (среднемесячному доходу от трудовой деятельности) по Воронежской области</t>
  </si>
  <si>
    <t>Среднегодовой контингент обучающихся по программам среднего профессионального образования сферы культуры и искусства</t>
  </si>
  <si>
    <t>1270</t>
  </si>
  <si>
    <t>Количество работников культуры, прошедших курсы повышения квалификации и получивших документ установленного образца</t>
  </si>
  <si>
    <t xml:space="preserve">Доля неэффективных (нецелевых) расходов, выявленных в ходе контрольных мероприятий, в общем объеме расходов
</t>
  </si>
  <si>
    <t>С</t>
  </si>
  <si>
    <t>Основное мероприятие 3.1</t>
  </si>
  <si>
    <t>Доля государственных служащих департамента культуры Воронежской области, прошедших повышение квалификации в течение последних 3 лет</t>
  </si>
  <si>
    <t>Укомплектованность должностей государственной гражданской службы в департаменте культуры Воронежской области</t>
  </si>
  <si>
    <t>Количество плановых и внеплановых проверок подведомственных учреждений</t>
  </si>
  <si>
    <t>Основное мероприятие 3.2</t>
  </si>
  <si>
    <t>Качество финансового менеджмента департамента культуры Воронежской области</t>
  </si>
  <si>
    <t>Балл</t>
  </si>
  <si>
    <t>Основное мероприятие 3.4</t>
  </si>
  <si>
    <t>Доля согласованных планов закупок, планов-графиков (изменений к ним) к общему объему предоставленных на согласование в КУК ВО «Центр обеспечения деятельности учреждений культуры» учреждениями, в отношении которых департамент культуры Воронежской области осуществляет функции и полномочия учредителя, планов закупок, планов-графиков (изменений к ним)</t>
  </si>
  <si>
    <t>Подпрограмма 4</t>
  </si>
  <si>
    <t>Обеспеченность учреждениями культуры</t>
  </si>
  <si>
    <t>учреждений на 100 тысяч населения</t>
  </si>
  <si>
    <t xml:space="preserve">Невыполнение показателя связано с сокращением сети учреждений культуры </t>
  </si>
  <si>
    <t>Основное мероприятие 4.1</t>
  </si>
  <si>
    <t>Удельный вес населения, участвующего в платных культурно-досуговых мероприятиях, проводимых государственными (муниципальными) учреждениями культуры</t>
  </si>
  <si>
    <t>Количество созданных модельных учреждений культуры в муниципальных районах</t>
  </si>
  <si>
    <t>Количество объектов культуры, в которых осуществлен капитальный ремонт</t>
  </si>
  <si>
    <t xml:space="preserve">Количество организованных внестационарных учреждений культуры
</t>
  </si>
  <si>
    <t>Удельный вес культурно-досуговых учреждений, оснащенных современным оборудованием</t>
  </si>
  <si>
    <t>Количество книговыдач на 1 жителя</t>
  </si>
  <si>
    <t>В связи с распространением новой коронавирусной инфекции COVID-19 и ограничением  допуска посетителей в учреждения культуры показатель не выполнен</t>
  </si>
  <si>
    <t>Количество библиотек, проведших мероприятия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оцифровки, получивших доступ к сети Интернет</t>
  </si>
  <si>
    <t>Охват населения библиотечным обслуживанием</t>
  </si>
  <si>
    <t>Снижение показателя связано с оптимизацией библиотечной сети, произошло уменьшение сети по сравнению с 2019 годом на 7 библиотек</t>
  </si>
  <si>
    <t>Доля модельных библиотек в структуре библиотечной сети Воронежской области</t>
  </si>
  <si>
    <t>1,8</t>
  </si>
  <si>
    <t>Количество посещений библиотек (на 1 жителя в год)</t>
  </si>
  <si>
    <t>Средняя численность участников клубных формирований в расчете на одну тысячу человек</t>
  </si>
  <si>
    <t>Доля образовательных организаций культуры, оснащенных материально-техническим оборудованием (с учетом детских школ искусств) , в общем количестве организаций, осуществляющих образовательную деятельность по образовательным программам в области культуры и искусства</t>
  </si>
  <si>
    <t>28,9</t>
  </si>
  <si>
    <t>Обеспеченность общедоступными библиотеками</t>
  </si>
  <si>
    <t>Снижение показателя связано с оптимизацией библиотечной сети на 7 библиотек в 2020 году</t>
  </si>
  <si>
    <t>Обеспеченность учреждениями культурно-досугового типа</t>
  </si>
  <si>
    <t>33</t>
  </si>
  <si>
    <t xml:space="preserve">Увеличение на 15 % числа посещений организаций культуры
</t>
  </si>
  <si>
    <t>Тыс. посещений</t>
  </si>
  <si>
    <t>Количество созданных (реконструированных) и капитально отремонтированных объектов организаций культуры (нарастающим итогом)</t>
  </si>
  <si>
    <t>Количество организаций культуры, получивших современное оборудование</t>
  </si>
  <si>
    <t>Показатель устанавливается Минкультуры РФ. На корректировку показателя заключено Доп соглашение к Соглашению о реализации регионального проекта
«Обеспечение качественно нового уровня развития инфраструктуры культуры
(«Культурная среда») (Воронежская область)» на территории Воронежской области
«20» ноября 2020 г. № 054-2019-A10039-1/4</t>
  </si>
  <si>
    <t xml:space="preserve">Количество переоснащенных муниципальных библиотек по модельному стандарту
</t>
  </si>
  <si>
    <t>Доля населения, охваченного мероприятиями в сфере культуры, в общей численности населения</t>
  </si>
  <si>
    <t>Основное мероприятие 5.1</t>
  </si>
  <si>
    <t>Доля областных учреждений культуры, обеспеченных современным оборудованием</t>
  </si>
  <si>
    <t xml:space="preserve">Доля введенных в эксплуатацию объектов культуры областной собственности в общем количестве объектов культуры областной собственности, подлежащих завершению (вводу в эксплуатацию) в отчетном году
</t>
  </si>
  <si>
    <t>Объем въездного туристского потока</t>
  </si>
  <si>
    <t>в том числе количество иностранных туристов, посетивших Воронежскую область</t>
  </si>
  <si>
    <t>Развитие региональной туристской инфраструктуры, в том числе формирование информационно-навигационной системы в сфере туризма, создание сети туристско-информационных центров</t>
  </si>
  <si>
    <t>Объем платных туристских услуг, оказанных населению</t>
  </si>
  <si>
    <t>млн. рублей</t>
  </si>
  <si>
    <t>Основное мероприятие 6.2</t>
  </si>
  <si>
    <t>Содействие органам местного самоуправления в  создании условий для развития туризма</t>
  </si>
  <si>
    <t>Количество мероприятий, проводимых на муниципальном уровне, направленных на развитие региональной сферы туризма</t>
  </si>
  <si>
    <t>Превышение запланированного значения показателя связано с проведением большего количества мероприятий в 1 и 4 кварталах 2020 года</t>
  </si>
  <si>
    <t>Основное мероприятие 6.3</t>
  </si>
  <si>
    <t>Количество создаваемых рабочих мест</t>
  </si>
  <si>
    <t>Превышение запланированного значения показателя связано с увеличением количества предоставленных грантов для развития материально-технической базы объектов сельского туризма, которое определяется по итогам проведения конкурса.</t>
  </si>
  <si>
    <t>Основное мероприятие 6.4</t>
  </si>
  <si>
    <t>Количество мероприятий, направленных на продвижение туристических ресурсов Воронежской области</t>
  </si>
  <si>
    <t xml:space="preserve">Превышение запланированного значения показателя связано с тем, что количество грантов определяется по итогам проведения конкурсаи соответственно связано в последующем с количеством проведенных мероприятий </t>
  </si>
  <si>
    <t xml:space="preserve">Количество мероприятий, проведенных некоммерческими организациями - получателями государственной поддержки, по приоритетным направлениям туристской деятельности в сфере внутреннего и въездного туризма
</t>
  </si>
  <si>
    <t xml:space="preserve">Превышение запланированного значения показателя связано с тем, что количество грантов определяется по итогам проведения конкурса и соответственно связано в последующем с количеством проведенных мероприятий </t>
  </si>
  <si>
    <t>Основное мероприятие 6.5</t>
  </si>
  <si>
    <t>Создание туристско-рекреационного кластера на территории Рамонского муниципального района и городского округа город Воронеж</t>
  </si>
  <si>
    <t>Доходы от предоставляемых услуг в коллективных средствах размещения (без НДС, акцизов и аналогичных платежей)</t>
  </si>
  <si>
    <t>Уровень толерантного отношения к представителям другой национальности</t>
  </si>
  <si>
    <t>Количество участников совещаний, конференций, круглых столов, посвященных межэтническим и межкультурным проблемам</t>
  </si>
  <si>
    <t>Численность участников мероприятий, направленных на этнокультурное развитие народов России и поддержку языкового многообразия</t>
  </si>
  <si>
    <t>Таблица 10</t>
  </si>
  <si>
    <t>Отчёт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</si>
  <si>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</si>
  <si>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по состоянию на 31.12.2020 года</t>
  </si>
  <si>
    <t>Наименование государственной</t>
  </si>
  <si>
    <t>Ожидаемый непосредственный</t>
  </si>
  <si>
    <t>Исполнительный орган</t>
  </si>
  <si>
    <t>Код бюджетной</t>
  </si>
  <si>
    <t>Бюджетные ассигнования на реализацию государственной программы, тыс. рублей</t>
  </si>
  <si>
    <t>Уровень освоения бюджетных ассигнований, %</t>
  </si>
  <si>
    <t>программы, подпрограммы, основного мероприятия, мероприятия</t>
  </si>
  <si>
    <t>результат реализации государственной программы, подпрограммы (краткое описание). Содержание основного</t>
  </si>
  <si>
    <t>государственной власти Воронежской области - главный распорядитель средств областного</t>
  </si>
  <si>
    <t>классификации (в соответствии с законом Воронежской области об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</si>
  <si>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</si>
  <si>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</si>
  <si>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</si>
  <si>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</si>
  <si>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мероприятия (мероприятия) в</t>
  </si>
  <si>
    <t>бюджета (далее - ГРБС)</t>
  </si>
  <si>
    <t>областном бюджете)</t>
  </si>
  <si>
    <t>всего</t>
  </si>
  <si>
    <t>в том числе по источникам:</t>
  </si>
  <si>
    <t>соответствии с утвержденным на текущий год Планом</t>
  </si>
  <si>
    <t>федеральный бюджет</t>
  </si>
  <si>
    <t>областной бюджет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</si>
  <si>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</si>
  <si>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</si>
  <si>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</si>
  <si>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</si>
  <si>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</si>
  <si>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</si>
  <si>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</si>
  <si>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</si>
  <si>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</si>
  <si>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Всего, в том числе в разрезе ГРБС</t>
  </si>
  <si>
    <t>865.0704.1120100590.600</t>
  </si>
  <si>
    <t>865.0704.1150170750.600</t>
  </si>
  <si>
    <t>865.0709.1120100590.600</t>
  </si>
  <si>
    <t>865.0801.1110100590.100</t>
  </si>
  <si>
    <t>865.0801.1110100590.200</t>
  </si>
  <si>
    <t>865.0801.1110100590.600</t>
  </si>
  <si>
    <t>865.0801.1110100590.800</t>
  </si>
  <si>
    <t>865.0801.1110372230.600</t>
  </si>
  <si>
    <t>865.0801.1110472240.300</t>
  </si>
  <si>
    <t>865.0801.1110472250.600</t>
  </si>
  <si>
    <t>865.0801.11104R4660.500</t>
  </si>
  <si>
    <t>865.0801.11104R5170.600</t>
  </si>
  <si>
    <t>865.0801.11104R5190.500</t>
  </si>
  <si>
    <t>865.0801.111A272230.600</t>
  </si>
  <si>
    <t>865.0801.111A272250.600</t>
  </si>
  <si>
    <t>865.0801.111A278900.500</t>
  </si>
  <si>
    <t>865.0801.111A354530.500</t>
  </si>
  <si>
    <t>865.0801.111A378560.500</t>
  </si>
  <si>
    <t>865.0801.1130400590.100</t>
  </si>
  <si>
    <t>865.0801.1130400590.200</t>
  </si>
  <si>
    <t>865.0801.1130400590.800</t>
  </si>
  <si>
    <t>865.0801.1130270200.200</t>
  </si>
  <si>
    <t>865.0801.1140278750.500</t>
  </si>
  <si>
    <t>865.0801.11402R4670.500</t>
  </si>
  <si>
    <t>865.0801.11402R5190.500</t>
  </si>
  <si>
    <t>865.0801.114A154540.500</t>
  </si>
  <si>
    <t>865.0801.114А155190.500</t>
  </si>
  <si>
    <t>865.0801.114А178160.500</t>
  </si>
  <si>
    <t>865.0801.1150100590.600</t>
  </si>
  <si>
    <t>865.0801.1150170750.600</t>
  </si>
  <si>
    <t>865.0801.1170200590.600</t>
  </si>
  <si>
    <t>865.0801.11702R5160.600</t>
  </si>
  <si>
    <t>865.0804.1130172010.100</t>
  </si>
  <si>
    <t>865.0804.1130172010.200</t>
  </si>
  <si>
    <t>865.0804.113015549F.100</t>
  </si>
  <si>
    <t>Департамент предпринимательства и торговли Воронежской области</t>
  </si>
  <si>
    <t>829.0412.1160170240.200</t>
  </si>
  <si>
    <t>829.0412.1160370140.800</t>
  </si>
  <si>
    <t>829.0412.1160470240.600</t>
  </si>
  <si>
    <t>829.0412.1160471640.600</t>
  </si>
  <si>
    <t>820.0801.111А154560.200</t>
  </si>
  <si>
    <t>820.0801.111А1Д4560.200</t>
  </si>
  <si>
    <t>820.0801.1150170750.200</t>
  </si>
  <si>
    <t>820.0804.1140178100.500</t>
  </si>
  <si>
    <t>820.0804.114A1Д5190.500</t>
  </si>
  <si>
    <t>820.0804.114А155190.500</t>
  </si>
  <si>
    <t>820.0804.1150140090.400</t>
  </si>
  <si>
    <t>Управление делами Воронежской области</t>
  </si>
  <si>
    <t>814.0113.1110200590.100</t>
  </si>
  <si>
    <t>814.0113.1110200590.200</t>
  </si>
  <si>
    <t>814.0113.1110200590.800</t>
  </si>
  <si>
    <t>Достижение в 2020 году плановых значений целевых показателей подпрограммы</t>
  </si>
  <si>
    <t>Содержание и обеспечение деятельности областных подведомственных учреждений культуры</t>
  </si>
  <si>
    <t>Содержание и обеспечение деятельности областных государственных библиотек</t>
  </si>
  <si>
    <t>Содержание и обеспечение деятельности областных государственных музеев</t>
  </si>
  <si>
    <t>Содержание и обеспечение деятельности подведомственных театрально-концертных учреждений</t>
  </si>
  <si>
    <t>Развитие прочих учреждений культуры и кинематографии</t>
  </si>
  <si>
    <t>Содержание и обеспечение деятельности ГБУК ВО «Журнал «Подъём», ГБУК ВО «Воронежский областной центр народного творчества и кино»</t>
  </si>
  <si>
    <t>Исполнение социально-правовых запросов граждан; совершенствование условий доступа граждан к информации архивов, в том числе посредством электронных запросов через глобальную сеть Интернет; реставрация и страховое копирование особо ценных архивных документов; упорядочение документов, входящих в состав Архивного фонда Российской Федерации.
Обеспечение деятельности архивных учреждений Воронежской области.</t>
  </si>
  <si>
    <t>Содержание и обеспечение деятельности подведомственных архивных учреждений</t>
  </si>
  <si>
    <t>Осуществение финансирование мероприятий, посвященных значимым событиям Российской культуры, и мероприятий, проводимых оргкомитетом «Победа»</t>
  </si>
  <si>
    <t>Выплата ежемесячных премий заслуженным работникам культуры в соответствии с указами губернатора Воронежской области «О присвоении почетных званий Воронежской области», Исаевской премии молодым литераторам, Платоновской премии в области литературы и искусства, государственная поддержка одаренных учащихся. Осуществление на конкурсной основе государственной поддержки художественных коллективов, творческих союзов и организаций культуры, в том числе социально ориентированных некоммерческих организацияий, реализующих программы (проекты) по сохранению, созданию, распространению и освоению культурных ценностей в сфере изобразительного искусства, музыкального, театрального искусства, народного творчества, способствующие формированию единого культурного пространства, созданию культурных ценностей, сохранению культурного наследия Воронежской области. Поддержка творческой деятельности муниципальных театров в населенных пунктах с численностью населения до 300 тысяч человек (в рамках мероприятия оказывается поддержка оказывается творческой деятельности и укрепление материально-технической базы муниципального казенного учреждения культуры городского поселения город Россошь Воронежской области Драматический театр «РАМС» (программа «Комплексное развитие моногородов Воронежской области»). Поддержка творческой деятельности и техническое оснащение детских и кукольных театров. Государственная поддержка 16 лучших работников муниципальных учреждений культуры; государственная поддержка 20 лучших муниципальных учреждений культуры.</t>
  </si>
  <si>
    <t>Реализация мероприятий национального проекта «Культура», направленного на решение задач Указа Президента Российской Федерации от 07.05.2018 № 204 «О национальных целях и стратегических задачах развития Российской Федерации на период до 2024 года». 
Ремонт здания ГБУК ВО «Воронежский государственный театр кукол имени В.А. Вольховского».</t>
  </si>
  <si>
    <t>Реализация мероприятий национального проекта «Культура», направленного на решение задач Указа Президента Российской Федерации от 07.05.2018 № 204 «О национальных целях и стратегических задачах развития Российской Федерации на период до 2024 года». 
Гранты 3 некоммерческим организациям на творческие проекты, направленные на укрепление российской гражданской идентичности на основе духовно-нравственных и культурных ценностей народов Российской Федерации, включая мероприятия, направленные на популяризацию русского языка и литературы, народных художественных промыслов и ремесел. Гранты 3 лучшим любительским творческим коллективам. Организация культурно-познавательной программы для учащихся средних профессиональных образовательных учреждений сферы культуры и искусства Воронежской области.</t>
  </si>
  <si>
    <t>Реализация мероприятий национального проекта «Культура», направленного на решение задач Указа Президента Российской Федерации от 07.05.2018 № 204 «О национальных целях и стратегических задачах развития Российской Федерации на период до 2024 года». 
Создание двух виртуальных концертных залов в Калачеевском и Бобровском муниципальных районах.</t>
  </si>
  <si>
    <t>Предоставление среднего профессионального образования: реализация образовательных программ среднего профессионального образования в соответствии с государственными образовательными стандартами; оказание дополнительных образовательных услуг в соответствии с уставами и лицензиями на право осуществления образовательной деятельности</t>
  </si>
  <si>
    <t>Содержание и обеспечение деятельности подведомственных учреждений образования в сфере культуры</t>
  </si>
  <si>
    <t>Содержание и обеспечение деятельности ГБОУ ДПО ВО «Учебно-методический центр»</t>
  </si>
  <si>
    <t>Содержание и обеспечение деятельности аппарата департамента культуры Воронежской области.</t>
  </si>
  <si>
    <t xml:space="preserve">Проведение независимой оценки качества условий оказания услуг организациями культуры в Воронежской области. </t>
  </si>
  <si>
    <t>Обеспечение деятельности КУК ВО «Центр обеспечения деятельности учреждений культуры»</t>
  </si>
  <si>
    <t>Выполнение работ на следующих объектах капитального строительства муниципальной собственности Воронежской области:
- районный дом культуры в п.г. т. Каменка Каменского муниципального района Воронежской области (включая ПИР);
- реконструкция существующего здания муниципального казенного учреждения культуры Новоусманского муниципального района Воронежской области «Межпоселенческий центр досуга» (II очередь)  (включая ПИР);
- строительство МКУК «Районный многофункциональный центр культуры и народного творчества г. Поворино Поворинского района» (включая ПИР);
- строительство культурно-досугового центра в с. Пески Поворинского района (включая ПИР)</t>
  </si>
  <si>
    <t>Сохранение существующей сети муниципальных учреждений культуры, повышение эффективности и качества предоставляемых культурных услуг, техническое переоснащение муниципальных учреждений культуры, сохранение традиционной народной культуры, формирование эффективной кадровой политики, оказание финансовой поддержки монопрофильным муниципальным образованиям (моногородам) Воронежской области</t>
  </si>
  <si>
    <t>Мероприятие 4.2.1</t>
  </si>
  <si>
    <t>Капитальный ремонт 23 объектов культуры муниципальной собственности в рамках областной адресной программы капитального ремонта.</t>
  </si>
  <si>
    <t>Мероприятие 4.2.2</t>
  </si>
  <si>
    <t>Модернизация материально-технической базы сельских учреждений культуры в Воронежской области</t>
  </si>
  <si>
    <t>Подключение общедоступных муниципальных библиотек Воронежской области к сети Интернет и развитие системы библиотечного дела с учетом задачи расширения информационных технологий и оцифровки в 16 муниципальных образованиях Воронежской области. 
Модернизация материально-технического базы 17 домов культуры в Аннинском, Богучарском, Бутурлиновском, Верхнехавском, Воробьевском, Грибановском, Калачеевском, Каменском, Кантемировском, Лискинском, Павловском, Панинском, Петропавловском, Поворинском, Рамонском, Семилукском, Таловском муниципальных районах.</t>
  </si>
  <si>
    <t>Реализация мероприятий национального проекта «Культура», направленного на решение задач Указа Президента Российской Федерации от 07.05.2018 № 204 «О национальных целях и стратегических задачах развития Российской Федерации на период до 2024 года».
Строительство 2 домов культуры в с. Каширское Каширского района и в с. Листопадовка Грибановского района. 
Приобретение 7 передвижных многофункциональных культурных центров (автоклубов) для Богучарского, Верхнехавского, Новохоперскиого, Острогожского, Панинского, Подгоренского, Таловского муниципальных районов.
Переоснащение по модельному стандарту двух муниципальных библиотек в г. Воронеж и Эртильском муниципальном районе за счет средств федерального бюджета. Ремонт и оснащение оборудованием библиотек в Новоусманском, Павловском, Эртильском районах.</t>
  </si>
  <si>
    <t>Строительство, реконструкция и реставрация объектов культуры, культурного наследия Воронежской области, развитие и модернизация инфраструктуры отрасли, укрепление материально-технической базы областных учреждений культуры</t>
  </si>
  <si>
    <t>Мероприятие 5.1.1</t>
  </si>
  <si>
    <t>Выполнение работ на следующих объектах капитального строительства государственной собственности Воронежской области:
- Историко-культурный центр «Дворцовый комплекс Ольденбургских» (реставрационные работы с приспособлением для современного использования объекта культурного наследия регионального значения «Комплекс Ольденбургских»)  (включая ПИР);
- Дом с ризалитами в рп Рамонь Воронежской области (включая ПИР);
- Строительство пристройки к основному корпусу Государственного образовательного учреждения среднего профессионального образования «Воронежское художественное училище», г. Воронеж (включая ПИР) - Здание государственного бюджетного учреждения культуры Воронежской области «Воронежский государственный театр оперы и балета» (включая ПИР);
- Подсобно-производственный корпус государственного бюджетного учреждения культуры Воронежской области «Воронежский государственный теарт оперы и балета» (включая ПИР);
- Реконструкция нежилого помещения в лит. Б и благоустройство территории ГБУК ВО «Воронежский областной краеведческий музей» по адресу: г. Воронеж, ул. Ст. Разина, 43 (включая ПИР);
- Мемориальный комплекс «Осетровский плацдарм» в с. Осетровка Верхнемамонского района Воронежской области (включая ПИР)</t>
  </si>
  <si>
    <t>Мероприятие 5.1.2</t>
  </si>
  <si>
    <t>Сохранение и развитие инфраструктуры областных учреждений культуры</t>
  </si>
  <si>
    <t>Капитальный ремонт 9 объектов культуры областной собственности в рамках областной адресной программы капитального ремонта.</t>
  </si>
  <si>
    <t>Мероприятие 5.1.3</t>
  </si>
  <si>
    <t>Модернизация творческого и производственного процессов. Укрепление материально-технической базы областных учреждений культуры</t>
  </si>
  <si>
    <t>Укрепление материально-технической базы отдела «Великая Отечественная война 1941-1945 гг. » ГБУК ВО «Воронежский областной краеведческий музей» и ГБУК ВО «Воронежское государственное гастрольно-концертное объединение «Филармония».</t>
  </si>
  <si>
    <t>1. Производство и размещение в СМИ (региональных, федеральных) и в сети Интернет видеороликов/фильмов, посвященных туристским ресурсам Воронежской области.
2. Обеспечение участия представителей региона в выставках, форумах, конгрессах, семинарах и иных презентационных, конгрессных, деловых и культурно-массовых мероприятиях, посвященных вопросам развития отечественной туриндустрии и инвестиционной деятельности в сфере туризма.
3. Разработка и продвижение туристских брендов региона и брендов отдельных туристских продуктов.
4. Формирование информационно-навигационной системы Воронежской области, в том числе изготовление, размещение и обслуживание наружной рекламы; формирование системы навигации и ориентирования в сфере туризма (информационных знаков, конструкций, сооружений, технических приспособлений и других носителей, предназначенных для распространения информации); создание и обеспечение деятельности интернет-ресурсов (порталов, сайтов и др.), программных приложений для мобильных устройств, электронно-сервисных сетей, осуществляющих информационную поддержку региональной туристской отрасли.
5. Внедрение российских высокотехнологичных информационно-коммуникационных разработок в туризме, в том числе аудио-, радио- и медиагидов, QR-кодов.
6. Разработка и внедрение программных продуктов, в том числе для сбора и анализа статистический информации в сфере туризма.
7. Оказание содействия в развитии региональной сети туристско-информационных центров различных форм собственности.
8. Проведение социологических и маркетинговых исследований.</t>
  </si>
  <si>
    <t>Предоставление на конкурсной основе грантов для развития материально-технической базы объектов сельского туризма.</t>
  </si>
  <si>
    <t>1. Предоставление автономной некоммерческой организации «Центр поддержки предпринимательства Воронежской области» субсидии для обеспечения деятельности по развитию туризма в Воронежской области. 
2. Предоставление на конкурсной основе грантов для реализации проектов по приоритетным направлениям туристской деятельности в сфере внутреннего и въездного туризма.</t>
  </si>
  <si>
    <t>Возрождение, развитие и сохранение традиционной самобытной казачьей культуры и музыкально-песенного творчества. 
Формирование межкультурного диалога, профилактика национальной, расовой и религиозной неприязни, воспитание разных социальных групп в духе миролюбия, толерантности, веротерпимости.
Формирование у молодежи сознательного и бережного отношения к родному языку, его истории, национальной самобытности и особенностям его современного состояния</t>
  </si>
  <si>
    <t xml:space="preserve"> Проведение Дня народного единства, областного фестиваля «Воронеж многонациональный»</t>
  </si>
  <si>
    <t>Таблица 11</t>
  </si>
  <si>
    <t>Отчет о выполнении Плана реализации государственной программы Воронежской области</t>
  </si>
  <si>
    <t>по статьям расходов по состоянию на 31.12.2020 года</t>
  </si>
  <si>
    <t>Наименование статей расходов</t>
  </si>
  <si>
    <t>Всего, в том числе:</t>
  </si>
  <si>
    <t>Государственные капитальные вложения, всего</t>
  </si>
  <si>
    <t>из них:</t>
  </si>
  <si>
    <t>Государственные капитальные вложения (объекты капитального строительства и недвижимое имущество), из них:</t>
  </si>
  <si>
    <t>бюджетные инвестиции на финансирование объектов областной собственности</t>
  </si>
  <si>
    <t>бюджетные инвестиции на приобретение недвижимого имущества в областную собственность</t>
  </si>
  <si>
    <t>субсидии БУ, АУ, ГУПам на финансирование объектов областной собственности</t>
  </si>
  <si>
    <t>субсидии БУ, АУ, ГУПам на приобретение недвижимого имущества в областную собственность</t>
  </si>
  <si>
    <t>субсидии местным бюджетам на софинансирование объектов муниципальной собственности</t>
  </si>
  <si>
    <t>субсидии местным бюджетам на приобретение недвижимого имущества в муниципальную собственность</t>
  </si>
  <si>
    <t>Государственные капитальные вложения (за исключением объектов капитального строительства и объектов недвижимого имущества)</t>
  </si>
  <si>
    <t>НИОКР</t>
  </si>
  <si>
    <t>ПРОЧИЕ расходы</t>
  </si>
  <si>
    <r>
      <t xml:space="preserve">Региональный проект "Культурная среда" 
</t>
    </r>
    <r>
      <rPr>
        <i/>
        <sz val="14"/>
        <rFont val="Times New Roman"/>
        <family val="1"/>
        <charset val="204"/>
      </rPr>
      <t>(В 2020 году реализация мероприятия не предусмотрена)</t>
    </r>
  </si>
  <si>
    <t xml:space="preserve">Подпрограмма 4 </t>
  </si>
  <si>
    <t xml:space="preserve">Развитие культуры муниципальных образований Воронежской
области
</t>
  </si>
  <si>
    <t xml:space="preserve">Модернизация творческого и производственного процессов. Укрепление материально-технической базы областных и муниципальных учреждений культуры
</t>
  </si>
  <si>
    <t xml:space="preserve">Развитие региональной туристской инфраструктуры, в том числе формирование информационно-навигационной системы в сфере туризма, создание сети туристско-информационных центров
</t>
  </si>
  <si>
    <t xml:space="preserve">Основное мероприятие 6.2 </t>
  </si>
  <si>
    <t xml:space="preserve">Основное мероприятие 6.3 </t>
  </si>
  <si>
    <t xml:space="preserve"> Поддержка субъектов туристской индустрии - юридических лиц и индивидуальных предпринимателей, осуществляющих деятельность по приоритетным направлениям туристской деятельности в сфере внутреннего и въездного туризма
</t>
  </si>
  <si>
    <t xml:space="preserve">Основное мероприятие 6.4 </t>
  </si>
  <si>
    <t xml:space="preserve">Основное мероприятие 6.5 </t>
  </si>
  <si>
    <t xml:space="preserve">Создание туристско-рекреационного кластера на территории Воронежской области
</t>
  </si>
  <si>
    <t xml:space="preserve">Этнокультурное развитие народов, проживающих на территории Воронежской области
</t>
  </si>
  <si>
    <t xml:space="preserve">Поддержка языкового многообразия и гармонизация межнациональных отношений на территории Воронежской области
</t>
  </si>
  <si>
    <t>Информация о расходах федерального, областного и местных бюджетов, бюджетов территориальных государственных внебюджетных фондов, юридических и физических лиц на реализацию целей государственной программы Воронежской области</t>
  </si>
  <si>
    <t>по состоянию на 01.10.2020 года</t>
  </si>
  <si>
    <t>тыс. рублей</t>
  </si>
  <si>
    <t>Наименование госпрограммы, подпрограммы, основного мероприятия, мероприятия</t>
  </si>
  <si>
    <t>Источники ресурсного обеспечения</t>
  </si>
  <si>
    <t>Расходы за отчетный период</t>
  </si>
  <si>
    <t>предусмотрено на год</t>
  </si>
  <si>
    <t>фактически профинансировано</t>
  </si>
  <si>
    <t>всего, в том числе:</t>
  </si>
  <si>
    <t>областной бюджет (бюджетные ассигнования, предусмотренные законом Воронежской области об областном бюджете, всего)</t>
  </si>
  <si>
    <t>- федеральный бюджет</t>
  </si>
  <si>
    <t>- областной бюджет</t>
  </si>
  <si>
    <t>местный бюджет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</si>
  <si>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— исполнителями</t>
  </si>
  <si>
    <t>Информация</t>
  </si>
  <si>
    <t>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</t>
  </si>
  <si>
    <t>в разрезе муниципальных образований Воронежской области по состоянию на 01.10.2020 года</t>
  </si>
  <si>
    <t>тыс.руб.</t>
  </si>
  <si>
    <t>Наименование *</t>
  </si>
  <si>
    <t>Бюджетные ассигнования согласно бюджетной росписи расходов областного бюджета на отчетную дату текущего года (далее - план)</t>
  </si>
  <si>
    <t>Кассовое исполнение, на отчетную дату нарастающим итогом  (далее - факт)</t>
  </si>
  <si>
    <t>в том числе по муниципальным районам и городским округам Воронежской области</t>
  </si>
  <si>
    <t>Нераспределено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</si>
  <si>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</si>
  <si>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</si>
  <si>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</si>
  <si>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</si>
  <si>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</si>
  <si>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</si>
  <si>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Воробьевский</t>
  </si>
  <si>
    <t>Грибановский</t>
  </si>
  <si>
    <t>Калачеевский</t>
  </si>
  <si>
    <t>Каменский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</si>
  <si>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</si>
  <si>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</si>
  <si>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</si>
  <si>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</si>
  <si>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</si>
  <si>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Новохоперский</t>
  </si>
  <si>
    <t>Ольховатский</t>
  </si>
  <si>
    <t>Острогожский</t>
  </si>
  <si>
    <t>Павловский</t>
  </si>
  <si>
    <t>Панинский</t>
  </si>
  <si>
    <t>Петропавловский</t>
  </si>
  <si>
    <t>Поворинский</t>
  </si>
  <si>
    <t>Подгоренский</t>
  </si>
  <si>
    <t>Рамонский</t>
  </si>
  <si>
    <t>Репьевский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</si>
  <si>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</si>
  <si>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</si>
  <si>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</si>
  <si>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</si>
  <si>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</si>
  <si>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</si>
  <si>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>Борисоглебский городской округ</t>
  </si>
  <si>
    <t>Городской округ город Нововоронеж</t>
  </si>
  <si>
    <t>Городской округ город Воронеж</t>
  </si>
  <si>
    <t>Факт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</si>
  <si>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</si>
  <si>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</si>
  <si>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</si>
  <si>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</si>
  <si>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</si>
  <si>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</si>
  <si>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</si>
  <si>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</si>
  <si>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</si>
  <si>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</si>
  <si>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</si>
  <si>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</si>
  <si>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</si>
  <si>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</si>
  <si>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</si>
  <si>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</si>
  <si>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</si>
  <si>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</si>
  <si>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</si>
  <si>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</si>
  <si>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</si>
  <si>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</si>
  <si>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</si>
  <si>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</si>
  <si>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</si>
  <si>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</si>
  <si>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</si>
  <si>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</si>
  <si>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</si>
  <si>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</si>
  <si>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</si>
  <si>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</si>
  <si>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</si>
  <si>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</si>
  <si>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</si>
  <si>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</si>
  <si>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</si>
  <si>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</si>
  <si>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</si>
  <si>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</si>
  <si>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</si>
  <si>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</si>
  <si>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</si>
  <si>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</si>
  <si>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</si>
  <si>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</si>
  <si>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</si>
  <si>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</si>
  <si>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</si>
  <si>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</si>
  <si>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Субсидии на государственную поддержку лучших работников сельских учреждений культуры</t>
  </si>
  <si>
    <t>Субсидии на государственную поддержку лучших сельских учреждений культуры</t>
  </si>
  <si>
    <t>Субсидии на поддержку творческой деятельности и укрепление материально-технической базы муниципальных театров в населенных пунктах с численностью населения до 300 тысяч человек</t>
  </si>
  <si>
    <t>Субсидии местным бюджетам на софинансирование объектов капитального строительства муниципальной собственности в рамках областной адресной инвестиционной программы</t>
  </si>
  <si>
    <t>Субсидии муниципальным образованиям на реализацию мероприятий областной адресной программы капитального ремонта</t>
  </si>
  <si>
    <t>Субсидии  на обеспечение развития и укрепления материально-технической базы домов культуры в населенных пунктах с числом жителей до 50 тысяч человек</t>
  </si>
  <si>
    <t>Субсидии на подключение муниципальных общедоступных библиотек и государственных центральных библиотек в субъектах Российской Федерации к информационно-телекоммуникационной сети "Интернет" и развитие библиотечного дела с учетом задачи расширения информационных технологий и оцифровки</t>
  </si>
  <si>
    <t>Субсидии на приобретение подвижных многофункциональных культурных центров (автоклубов)</t>
  </si>
  <si>
    <t>Субсидии на строительство культурно-досуговых учреждений в сельской местности</t>
  </si>
  <si>
    <t>* Указывается наименование государственной программы, подпрограммы, основного мероприятия, мероприятия, в рамках которых предусмотрены субсидии из федерального и областного бюджетов местным бюджетам согласно бюджетной росписи расходов, наименование субсидии, код бюджетной классификации (в соответствии с законом Воронежской области об областном бюджете или согласно бюджетной росписи расходов)</t>
  </si>
  <si>
    <t>В связи с распространением новой коронавирусной инфекции COVID-19, закрытием музеев</t>
  </si>
  <si>
    <t>Невыполнение показателя связано с уходом в декретный отпусков сотрудника департамента</t>
  </si>
  <si>
    <t>В связи с распространением новой коронавирусной инфекции COVID-19, закрытием учреждений культуры и ограничением  допуска посетителей в учреждения культуры показатель не достигнут. Значение показателя снижено Минкультуры РФ по всем субъектам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</si>
</sst>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\-??_р_._-;_-@_-"/>
    <numFmt numFmtId="165" formatCode="#,##0.0"/>
    <numFmt numFmtId="166" formatCode="##\ ###\ ##0.00"/>
    <numFmt numFmtId="167" formatCode="0.0"/>
  </numFmts>
  <fonts count="33">
    <font>
      <sz val="10"/>
      <name val="Arial Cyr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8"/>
      <color indexed="8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sz val="14"/>
      <color indexed="9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b/>
      <i/>
      <sz val="26"/>
      <name val="Times New Roman"/>
      <family val="1"/>
      <charset val="204"/>
    </font>
    <font>
      <sz val="26"/>
      <color indexed="8"/>
      <name val="Times New Roman"/>
      <family val="1"/>
      <charset val="204"/>
    </font>
    <font>
      <sz val="12"/>
      <color indexed="8"/>
      <name val="Times New Roman"/>
      <family val="2"/>
      <charset val="204"/>
    </font>
    <font>
      <sz val="10"/>
      <color indexed="54"/>
      <name val="Ubuntu"/>
      <family val="2"/>
      <charset val="204"/>
    </font>
    <font>
      <sz val="12"/>
      <color indexed="54"/>
      <name val="Times New Roman"/>
      <family val="2"/>
      <charset val="204"/>
    </font>
    <font>
      <sz val="10"/>
      <color indexed="8"/>
      <name val="Ubuntu"/>
      <family val="2"/>
      <charset val="204"/>
    </font>
    <font>
      <sz val="14"/>
      <color indexed="8"/>
      <name val="Times New Roman"/>
      <family val="2"/>
      <charset val="204"/>
    </font>
    <font>
      <b/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1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1"/>
      <color indexed="8"/>
      <name val="Times New Roman"/>
      <family val="2"/>
      <charset val="204"/>
    </font>
    <font>
      <sz val="10"/>
      <name val="Arial Cyr"/>
      <family val="2"/>
      <charset val="204"/>
    </font>
    <font>
      <sz val="8"/>
      <color indexed="8"/>
      <name val="Times New Roman"/>
      <family val="1"/>
      <charset val="204"/>
    </font>
    <font>
      <sz val="10"/>
      <color indexed="5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4" fontId="1" fillId="2" borderId="1">
      <alignment horizontal="right" vertical="top" shrinkToFi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164" fontId="27" fillId="0" borderId="0" applyFill="0" applyBorder="0" applyAlignment="0" applyProtection="0"/>
    <xf numFmtId="164" fontId="27" fillId="0" borderId="0" applyFill="0" applyBorder="0" applyAlignment="0" applyProtection="0"/>
  </cellStyleXfs>
  <cellXfs count="195">
    <xf numFmtId="0" fontId="0" fillId="0" borderId="0" xfId="0"/>
    <xf numFmtId="0" fontId="0" fillId="0" borderId="0" xfId="0" applyFill="1"/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7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vertical="center" wrapText="1"/>
    </xf>
    <xf numFmtId="14" fontId="7" fillId="0" borderId="3" xfId="0" applyNumberFormat="1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14" fontId="7" fillId="0" borderId="5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0" borderId="2" xfId="0" applyFill="1" applyBorder="1"/>
    <xf numFmtId="0" fontId="7" fillId="0" borderId="2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0" xfId="0" applyFill="1"/>
    <xf numFmtId="0" fontId="17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/>
    <xf numFmtId="0" fontId="14" fillId="2" borderId="4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0" fillId="2" borderId="5" xfId="0" applyFill="1" applyBorder="1" applyAlignment="1"/>
    <xf numFmtId="0" fontId="14" fillId="2" borderId="5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/>
    <xf numFmtId="0" fontId="14" fillId="2" borderId="3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4" fontId="19" fillId="2" borderId="2" xfId="0" applyNumberFormat="1" applyFont="1" applyFill="1" applyBorder="1" applyAlignment="1">
      <alignment horizontal="center" wrapText="1"/>
    </xf>
    <xf numFmtId="0" fontId="20" fillId="2" borderId="3" xfId="0" applyFont="1" applyFill="1" applyBorder="1" applyAlignment="1">
      <alignment horizontal="left" vertical="top" wrapText="1"/>
    </xf>
    <xf numFmtId="4" fontId="20" fillId="2" borderId="2" xfId="0" applyNumberFormat="1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left" vertical="top" wrapText="1"/>
    </xf>
    <xf numFmtId="4" fontId="14" fillId="2" borderId="2" xfId="0" applyNumberFormat="1" applyFont="1" applyFill="1" applyBorder="1" applyAlignment="1">
      <alignment horizontal="center" wrapText="1"/>
    </xf>
    <xf numFmtId="4" fontId="21" fillId="2" borderId="2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wrapText="1"/>
    </xf>
    <xf numFmtId="2" fontId="22" fillId="2" borderId="6" xfId="0" applyNumberFormat="1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wrapText="1"/>
    </xf>
    <xf numFmtId="2" fontId="14" fillId="2" borderId="2" xfId="0" applyNumberFormat="1" applyFont="1" applyFill="1" applyBorder="1" applyAlignment="1">
      <alignment horizontal="center" wrapText="1"/>
    </xf>
    <xf numFmtId="4" fontId="14" fillId="2" borderId="2" xfId="0" applyNumberFormat="1" applyFont="1" applyFill="1" applyBorder="1" applyAlignment="1">
      <alignment horizontal="center" vertical="top" wrapText="1"/>
    </xf>
    <xf numFmtId="2" fontId="14" fillId="2" borderId="2" xfId="0" applyNumberFormat="1" applyFont="1" applyFill="1" applyBorder="1" applyAlignment="1">
      <alignment horizontal="center" vertical="top" wrapText="1"/>
    </xf>
    <xf numFmtId="165" fontId="23" fillId="2" borderId="2" xfId="0" applyNumberFormat="1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center" wrapText="1"/>
    </xf>
    <xf numFmtId="4" fontId="21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4" fontId="3" fillId="2" borderId="2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4" fillId="0" borderId="2" xfId="0" applyFont="1" applyFill="1" applyBorder="1" applyAlignment="1">
      <alignment vertical="center" wrapText="1"/>
    </xf>
    <xf numFmtId="165" fontId="24" fillId="0" borderId="2" xfId="0" applyNumberFormat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wrapText="1"/>
    </xf>
    <xf numFmtId="0" fontId="24" fillId="0" borderId="3" xfId="0" applyFont="1" applyFill="1" applyBorder="1" applyAlignment="1">
      <alignment wrapText="1"/>
    </xf>
    <xf numFmtId="165" fontId="24" fillId="0" borderId="3" xfId="0" applyNumberFormat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wrapText="1"/>
    </xf>
    <xf numFmtId="165" fontId="2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18" fillId="2" borderId="2" xfId="0" applyNumberFormat="1" applyFont="1" applyFill="1" applyBorder="1" applyAlignment="1">
      <alignment horizont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65" fontId="14" fillId="2" borderId="2" xfId="0" applyNumberFormat="1" applyFont="1" applyFill="1" applyBorder="1" applyAlignment="1">
      <alignment horizontal="center" vertical="center" wrapText="1"/>
    </xf>
    <xf numFmtId="4" fontId="18" fillId="0" borderId="2" xfId="0" applyNumberFormat="1" applyFont="1" applyFill="1" applyBorder="1" applyAlignment="1">
      <alignment horizontal="center" wrapText="1"/>
    </xf>
    <xf numFmtId="0" fontId="25" fillId="0" borderId="2" xfId="0" applyFont="1" applyFill="1" applyBorder="1" applyAlignment="1">
      <alignment vertical="center" wrapText="1"/>
    </xf>
    <xf numFmtId="0" fontId="25" fillId="2" borderId="2" xfId="0" applyFont="1" applyFill="1" applyBorder="1" applyAlignment="1">
      <alignment wrapText="1"/>
    </xf>
    <xf numFmtId="165" fontId="25" fillId="2" borderId="2" xfId="0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wrapText="1"/>
    </xf>
    <xf numFmtId="165" fontId="24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0" fontId="4" fillId="2" borderId="0" xfId="14" applyFill="1"/>
    <xf numFmtId="0" fontId="17" fillId="2" borderId="0" xfId="14" applyFont="1" applyFill="1" applyBorder="1" applyAlignment="1">
      <alignment vertical="center" wrapText="1"/>
    </xf>
    <xf numFmtId="0" fontId="14" fillId="2" borderId="0" xfId="14" applyFont="1" applyFill="1" applyBorder="1" applyAlignment="1">
      <alignment vertical="center" wrapText="1"/>
    </xf>
    <xf numFmtId="0" fontId="4" fillId="2" borderId="7" xfId="14" applyFill="1" applyBorder="1" applyAlignment="1"/>
    <xf numFmtId="0" fontId="26" fillId="2" borderId="0" xfId="14" applyFont="1" applyFill="1" applyBorder="1" applyAlignment="1"/>
    <xf numFmtId="0" fontId="3" fillId="0" borderId="0" xfId="0" applyFont="1" applyFill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center" vertical="top" wrapText="1"/>
    </xf>
    <xf numFmtId="167" fontId="14" fillId="0" borderId="2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vertical="top"/>
    </xf>
    <xf numFmtId="0" fontId="14" fillId="0" borderId="3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center" vertical="top" wrapText="1"/>
    </xf>
    <xf numFmtId="0" fontId="14" fillId="2" borderId="8" xfId="14" applyFont="1" applyFill="1" applyBorder="1" applyAlignment="1">
      <alignment horizontal="center" vertical="center" wrapText="1"/>
    </xf>
    <xf numFmtId="0" fontId="14" fillId="2" borderId="8" xfId="14" applyFont="1" applyFill="1" applyBorder="1" applyAlignment="1">
      <alignment horizontal="center" vertical="center"/>
    </xf>
    <xf numFmtId="0" fontId="21" fillId="2" borderId="8" xfId="14" applyFont="1" applyFill="1" applyBorder="1" applyAlignment="1">
      <alignment horizontal="left" vertical="top" wrapText="1"/>
    </xf>
    <xf numFmtId="0" fontId="21" fillId="2" borderId="0" xfId="14" applyFont="1" applyFill="1"/>
    <xf numFmtId="167" fontId="3" fillId="2" borderId="8" xfId="0" applyNumberFormat="1" applyFont="1" applyFill="1" applyBorder="1"/>
    <xf numFmtId="167" fontId="21" fillId="2" borderId="8" xfId="14" applyNumberFormat="1" applyFont="1" applyFill="1" applyBorder="1" applyAlignment="1">
      <alignment horizontal="center" wrapText="1"/>
    </xf>
    <xf numFmtId="165" fontId="5" fillId="0" borderId="8" xfId="0" applyNumberFormat="1" applyFont="1" applyFill="1" applyBorder="1" applyAlignment="1">
      <alignment horizontal="right"/>
    </xf>
    <xf numFmtId="0" fontId="28" fillId="0" borderId="0" xfId="14" applyFont="1" applyFill="1"/>
    <xf numFmtId="0" fontId="29" fillId="0" borderId="0" xfId="14" applyFont="1" applyFill="1" applyBorder="1" applyAlignment="1">
      <alignment vertical="center" wrapText="1"/>
    </xf>
    <xf numFmtId="0" fontId="30" fillId="0" borderId="0" xfId="14" applyFont="1" applyFill="1" applyBorder="1" applyAlignment="1">
      <alignment horizontal="right" vertical="center" wrapText="1"/>
    </xf>
    <xf numFmtId="0" fontId="21" fillId="0" borderId="2" xfId="14" applyFont="1" applyFill="1" applyBorder="1" applyAlignment="1">
      <alignment horizontal="center" vertical="center"/>
    </xf>
    <xf numFmtId="167" fontId="7" fillId="0" borderId="8" xfId="14" applyNumberFormat="1" applyFont="1" applyFill="1" applyBorder="1" applyAlignment="1">
      <alignment horizontal="center" vertical="center" wrapText="1"/>
    </xf>
    <xf numFmtId="0" fontId="21" fillId="0" borderId="9" xfId="14" applyFont="1" applyFill="1" applyBorder="1" applyAlignment="1">
      <alignment horizontal="center" vertical="center"/>
    </xf>
    <xf numFmtId="167" fontId="7" fillId="0" borderId="8" xfId="14" applyNumberFormat="1" applyFont="1" applyFill="1" applyBorder="1" applyAlignment="1">
      <alignment horizontal="center" vertical="center"/>
    </xf>
    <xf numFmtId="0" fontId="19" fillId="0" borderId="9" xfId="14" applyFont="1" applyFill="1" applyBorder="1" applyAlignment="1">
      <alignment horizontal="left" vertical="top" wrapText="1"/>
    </xf>
    <xf numFmtId="0" fontId="32" fillId="0" borderId="9" xfId="14" applyFont="1" applyFill="1" applyBorder="1" applyAlignment="1">
      <alignment horizontal="left" vertical="top" wrapText="1"/>
    </xf>
    <xf numFmtId="165" fontId="7" fillId="0" borderId="8" xfId="0" applyNumberFormat="1" applyFont="1" applyFill="1" applyBorder="1" applyAlignment="1">
      <alignment horizontal="right" wrapText="1"/>
    </xf>
    <xf numFmtId="0" fontId="31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5" fillId="0" borderId="2" xfId="7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7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9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25" fillId="2" borderId="2" xfId="0" applyFont="1" applyFill="1" applyBorder="1" applyAlignment="1">
      <alignment horizontal="center" vertical="top" wrapText="1"/>
    </xf>
    <xf numFmtId="0" fontId="25" fillId="2" borderId="2" xfId="2" applyFont="1" applyFill="1" applyBorder="1" applyAlignment="1">
      <alignment horizontal="center" vertical="top" wrapText="1"/>
    </xf>
    <xf numFmtId="0" fontId="24" fillId="2" borderId="2" xfId="0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center" vertical="top" wrapText="1"/>
    </xf>
    <xf numFmtId="0" fontId="21" fillId="0" borderId="0" xfId="14" applyFont="1" applyFill="1" applyBorder="1" applyAlignment="1">
      <alignment horizontal="center" vertical="center" wrapText="1"/>
    </xf>
    <xf numFmtId="0" fontId="21" fillId="0" borderId="0" xfId="14" applyFont="1" applyFill="1" applyBorder="1" applyAlignment="1">
      <alignment horizontal="center" vertical="top"/>
    </xf>
    <xf numFmtId="0" fontId="21" fillId="0" borderId="2" xfId="14" applyFont="1" applyFill="1" applyBorder="1" applyAlignment="1">
      <alignment horizontal="center" vertical="center"/>
    </xf>
    <xf numFmtId="0" fontId="21" fillId="0" borderId="2" xfId="14" applyFont="1" applyFill="1" applyBorder="1" applyAlignment="1">
      <alignment horizontal="center" vertical="center" wrapText="1"/>
    </xf>
    <xf numFmtId="0" fontId="21" fillId="0" borderId="9" xfId="14" applyFont="1" applyFill="1" applyBorder="1" applyAlignment="1">
      <alignment horizontal="center" vertical="center" wrapText="1"/>
    </xf>
    <xf numFmtId="0" fontId="21" fillId="0" borderId="3" xfId="14" applyFont="1" applyFill="1" applyBorder="1" applyAlignment="1">
      <alignment horizontal="center" vertical="center"/>
    </xf>
    <xf numFmtId="0" fontId="21" fillId="0" borderId="3" xfId="14" applyFont="1" applyFill="1" applyBorder="1" applyAlignment="1">
      <alignment horizontal="left" vertical="top" wrapText="1"/>
    </xf>
    <xf numFmtId="0" fontId="21" fillId="0" borderId="2" xfId="14" applyFont="1" applyFill="1" applyBorder="1" applyAlignment="1">
      <alignment horizontal="left" vertical="top" wrapText="1"/>
    </xf>
    <xf numFmtId="0" fontId="21" fillId="0" borderId="4" xfId="14" applyFont="1" applyFill="1" applyBorder="1" applyAlignment="1">
      <alignment horizontal="left" vertical="top" wrapText="1"/>
    </xf>
    <xf numFmtId="0" fontId="21" fillId="0" borderId="5" xfId="14" applyFont="1" applyFill="1" applyBorder="1" applyAlignment="1">
      <alignment horizontal="left" vertical="top" wrapText="1"/>
    </xf>
    <xf numFmtId="0" fontId="14" fillId="2" borderId="8" xfId="14" applyFont="1" applyFill="1" applyBorder="1" applyAlignment="1">
      <alignment horizontal="center" vertical="center" wrapText="1"/>
    </xf>
    <xf numFmtId="0" fontId="14" fillId="2" borderId="8" xfId="14" applyFont="1" applyFill="1" applyBorder="1" applyAlignment="1">
      <alignment vertical="center"/>
    </xf>
    <xf numFmtId="0" fontId="14" fillId="2" borderId="8" xfId="14" applyFont="1" applyFill="1" applyBorder="1" applyAlignment="1">
      <alignment horizontal="center" vertical="center"/>
    </xf>
    <xf numFmtId="0" fontId="21" fillId="2" borderId="8" xfId="14" applyFont="1" applyFill="1" applyBorder="1" applyAlignment="1">
      <alignment horizontal="left" vertical="top" wrapText="1"/>
    </xf>
  </cellXfs>
  <cellStyles count="17">
    <cellStyle name="ex64" xfId="1"/>
    <cellStyle name="Обычный" xfId="0" builtinId="0"/>
    <cellStyle name="Обычный 2" xfId="2"/>
    <cellStyle name="Обычный 2 2" xfId="3"/>
    <cellStyle name="Обычный 2 2 2" xfId="4"/>
    <cellStyle name="Обычный 2 2 2 2" xfId="5"/>
    <cellStyle name="Обычный 2 2 3" xfId="6"/>
    <cellStyle name="Обычный 2 2 4" xfId="7"/>
    <cellStyle name="Обычный 2 3" xfId="8"/>
    <cellStyle name="Обычный 2 4" xfId="9"/>
    <cellStyle name="Обычный 2 5" xfId="10"/>
    <cellStyle name="Обычный 3" xfId="11"/>
    <cellStyle name="Обычный 4" xfId="12"/>
    <cellStyle name="Обычный 5" xfId="13"/>
    <cellStyle name="Обычный 6" xfId="14"/>
    <cellStyle name="Финансовый 2" xfId="15"/>
    <cellStyle name="Финансовый 3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solganina/AppData/Local/Microsoft/Windows/INetCache/Content.Outlook/239M7OR5/&#1044;&#1077;&#1087;&#1072;&#1088;&#1090;&#1072;&#1084;&#1077;&#1085;&#1090;%20&#1101;&#1082;&#1086;&#1085;&#1086;&#1084;&#1080;&#1095;&#1077;&#1089;&#1082;&#1086;&#1075;&#1086;%20&#1088;&#1072;&#1079;&#1074;&#1080;&#1090;&#1080;&#1103;/&#1044;&#1091;&#1075;&#1080;&#1085;&#1072;/&#1054;&#1090;&#1095;&#1077;&#1090;%20&#1079;&#1072;%202016%20&#1075;&#1086;&#1076;/&#1060;&#1086;&#1088;&#1084;&#1099;%20&#1082;%20&#1086;&#1090;&#1095;&#1077;&#1090;&#10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8План"/>
      <sheetName val="табл9Показат"/>
      <sheetName val="табл 10"/>
      <sheetName val="табл 11"/>
      <sheetName val="табл 12"/>
      <sheetName val="табл13"/>
      <sheetName val="табл 13Продолж1"/>
      <sheetName val="табл 13Продолж2"/>
      <sheetName val="табл 13Продолж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3"/>
  <sheetViews>
    <sheetView showGridLines="0" view="pageBreakPreview" topLeftCell="A4" zoomScale="60" zoomScaleNormal="80" workbookViewId="0">
      <selection activeCell="B4" sqref="B4"/>
    </sheetView>
  </sheetViews>
  <sheetFormatPr defaultColWidth="9.109375" defaultRowHeight="13.2"/>
  <cols>
    <col min="1" max="1" width="28.109375" style="1" customWidth="1"/>
    <col min="2" max="2" width="48" style="1" customWidth="1"/>
    <col min="3" max="3" width="26.33203125" style="1" customWidth="1"/>
    <col min="4" max="4" width="28.109375" style="1" customWidth="1"/>
    <col min="5" max="5" width="20" style="1" customWidth="1"/>
    <col min="6" max="6" width="27.109375" style="1" customWidth="1"/>
    <col min="7" max="7" width="30.5546875" style="1" customWidth="1"/>
    <col min="8" max="16384" width="9.109375" style="1"/>
  </cols>
  <sheetData>
    <row r="1" spans="1:7" ht="44.25" customHeight="1">
      <c r="A1" s="134" t="s">
        <v>0</v>
      </c>
      <c r="B1" s="134"/>
      <c r="C1" s="134"/>
      <c r="D1" s="134"/>
      <c r="E1" s="134"/>
      <c r="F1" s="134"/>
      <c r="G1" s="134"/>
    </row>
    <row r="2" spans="1:7" ht="30" customHeight="1">
      <c r="A2" s="135" t="s">
        <v>1</v>
      </c>
      <c r="B2" s="135"/>
      <c r="C2" s="135"/>
      <c r="D2" s="135"/>
      <c r="E2" s="135"/>
      <c r="F2" s="135"/>
      <c r="G2" s="135"/>
    </row>
    <row r="3" spans="1:7" ht="46.5" customHeight="1">
      <c r="A3" s="136" t="s">
        <v>2</v>
      </c>
      <c r="B3" s="136"/>
      <c r="C3" s="136"/>
      <c r="D3" s="136"/>
      <c r="E3" s="136"/>
      <c r="F3" s="136"/>
      <c r="G3" s="136"/>
    </row>
    <row r="4" spans="1:7" ht="267.75" customHeight="1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3" t="s">
        <v>9</v>
      </c>
    </row>
    <row r="5" spans="1:7" ht="18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  <row r="6" spans="1:7" ht="18.75" customHeight="1">
      <c r="A6" s="137" t="s">
        <v>10</v>
      </c>
      <c r="B6" s="137"/>
      <c r="C6" s="137"/>
      <c r="D6" s="137"/>
      <c r="E6" s="137"/>
      <c r="F6" s="137"/>
      <c r="G6" s="137"/>
    </row>
    <row r="7" spans="1:7" ht="24.75" customHeight="1">
      <c r="A7" s="4" t="s">
        <v>11</v>
      </c>
      <c r="B7" s="5" t="s">
        <v>12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</row>
    <row r="8" spans="1:7" ht="60" customHeight="1">
      <c r="A8" s="6" t="s">
        <v>14</v>
      </c>
      <c r="B8" s="4" t="s">
        <v>15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 ht="12.75" customHeight="1">
      <c r="A9" s="7"/>
      <c r="B9" s="8" t="s">
        <v>16</v>
      </c>
      <c r="C9" s="138" t="s">
        <v>17</v>
      </c>
      <c r="D9" s="139">
        <v>43845</v>
      </c>
      <c r="E9" s="140">
        <v>43843</v>
      </c>
      <c r="F9" s="141"/>
      <c r="G9" s="141"/>
    </row>
    <row r="10" spans="1:7" ht="126">
      <c r="A10" s="11"/>
      <c r="B10" s="8" t="s">
        <v>18</v>
      </c>
      <c r="C10" s="138"/>
      <c r="D10" s="138"/>
      <c r="E10" s="140"/>
      <c r="F10" s="141"/>
      <c r="G10" s="141"/>
    </row>
    <row r="11" spans="1:7" ht="12.75" customHeight="1">
      <c r="A11" s="6"/>
      <c r="B11" s="8" t="s">
        <v>19</v>
      </c>
      <c r="C11" s="138" t="s">
        <v>17</v>
      </c>
      <c r="D11" s="139">
        <v>43845</v>
      </c>
      <c r="E11" s="140">
        <v>43843</v>
      </c>
      <c r="F11" s="141"/>
      <c r="G11" s="141"/>
    </row>
    <row r="12" spans="1:7" ht="72">
      <c r="A12" s="7"/>
      <c r="B12" s="8" t="s">
        <v>20</v>
      </c>
      <c r="C12" s="138"/>
      <c r="D12" s="138"/>
      <c r="E12" s="140"/>
      <c r="F12" s="141"/>
      <c r="G12" s="141"/>
    </row>
    <row r="13" spans="1:7" ht="12.75" customHeight="1">
      <c r="A13" s="7"/>
      <c r="B13" s="8" t="s">
        <v>21</v>
      </c>
      <c r="C13" s="138" t="s">
        <v>17</v>
      </c>
      <c r="D13" s="139">
        <v>43845</v>
      </c>
      <c r="E13" s="139">
        <v>43845</v>
      </c>
      <c r="F13" s="141"/>
      <c r="G13" s="141"/>
    </row>
    <row r="14" spans="1:7" ht="82.5" customHeight="1">
      <c r="A14" s="11"/>
      <c r="B14" s="4" t="s">
        <v>22</v>
      </c>
      <c r="C14" s="138"/>
      <c r="D14" s="138"/>
      <c r="E14" s="138"/>
      <c r="F14" s="141"/>
      <c r="G14" s="141"/>
    </row>
    <row r="15" spans="1:7" ht="37.5" customHeight="1">
      <c r="A15" s="142" t="s">
        <v>23</v>
      </c>
      <c r="B15" s="4" t="s">
        <v>24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</row>
    <row r="16" spans="1:7" ht="12.75" customHeight="1">
      <c r="A16" s="142"/>
      <c r="B16" s="8" t="s">
        <v>25</v>
      </c>
      <c r="C16" s="138" t="s">
        <v>26</v>
      </c>
      <c r="D16" s="139">
        <v>44196</v>
      </c>
      <c r="E16" s="139">
        <v>44196</v>
      </c>
      <c r="F16" s="141"/>
      <c r="G16" s="141"/>
    </row>
    <row r="17" spans="1:7" ht="78.75" customHeight="1">
      <c r="A17" s="142"/>
      <c r="B17" s="8" t="s">
        <v>27</v>
      </c>
      <c r="C17" s="138"/>
      <c r="D17" s="138"/>
      <c r="E17" s="138"/>
      <c r="F17" s="141"/>
      <c r="G17" s="141"/>
    </row>
    <row r="18" spans="1:7" ht="12.75" customHeight="1">
      <c r="A18" s="142"/>
      <c r="B18" s="8" t="s">
        <v>28</v>
      </c>
      <c r="C18" s="138" t="s">
        <v>26</v>
      </c>
      <c r="D18" s="139">
        <v>44196</v>
      </c>
      <c r="E18" s="139">
        <v>44196</v>
      </c>
      <c r="F18" s="141"/>
      <c r="G18" s="141"/>
    </row>
    <row r="19" spans="1:7" ht="72">
      <c r="A19" s="142"/>
      <c r="B19" s="8" t="s">
        <v>29</v>
      </c>
      <c r="C19" s="138"/>
      <c r="D19" s="138"/>
      <c r="E19" s="138"/>
      <c r="F19" s="141"/>
      <c r="G19" s="141"/>
    </row>
    <row r="20" spans="1:7" ht="60" customHeight="1">
      <c r="A20" s="13" t="s">
        <v>30</v>
      </c>
      <c r="B20" s="4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</row>
    <row r="21" spans="1:7" ht="12.75" customHeight="1">
      <c r="A21" s="6"/>
      <c r="B21" s="8" t="s">
        <v>32</v>
      </c>
      <c r="C21" s="138" t="s">
        <v>17</v>
      </c>
      <c r="D21" s="139">
        <v>43860</v>
      </c>
      <c r="E21" s="139">
        <v>43840</v>
      </c>
      <c r="F21" s="141"/>
      <c r="G21" s="141"/>
    </row>
    <row r="22" spans="1:7" ht="207.75" customHeight="1">
      <c r="A22" s="7"/>
      <c r="B22" s="8" t="s">
        <v>33</v>
      </c>
      <c r="C22" s="138"/>
      <c r="D22" s="138"/>
      <c r="E22" s="138"/>
      <c r="F22" s="141"/>
      <c r="G22" s="141"/>
    </row>
    <row r="23" spans="1:7" ht="12.75" customHeight="1">
      <c r="A23" s="7"/>
      <c r="B23" s="8" t="s">
        <v>34</v>
      </c>
      <c r="C23" s="138" t="s">
        <v>17</v>
      </c>
      <c r="D23" s="139">
        <v>44196</v>
      </c>
      <c r="E23" s="139">
        <v>44196</v>
      </c>
      <c r="F23" s="141"/>
      <c r="G23" s="141"/>
    </row>
    <row r="24" spans="1:7" ht="180">
      <c r="A24" s="11"/>
      <c r="B24" s="8" t="s">
        <v>35</v>
      </c>
      <c r="C24" s="138"/>
      <c r="D24" s="138"/>
      <c r="E24" s="138"/>
      <c r="F24" s="141"/>
      <c r="G24" s="141"/>
    </row>
    <row r="25" spans="1:7" ht="108">
      <c r="A25" s="6" t="s">
        <v>36</v>
      </c>
      <c r="B25" s="4" t="s">
        <v>37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</row>
    <row r="26" spans="1:7" ht="12.75" customHeight="1">
      <c r="A26" s="7"/>
      <c r="B26" s="8" t="s">
        <v>38</v>
      </c>
      <c r="C26" s="138" t="s">
        <v>17</v>
      </c>
      <c r="D26" s="139">
        <v>44166</v>
      </c>
      <c r="E26" s="139">
        <v>44043</v>
      </c>
      <c r="F26" s="141"/>
      <c r="G26" s="141"/>
    </row>
    <row r="27" spans="1:7" ht="90">
      <c r="A27" s="11"/>
      <c r="B27" s="8" t="s">
        <v>39</v>
      </c>
      <c r="C27" s="138"/>
      <c r="D27" s="138"/>
      <c r="E27" s="138"/>
      <c r="F27" s="141"/>
      <c r="G27" s="141"/>
    </row>
    <row r="28" spans="1:7" ht="12.75" customHeight="1">
      <c r="A28" s="6"/>
      <c r="B28" s="8" t="s">
        <v>40</v>
      </c>
      <c r="C28" s="138" t="s">
        <v>17</v>
      </c>
      <c r="D28" s="139">
        <v>44166</v>
      </c>
      <c r="E28" s="139">
        <v>44104</v>
      </c>
      <c r="F28" s="141"/>
      <c r="G28" s="141"/>
    </row>
    <row r="29" spans="1:7" ht="126">
      <c r="A29" s="7"/>
      <c r="B29" s="8" t="s">
        <v>41</v>
      </c>
      <c r="C29" s="138"/>
      <c r="D29" s="138"/>
      <c r="E29" s="138"/>
      <c r="F29" s="141"/>
      <c r="G29" s="141"/>
    </row>
    <row r="30" spans="1:7" ht="12.75" customHeight="1">
      <c r="A30" s="7"/>
      <c r="B30" s="8" t="s">
        <v>42</v>
      </c>
      <c r="C30" s="138" t="s">
        <v>17</v>
      </c>
      <c r="D30" s="139">
        <v>44166</v>
      </c>
      <c r="E30" s="139">
        <v>43938</v>
      </c>
      <c r="F30" s="141"/>
      <c r="G30" s="141"/>
    </row>
    <row r="31" spans="1:7" ht="126">
      <c r="A31" s="7"/>
      <c r="B31" s="8" t="s">
        <v>43</v>
      </c>
      <c r="C31" s="138"/>
      <c r="D31" s="138"/>
      <c r="E31" s="138"/>
      <c r="F31" s="141"/>
      <c r="G31" s="141"/>
    </row>
    <row r="32" spans="1:7" ht="12.75" customHeight="1">
      <c r="A32" s="7"/>
      <c r="B32" s="8" t="s">
        <v>44</v>
      </c>
      <c r="C32" s="138" t="s">
        <v>17</v>
      </c>
      <c r="D32" s="139">
        <v>44166</v>
      </c>
      <c r="E32" s="139">
        <v>44166</v>
      </c>
      <c r="F32" s="141"/>
      <c r="G32" s="141"/>
    </row>
    <row r="33" spans="1:7" ht="66" customHeight="1">
      <c r="A33" s="7"/>
      <c r="B33" s="8" t="s">
        <v>45</v>
      </c>
      <c r="C33" s="138"/>
      <c r="D33" s="138"/>
      <c r="E33" s="138"/>
      <c r="F33" s="141"/>
      <c r="G33" s="141"/>
    </row>
    <row r="34" spans="1:7" ht="22.5" customHeight="1">
      <c r="A34" s="7"/>
      <c r="B34" s="8" t="s">
        <v>46</v>
      </c>
      <c r="C34" s="138" t="s">
        <v>17</v>
      </c>
      <c r="D34" s="139">
        <v>44136</v>
      </c>
      <c r="E34" s="139">
        <v>44116</v>
      </c>
      <c r="F34" s="141"/>
      <c r="G34" s="141"/>
    </row>
    <row r="35" spans="1:7" ht="116.25" customHeight="1">
      <c r="A35" s="11"/>
      <c r="B35" s="8" t="s">
        <v>47</v>
      </c>
      <c r="C35" s="138"/>
      <c r="D35" s="138"/>
      <c r="E35" s="138"/>
      <c r="F35" s="141"/>
      <c r="G35" s="141"/>
    </row>
    <row r="36" spans="1:7" ht="12.75" customHeight="1">
      <c r="A36" s="142" t="s">
        <v>48</v>
      </c>
      <c r="B36" s="4" t="s">
        <v>49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</row>
    <row r="37" spans="1:7" ht="12.75" customHeight="1">
      <c r="A37" s="142"/>
      <c r="B37" s="8" t="s">
        <v>50</v>
      </c>
      <c r="C37" s="138" t="s">
        <v>17</v>
      </c>
      <c r="D37" s="139">
        <v>44196</v>
      </c>
      <c r="E37" s="139">
        <v>44196</v>
      </c>
      <c r="F37" s="141"/>
      <c r="G37" s="141"/>
    </row>
    <row r="38" spans="1:7" ht="72">
      <c r="A38" s="142"/>
      <c r="B38" s="8" t="s">
        <v>51</v>
      </c>
      <c r="C38" s="138"/>
      <c r="D38" s="138"/>
      <c r="E38" s="138"/>
      <c r="F38" s="141"/>
      <c r="G38" s="141"/>
    </row>
    <row r="39" spans="1:7" ht="48" customHeight="1">
      <c r="A39" s="142" t="s">
        <v>52</v>
      </c>
      <c r="B39" s="4" t="s">
        <v>53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</row>
    <row r="40" spans="1:7" ht="26.25" customHeight="1">
      <c r="A40" s="142"/>
      <c r="B40" s="8" t="s">
        <v>54</v>
      </c>
      <c r="C40" s="138" t="s">
        <v>17</v>
      </c>
      <c r="D40" s="139">
        <v>44166</v>
      </c>
      <c r="E40" s="139">
        <v>44015</v>
      </c>
      <c r="F40" s="141"/>
      <c r="G40" s="141"/>
    </row>
    <row r="41" spans="1:7" ht="199.2" customHeight="1">
      <c r="A41" s="142"/>
      <c r="B41" s="8" t="s">
        <v>55</v>
      </c>
      <c r="C41" s="138"/>
      <c r="D41" s="138"/>
      <c r="E41" s="138"/>
      <c r="F41" s="141"/>
      <c r="G41" s="141"/>
    </row>
    <row r="42" spans="1:7" ht="21" customHeight="1">
      <c r="A42" s="142"/>
      <c r="B42" s="8" t="s">
        <v>56</v>
      </c>
      <c r="C42" s="138" t="s">
        <v>17</v>
      </c>
      <c r="D42" s="139">
        <v>44166</v>
      </c>
      <c r="E42" s="139">
        <v>44161</v>
      </c>
      <c r="F42" s="141"/>
      <c r="G42" s="141"/>
    </row>
    <row r="43" spans="1:7" ht="40.799999999999997" customHeight="1">
      <c r="A43" s="142"/>
      <c r="B43" s="8" t="s">
        <v>57</v>
      </c>
      <c r="C43" s="138"/>
      <c r="D43" s="138"/>
      <c r="E43" s="138"/>
      <c r="F43" s="141"/>
      <c r="G43" s="141"/>
    </row>
    <row r="44" spans="1:7" ht="12.75" customHeight="1">
      <c r="A44" s="142"/>
      <c r="B44" s="8" t="s">
        <v>58</v>
      </c>
      <c r="C44" s="138" t="s">
        <v>17</v>
      </c>
      <c r="D44" s="139">
        <v>44166</v>
      </c>
      <c r="E44" s="139">
        <v>44161</v>
      </c>
      <c r="F44" s="141"/>
      <c r="G44" s="141"/>
    </row>
    <row r="45" spans="1:7" ht="106.5" customHeight="1">
      <c r="A45" s="142"/>
      <c r="B45" s="8" t="s">
        <v>59</v>
      </c>
      <c r="C45" s="138"/>
      <c r="D45" s="138"/>
      <c r="E45" s="138"/>
      <c r="F45" s="141"/>
      <c r="G45" s="141"/>
    </row>
    <row r="46" spans="1:7" ht="48" customHeight="1">
      <c r="A46" s="138" t="s">
        <v>60</v>
      </c>
      <c r="B46" s="4" t="s">
        <v>61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</row>
    <row r="47" spans="1:7" ht="26.25" customHeight="1">
      <c r="A47" s="138"/>
      <c r="B47" s="8" t="s">
        <v>62</v>
      </c>
      <c r="C47" s="138" t="s">
        <v>17</v>
      </c>
      <c r="D47" s="139">
        <v>44166</v>
      </c>
      <c r="E47" s="139">
        <v>43943</v>
      </c>
      <c r="F47" s="141"/>
      <c r="G47" s="141"/>
    </row>
    <row r="48" spans="1:7" ht="54">
      <c r="A48" s="138"/>
      <c r="B48" s="8" t="s">
        <v>63</v>
      </c>
      <c r="C48" s="138"/>
      <c r="D48" s="138"/>
      <c r="E48" s="138"/>
      <c r="F48" s="141"/>
      <c r="G48" s="141"/>
    </row>
    <row r="49" spans="1:7" ht="28.5" customHeight="1">
      <c r="A49" s="4" t="s">
        <v>64</v>
      </c>
      <c r="B49" s="4" t="s">
        <v>65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</row>
    <row r="50" spans="1:7" ht="36">
      <c r="A50" s="13" t="s">
        <v>66</v>
      </c>
      <c r="B50" s="4" t="s">
        <v>67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</row>
    <row r="51" spans="1:7" ht="12.75" customHeight="1">
      <c r="A51" s="7"/>
      <c r="B51" s="8" t="s">
        <v>68</v>
      </c>
      <c r="C51" s="138" t="s">
        <v>17</v>
      </c>
      <c r="D51" s="139">
        <v>43845</v>
      </c>
      <c r="E51" s="140">
        <v>43843</v>
      </c>
      <c r="F51" s="141"/>
      <c r="G51" s="141"/>
    </row>
    <row r="52" spans="1:7" ht="144">
      <c r="A52" s="7"/>
      <c r="B52" s="8" t="s">
        <v>69</v>
      </c>
      <c r="C52" s="138"/>
      <c r="D52" s="138"/>
      <c r="E52" s="140"/>
      <c r="F52" s="141"/>
      <c r="G52" s="141"/>
    </row>
    <row r="53" spans="1:7" ht="12.75" customHeight="1">
      <c r="A53" s="7"/>
      <c r="B53" s="8" t="s">
        <v>70</v>
      </c>
      <c r="C53" s="138" t="s">
        <v>17</v>
      </c>
      <c r="D53" s="139">
        <v>43845</v>
      </c>
      <c r="E53" s="140">
        <v>43843</v>
      </c>
      <c r="F53" s="141"/>
      <c r="G53" s="141"/>
    </row>
    <row r="54" spans="1:7" ht="79.5" customHeight="1">
      <c r="A54" s="7"/>
      <c r="B54" s="8" t="s">
        <v>20</v>
      </c>
      <c r="C54" s="138"/>
      <c r="D54" s="138"/>
      <c r="E54" s="140"/>
      <c r="F54" s="141"/>
      <c r="G54" s="141"/>
    </row>
    <row r="55" spans="1:7" ht="12.75" customHeight="1">
      <c r="A55" s="7"/>
      <c r="B55" s="8" t="s">
        <v>71</v>
      </c>
      <c r="C55" s="138" t="s">
        <v>17</v>
      </c>
      <c r="D55" s="139">
        <v>43845</v>
      </c>
      <c r="E55" s="140">
        <v>43845</v>
      </c>
      <c r="F55" s="141"/>
      <c r="G55" s="141"/>
    </row>
    <row r="56" spans="1:7" ht="139.5" customHeight="1">
      <c r="A56" s="11"/>
      <c r="B56" s="4" t="s">
        <v>72</v>
      </c>
      <c r="C56" s="138"/>
      <c r="D56" s="138"/>
      <c r="E56" s="140"/>
      <c r="F56" s="141"/>
      <c r="G56" s="141"/>
    </row>
    <row r="57" spans="1:7" ht="47.25" customHeight="1">
      <c r="A57" s="12" t="s">
        <v>73</v>
      </c>
      <c r="B57" s="4" t="s">
        <v>49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</row>
    <row r="58" spans="1:7" ht="47.25" customHeight="1">
      <c r="A58" s="12"/>
      <c r="B58" s="4" t="s">
        <v>74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</row>
    <row r="59" spans="1:7" ht="36">
      <c r="A59" s="4" t="s">
        <v>75</v>
      </c>
      <c r="B59" s="4" t="s">
        <v>76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</row>
    <row r="60" spans="1:7" ht="90">
      <c r="A60" s="13" t="s">
        <v>77</v>
      </c>
      <c r="B60" s="4" t="s">
        <v>78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</row>
    <row r="61" spans="1:7" ht="12.75" customHeight="1">
      <c r="A61" s="7"/>
      <c r="B61" s="8" t="s">
        <v>79</v>
      </c>
      <c r="C61" s="138" t="s">
        <v>17</v>
      </c>
      <c r="D61" s="139">
        <v>43915</v>
      </c>
      <c r="E61" s="139">
        <v>43915</v>
      </c>
      <c r="F61" s="141"/>
      <c r="G61" s="141"/>
    </row>
    <row r="62" spans="1:7" ht="72">
      <c r="A62" s="7"/>
      <c r="B62" s="8" t="s">
        <v>80</v>
      </c>
      <c r="C62" s="138"/>
      <c r="D62" s="139"/>
      <c r="E62" s="139"/>
      <c r="F62" s="141"/>
      <c r="G62" s="141"/>
    </row>
    <row r="63" spans="1:7" ht="12.75" customHeight="1">
      <c r="A63" s="7"/>
      <c r="B63" s="8" t="s">
        <v>81</v>
      </c>
      <c r="C63" s="138" t="s">
        <v>17</v>
      </c>
      <c r="D63" s="139">
        <v>43931</v>
      </c>
      <c r="E63" s="139">
        <v>43927</v>
      </c>
      <c r="F63" s="141"/>
      <c r="G63" s="141"/>
    </row>
    <row r="64" spans="1:7" ht="72">
      <c r="A64" s="7"/>
      <c r="B64" s="8" t="s">
        <v>82</v>
      </c>
      <c r="C64" s="138"/>
      <c r="D64" s="139"/>
      <c r="E64" s="139"/>
      <c r="F64" s="141"/>
      <c r="G64" s="141"/>
    </row>
    <row r="65" spans="1:7" ht="12.75" customHeight="1">
      <c r="A65" s="7"/>
      <c r="B65" s="8" t="s">
        <v>83</v>
      </c>
      <c r="C65" s="138" t="s">
        <v>17</v>
      </c>
      <c r="D65" s="139">
        <v>44044</v>
      </c>
      <c r="E65" s="139">
        <v>44046</v>
      </c>
      <c r="F65" s="143" t="s">
        <v>84</v>
      </c>
      <c r="G65" s="144" t="s">
        <v>85</v>
      </c>
    </row>
    <row r="66" spans="1:7" ht="90">
      <c r="A66" s="7"/>
      <c r="B66" s="14" t="s">
        <v>86</v>
      </c>
      <c r="C66" s="138"/>
      <c r="D66" s="139"/>
      <c r="E66" s="139"/>
      <c r="F66" s="143"/>
      <c r="G66" s="144"/>
    </row>
    <row r="67" spans="1:7" ht="12.75" customHeight="1">
      <c r="A67" s="7"/>
      <c r="B67" s="8" t="s">
        <v>87</v>
      </c>
      <c r="C67" s="138" t="s">
        <v>17</v>
      </c>
      <c r="D67" s="139">
        <v>44180</v>
      </c>
      <c r="E67" s="139">
        <v>44174</v>
      </c>
      <c r="F67" s="141"/>
      <c r="G67" s="141"/>
    </row>
    <row r="68" spans="1:7" ht="36" customHeight="1">
      <c r="A68" s="11"/>
      <c r="B68" s="8" t="s">
        <v>88</v>
      </c>
      <c r="C68" s="138"/>
      <c r="D68" s="139"/>
      <c r="E68" s="139"/>
      <c r="F68" s="141"/>
      <c r="G68" s="141"/>
    </row>
    <row r="69" spans="1:7" ht="126">
      <c r="A69" s="12" t="s">
        <v>89</v>
      </c>
      <c r="B69" s="8" t="s">
        <v>90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</row>
    <row r="70" spans="1:7" ht="18.75" customHeight="1">
      <c r="A70" s="142"/>
      <c r="B70" s="8" t="s">
        <v>91</v>
      </c>
      <c r="C70" s="138" t="s">
        <v>17</v>
      </c>
      <c r="D70" s="139">
        <v>43922</v>
      </c>
      <c r="E70" s="139">
        <v>43920</v>
      </c>
      <c r="F70" s="141"/>
      <c r="G70" s="141"/>
    </row>
    <row r="71" spans="1:7" ht="208.5" customHeight="1">
      <c r="A71" s="142"/>
      <c r="B71" s="8" t="s">
        <v>92</v>
      </c>
      <c r="C71" s="138"/>
      <c r="D71" s="139"/>
      <c r="E71" s="139"/>
      <c r="F71" s="141"/>
      <c r="G71" s="141"/>
    </row>
    <row r="72" spans="1:7" ht="12.75" customHeight="1">
      <c r="A72" s="142" t="s">
        <v>93</v>
      </c>
      <c r="B72" s="4" t="s">
        <v>94</v>
      </c>
      <c r="C72" s="2" t="s">
        <v>13</v>
      </c>
      <c r="D72" s="2" t="s">
        <v>13</v>
      </c>
      <c r="E72" s="2" t="s">
        <v>13</v>
      </c>
      <c r="F72" s="2" t="s">
        <v>13</v>
      </c>
      <c r="G72" s="2" t="s">
        <v>13</v>
      </c>
    </row>
    <row r="73" spans="1:7" ht="12.75" customHeight="1">
      <c r="A73" s="142"/>
      <c r="B73" s="8" t="s">
        <v>95</v>
      </c>
      <c r="C73" s="138" t="s">
        <v>17</v>
      </c>
      <c r="D73" s="139">
        <v>43845</v>
      </c>
      <c r="E73" s="139">
        <v>43840</v>
      </c>
      <c r="F73" s="141"/>
      <c r="G73" s="141"/>
    </row>
    <row r="74" spans="1:7" ht="60" customHeight="1">
      <c r="A74" s="142"/>
      <c r="B74" s="8" t="s">
        <v>96</v>
      </c>
      <c r="C74" s="138"/>
      <c r="D74" s="138"/>
      <c r="E74" s="138"/>
      <c r="F74" s="141"/>
      <c r="G74" s="141"/>
    </row>
    <row r="75" spans="1:7" ht="27" customHeight="1">
      <c r="A75" s="142"/>
      <c r="B75" s="8" t="s">
        <v>97</v>
      </c>
      <c r="C75" s="138" t="s">
        <v>17</v>
      </c>
      <c r="D75" s="139">
        <v>43983</v>
      </c>
      <c r="E75" s="139">
        <v>43981</v>
      </c>
      <c r="F75" s="141"/>
      <c r="G75" s="141"/>
    </row>
    <row r="76" spans="1:7" ht="138" customHeight="1">
      <c r="A76" s="142"/>
      <c r="B76" s="8" t="s">
        <v>98</v>
      </c>
      <c r="C76" s="138"/>
      <c r="D76" s="139"/>
      <c r="E76" s="139"/>
      <c r="F76" s="141"/>
      <c r="G76" s="141"/>
    </row>
    <row r="77" spans="1:7" ht="54">
      <c r="A77" s="4" t="s">
        <v>99</v>
      </c>
      <c r="B77" s="4" t="s">
        <v>100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</row>
    <row r="78" spans="1:7" ht="54">
      <c r="A78" s="13" t="s">
        <v>101</v>
      </c>
      <c r="B78" s="4" t="s">
        <v>102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</row>
    <row r="79" spans="1:7" ht="22.5" customHeight="1">
      <c r="A79" s="6"/>
      <c r="B79" s="8" t="s">
        <v>103</v>
      </c>
      <c r="C79" s="138" t="s">
        <v>104</v>
      </c>
      <c r="D79" s="139">
        <v>44196</v>
      </c>
      <c r="E79" s="139">
        <v>44196</v>
      </c>
      <c r="F79" s="141"/>
      <c r="G79" s="141"/>
    </row>
    <row r="80" spans="1:7" ht="339.6" customHeight="1">
      <c r="A80" s="11"/>
      <c r="B80" s="8" t="s">
        <v>105</v>
      </c>
      <c r="C80" s="138"/>
      <c r="D80" s="139"/>
      <c r="E80" s="139"/>
      <c r="F80" s="141"/>
      <c r="G80" s="141"/>
    </row>
    <row r="81" spans="1:7" ht="36">
      <c r="A81" s="6" t="s">
        <v>106</v>
      </c>
      <c r="B81" s="4" t="s">
        <v>107</v>
      </c>
      <c r="C81" s="2" t="s">
        <v>13</v>
      </c>
      <c r="D81" s="2" t="s">
        <v>13</v>
      </c>
      <c r="E81" s="2" t="s">
        <v>13</v>
      </c>
      <c r="F81" s="2" t="s">
        <v>13</v>
      </c>
      <c r="G81" s="2" t="s">
        <v>13</v>
      </c>
    </row>
    <row r="82" spans="1:7" ht="21" customHeight="1">
      <c r="A82" s="7"/>
      <c r="B82" s="8" t="s">
        <v>108</v>
      </c>
      <c r="C82" s="138" t="s">
        <v>17</v>
      </c>
      <c r="D82" s="139">
        <v>44185</v>
      </c>
      <c r="E82" s="139">
        <v>44185</v>
      </c>
      <c r="F82" s="141"/>
      <c r="G82" s="141"/>
    </row>
    <row r="83" spans="1:7" ht="90">
      <c r="A83" s="7"/>
      <c r="B83" s="8" t="s">
        <v>109</v>
      </c>
      <c r="C83" s="138"/>
      <c r="D83" s="139"/>
      <c r="E83" s="139"/>
      <c r="F83" s="141"/>
      <c r="G83" s="141"/>
    </row>
    <row r="84" spans="1:7" ht="22.5" customHeight="1">
      <c r="A84" s="7"/>
      <c r="B84" s="8" t="s">
        <v>110</v>
      </c>
      <c r="C84" s="138" t="s">
        <v>17</v>
      </c>
      <c r="D84" s="139">
        <v>44136</v>
      </c>
      <c r="E84" s="139">
        <v>44057</v>
      </c>
      <c r="F84" s="141"/>
      <c r="G84" s="141"/>
    </row>
    <row r="85" spans="1:7" ht="90">
      <c r="A85" s="11"/>
      <c r="B85" s="8" t="s">
        <v>111</v>
      </c>
      <c r="C85" s="138"/>
      <c r="D85" s="139"/>
      <c r="E85" s="139"/>
      <c r="F85" s="141"/>
      <c r="G85" s="141"/>
    </row>
    <row r="86" spans="1:7" ht="24.75" customHeight="1">
      <c r="A86" s="6"/>
      <c r="B86" s="8" t="s">
        <v>112</v>
      </c>
      <c r="C86" s="138" t="s">
        <v>17</v>
      </c>
      <c r="D86" s="139">
        <v>44180</v>
      </c>
      <c r="E86" s="139">
        <v>44152</v>
      </c>
      <c r="F86" s="141"/>
      <c r="G86" s="141"/>
    </row>
    <row r="87" spans="1:7" ht="207.75" customHeight="1">
      <c r="A87" s="11"/>
      <c r="B87" s="4" t="s">
        <v>113</v>
      </c>
      <c r="C87" s="138"/>
      <c r="D87" s="139"/>
      <c r="E87" s="139"/>
      <c r="F87" s="141"/>
      <c r="G87" s="141"/>
    </row>
    <row r="88" spans="1:7" ht="36">
      <c r="A88" s="6" t="s">
        <v>114</v>
      </c>
      <c r="B88" s="4" t="s">
        <v>49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13</v>
      </c>
    </row>
    <row r="89" spans="1:7" ht="12.75" customHeight="1">
      <c r="A89" s="7"/>
      <c r="B89" s="8" t="s">
        <v>115</v>
      </c>
      <c r="C89" s="138" t="s">
        <v>104</v>
      </c>
      <c r="D89" s="139">
        <v>44196</v>
      </c>
      <c r="E89" s="139">
        <v>44196</v>
      </c>
      <c r="F89" s="141"/>
      <c r="G89" s="141"/>
    </row>
    <row r="90" spans="1:7" ht="174" customHeight="1">
      <c r="A90" s="7"/>
      <c r="B90" s="8" t="s">
        <v>116</v>
      </c>
      <c r="C90" s="138"/>
      <c r="D90" s="139"/>
      <c r="E90" s="139"/>
      <c r="F90" s="141"/>
      <c r="G90" s="141"/>
    </row>
    <row r="91" spans="1:7" ht="12.75" customHeight="1">
      <c r="A91" s="7"/>
      <c r="B91" s="8" t="s">
        <v>117</v>
      </c>
      <c r="C91" s="138" t="s">
        <v>17</v>
      </c>
      <c r="D91" s="139">
        <v>44166</v>
      </c>
      <c r="E91" s="139">
        <v>44005</v>
      </c>
      <c r="F91" s="141"/>
      <c r="G91" s="141"/>
    </row>
    <row r="92" spans="1:7" ht="137.25" customHeight="1">
      <c r="A92" s="7"/>
      <c r="B92" s="8" t="s">
        <v>118</v>
      </c>
      <c r="C92" s="138"/>
      <c r="D92" s="139"/>
      <c r="E92" s="139"/>
      <c r="F92" s="141"/>
      <c r="G92" s="141"/>
    </row>
    <row r="93" spans="1:7" ht="12.75" customHeight="1">
      <c r="A93" s="7"/>
      <c r="B93" s="8" t="s">
        <v>119</v>
      </c>
      <c r="C93" s="138" t="s">
        <v>17</v>
      </c>
      <c r="D93" s="139">
        <v>44166</v>
      </c>
      <c r="E93" s="139">
        <v>44093</v>
      </c>
      <c r="F93" s="141"/>
      <c r="G93" s="141"/>
    </row>
    <row r="94" spans="1:7" ht="80.25" customHeight="1">
      <c r="A94" s="11"/>
      <c r="B94" s="8" t="s">
        <v>120</v>
      </c>
      <c r="C94" s="138"/>
      <c r="D94" s="139"/>
      <c r="E94" s="139"/>
      <c r="F94" s="141"/>
      <c r="G94" s="141"/>
    </row>
    <row r="95" spans="1:7" ht="12.75" customHeight="1">
      <c r="A95" s="6"/>
      <c r="B95" s="8" t="s">
        <v>121</v>
      </c>
      <c r="C95" s="138" t="s">
        <v>17</v>
      </c>
      <c r="D95" s="139">
        <v>44180</v>
      </c>
      <c r="E95" s="139">
        <v>44166</v>
      </c>
      <c r="F95" s="141"/>
      <c r="G95" s="141"/>
    </row>
    <row r="96" spans="1:7" ht="72">
      <c r="A96" s="11"/>
      <c r="B96" s="4" t="s">
        <v>122</v>
      </c>
      <c r="C96" s="138"/>
      <c r="D96" s="139"/>
      <c r="E96" s="139"/>
      <c r="F96" s="141"/>
      <c r="G96" s="141"/>
    </row>
    <row r="97" spans="1:7" ht="18">
      <c r="A97" s="4" t="s">
        <v>123</v>
      </c>
      <c r="B97" s="4" t="s">
        <v>124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</row>
    <row r="98" spans="1:7" ht="36">
      <c r="A98" s="6" t="s">
        <v>125</v>
      </c>
      <c r="B98" s="4" t="s">
        <v>126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</row>
    <row r="99" spans="1:7" ht="18.75" customHeight="1">
      <c r="A99" s="7"/>
      <c r="B99" s="8" t="s">
        <v>127</v>
      </c>
      <c r="C99" s="138" t="s">
        <v>104</v>
      </c>
      <c r="D99" s="139">
        <v>44196</v>
      </c>
      <c r="E99" s="139">
        <v>44196</v>
      </c>
      <c r="F99" s="141"/>
      <c r="G99" s="141"/>
    </row>
    <row r="100" spans="1:7" ht="368.25" customHeight="1">
      <c r="A100" s="11"/>
      <c r="B100" s="15" t="s">
        <v>128</v>
      </c>
      <c r="C100" s="138"/>
      <c r="D100" s="139"/>
      <c r="E100" s="139"/>
      <c r="F100" s="141"/>
      <c r="G100" s="141"/>
    </row>
    <row r="101" spans="1:7" ht="409.6" customHeight="1">
      <c r="A101" s="142"/>
      <c r="B101" s="145" t="s">
        <v>129</v>
      </c>
      <c r="C101" s="15"/>
      <c r="D101" s="16"/>
      <c r="E101" s="141"/>
      <c r="F101" s="141"/>
      <c r="G101" s="141"/>
    </row>
    <row r="102" spans="1:7" ht="113.25" customHeight="1">
      <c r="A102" s="142"/>
      <c r="B102" s="145"/>
      <c r="C102" s="17"/>
      <c r="D102" s="18"/>
      <c r="E102" s="141"/>
      <c r="F102" s="141"/>
      <c r="G102" s="141"/>
    </row>
    <row r="103" spans="1:7" ht="12.75" customHeight="1">
      <c r="A103" s="7"/>
      <c r="B103" s="8" t="s">
        <v>130</v>
      </c>
      <c r="C103" s="138" t="s">
        <v>17</v>
      </c>
      <c r="D103" s="139">
        <v>44180</v>
      </c>
      <c r="E103" s="139">
        <v>44180</v>
      </c>
      <c r="F103" s="141"/>
      <c r="G103" s="141"/>
    </row>
    <row r="104" spans="1:7" ht="90">
      <c r="A104" s="7"/>
      <c r="B104" s="8" t="s">
        <v>131</v>
      </c>
      <c r="C104" s="138"/>
      <c r="D104" s="139"/>
      <c r="E104" s="139"/>
      <c r="F104" s="141"/>
      <c r="G104" s="141"/>
    </row>
    <row r="105" spans="1:7" ht="26.25" customHeight="1">
      <c r="A105" s="7"/>
      <c r="B105" s="8" t="s">
        <v>132</v>
      </c>
      <c r="C105" s="138" t="s">
        <v>104</v>
      </c>
      <c r="D105" s="139">
        <v>44180</v>
      </c>
      <c r="E105" s="139">
        <v>44180</v>
      </c>
      <c r="F105" s="141"/>
      <c r="G105" s="141"/>
    </row>
    <row r="106" spans="1:7" ht="84" customHeight="1">
      <c r="A106" s="7"/>
      <c r="B106" s="8" t="s">
        <v>133</v>
      </c>
      <c r="C106" s="138"/>
      <c r="D106" s="139"/>
      <c r="E106" s="139"/>
      <c r="F106" s="141"/>
      <c r="G106" s="141"/>
    </row>
    <row r="107" spans="1:7" ht="12.75" customHeight="1">
      <c r="A107" s="7"/>
      <c r="B107" s="8" t="s">
        <v>134</v>
      </c>
      <c r="C107" s="138" t="s">
        <v>17</v>
      </c>
      <c r="D107" s="139">
        <v>44166</v>
      </c>
      <c r="E107" s="139">
        <v>44166</v>
      </c>
      <c r="F107" s="141"/>
      <c r="G107" s="141"/>
    </row>
    <row r="108" spans="1:7" ht="126">
      <c r="A108" s="11"/>
      <c r="B108" s="8" t="s">
        <v>135</v>
      </c>
      <c r="C108" s="138"/>
      <c r="D108" s="139"/>
      <c r="E108" s="139"/>
      <c r="F108" s="141"/>
      <c r="G108" s="141"/>
    </row>
    <row r="109" spans="1:7" ht="21.75" customHeight="1">
      <c r="A109" s="4" t="s">
        <v>136</v>
      </c>
      <c r="B109" s="4" t="s">
        <v>137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</row>
    <row r="110" spans="1:7" ht="108">
      <c r="A110" s="6" t="s">
        <v>138</v>
      </c>
      <c r="B110" s="4" t="s">
        <v>139</v>
      </c>
      <c r="C110" s="2" t="s">
        <v>13</v>
      </c>
      <c r="D110" s="2" t="s">
        <v>13</v>
      </c>
      <c r="E110" s="2" t="s">
        <v>13</v>
      </c>
      <c r="F110" s="2" t="s">
        <v>13</v>
      </c>
      <c r="G110" s="2" t="s">
        <v>13</v>
      </c>
    </row>
    <row r="111" spans="1:7" ht="18.75" customHeight="1">
      <c r="A111" s="7"/>
      <c r="B111" s="8" t="s">
        <v>140</v>
      </c>
      <c r="C111" s="138" t="s">
        <v>141</v>
      </c>
      <c r="D111" s="139">
        <v>43904</v>
      </c>
      <c r="E111" s="146" t="s">
        <v>142</v>
      </c>
      <c r="F111" s="141"/>
      <c r="G111" s="141"/>
    </row>
    <row r="112" spans="1:7" ht="60" customHeight="1">
      <c r="A112" s="7"/>
      <c r="B112" s="8" t="s">
        <v>143</v>
      </c>
      <c r="C112" s="138"/>
      <c r="D112" s="139"/>
      <c r="E112" s="146"/>
      <c r="F112" s="141"/>
      <c r="G112" s="141"/>
    </row>
    <row r="113" spans="1:7" ht="12.75" customHeight="1">
      <c r="A113" s="7"/>
      <c r="B113" s="8" t="s">
        <v>144</v>
      </c>
      <c r="C113" s="138" t="s">
        <v>141</v>
      </c>
      <c r="D113" s="139">
        <v>44042</v>
      </c>
      <c r="E113" s="143" t="s">
        <v>145</v>
      </c>
      <c r="F113" s="147" t="s">
        <v>146</v>
      </c>
      <c r="G113" s="147" t="s">
        <v>147</v>
      </c>
    </row>
    <row r="114" spans="1:7" ht="90">
      <c r="A114" s="11"/>
      <c r="B114" s="4" t="s">
        <v>148</v>
      </c>
      <c r="C114" s="138"/>
      <c r="D114" s="139"/>
      <c r="E114" s="143"/>
      <c r="F114" s="147"/>
      <c r="G114" s="147"/>
    </row>
    <row r="115" spans="1:7" ht="12.75" customHeight="1">
      <c r="A115" s="6"/>
      <c r="B115" s="8" t="s">
        <v>149</v>
      </c>
      <c r="C115" s="138" t="s">
        <v>141</v>
      </c>
      <c r="D115" s="139">
        <v>44104</v>
      </c>
      <c r="E115" s="143" t="s">
        <v>145</v>
      </c>
      <c r="F115" s="147" t="s">
        <v>146</v>
      </c>
      <c r="G115" s="147" t="s">
        <v>150</v>
      </c>
    </row>
    <row r="116" spans="1:7" ht="165.75" customHeight="1">
      <c r="A116" s="11"/>
      <c r="B116" s="8" t="s">
        <v>151</v>
      </c>
      <c r="C116" s="138"/>
      <c r="D116" s="139"/>
      <c r="E116" s="143"/>
      <c r="F116" s="147"/>
      <c r="G116" s="147"/>
    </row>
    <row r="117" spans="1:7" ht="62.25" customHeight="1">
      <c r="A117" s="142" t="s">
        <v>152</v>
      </c>
      <c r="B117" s="8" t="s">
        <v>153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</row>
    <row r="118" spans="1:7" ht="18.75" customHeight="1">
      <c r="A118" s="142"/>
      <c r="B118" s="8" t="s">
        <v>154</v>
      </c>
      <c r="C118" s="138" t="s">
        <v>141</v>
      </c>
      <c r="D118" s="139" t="s">
        <v>13</v>
      </c>
      <c r="E118" s="139" t="s">
        <v>13</v>
      </c>
      <c r="F118" s="139" t="s">
        <v>13</v>
      </c>
      <c r="G118" s="139" t="s">
        <v>13</v>
      </c>
    </row>
    <row r="119" spans="1:7" ht="60.75" customHeight="1">
      <c r="A119" s="142"/>
      <c r="B119" s="8" t="s">
        <v>155</v>
      </c>
      <c r="C119" s="138"/>
      <c r="D119" s="139"/>
      <c r="E119" s="139"/>
      <c r="F119" s="139"/>
      <c r="G119" s="139"/>
    </row>
    <row r="120" spans="1:7" ht="45" customHeight="1">
      <c r="A120" s="142"/>
      <c r="B120" s="8" t="s">
        <v>156</v>
      </c>
      <c r="C120" s="138"/>
      <c r="D120" s="9">
        <v>43921</v>
      </c>
      <c r="E120" s="10">
        <v>43915</v>
      </c>
      <c r="F120" s="19"/>
      <c r="G120" s="19"/>
    </row>
    <row r="121" spans="1:7" ht="159.75" customHeight="1">
      <c r="A121" s="142"/>
      <c r="B121" s="8" t="s">
        <v>157</v>
      </c>
      <c r="C121" s="138"/>
      <c r="D121" s="9">
        <v>44012</v>
      </c>
      <c r="E121" s="19" t="s">
        <v>145</v>
      </c>
      <c r="F121" s="20" t="s">
        <v>146</v>
      </c>
      <c r="G121" s="21" t="s">
        <v>158</v>
      </c>
    </row>
    <row r="122" spans="1:7" ht="45" customHeight="1">
      <c r="A122" s="142"/>
      <c r="B122" s="8" t="s">
        <v>159</v>
      </c>
      <c r="C122" s="138"/>
      <c r="D122" s="9">
        <v>44104</v>
      </c>
      <c r="E122" s="9">
        <v>44104</v>
      </c>
      <c r="F122" s="22"/>
      <c r="G122" s="22"/>
    </row>
    <row r="123" spans="1:7" ht="45" customHeight="1">
      <c r="A123" s="142"/>
      <c r="B123" s="8" t="s">
        <v>160</v>
      </c>
      <c r="C123" s="138"/>
      <c r="D123" s="9">
        <v>44196</v>
      </c>
      <c r="E123" s="9">
        <v>44196</v>
      </c>
      <c r="F123" s="22"/>
      <c r="G123" s="22"/>
    </row>
    <row r="124" spans="1:7" ht="12.75" customHeight="1">
      <c r="A124" s="142" t="s">
        <v>161</v>
      </c>
      <c r="B124" s="4" t="s">
        <v>162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</row>
    <row r="125" spans="1:7" ht="26.25" customHeight="1">
      <c r="A125" s="142"/>
      <c r="B125" s="8" t="s">
        <v>163</v>
      </c>
      <c r="C125" s="138" t="s">
        <v>141</v>
      </c>
      <c r="D125" s="139">
        <v>44180</v>
      </c>
      <c r="E125" s="139">
        <v>44167</v>
      </c>
      <c r="F125" s="141"/>
      <c r="G125" s="141"/>
    </row>
    <row r="126" spans="1:7" ht="137.25" customHeight="1">
      <c r="A126" s="142"/>
      <c r="B126" s="8" t="s">
        <v>164</v>
      </c>
      <c r="C126" s="138"/>
      <c r="D126" s="139"/>
      <c r="E126" s="139"/>
      <c r="F126" s="141"/>
      <c r="G126" s="141"/>
    </row>
    <row r="127" spans="1:7" ht="12.75" customHeight="1">
      <c r="A127" s="148" t="s">
        <v>165</v>
      </c>
      <c r="B127" s="4" t="s">
        <v>166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</row>
    <row r="128" spans="1:7" ht="12.75" customHeight="1">
      <c r="A128" s="148"/>
      <c r="B128" s="8" t="s">
        <v>167</v>
      </c>
      <c r="C128" s="138" t="s">
        <v>141</v>
      </c>
      <c r="D128" s="139">
        <v>44166</v>
      </c>
      <c r="E128" s="139">
        <v>44044</v>
      </c>
      <c r="F128" s="141"/>
      <c r="G128" s="141"/>
    </row>
    <row r="129" spans="1:7" ht="115.5" customHeight="1">
      <c r="A129" s="148"/>
      <c r="B129" s="8" t="s">
        <v>168</v>
      </c>
      <c r="C129" s="138"/>
      <c r="D129" s="139"/>
      <c r="E129" s="139"/>
      <c r="F129" s="141"/>
      <c r="G129" s="141"/>
    </row>
    <row r="130" spans="1:7" ht="27" customHeight="1">
      <c r="A130" s="148"/>
      <c r="B130" s="8" t="s">
        <v>169</v>
      </c>
      <c r="C130" s="138" t="s">
        <v>141</v>
      </c>
      <c r="D130" s="139">
        <v>44180</v>
      </c>
      <c r="E130" s="139">
        <v>44174</v>
      </c>
      <c r="F130" s="141"/>
      <c r="G130" s="141"/>
    </row>
    <row r="131" spans="1:7" ht="100.5" customHeight="1">
      <c r="A131" s="148"/>
      <c r="B131" s="8" t="s">
        <v>170</v>
      </c>
      <c r="C131" s="138"/>
      <c r="D131" s="139"/>
      <c r="E131" s="139"/>
      <c r="F131" s="141"/>
      <c r="G131" s="141"/>
    </row>
    <row r="132" spans="1:7" ht="57.75" customHeight="1">
      <c r="A132" s="23" t="s">
        <v>171</v>
      </c>
      <c r="B132" s="8" t="s">
        <v>172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</row>
    <row r="133" spans="1:7" ht="18.75" customHeight="1">
      <c r="A133" s="142"/>
      <c r="B133" s="8" t="s">
        <v>173</v>
      </c>
      <c r="C133" s="138" t="s">
        <v>141</v>
      </c>
      <c r="D133" s="139">
        <v>44166</v>
      </c>
      <c r="E133" s="139">
        <v>44166</v>
      </c>
      <c r="F133" s="141"/>
      <c r="G133" s="141"/>
    </row>
    <row r="134" spans="1:7" ht="85.5" customHeight="1">
      <c r="A134" s="142"/>
      <c r="B134" s="8" t="s">
        <v>174</v>
      </c>
      <c r="C134" s="138"/>
      <c r="D134" s="139"/>
      <c r="E134" s="139"/>
      <c r="F134" s="141"/>
      <c r="G134" s="141"/>
    </row>
    <row r="135" spans="1:7" ht="36">
      <c r="A135" s="4" t="s">
        <v>175</v>
      </c>
      <c r="B135" s="4" t="s">
        <v>176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</row>
    <row r="136" spans="1:7" ht="85.5" customHeight="1">
      <c r="A136" s="148" t="s">
        <v>177</v>
      </c>
      <c r="B136" s="4" t="s">
        <v>178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spans="1:7" ht="12.75" customHeight="1">
      <c r="A137" s="148"/>
      <c r="B137" s="8" t="s">
        <v>179</v>
      </c>
      <c r="C137" s="138" t="s">
        <v>17</v>
      </c>
      <c r="D137" s="139">
        <v>44180</v>
      </c>
      <c r="E137" s="139">
        <v>44180</v>
      </c>
      <c r="F137" s="141"/>
      <c r="G137" s="141"/>
    </row>
    <row r="138" spans="1:7" ht="82.5" customHeight="1">
      <c r="A138" s="148"/>
      <c r="B138" s="8" t="s">
        <v>180</v>
      </c>
      <c r="C138" s="138"/>
      <c r="D138" s="139"/>
      <c r="E138" s="139"/>
      <c r="F138" s="141"/>
      <c r="G138" s="141"/>
    </row>
    <row r="139" spans="1:7" ht="12.75" customHeight="1">
      <c r="A139" s="148" t="s">
        <v>181</v>
      </c>
      <c r="B139" s="4" t="s">
        <v>182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</row>
    <row r="140" spans="1:7" ht="12.75" customHeight="1">
      <c r="A140" s="148"/>
      <c r="B140" s="8" t="s">
        <v>183</v>
      </c>
      <c r="C140" s="138" t="s">
        <v>17</v>
      </c>
      <c r="D140" s="139">
        <v>44074</v>
      </c>
      <c r="E140" s="146" t="s">
        <v>145</v>
      </c>
      <c r="F140" s="149" t="s">
        <v>146</v>
      </c>
      <c r="G140" s="150" t="s">
        <v>158</v>
      </c>
    </row>
    <row r="141" spans="1:7" ht="150" customHeight="1">
      <c r="A141" s="148"/>
      <c r="B141" s="8" t="s">
        <v>184</v>
      </c>
      <c r="C141" s="138"/>
      <c r="D141" s="139"/>
      <c r="E141" s="146"/>
      <c r="F141" s="149"/>
      <c r="G141" s="150"/>
    </row>
    <row r="142" spans="1:7" ht="27" customHeight="1">
      <c r="A142" s="148"/>
      <c r="B142" s="8" t="s">
        <v>185</v>
      </c>
      <c r="C142" s="138" t="s">
        <v>17</v>
      </c>
      <c r="D142" s="139">
        <v>44165</v>
      </c>
      <c r="E142" s="139">
        <v>44139</v>
      </c>
      <c r="F142" s="141"/>
      <c r="G142" s="141"/>
    </row>
    <row r="143" spans="1:7" ht="50.25" customHeight="1">
      <c r="A143" s="148"/>
      <c r="B143" s="8" t="s">
        <v>186</v>
      </c>
      <c r="C143" s="138"/>
      <c r="D143" s="139"/>
      <c r="E143" s="139"/>
      <c r="F143" s="141"/>
      <c r="G143" s="141"/>
    </row>
  </sheetData>
  <sheetProtection selectLockedCells="1" selectUnlockedCells="1"/>
  <mergeCells count="271">
    <mergeCell ref="G142:G143"/>
    <mergeCell ref="A139:A143"/>
    <mergeCell ref="C140:C141"/>
    <mergeCell ref="D140:D141"/>
    <mergeCell ref="E140:E141"/>
    <mergeCell ref="F140:F141"/>
    <mergeCell ref="G140:G141"/>
    <mergeCell ref="C142:C143"/>
    <mergeCell ref="D142:D143"/>
    <mergeCell ref="E142:E143"/>
    <mergeCell ref="F142:F143"/>
    <mergeCell ref="A136:A138"/>
    <mergeCell ref="C137:C138"/>
    <mergeCell ref="D137:D138"/>
    <mergeCell ref="E137:E138"/>
    <mergeCell ref="F137:F138"/>
    <mergeCell ref="G137:G138"/>
    <mergeCell ref="G130:G131"/>
    <mergeCell ref="A133:A134"/>
    <mergeCell ref="C133:C134"/>
    <mergeCell ref="D133:D134"/>
    <mergeCell ref="E133:E134"/>
    <mergeCell ref="F133:F134"/>
    <mergeCell ref="G133:G134"/>
    <mergeCell ref="A127:A131"/>
    <mergeCell ref="C128:C129"/>
    <mergeCell ref="D128:D129"/>
    <mergeCell ref="E128:E129"/>
    <mergeCell ref="F128:F129"/>
    <mergeCell ref="G128:G129"/>
    <mergeCell ref="C130:C131"/>
    <mergeCell ref="D130:D131"/>
    <mergeCell ref="E130:E131"/>
    <mergeCell ref="F130:F131"/>
    <mergeCell ref="G118:G119"/>
    <mergeCell ref="A124:A126"/>
    <mergeCell ref="C125:C126"/>
    <mergeCell ref="D125:D126"/>
    <mergeCell ref="E125:E126"/>
    <mergeCell ref="F125:F126"/>
    <mergeCell ref="G125:G126"/>
    <mergeCell ref="C115:C116"/>
    <mergeCell ref="D115:D116"/>
    <mergeCell ref="E115:E116"/>
    <mergeCell ref="F115:F116"/>
    <mergeCell ref="G115:G116"/>
    <mergeCell ref="A117:A123"/>
    <mergeCell ref="C118:C123"/>
    <mergeCell ref="D118:D119"/>
    <mergeCell ref="E118:E119"/>
    <mergeCell ref="F118:F119"/>
    <mergeCell ref="C111:C112"/>
    <mergeCell ref="D111:D112"/>
    <mergeCell ref="E111:E112"/>
    <mergeCell ref="F111:F112"/>
    <mergeCell ref="G111:G112"/>
    <mergeCell ref="C113:C114"/>
    <mergeCell ref="D113:D114"/>
    <mergeCell ref="E113:E114"/>
    <mergeCell ref="F113:F114"/>
    <mergeCell ref="G113:G114"/>
    <mergeCell ref="C105:C106"/>
    <mergeCell ref="D105:D106"/>
    <mergeCell ref="E105:E106"/>
    <mergeCell ref="F105:F106"/>
    <mergeCell ref="G105:G106"/>
    <mergeCell ref="C107:C108"/>
    <mergeCell ref="D107:D108"/>
    <mergeCell ref="E107:E108"/>
    <mergeCell ref="F107:F108"/>
    <mergeCell ref="G107:G108"/>
    <mergeCell ref="A101:A102"/>
    <mergeCell ref="B101:B102"/>
    <mergeCell ref="E101:E102"/>
    <mergeCell ref="F101:F102"/>
    <mergeCell ref="G101:G102"/>
    <mergeCell ref="C103:C104"/>
    <mergeCell ref="D103:D104"/>
    <mergeCell ref="E103:E104"/>
    <mergeCell ref="F103:F104"/>
    <mergeCell ref="G103:G104"/>
    <mergeCell ref="C95:C96"/>
    <mergeCell ref="D95:D96"/>
    <mergeCell ref="E95:E96"/>
    <mergeCell ref="F95:F96"/>
    <mergeCell ref="G95:G96"/>
    <mergeCell ref="C99:C100"/>
    <mergeCell ref="D99:D100"/>
    <mergeCell ref="E99:E100"/>
    <mergeCell ref="F99:F100"/>
    <mergeCell ref="G99:G100"/>
    <mergeCell ref="C91:C92"/>
    <mergeCell ref="D91:D92"/>
    <mergeCell ref="E91:E92"/>
    <mergeCell ref="F91:F92"/>
    <mergeCell ref="G91:G92"/>
    <mergeCell ref="C93:C94"/>
    <mergeCell ref="D93:D94"/>
    <mergeCell ref="E93:E94"/>
    <mergeCell ref="F93:F94"/>
    <mergeCell ref="G93:G94"/>
    <mergeCell ref="C86:C87"/>
    <mergeCell ref="D86:D87"/>
    <mergeCell ref="E86:E87"/>
    <mergeCell ref="F86:F87"/>
    <mergeCell ref="G86:G87"/>
    <mergeCell ref="C89:C90"/>
    <mergeCell ref="D89:D90"/>
    <mergeCell ref="E89:E90"/>
    <mergeCell ref="F89:F90"/>
    <mergeCell ref="G89:G90"/>
    <mergeCell ref="C82:C83"/>
    <mergeCell ref="D82:D83"/>
    <mergeCell ref="E82:E83"/>
    <mergeCell ref="F82:F83"/>
    <mergeCell ref="G82:G83"/>
    <mergeCell ref="C84:C85"/>
    <mergeCell ref="D84:D85"/>
    <mergeCell ref="E84:E85"/>
    <mergeCell ref="F84:F85"/>
    <mergeCell ref="G84:G85"/>
    <mergeCell ref="F75:F76"/>
    <mergeCell ref="G75:G76"/>
    <mergeCell ref="C79:C80"/>
    <mergeCell ref="D79:D80"/>
    <mergeCell ref="E79:E80"/>
    <mergeCell ref="F79:F80"/>
    <mergeCell ref="G79:G80"/>
    <mergeCell ref="G70:G71"/>
    <mergeCell ref="A72:A76"/>
    <mergeCell ref="C73:C74"/>
    <mergeCell ref="D73:D74"/>
    <mergeCell ref="E73:E74"/>
    <mergeCell ref="F73:F74"/>
    <mergeCell ref="G73:G74"/>
    <mergeCell ref="C75:C76"/>
    <mergeCell ref="D75:D76"/>
    <mergeCell ref="E75:E76"/>
    <mergeCell ref="C67:C68"/>
    <mergeCell ref="D67:D68"/>
    <mergeCell ref="E67:E68"/>
    <mergeCell ref="F67:F68"/>
    <mergeCell ref="G67:G68"/>
    <mergeCell ref="A70:A71"/>
    <mergeCell ref="C70:C71"/>
    <mergeCell ref="D70:D71"/>
    <mergeCell ref="E70:E71"/>
    <mergeCell ref="F70:F71"/>
    <mergeCell ref="C63:C64"/>
    <mergeCell ref="D63:D64"/>
    <mergeCell ref="E63:E64"/>
    <mergeCell ref="F63:F64"/>
    <mergeCell ref="G63:G64"/>
    <mergeCell ref="C65:C66"/>
    <mergeCell ref="D65:D66"/>
    <mergeCell ref="E65:E66"/>
    <mergeCell ref="F65:F66"/>
    <mergeCell ref="G65:G66"/>
    <mergeCell ref="C55:C56"/>
    <mergeCell ref="D55:D56"/>
    <mergeCell ref="E55:E56"/>
    <mergeCell ref="F55:F56"/>
    <mergeCell ref="G55:G56"/>
    <mergeCell ref="C61:C62"/>
    <mergeCell ref="D61:D62"/>
    <mergeCell ref="E61:E62"/>
    <mergeCell ref="F61:F62"/>
    <mergeCell ref="G61:G62"/>
    <mergeCell ref="C51:C52"/>
    <mergeCell ref="D51:D52"/>
    <mergeCell ref="E51:E52"/>
    <mergeCell ref="F51:F52"/>
    <mergeCell ref="G51:G52"/>
    <mergeCell ref="C53:C54"/>
    <mergeCell ref="D53:D54"/>
    <mergeCell ref="E53:E54"/>
    <mergeCell ref="F53:F54"/>
    <mergeCell ref="G53:G54"/>
    <mergeCell ref="A46:A48"/>
    <mergeCell ref="C47:C48"/>
    <mergeCell ref="D47:D48"/>
    <mergeCell ref="E47:E48"/>
    <mergeCell ref="F47:F48"/>
    <mergeCell ref="G47:G48"/>
    <mergeCell ref="G42:G43"/>
    <mergeCell ref="C44:C45"/>
    <mergeCell ref="D44:D45"/>
    <mergeCell ref="E44:E45"/>
    <mergeCell ref="F44:F45"/>
    <mergeCell ref="G44:G45"/>
    <mergeCell ref="A39:A45"/>
    <mergeCell ref="C40:C41"/>
    <mergeCell ref="D40:D41"/>
    <mergeCell ref="E40:E41"/>
    <mergeCell ref="F40:F41"/>
    <mergeCell ref="G40:G41"/>
    <mergeCell ref="C42:C43"/>
    <mergeCell ref="D42:D43"/>
    <mergeCell ref="E42:E43"/>
    <mergeCell ref="F42:F43"/>
    <mergeCell ref="A36:A38"/>
    <mergeCell ref="C37:C38"/>
    <mergeCell ref="D37:D38"/>
    <mergeCell ref="E37:E38"/>
    <mergeCell ref="F37:F38"/>
    <mergeCell ref="G37:G38"/>
    <mergeCell ref="C32:C33"/>
    <mergeCell ref="D32:D33"/>
    <mergeCell ref="E32:E33"/>
    <mergeCell ref="F32:F33"/>
    <mergeCell ref="G32:G33"/>
    <mergeCell ref="C34:C35"/>
    <mergeCell ref="D34:D35"/>
    <mergeCell ref="E34:E35"/>
    <mergeCell ref="F34:F35"/>
    <mergeCell ref="G34:G35"/>
    <mergeCell ref="C28:C29"/>
    <mergeCell ref="D28:D29"/>
    <mergeCell ref="E28:E29"/>
    <mergeCell ref="F28:F29"/>
    <mergeCell ref="G28:G29"/>
    <mergeCell ref="C30:C31"/>
    <mergeCell ref="D30:D31"/>
    <mergeCell ref="E30:E31"/>
    <mergeCell ref="F30:F31"/>
    <mergeCell ref="G30:G31"/>
    <mergeCell ref="C23:C24"/>
    <mergeCell ref="D23:D24"/>
    <mergeCell ref="E23:E24"/>
    <mergeCell ref="F23:F24"/>
    <mergeCell ref="G23:G24"/>
    <mergeCell ref="C26:C27"/>
    <mergeCell ref="D26:D27"/>
    <mergeCell ref="E26:E27"/>
    <mergeCell ref="F26:F27"/>
    <mergeCell ref="G26:G27"/>
    <mergeCell ref="G18:G19"/>
    <mergeCell ref="C21:C22"/>
    <mergeCell ref="D21:D22"/>
    <mergeCell ref="E21:E22"/>
    <mergeCell ref="F21:F22"/>
    <mergeCell ref="G21:G22"/>
    <mergeCell ref="A15:A19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A1:G1"/>
    <mergeCell ref="A2:G2"/>
    <mergeCell ref="A3:G3"/>
    <mergeCell ref="A6:G6"/>
    <mergeCell ref="C9:C10"/>
    <mergeCell ref="D9:D10"/>
    <mergeCell ref="E9:E10"/>
    <mergeCell ref="F9:F10"/>
    <mergeCell ref="G9:G10"/>
  </mergeCells>
  <pageMargins left="0.25" right="0.25" top="0.75" bottom="0.75" header="0.3" footer="0.51180555555555551"/>
  <pageSetup paperSize="9" scale="69" fitToHeight="0" orientation="landscape" useFirstPageNumber="1" horizontalDpi="300" verticalDpi="300" r:id="rId1"/>
  <headerFooter alignWithMargins="0">
    <oddHeader>&amp;C&amp;P</oddHeader>
  </headerFooter>
  <rowBreaks count="15" manualBreakCount="15">
    <brk id="10" max="16383" man="1"/>
    <brk id="20" max="16383" man="1"/>
    <brk id="27" max="16383" man="1"/>
    <brk id="38" max="16383" man="1"/>
    <brk id="50" max="16383" man="1"/>
    <brk id="60" max="16383" man="1"/>
    <brk id="69" max="16383" man="1"/>
    <brk id="78" max="16383" man="1"/>
    <brk id="85" max="16383" man="1"/>
    <brk id="94" max="16383" man="1"/>
    <brk id="100" max="16383" man="1"/>
    <brk id="104" max="16383" man="1"/>
    <brk id="114" max="16383" man="1"/>
    <brk id="123" max="16383" man="1"/>
    <brk id="1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  <pageSetUpPr fitToPage="1"/>
  </sheetPr>
  <dimension ref="A1:E73"/>
  <sheetViews>
    <sheetView showGridLines="0" tabSelected="1" zoomScale="40" zoomScaleNormal="40" zoomScaleSheetLayoutView="40" workbookViewId="0">
      <selection activeCell="A3" sqref="A3:D3"/>
    </sheetView>
  </sheetViews>
  <sheetFormatPr defaultColWidth="9.109375" defaultRowHeight="32.4"/>
  <cols>
    <col min="1" max="1" width="48.44140625" style="24" customWidth="1"/>
    <col min="2" max="2" width="102.33203125" style="24" customWidth="1"/>
    <col min="3" max="3" width="111.5546875" style="24" customWidth="1"/>
    <col min="4" max="4" width="154" style="24" customWidth="1"/>
    <col min="5" max="17" width="135.6640625" style="24" customWidth="1"/>
    <col min="18" max="16384" width="9.109375" style="24"/>
  </cols>
  <sheetData>
    <row r="1" spans="1:4">
      <c r="D1" s="25" t="s">
        <v>187</v>
      </c>
    </row>
    <row r="3" spans="1:4" ht="104.25" customHeight="1">
      <c r="A3" s="151" t="s">
        <v>188</v>
      </c>
      <c r="B3" s="151"/>
      <c r="C3" s="151"/>
      <c r="D3" s="151"/>
    </row>
    <row r="4" spans="1:4" ht="39.75" customHeight="1">
      <c r="D4" s="26"/>
    </row>
    <row r="5" spans="1:4" ht="76.5" customHeight="1">
      <c r="A5" s="152" t="s">
        <v>3</v>
      </c>
      <c r="B5" s="152" t="s">
        <v>189</v>
      </c>
      <c r="C5" s="152" t="s">
        <v>190</v>
      </c>
      <c r="D5" s="152"/>
    </row>
    <row r="6" spans="1:4" s="26" customFormat="1" ht="102.75" customHeight="1">
      <c r="A6" s="152"/>
      <c r="B6" s="152"/>
      <c r="C6" s="27" t="s">
        <v>191</v>
      </c>
      <c r="D6" s="27" t="s">
        <v>192</v>
      </c>
    </row>
    <row r="7" spans="1:4" s="26" customFormat="1" ht="42" customHeight="1">
      <c r="A7" s="27">
        <v>1</v>
      </c>
      <c r="B7" s="27">
        <v>2</v>
      </c>
      <c r="C7" s="27">
        <v>3</v>
      </c>
      <c r="D7" s="27">
        <v>4</v>
      </c>
    </row>
    <row r="8" spans="1:4" s="26" customFormat="1" ht="94.5" customHeight="1">
      <c r="A8" s="28" t="s">
        <v>193</v>
      </c>
      <c r="B8" s="28" t="s">
        <v>194</v>
      </c>
      <c r="C8" s="28" t="s">
        <v>195</v>
      </c>
      <c r="D8" s="29" t="s">
        <v>196</v>
      </c>
    </row>
    <row r="9" spans="1:4" s="26" customFormat="1" ht="141.75" customHeight="1">
      <c r="A9" s="153" t="s">
        <v>197</v>
      </c>
      <c r="B9" s="153" t="s">
        <v>12</v>
      </c>
      <c r="C9" s="30" t="s">
        <v>17</v>
      </c>
      <c r="D9" s="31" t="s">
        <v>198</v>
      </c>
    </row>
    <row r="10" spans="1:4" s="26" customFormat="1" ht="65.25" customHeight="1">
      <c r="A10" s="153"/>
      <c r="B10" s="153"/>
      <c r="C10" s="30" t="s">
        <v>26</v>
      </c>
      <c r="D10" s="31" t="s">
        <v>199</v>
      </c>
    </row>
    <row r="11" spans="1:4" s="26" customFormat="1" ht="143.25" customHeight="1">
      <c r="A11" s="27" t="s">
        <v>200</v>
      </c>
      <c r="B11" s="27" t="s">
        <v>15</v>
      </c>
      <c r="C11" s="27" t="s">
        <v>17</v>
      </c>
      <c r="D11" s="32" t="s">
        <v>201</v>
      </c>
    </row>
    <row r="12" spans="1:4" s="36" customFormat="1" ht="87" customHeight="1">
      <c r="A12" s="33" t="s">
        <v>202</v>
      </c>
      <c r="B12" s="34" t="s">
        <v>203</v>
      </c>
      <c r="C12" s="34" t="s">
        <v>17</v>
      </c>
      <c r="D12" s="35" t="s">
        <v>204</v>
      </c>
    </row>
    <row r="13" spans="1:4" ht="72" customHeight="1">
      <c r="A13" s="34" t="s">
        <v>205</v>
      </c>
      <c r="B13" s="34" t="s">
        <v>206</v>
      </c>
      <c r="C13" s="34" t="s">
        <v>17</v>
      </c>
      <c r="D13" s="37" t="s">
        <v>207</v>
      </c>
    </row>
    <row r="14" spans="1:4" ht="64.8">
      <c r="A14" s="27" t="s">
        <v>208</v>
      </c>
      <c r="B14" s="27" t="s">
        <v>209</v>
      </c>
      <c r="C14" s="27" t="s">
        <v>17</v>
      </c>
      <c r="D14" s="38" t="s">
        <v>210</v>
      </c>
    </row>
    <row r="15" spans="1:4" ht="87.75" customHeight="1">
      <c r="A15" s="27" t="s">
        <v>211</v>
      </c>
      <c r="B15" s="27" t="s">
        <v>212</v>
      </c>
      <c r="C15" s="27" t="s">
        <v>17</v>
      </c>
      <c r="D15" s="38" t="s">
        <v>213</v>
      </c>
    </row>
    <row r="16" spans="1:4" ht="75.75" customHeight="1">
      <c r="A16" s="27" t="s">
        <v>214</v>
      </c>
      <c r="B16" s="27" t="s">
        <v>215</v>
      </c>
      <c r="C16" s="27" t="s">
        <v>26</v>
      </c>
      <c r="D16" s="38" t="s">
        <v>216</v>
      </c>
    </row>
    <row r="17" spans="1:4" ht="84.75" customHeight="1">
      <c r="A17" s="27" t="s">
        <v>217</v>
      </c>
      <c r="B17" s="27" t="s">
        <v>218</v>
      </c>
      <c r="C17" s="27" t="s">
        <v>26</v>
      </c>
      <c r="D17" s="38" t="s">
        <v>219</v>
      </c>
    </row>
    <row r="18" spans="1:4" ht="141.75" customHeight="1">
      <c r="A18" s="27" t="s">
        <v>220</v>
      </c>
      <c r="B18" s="27" t="s">
        <v>31</v>
      </c>
      <c r="C18" s="27" t="s">
        <v>17</v>
      </c>
      <c r="D18" s="38" t="s">
        <v>221</v>
      </c>
    </row>
    <row r="19" spans="1:4" ht="183" customHeight="1">
      <c r="A19" s="27" t="s">
        <v>222</v>
      </c>
      <c r="B19" s="27" t="s">
        <v>37</v>
      </c>
      <c r="C19" s="27" t="s">
        <v>17</v>
      </c>
      <c r="D19" s="38" t="s">
        <v>223</v>
      </c>
    </row>
    <row r="20" spans="1:4" ht="183" customHeight="1">
      <c r="A20" s="27" t="s">
        <v>224</v>
      </c>
      <c r="B20" s="27" t="s">
        <v>225</v>
      </c>
      <c r="C20" s="27" t="s">
        <v>104</v>
      </c>
      <c r="D20" s="38" t="s">
        <v>226</v>
      </c>
    </row>
    <row r="21" spans="1:4" ht="149.25" customHeight="1">
      <c r="A21" s="27" t="s">
        <v>227</v>
      </c>
      <c r="B21" s="27" t="s">
        <v>228</v>
      </c>
      <c r="C21" s="27" t="s">
        <v>17</v>
      </c>
      <c r="D21" s="38" t="s">
        <v>229</v>
      </c>
    </row>
    <row r="22" spans="1:4" ht="149.25" customHeight="1">
      <c r="A22" s="27" t="s">
        <v>230</v>
      </c>
      <c r="B22" s="27" t="s">
        <v>231</v>
      </c>
      <c r="C22" s="27" t="s">
        <v>17</v>
      </c>
      <c r="D22" s="38" t="s">
        <v>229</v>
      </c>
    </row>
    <row r="23" spans="1:4" ht="83.25" customHeight="1">
      <c r="A23" s="30" t="s">
        <v>232</v>
      </c>
      <c r="B23" s="30" t="s">
        <v>65</v>
      </c>
      <c r="C23" s="30" t="s">
        <v>17</v>
      </c>
      <c r="D23" s="31" t="s">
        <v>233</v>
      </c>
    </row>
    <row r="24" spans="1:4" ht="84.75" customHeight="1">
      <c r="A24" s="27" t="s">
        <v>234</v>
      </c>
      <c r="B24" s="27" t="s">
        <v>67</v>
      </c>
      <c r="C24" s="27" t="s">
        <v>17</v>
      </c>
      <c r="D24" s="37" t="s">
        <v>235</v>
      </c>
    </row>
    <row r="25" spans="1:4" ht="120.75" customHeight="1">
      <c r="A25" s="27" t="s">
        <v>236</v>
      </c>
      <c r="B25" s="27" t="s">
        <v>237</v>
      </c>
      <c r="C25" s="27" t="s">
        <v>17</v>
      </c>
      <c r="D25" s="37" t="s">
        <v>235</v>
      </c>
    </row>
    <row r="26" spans="1:4" ht="106.5" customHeight="1">
      <c r="A26" s="27" t="s">
        <v>238</v>
      </c>
      <c r="B26" s="27" t="s">
        <v>239</v>
      </c>
      <c r="C26" s="27" t="s">
        <v>17</v>
      </c>
      <c r="D26" s="37" t="s">
        <v>235</v>
      </c>
    </row>
    <row r="27" spans="1:4" ht="102.75" customHeight="1">
      <c r="A27" s="27" t="s">
        <v>240</v>
      </c>
      <c r="B27" s="27" t="s">
        <v>225</v>
      </c>
      <c r="C27" s="27" t="s">
        <v>17</v>
      </c>
      <c r="D27" s="38" t="s">
        <v>74</v>
      </c>
    </row>
    <row r="28" spans="1:4" ht="165" customHeight="1">
      <c r="A28" s="30" t="s">
        <v>241</v>
      </c>
      <c r="B28" s="30" t="s">
        <v>76</v>
      </c>
      <c r="C28" s="30" t="s">
        <v>17</v>
      </c>
      <c r="D28" s="31" t="s">
        <v>242</v>
      </c>
    </row>
    <row r="29" spans="1:4" ht="141.75" customHeight="1">
      <c r="A29" s="27" t="s">
        <v>243</v>
      </c>
      <c r="B29" s="27" t="s">
        <v>78</v>
      </c>
      <c r="C29" s="27" t="s">
        <v>17</v>
      </c>
      <c r="D29" s="38" t="s">
        <v>244</v>
      </c>
    </row>
    <row r="30" spans="1:4" ht="171" customHeight="1">
      <c r="A30" s="27" t="s">
        <v>245</v>
      </c>
      <c r="B30" s="27" t="s">
        <v>246</v>
      </c>
      <c r="C30" s="27" t="s">
        <v>17</v>
      </c>
      <c r="D30" s="38" t="s">
        <v>247</v>
      </c>
    </row>
    <row r="31" spans="1:4" ht="120.75" customHeight="1">
      <c r="A31" s="27" t="s">
        <v>248</v>
      </c>
      <c r="B31" s="27" t="s">
        <v>249</v>
      </c>
      <c r="C31" s="27" t="s">
        <v>17</v>
      </c>
      <c r="D31" s="38" t="s">
        <v>250</v>
      </c>
    </row>
    <row r="32" spans="1:4" ht="77.400000000000006" customHeight="1">
      <c r="A32" s="153" t="s">
        <v>251</v>
      </c>
      <c r="B32" s="153" t="s">
        <v>252</v>
      </c>
      <c r="C32" s="30" t="s">
        <v>17</v>
      </c>
      <c r="D32" s="31" t="s">
        <v>253</v>
      </c>
    </row>
    <row r="33" spans="1:4" ht="63.6">
      <c r="A33" s="153"/>
      <c r="B33" s="153"/>
      <c r="C33" s="30" t="s">
        <v>104</v>
      </c>
      <c r="D33" s="31" t="s">
        <v>254</v>
      </c>
    </row>
    <row r="34" spans="1:4" ht="79.5" customHeight="1">
      <c r="A34" s="152" t="s">
        <v>255</v>
      </c>
      <c r="B34" s="152" t="s">
        <v>102</v>
      </c>
      <c r="C34" s="27" t="s">
        <v>17</v>
      </c>
      <c r="D34" s="38" t="s">
        <v>256</v>
      </c>
    </row>
    <row r="35" spans="1:4" ht="75.75" customHeight="1">
      <c r="A35" s="152"/>
      <c r="B35" s="152"/>
      <c r="C35" s="27" t="s">
        <v>104</v>
      </c>
      <c r="D35" s="38" t="s">
        <v>254</v>
      </c>
    </row>
    <row r="36" spans="1:4" ht="93" customHeight="1">
      <c r="A36" s="32" t="s">
        <v>257</v>
      </c>
      <c r="B36" s="27" t="s">
        <v>107</v>
      </c>
      <c r="C36" s="32" t="s">
        <v>17</v>
      </c>
      <c r="D36" s="32" t="s">
        <v>256</v>
      </c>
    </row>
    <row r="37" spans="1:4" ht="99" customHeight="1">
      <c r="A37" s="39" t="s">
        <v>258</v>
      </c>
      <c r="B37" s="40" t="s">
        <v>259</v>
      </c>
      <c r="C37" s="27" t="s">
        <v>17</v>
      </c>
      <c r="D37" s="38" t="s">
        <v>256</v>
      </c>
    </row>
    <row r="38" spans="1:4" ht="105.75" customHeight="1">
      <c r="A38" s="27" t="s">
        <v>260</v>
      </c>
      <c r="B38" s="27" t="s">
        <v>261</v>
      </c>
      <c r="C38" s="27" t="s">
        <v>17</v>
      </c>
      <c r="D38" s="38" t="s">
        <v>256</v>
      </c>
    </row>
    <row r="39" spans="1:4" ht="87" customHeight="1">
      <c r="A39" s="152" t="s">
        <v>262</v>
      </c>
      <c r="B39" s="152" t="s">
        <v>225</v>
      </c>
      <c r="C39" s="27" t="s">
        <v>17</v>
      </c>
      <c r="D39" s="38" t="s">
        <v>213</v>
      </c>
    </row>
    <row r="40" spans="1:4" ht="87" customHeight="1">
      <c r="A40" s="152"/>
      <c r="B40" s="152"/>
      <c r="C40" s="27" t="s">
        <v>104</v>
      </c>
      <c r="D40" s="38" t="s">
        <v>254</v>
      </c>
    </row>
    <row r="41" spans="1:4" ht="73.5" customHeight="1">
      <c r="A41" s="153" t="s">
        <v>263</v>
      </c>
      <c r="B41" s="153" t="s">
        <v>124</v>
      </c>
      <c r="C41" s="30" t="s">
        <v>17</v>
      </c>
      <c r="D41" s="31" t="s">
        <v>264</v>
      </c>
    </row>
    <row r="42" spans="1:4" ht="74.25" customHeight="1">
      <c r="A42" s="153"/>
      <c r="B42" s="153"/>
      <c r="C42" s="30" t="s">
        <v>104</v>
      </c>
      <c r="D42" s="31" t="s">
        <v>254</v>
      </c>
    </row>
    <row r="43" spans="1:4" ht="79.5" customHeight="1">
      <c r="A43" s="152" t="s">
        <v>265</v>
      </c>
      <c r="B43" s="152" t="s">
        <v>126</v>
      </c>
      <c r="C43" s="27" t="s">
        <v>17</v>
      </c>
      <c r="D43" s="38" t="s">
        <v>266</v>
      </c>
    </row>
    <row r="44" spans="1:4" ht="81" customHeight="1">
      <c r="A44" s="152"/>
      <c r="B44" s="152"/>
      <c r="C44" s="27" t="s">
        <v>104</v>
      </c>
      <c r="D44" s="38" t="s">
        <v>254</v>
      </c>
    </row>
    <row r="45" spans="1:4" ht="82.5" customHeight="1">
      <c r="A45" s="152" t="s">
        <v>267</v>
      </c>
      <c r="B45" s="152" t="s">
        <v>268</v>
      </c>
      <c r="C45" s="152" t="s">
        <v>104</v>
      </c>
      <c r="D45" s="154" t="s">
        <v>254</v>
      </c>
    </row>
    <row r="46" spans="1:4" ht="52.5" customHeight="1">
      <c r="A46" s="152"/>
      <c r="B46" s="152"/>
      <c r="C46" s="152"/>
      <c r="D46" s="154"/>
    </row>
    <row r="47" spans="1:4" ht="75.75" customHeight="1">
      <c r="A47" s="152" t="s">
        <v>269</v>
      </c>
      <c r="B47" s="152" t="s">
        <v>270</v>
      </c>
      <c r="C47" s="27" t="s">
        <v>17</v>
      </c>
      <c r="D47" s="38" t="s">
        <v>235</v>
      </c>
    </row>
    <row r="48" spans="1:4" ht="90.75" customHeight="1">
      <c r="A48" s="152"/>
      <c r="B48" s="152"/>
      <c r="C48" s="27" t="s">
        <v>104</v>
      </c>
      <c r="D48" s="38" t="s">
        <v>254</v>
      </c>
    </row>
    <row r="49" spans="1:5" ht="155.25" customHeight="1">
      <c r="A49" s="27" t="s">
        <v>271</v>
      </c>
      <c r="B49" s="27" t="s">
        <v>272</v>
      </c>
      <c r="C49" s="27" t="s">
        <v>195</v>
      </c>
      <c r="D49" s="38" t="s">
        <v>235</v>
      </c>
    </row>
    <row r="50" spans="1:5" ht="73.5" customHeight="1">
      <c r="A50" s="30" t="s">
        <v>273</v>
      </c>
      <c r="B50" s="30" t="s">
        <v>137</v>
      </c>
      <c r="C50" s="30" t="s">
        <v>141</v>
      </c>
      <c r="D50" s="31" t="s">
        <v>274</v>
      </c>
      <c r="E50" s="41"/>
    </row>
    <row r="51" spans="1:5" ht="176.25" customHeight="1">
      <c r="A51" s="27" t="s">
        <v>275</v>
      </c>
      <c r="B51" s="27" t="s">
        <v>139</v>
      </c>
      <c r="C51" s="27" t="s">
        <v>141</v>
      </c>
      <c r="D51" s="38" t="s">
        <v>276</v>
      </c>
    </row>
    <row r="52" spans="1:5" ht="97.2">
      <c r="A52" s="27" t="s">
        <v>277</v>
      </c>
      <c r="B52" s="27" t="s">
        <v>278</v>
      </c>
      <c r="C52" s="27" t="s">
        <v>141</v>
      </c>
      <c r="D52" s="38" t="s">
        <v>279</v>
      </c>
    </row>
    <row r="53" spans="1:5" ht="207.75" customHeight="1">
      <c r="A53" s="27" t="s">
        <v>280</v>
      </c>
      <c r="B53" s="27" t="s">
        <v>281</v>
      </c>
      <c r="C53" s="27" t="s">
        <v>141</v>
      </c>
      <c r="D53" s="38" t="s">
        <v>276</v>
      </c>
    </row>
    <row r="54" spans="1:5" ht="171.75" customHeight="1">
      <c r="A54" s="27" t="s">
        <v>282</v>
      </c>
      <c r="B54" s="27" t="s">
        <v>283</v>
      </c>
      <c r="C54" s="27" t="s">
        <v>141</v>
      </c>
      <c r="D54" s="38" t="s">
        <v>276</v>
      </c>
    </row>
    <row r="55" spans="1:5" ht="129" customHeight="1">
      <c r="A55" s="27" t="s">
        <v>284</v>
      </c>
      <c r="B55" s="27" t="s">
        <v>172</v>
      </c>
      <c r="C55" s="27" t="s">
        <v>141</v>
      </c>
      <c r="D55" s="38" t="s">
        <v>279</v>
      </c>
    </row>
    <row r="56" spans="1:5" ht="84.75" customHeight="1">
      <c r="A56" s="30" t="s">
        <v>285</v>
      </c>
      <c r="B56" s="30" t="s">
        <v>176</v>
      </c>
      <c r="C56" s="30" t="s">
        <v>17</v>
      </c>
      <c r="D56" s="31" t="s">
        <v>253</v>
      </c>
    </row>
    <row r="57" spans="1:5" ht="141.75" customHeight="1">
      <c r="A57" s="27" t="s">
        <v>286</v>
      </c>
      <c r="B57" s="27" t="s">
        <v>178</v>
      </c>
      <c r="C57" s="27" t="s">
        <v>17</v>
      </c>
      <c r="D57" s="38" t="s">
        <v>256</v>
      </c>
    </row>
    <row r="58" spans="1:5" ht="111" customHeight="1">
      <c r="A58" s="27" t="s">
        <v>287</v>
      </c>
      <c r="B58" s="27" t="s">
        <v>288</v>
      </c>
      <c r="C58" s="27" t="s">
        <v>17</v>
      </c>
      <c r="D58" s="38" t="s">
        <v>213</v>
      </c>
    </row>
    <row r="59" spans="1:5" ht="79.5" hidden="1" customHeight="1">
      <c r="A59" s="27" t="s">
        <v>289</v>
      </c>
      <c r="B59" s="27" t="s">
        <v>290</v>
      </c>
      <c r="C59" s="27" t="s">
        <v>17</v>
      </c>
      <c r="D59" s="38" t="s">
        <v>291</v>
      </c>
    </row>
    <row r="60" spans="1:5" ht="78" hidden="1" customHeight="1">
      <c r="A60" s="27" t="s">
        <v>292</v>
      </c>
      <c r="B60" s="27" t="s">
        <v>293</v>
      </c>
      <c r="C60" s="27" t="s">
        <v>17</v>
      </c>
      <c r="D60" s="38" t="s">
        <v>294</v>
      </c>
    </row>
    <row r="61" spans="1:5" ht="97.2" hidden="1">
      <c r="A61" s="27" t="s">
        <v>295</v>
      </c>
      <c r="B61" s="27" t="s">
        <v>296</v>
      </c>
      <c r="C61" s="27" t="s">
        <v>17</v>
      </c>
      <c r="D61" s="38" t="s">
        <v>291</v>
      </c>
    </row>
    <row r="62" spans="1:5" ht="149.25" customHeight="1">
      <c r="A62" s="27" t="s">
        <v>297</v>
      </c>
      <c r="B62" s="27" t="s">
        <v>182</v>
      </c>
      <c r="C62" s="27" t="s">
        <v>17</v>
      </c>
      <c r="D62" s="38" t="s">
        <v>298</v>
      </c>
    </row>
    <row r="63" spans="1:5" ht="97.2" hidden="1">
      <c r="A63" s="27" t="s">
        <v>299</v>
      </c>
      <c r="B63" s="27" t="s">
        <v>300</v>
      </c>
      <c r="C63" s="27" t="s">
        <v>17</v>
      </c>
      <c r="D63" s="38" t="s">
        <v>291</v>
      </c>
    </row>
    <row r="64" spans="1:5" ht="113.25" customHeight="1">
      <c r="A64" s="27" t="s">
        <v>299</v>
      </c>
      <c r="B64" s="27" t="s">
        <v>301</v>
      </c>
      <c r="C64" s="27" t="s">
        <v>17</v>
      </c>
      <c r="D64" s="38" t="s">
        <v>256</v>
      </c>
    </row>
    <row r="65" spans="1:4" ht="139.5" customHeight="1">
      <c r="A65" s="27" t="s">
        <v>302</v>
      </c>
      <c r="B65" s="27" t="s">
        <v>303</v>
      </c>
      <c r="C65" s="27" t="s">
        <v>17</v>
      </c>
      <c r="D65" s="38" t="s">
        <v>304</v>
      </c>
    </row>
    <row r="66" spans="1:4" ht="46.5" customHeight="1"/>
    <row r="67" spans="1:4" ht="13.2" customHeight="1"/>
    <row r="68" spans="1:4" ht="13.2" customHeight="1"/>
    <row r="69" spans="1:4" ht="13.2" customHeight="1"/>
    <row r="72" spans="1:4" ht="13.2" customHeight="1"/>
    <row r="73" spans="1:4" ht="13.2" customHeight="1"/>
  </sheetData>
  <sheetProtection selectLockedCells="1" selectUnlockedCells="1"/>
  <mergeCells count="22">
    <mergeCell ref="C45:C46"/>
    <mergeCell ref="D45:D46"/>
    <mergeCell ref="A47:A48"/>
    <mergeCell ref="B47:B48"/>
    <mergeCell ref="A41:A42"/>
    <mergeCell ref="B41:B42"/>
    <mergeCell ref="A43:A44"/>
    <mergeCell ref="B43:B44"/>
    <mergeCell ref="A45:A46"/>
    <mergeCell ref="B45:B46"/>
    <mergeCell ref="A32:A33"/>
    <mergeCell ref="B32:B33"/>
    <mergeCell ref="A34:A35"/>
    <mergeCell ref="B34:B35"/>
    <mergeCell ref="A39:A40"/>
    <mergeCell ref="B39:B40"/>
    <mergeCell ref="A3:D3"/>
    <mergeCell ref="A5:A6"/>
    <mergeCell ref="B5:B6"/>
    <mergeCell ref="C5:D5"/>
    <mergeCell ref="A9:A10"/>
    <mergeCell ref="B9:B10"/>
  </mergeCells>
  <printOptions horizontalCentered="1"/>
  <pageMargins left="0.39374999999999999" right="0.39374999999999999" top="1.1812499999999999" bottom="0.55138888888888893" header="0.86597222222222225" footer="0.51180555555555551"/>
  <pageSetup paperSize="9" scale="34" firstPageNumber="67" fitToHeight="0" orientation="landscape" useFirstPageNumber="1" horizontalDpi="300" verticalDpi="300" r:id="rId1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6"/>
  <sheetViews>
    <sheetView showGridLines="0" topLeftCell="A31" zoomScale="80" zoomScaleNormal="80" workbookViewId="0">
      <selection activeCell="P33" sqref="P33"/>
    </sheetView>
  </sheetViews>
  <sheetFormatPr defaultRowHeight="13.2"/>
  <cols>
    <col min="1" max="1" width="17.5546875" style="1" customWidth="1"/>
    <col min="2" max="2" width="20.44140625" style="1" customWidth="1"/>
    <col min="3" max="3" width="27.77734375" style="1" customWidth="1"/>
    <col min="4" max="4" width="8.88671875" style="1"/>
    <col min="5" max="5" width="11.21875" style="1" customWidth="1"/>
    <col min="6" max="6" width="12.5546875" style="1" customWidth="1"/>
    <col min="7" max="8" width="11.88671875" style="1" customWidth="1"/>
    <col min="9" max="9" width="24.6640625" style="1" customWidth="1"/>
    <col min="10" max="16384" width="8.88671875" style="1"/>
  </cols>
  <sheetData>
    <row r="1" spans="1:9" ht="15.6">
      <c r="I1" s="103" t="s">
        <v>305</v>
      </c>
    </row>
    <row r="3" spans="1:9" ht="15.6" customHeight="1">
      <c r="A3" s="155" t="s">
        <v>306</v>
      </c>
      <c r="B3" s="155"/>
      <c r="C3" s="155"/>
      <c r="D3" s="155"/>
      <c r="E3" s="155"/>
      <c r="F3" s="155"/>
      <c r="G3" s="155"/>
      <c r="H3" s="155"/>
      <c r="I3" s="155"/>
    </row>
    <row r="4" spans="1:9" ht="15.6" customHeight="1">
      <c r="A4" s="155" t="s">
        <v>307</v>
      </c>
      <c r="B4" s="155"/>
      <c r="C4" s="155"/>
      <c r="D4" s="155"/>
      <c r="E4" s="155"/>
      <c r="F4" s="155"/>
      <c r="G4" s="155"/>
      <c r="H4" s="155"/>
      <c r="I4" s="155"/>
    </row>
    <row r="5" spans="1:9" ht="15.6" customHeight="1">
      <c r="A5" s="155" t="s">
        <v>308</v>
      </c>
      <c r="B5" s="155"/>
      <c r="C5" s="155"/>
      <c r="D5" s="155"/>
      <c r="E5" s="155"/>
      <c r="F5" s="155"/>
      <c r="G5" s="155"/>
      <c r="H5" s="155"/>
      <c r="I5" s="155"/>
    </row>
    <row r="6" spans="1:9" ht="15.6" customHeight="1">
      <c r="A6" s="155" t="s">
        <v>309</v>
      </c>
      <c r="B6" s="155"/>
      <c r="C6" s="155"/>
      <c r="D6" s="155"/>
      <c r="E6" s="155"/>
      <c r="F6" s="155"/>
      <c r="G6" s="155"/>
      <c r="H6" s="155"/>
      <c r="I6" s="155"/>
    </row>
    <row r="7" spans="1:9" ht="15.6">
      <c r="A7" s="104"/>
      <c r="B7" s="104"/>
      <c r="C7" s="104"/>
      <c r="D7" s="104"/>
      <c r="E7" s="105"/>
      <c r="F7" s="104"/>
      <c r="G7" s="104"/>
      <c r="H7" s="104"/>
      <c r="I7" s="104"/>
    </row>
    <row r="8" spans="1:9" ht="42" customHeight="1">
      <c r="A8" s="156" t="s">
        <v>3</v>
      </c>
      <c r="B8" s="156" t="s">
        <v>310</v>
      </c>
      <c r="C8" s="156" t="s">
        <v>311</v>
      </c>
      <c r="D8" s="156" t="s">
        <v>312</v>
      </c>
      <c r="E8" s="156" t="s">
        <v>313</v>
      </c>
      <c r="F8" s="156" t="s">
        <v>314</v>
      </c>
      <c r="G8" s="156" t="s">
        <v>315</v>
      </c>
      <c r="H8" s="156"/>
      <c r="I8" s="156" t="s">
        <v>316</v>
      </c>
    </row>
    <row r="9" spans="1:9" ht="99.6" customHeight="1">
      <c r="A9" s="156"/>
      <c r="B9" s="156"/>
      <c r="C9" s="156"/>
      <c r="D9" s="156"/>
      <c r="E9" s="156"/>
      <c r="F9" s="156"/>
      <c r="G9" s="106" t="s">
        <v>317</v>
      </c>
      <c r="H9" s="106" t="s">
        <v>318</v>
      </c>
      <c r="I9" s="156"/>
    </row>
    <row r="10" spans="1:9" ht="15.6">
      <c r="A10" s="107" t="s">
        <v>319</v>
      </c>
      <c r="B10" s="107" t="s">
        <v>320</v>
      </c>
      <c r="C10" s="107" t="s">
        <v>321</v>
      </c>
      <c r="D10" s="107" t="s">
        <v>322</v>
      </c>
      <c r="E10" s="107" t="s">
        <v>323</v>
      </c>
      <c r="F10" s="107" t="s">
        <v>324</v>
      </c>
      <c r="G10" s="107" t="s">
        <v>325</v>
      </c>
      <c r="H10" s="107" t="s">
        <v>326</v>
      </c>
      <c r="I10" s="107" t="s">
        <v>327</v>
      </c>
    </row>
    <row r="11" spans="1:9" ht="194.4" customHeight="1">
      <c r="A11" s="157" t="s">
        <v>193</v>
      </c>
      <c r="B11" s="157" t="s">
        <v>194</v>
      </c>
      <c r="C11" s="108" t="s">
        <v>328</v>
      </c>
      <c r="D11" s="109"/>
      <c r="E11" s="109" t="s">
        <v>329</v>
      </c>
      <c r="F11" s="109" t="s">
        <v>330</v>
      </c>
      <c r="G11" s="109">
        <v>103</v>
      </c>
      <c r="H11" s="109">
        <v>91.3</v>
      </c>
      <c r="I11" s="109" t="s">
        <v>331</v>
      </c>
    </row>
    <row r="12" spans="1:9" ht="120" customHeight="1">
      <c r="A12" s="157"/>
      <c r="B12" s="157"/>
      <c r="C12" s="108" t="s">
        <v>332</v>
      </c>
      <c r="D12" s="109"/>
      <c r="E12" s="109" t="s">
        <v>329</v>
      </c>
      <c r="F12" s="109" t="s">
        <v>333</v>
      </c>
      <c r="G12" s="109">
        <v>19050</v>
      </c>
      <c r="H12" s="109">
        <v>20811</v>
      </c>
      <c r="I12" s="109" t="s">
        <v>334</v>
      </c>
    </row>
    <row r="13" spans="1:9" ht="114" customHeight="1">
      <c r="A13" s="157"/>
      <c r="B13" s="157"/>
      <c r="C13" s="108" t="s">
        <v>335</v>
      </c>
      <c r="D13" s="109"/>
      <c r="E13" s="109" t="s">
        <v>329</v>
      </c>
      <c r="F13" s="109" t="s">
        <v>330</v>
      </c>
      <c r="G13" s="109" t="s">
        <v>336</v>
      </c>
      <c r="H13" s="109">
        <v>90</v>
      </c>
      <c r="I13" s="109"/>
    </row>
    <row r="14" spans="1:9" ht="171.6">
      <c r="A14" s="157"/>
      <c r="B14" s="157"/>
      <c r="C14" s="108" t="s">
        <v>337</v>
      </c>
      <c r="D14" s="109"/>
      <c r="E14" s="109" t="s">
        <v>329</v>
      </c>
      <c r="F14" s="109" t="s">
        <v>330</v>
      </c>
      <c r="G14" s="109" t="s">
        <v>338</v>
      </c>
      <c r="H14" s="109" t="s">
        <v>338</v>
      </c>
      <c r="I14" s="109"/>
    </row>
    <row r="15" spans="1:9" ht="253.2" customHeight="1">
      <c r="A15" s="157"/>
      <c r="B15" s="157"/>
      <c r="C15" s="108" t="s">
        <v>339</v>
      </c>
      <c r="D15" s="109"/>
      <c r="E15" s="109" t="s">
        <v>329</v>
      </c>
      <c r="F15" s="109" t="s">
        <v>330</v>
      </c>
      <c r="G15" s="109" t="s">
        <v>338</v>
      </c>
      <c r="H15" s="109">
        <v>102.5</v>
      </c>
      <c r="I15" s="109"/>
    </row>
    <row r="16" spans="1:9" ht="76.8" customHeight="1">
      <c r="A16" s="157"/>
      <c r="B16" s="157"/>
      <c r="C16" s="108" t="s">
        <v>340</v>
      </c>
      <c r="D16" s="109"/>
      <c r="E16" s="109" t="s">
        <v>329</v>
      </c>
      <c r="F16" s="109" t="s">
        <v>330</v>
      </c>
      <c r="G16" s="109">
        <v>26.5</v>
      </c>
      <c r="H16" s="109">
        <v>26.5</v>
      </c>
      <c r="I16" s="109"/>
    </row>
    <row r="17" spans="1:9" ht="115.2" customHeight="1">
      <c r="A17" s="157"/>
      <c r="B17" s="157"/>
      <c r="C17" s="108" t="s">
        <v>341</v>
      </c>
      <c r="D17" s="109"/>
      <c r="E17" s="109" t="s">
        <v>329</v>
      </c>
      <c r="F17" s="109" t="s">
        <v>330</v>
      </c>
      <c r="G17" s="109">
        <v>993.7</v>
      </c>
      <c r="H17" s="109">
        <v>2764.9</v>
      </c>
      <c r="I17" s="109" t="s">
        <v>342</v>
      </c>
    </row>
    <row r="18" spans="1:9" ht="249.6">
      <c r="A18" s="157"/>
      <c r="B18" s="157"/>
      <c r="C18" s="108" t="s">
        <v>343</v>
      </c>
      <c r="D18" s="109"/>
      <c r="E18" s="109" t="s">
        <v>329</v>
      </c>
      <c r="F18" s="109" t="s">
        <v>330</v>
      </c>
      <c r="G18" s="109">
        <v>12</v>
      </c>
      <c r="H18" s="109">
        <v>12</v>
      </c>
      <c r="I18" s="109"/>
    </row>
    <row r="19" spans="1:9" ht="249.6">
      <c r="A19" s="157"/>
      <c r="B19" s="157"/>
      <c r="C19" s="108" t="s">
        <v>344</v>
      </c>
      <c r="D19" s="109"/>
      <c r="E19" s="109" t="s">
        <v>329</v>
      </c>
      <c r="F19" s="109" t="s">
        <v>330</v>
      </c>
      <c r="G19" s="109">
        <v>0.22</v>
      </c>
      <c r="H19" s="109">
        <v>0.23</v>
      </c>
      <c r="I19" s="109"/>
    </row>
    <row r="20" spans="1:9" ht="187.2">
      <c r="A20" s="157"/>
      <c r="B20" s="157"/>
      <c r="C20" s="108" t="s">
        <v>345</v>
      </c>
      <c r="D20" s="109"/>
      <c r="E20" s="109" t="s">
        <v>329</v>
      </c>
      <c r="F20" s="109" t="s">
        <v>330</v>
      </c>
      <c r="G20" s="109">
        <v>0.22</v>
      </c>
      <c r="H20" s="109">
        <v>0.23</v>
      </c>
      <c r="I20" s="109"/>
    </row>
    <row r="21" spans="1:9" ht="193.8" customHeight="1">
      <c r="A21" s="108" t="s">
        <v>197</v>
      </c>
      <c r="B21" s="108" t="s">
        <v>12</v>
      </c>
      <c r="C21" s="108" t="s">
        <v>346</v>
      </c>
      <c r="D21" s="109"/>
      <c r="E21" s="109" t="s">
        <v>329</v>
      </c>
      <c r="F21" s="109" t="s">
        <v>347</v>
      </c>
      <c r="G21" s="109">
        <v>1695</v>
      </c>
      <c r="H21" s="109">
        <v>687.6</v>
      </c>
      <c r="I21" s="109" t="s">
        <v>331</v>
      </c>
    </row>
    <row r="22" spans="1:9" ht="197.4" customHeight="1">
      <c r="A22" s="157" t="s">
        <v>200</v>
      </c>
      <c r="B22" s="157" t="s">
        <v>15</v>
      </c>
      <c r="C22" s="108" t="s">
        <v>348</v>
      </c>
      <c r="D22" s="109" t="s">
        <v>349</v>
      </c>
      <c r="E22" s="109" t="s">
        <v>329</v>
      </c>
      <c r="F22" s="109" t="s">
        <v>347</v>
      </c>
      <c r="G22" s="109">
        <v>462.4</v>
      </c>
      <c r="H22" s="109">
        <v>154.30000000000001</v>
      </c>
      <c r="I22" s="109" t="s">
        <v>331</v>
      </c>
    </row>
    <row r="23" spans="1:9" ht="196.2" customHeight="1">
      <c r="A23" s="157"/>
      <c r="B23" s="157"/>
      <c r="C23" s="108" t="s">
        <v>350</v>
      </c>
      <c r="D23" s="109" t="s">
        <v>351</v>
      </c>
      <c r="E23" s="109" t="s">
        <v>329</v>
      </c>
      <c r="F23" s="109" t="s">
        <v>347</v>
      </c>
      <c r="G23" s="109">
        <v>470</v>
      </c>
      <c r="H23" s="109">
        <v>269.39999999999998</v>
      </c>
      <c r="I23" s="109" t="s">
        <v>331</v>
      </c>
    </row>
    <row r="24" spans="1:9" ht="201" customHeight="1">
      <c r="A24" s="157"/>
      <c r="B24" s="157"/>
      <c r="C24" s="108" t="s">
        <v>352</v>
      </c>
      <c r="D24" s="109"/>
      <c r="E24" s="109" t="s">
        <v>329</v>
      </c>
      <c r="F24" s="109" t="s">
        <v>347</v>
      </c>
      <c r="G24" s="109">
        <v>709.4</v>
      </c>
      <c r="H24" s="109">
        <v>263.89999999999998</v>
      </c>
      <c r="I24" s="109" t="s">
        <v>331</v>
      </c>
    </row>
    <row r="25" spans="1:9" ht="206.4" customHeight="1">
      <c r="A25" s="157"/>
      <c r="B25" s="157"/>
      <c r="C25" s="108" t="s">
        <v>353</v>
      </c>
      <c r="D25" s="109"/>
      <c r="E25" s="109" t="s">
        <v>329</v>
      </c>
      <c r="F25" s="109" t="s">
        <v>330</v>
      </c>
      <c r="G25" s="109">
        <v>7.4</v>
      </c>
      <c r="H25" s="109">
        <v>0</v>
      </c>
      <c r="I25" s="109" t="s">
        <v>331</v>
      </c>
    </row>
    <row r="26" spans="1:9" ht="202.8">
      <c r="A26" s="157"/>
      <c r="B26" s="157"/>
      <c r="C26" s="108" t="s">
        <v>354</v>
      </c>
      <c r="D26" s="109" t="s">
        <v>355</v>
      </c>
      <c r="E26" s="109" t="s">
        <v>329</v>
      </c>
      <c r="F26" s="109" t="s">
        <v>356</v>
      </c>
      <c r="G26" s="109">
        <v>2300</v>
      </c>
      <c r="H26" s="109">
        <v>1804</v>
      </c>
      <c r="I26" s="109" t="s">
        <v>357</v>
      </c>
    </row>
    <row r="27" spans="1:9" ht="93.6">
      <c r="A27" s="157"/>
      <c r="B27" s="157"/>
      <c r="C27" s="108" t="s">
        <v>358</v>
      </c>
      <c r="D27" s="109"/>
      <c r="E27" s="109" t="s">
        <v>329</v>
      </c>
      <c r="F27" s="109" t="s">
        <v>330</v>
      </c>
      <c r="G27" s="109" t="s">
        <v>359</v>
      </c>
      <c r="H27" s="110">
        <v>9.98</v>
      </c>
      <c r="I27" s="109" t="s">
        <v>757</v>
      </c>
    </row>
    <row r="28" spans="1:9" ht="101.4" customHeight="1">
      <c r="A28" s="157"/>
      <c r="B28" s="157"/>
      <c r="C28" s="108" t="s">
        <v>360</v>
      </c>
      <c r="D28" s="109"/>
      <c r="E28" s="109" t="s">
        <v>329</v>
      </c>
      <c r="F28" s="109" t="s">
        <v>330</v>
      </c>
      <c r="G28" s="109" t="s">
        <v>361</v>
      </c>
      <c r="H28" s="109">
        <v>58</v>
      </c>
      <c r="I28" s="109" t="s">
        <v>362</v>
      </c>
    </row>
    <row r="29" spans="1:9" ht="179.4" customHeight="1">
      <c r="A29" s="157"/>
      <c r="B29" s="157"/>
      <c r="C29" s="108" t="s">
        <v>363</v>
      </c>
      <c r="D29" s="109"/>
      <c r="E29" s="109" t="s">
        <v>329</v>
      </c>
      <c r="F29" s="109" t="s">
        <v>356</v>
      </c>
      <c r="G29" s="109" t="s">
        <v>364</v>
      </c>
      <c r="H29" s="109">
        <v>0.24</v>
      </c>
      <c r="I29" s="109" t="s">
        <v>365</v>
      </c>
    </row>
    <row r="30" spans="1:9" ht="231.6" customHeight="1">
      <c r="A30" s="157"/>
      <c r="B30" s="157"/>
      <c r="C30" s="108" t="s">
        <v>366</v>
      </c>
      <c r="D30" s="109"/>
      <c r="E30" s="109" t="s">
        <v>329</v>
      </c>
      <c r="F30" s="109" t="s">
        <v>330</v>
      </c>
      <c r="G30" s="109" t="s">
        <v>367</v>
      </c>
      <c r="H30" s="109">
        <v>28</v>
      </c>
      <c r="I30" s="109"/>
    </row>
    <row r="31" spans="1:9" ht="105.6" customHeight="1">
      <c r="A31" s="157" t="s">
        <v>214</v>
      </c>
      <c r="B31" s="157" t="s">
        <v>24</v>
      </c>
      <c r="C31" s="108" t="s">
        <v>368</v>
      </c>
      <c r="D31" s="109"/>
      <c r="E31" s="109" t="s">
        <v>329</v>
      </c>
      <c r="F31" s="109" t="s">
        <v>330</v>
      </c>
      <c r="G31" s="109">
        <v>1.29</v>
      </c>
      <c r="H31" s="109">
        <v>1.4</v>
      </c>
      <c r="I31" s="109"/>
    </row>
    <row r="32" spans="1:9" ht="91.35" customHeight="1">
      <c r="A32" s="157"/>
      <c r="B32" s="157"/>
      <c r="C32" s="108" t="s">
        <v>369</v>
      </c>
      <c r="D32" s="109"/>
      <c r="E32" s="109" t="s">
        <v>329</v>
      </c>
      <c r="F32" s="109" t="s">
        <v>370</v>
      </c>
      <c r="G32" s="109">
        <v>67350</v>
      </c>
      <c r="H32" s="109">
        <v>79474</v>
      </c>
      <c r="I32" s="109"/>
    </row>
    <row r="33" spans="1:9" ht="124.2" customHeight="1">
      <c r="A33" s="108" t="s">
        <v>371</v>
      </c>
      <c r="B33" s="108" t="s">
        <v>31</v>
      </c>
      <c r="C33" s="108" t="s">
        <v>372</v>
      </c>
      <c r="D33" s="109"/>
      <c r="E33" s="109" t="s">
        <v>329</v>
      </c>
      <c r="F33" s="109" t="s">
        <v>330</v>
      </c>
      <c r="G33" s="109">
        <v>69.2</v>
      </c>
      <c r="H33" s="109">
        <v>29.6</v>
      </c>
      <c r="I33" s="109" t="s">
        <v>373</v>
      </c>
    </row>
    <row r="34" spans="1:9" ht="68.400000000000006" customHeight="1">
      <c r="A34" s="157" t="s">
        <v>374</v>
      </c>
      <c r="B34" s="157" t="s">
        <v>37</v>
      </c>
      <c r="C34" s="108" t="s">
        <v>375</v>
      </c>
      <c r="D34" s="109"/>
      <c r="E34" s="109" t="s">
        <v>329</v>
      </c>
      <c r="F34" s="109" t="s">
        <v>333</v>
      </c>
      <c r="G34" s="109">
        <v>418</v>
      </c>
      <c r="H34" s="109">
        <v>423</v>
      </c>
      <c r="I34" s="109"/>
    </row>
    <row r="35" spans="1:9" ht="128.4" customHeight="1">
      <c r="A35" s="157"/>
      <c r="B35" s="157"/>
      <c r="C35" s="108" t="s">
        <v>376</v>
      </c>
      <c r="D35" s="109"/>
      <c r="E35" s="109" t="s">
        <v>329</v>
      </c>
      <c r="F35" s="109" t="s">
        <v>356</v>
      </c>
      <c r="G35" s="109" t="s">
        <v>377</v>
      </c>
      <c r="H35" s="109">
        <v>51</v>
      </c>
      <c r="I35" s="109" t="s">
        <v>378</v>
      </c>
    </row>
    <row r="36" spans="1:9" ht="124.8">
      <c r="A36" s="157"/>
      <c r="B36" s="157"/>
      <c r="C36" s="108" t="s">
        <v>379</v>
      </c>
      <c r="D36" s="109"/>
      <c r="E36" s="109" t="s">
        <v>329</v>
      </c>
      <c r="F36" s="109" t="s">
        <v>356</v>
      </c>
      <c r="G36" s="109" t="s">
        <v>380</v>
      </c>
      <c r="H36" s="109" t="s">
        <v>380</v>
      </c>
      <c r="I36" s="109"/>
    </row>
    <row r="37" spans="1:9" ht="140.4">
      <c r="A37" s="157"/>
      <c r="B37" s="157"/>
      <c r="C37" s="108" t="s">
        <v>381</v>
      </c>
      <c r="D37" s="109"/>
      <c r="E37" s="109" t="s">
        <v>329</v>
      </c>
      <c r="F37" s="109" t="s">
        <v>356</v>
      </c>
      <c r="G37" s="109" t="s">
        <v>382</v>
      </c>
      <c r="H37" s="109" t="s">
        <v>382</v>
      </c>
      <c r="I37" s="109"/>
    </row>
    <row r="38" spans="1:9" ht="202.8">
      <c r="A38" s="157"/>
      <c r="B38" s="157"/>
      <c r="C38" s="108" t="s">
        <v>383</v>
      </c>
      <c r="D38" s="109"/>
      <c r="E38" s="109" t="s">
        <v>329</v>
      </c>
      <c r="F38" s="109" t="s">
        <v>330</v>
      </c>
      <c r="G38" s="109">
        <v>0.2</v>
      </c>
      <c r="H38" s="109">
        <v>0.2</v>
      </c>
      <c r="I38" s="109"/>
    </row>
    <row r="39" spans="1:9" ht="409.2" customHeight="1">
      <c r="A39" s="157"/>
      <c r="B39" s="157"/>
      <c r="C39" s="108" t="s">
        <v>384</v>
      </c>
      <c r="D39" s="109"/>
      <c r="E39" s="109" t="s">
        <v>329</v>
      </c>
      <c r="F39" s="109" t="s">
        <v>330</v>
      </c>
      <c r="G39" s="109">
        <v>110</v>
      </c>
      <c r="H39" s="109">
        <v>28.9</v>
      </c>
      <c r="I39" s="109" t="s">
        <v>385</v>
      </c>
    </row>
    <row r="40" spans="1:9" ht="195" customHeight="1">
      <c r="A40" s="157"/>
      <c r="B40" s="157"/>
      <c r="C40" s="108" t="s">
        <v>386</v>
      </c>
      <c r="D40" s="109"/>
      <c r="E40" s="109" t="s">
        <v>329</v>
      </c>
      <c r="F40" s="109" t="s">
        <v>330</v>
      </c>
      <c r="G40" s="109">
        <v>20.5</v>
      </c>
      <c r="H40" s="109">
        <v>0</v>
      </c>
      <c r="I40" s="109" t="s">
        <v>331</v>
      </c>
    </row>
    <row r="41" spans="1:9" ht="358.2" customHeight="1">
      <c r="A41" s="157"/>
      <c r="B41" s="157"/>
      <c r="C41" s="108" t="s">
        <v>387</v>
      </c>
      <c r="D41" s="109"/>
      <c r="E41" s="109" t="s">
        <v>329</v>
      </c>
      <c r="F41" s="109" t="s">
        <v>330</v>
      </c>
      <c r="G41" s="109">
        <v>159</v>
      </c>
      <c r="H41" s="109">
        <v>86</v>
      </c>
      <c r="I41" s="109" t="s">
        <v>388</v>
      </c>
    </row>
    <row r="42" spans="1:9" ht="343.2" customHeight="1">
      <c r="A42" s="108" t="s">
        <v>389</v>
      </c>
      <c r="B42" s="108" t="s">
        <v>49</v>
      </c>
      <c r="C42" s="108" t="s">
        <v>390</v>
      </c>
      <c r="D42" s="109"/>
      <c r="E42" s="109"/>
      <c r="F42" s="109" t="s">
        <v>356</v>
      </c>
      <c r="G42" s="109">
        <v>1</v>
      </c>
      <c r="H42" s="109">
        <v>0</v>
      </c>
      <c r="I42" s="109" t="s">
        <v>391</v>
      </c>
    </row>
    <row r="43" spans="1:9" ht="265.2" customHeight="1">
      <c r="A43" s="108" t="s">
        <v>392</v>
      </c>
      <c r="B43" s="108" t="s">
        <v>53</v>
      </c>
      <c r="C43" s="108" t="s">
        <v>393</v>
      </c>
      <c r="D43" s="109"/>
      <c r="E43" s="109" t="s">
        <v>329</v>
      </c>
      <c r="F43" s="109" t="s">
        <v>356</v>
      </c>
      <c r="G43" s="109">
        <v>6</v>
      </c>
      <c r="H43" s="109">
        <v>6</v>
      </c>
      <c r="I43" s="109"/>
    </row>
    <row r="44" spans="1:9" ht="351.6" customHeight="1">
      <c r="A44" s="108"/>
      <c r="B44" s="108"/>
      <c r="C44" s="108" t="s">
        <v>394</v>
      </c>
      <c r="D44" s="109"/>
      <c r="E44" s="109" t="s">
        <v>329</v>
      </c>
      <c r="F44" s="109" t="s">
        <v>333</v>
      </c>
      <c r="G44" s="109">
        <v>547</v>
      </c>
      <c r="H44" s="109">
        <v>545</v>
      </c>
      <c r="I44" s="109" t="s">
        <v>395</v>
      </c>
    </row>
    <row r="45" spans="1:9" ht="76.8" customHeight="1">
      <c r="A45" s="108"/>
      <c r="B45" s="108"/>
      <c r="C45" s="108" t="s">
        <v>396</v>
      </c>
      <c r="D45" s="109"/>
      <c r="E45" s="109" t="s">
        <v>329</v>
      </c>
      <c r="F45" s="109" t="s">
        <v>356</v>
      </c>
      <c r="G45" s="109">
        <v>3</v>
      </c>
      <c r="H45" s="109">
        <v>3</v>
      </c>
      <c r="I45" s="109"/>
    </row>
    <row r="46" spans="1:9" ht="174.6" customHeight="1">
      <c r="A46" s="108"/>
      <c r="B46" s="108"/>
      <c r="C46" s="108" t="s">
        <v>397</v>
      </c>
      <c r="D46" s="109"/>
      <c r="E46" s="109" t="s">
        <v>329</v>
      </c>
      <c r="F46" s="109" t="s">
        <v>333</v>
      </c>
      <c r="G46" s="109">
        <v>397</v>
      </c>
      <c r="H46" s="109">
        <v>869</v>
      </c>
      <c r="I46" s="109" t="s">
        <v>398</v>
      </c>
    </row>
    <row r="47" spans="1:9" ht="71.400000000000006" customHeight="1">
      <c r="A47" s="158" t="s">
        <v>399</v>
      </c>
      <c r="B47" s="158" t="s">
        <v>61</v>
      </c>
      <c r="C47" s="108" t="s">
        <v>400</v>
      </c>
      <c r="D47" s="109"/>
      <c r="E47" s="109" t="s">
        <v>329</v>
      </c>
      <c r="F47" s="109" t="s">
        <v>356</v>
      </c>
      <c r="G47" s="109">
        <v>6</v>
      </c>
      <c r="H47" s="109">
        <v>6</v>
      </c>
      <c r="I47" s="109"/>
    </row>
    <row r="48" spans="1:9" ht="93.6" customHeight="1">
      <c r="A48" s="158"/>
      <c r="B48" s="158"/>
      <c r="C48" s="108" t="s">
        <v>401</v>
      </c>
      <c r="D48" s="109"/>
      <c r="E48" s="109" t="s">
        <v>329</v>
      </c>
      <c r="F48" s="109" t="s">
        <v>356</v>
      </c>
      <c r="G48" s="109">
        <v>4</v>
      </c>
      <c r="H48" s="109">
        <v>4</v>
      </c>
      <c r="I48" s="109"/>
    </row>
    <row r="49" spans="1:9" ht="100.2" customHeight="1">
      <c r="A49" s="158"/>
      <c r="B49" s="158"/>
      <c r="C49" s="108" t="s">
        <v>402</v>
      </c>
      <c r="D49" s="109"/>
      <c r="E49" s="109" t="s">
        <v>329</v>
      </c>
      <c r="F49" s="109" t="s">
        <v>356</v>
      </c>
      <c r="G49" s="109">
        <v>1</v>
      </c>
      <c r="H49" s="109">
        <v>5</v>
      </c>
      <c r="I49" s="109" t="s">
        <v>403</v>
      </c>
    </row>
    <row r="50" spans="1:9" ht="162" customHeight="1">
      <c r="A50" s="158"/>
      <c r="B50" s="158"/>
      <c r="C50" s="108" t="s">
        <v>404</v>
      </c>
      <c r="D50" s="109"/>
      <c r="E50" s="109" t="s">
        <v>329</v>
      </c>
      <c r="F50" s="109" t="s">
        <v>405</v>
      </c>
      <c r="G50" s="109">
        <v>518</v>
      </c>
      <c r="H50" s="109">
        <v>2000</v>
      </c>
      <c r="I50" s="109" t="s">
        <v>406</v>
      </c>
    </row>
    <row r="51" spans="1:9" ht="408" customHeight="1">
      <c r="A51" s="108" t="s">
        <v>232</v>
      </c>
      <c r="B51" s="108" t="s">
        <v>65</v>
      </c>
      <c r="C51" s="108" t="s">
        <v>407</v>
      </c>
      <c r="D51" s="109"/>
      <c r="E51" s="109" t="s">
        <v>329</v>
      </c>
      <c r="F51" s="109" t="s">
        <v>330</v>
      </c>
      <c r="G51" s="109" t="s">
        <v>338</v>
      </c>
      <c r="H51" s="109">
        <v>100.5</v>
      </c>
      <c r="I51" s="109"/>
    </row>
    <row r="52" spans="1:9" ht="12.75" customHeight="1">
      <c r="A52" s="157" t="s">
        <v>234</v>
      </c>
      <c r="B52" s="157" t="s">
        <v>67</v>
      </c>
      <c r="C52" s="108" t="s">
        <v>408</v>
      </c>
      <c r="D52" s="109"/>
      <c r="E52" s="109" t="s">
        <v>329</v>
      </c>
      <c r="F52" s="109" t="s">
        <v>333</v>
      </c>
      <c r="G52" s="109" t="s">
        <v>409</v>
      </c>
      <c r="H52" s="109" t="s">
        <v>409</v>
      </c>
      <c r="I52" s="109"/>
    </row>
    <row r="53" spans="1:9" ht="104.4" customHeight="1">
      <c r="A53" s="157"/>
      <c r="B53" s="157"/>
      <c r="C53" s="108" t="s">
        <v>410</v>
      </c>
      <c r="D53" s="109"/>
      <c r="E53" s="109" t="s">
        <v>329</v>
      </c>
      <c r="F53" s="109" t="s">
        <v>333</v>
      </c>
      <c r="G53" s="109" t="s">
        <v>338</v>
      </c>
      <c r="H53" s="109" t="s">
        <v>338</v>
      </c>
      <c r="I53" s="109"/>
    </row>
    <row r="54" spans="1:9" ht="102" customHeight="1">
      <c r="A54" s="108" t="s">
        <v>241</v>
      </c>
      <c r="B54" s="108" t="s">
        <v>76</v>
      </c>
      <c r="C54" s="108" t="s">
        <v>411</v>
      </c>
      <c r="D54" s="109"/>
      <c r="E54" s="109" t="s">
        <v>412</v>
      </c>
      <c r="F54" s="109" t="s">
        <v>330</v>
      </c>
      <c r="G54" s="109">
        <v>0</v>
      </c>
      <c r="H54" s="109">
        <v>0</v>
      </c>
      <c r="I54" s="109"/>
    </row>
    <row r="55" spans="1:9" ht="100.2" customHeight="1">
      <c r="A55" s="157" t="s">
        <v>413</v>
      </c>
      <c r="B55" s="157" t="s">
        <v>78</v>
      </c>
      <c r="C55" s="108" t="s">
        <v>414</v>
      </c>
      <c r="D55" s="109"/>
      <c r="E55" s="109" t="s">
        <v>329</v>
      </c>
      <c r="F55" s="109" t="s">
        <v>330</v>
      </c>
      <c r="G55" s="109">
        <v>100</v>
      </c>
      <c r="H55" s="109">
        <v>100</v>
      </c>
      <c r="I55" s="109"/>
    </row>
    <row r="56" spans="1:9" ht="103.2" customHeight="1">
      <c r="A56" s="157"/>
      <c r="B56" s="157"/>
      <c r="C56" s="108" t="s">
        <v>415</v>
      </c>
      <c r="D56" s="109"/>
      <c r="E56" s="109" t="s">
        <v>329</v>
      </c>
      <c r="F56" s="109" t="s">
        <v>330</v>
      </c>
      <c r="G56" s="109">
        <v>100</v>
      </c>
      <c r="H56" s="109">
        <v>95.8</v>
      </c>
      <c r="I56" s="109" t="s">
        <v>758</v>
      </c>
    </row>
    <row r="57" spans="1:9" ht="67.8" customHeight="1">
      <c r="A57" s="157"/>
      <c r="B57" s="157"/>
      <c r="C57" s="108" t="s">
        <v>416</v>
      </c>
      <c r="D57" s="109"/>
      <c r="E57" s="109" t="s">
        <v>329</v>
      </c>
      <c r="F57" s="109" t="s">
        <v>356</v>
      </c>
      <c r="G57" s="109" t="s">
        <v>322</v>
      </c>
      <c r="H57" s="109" t="s">
        <v>322</v>
      </c>
      <c r="I57" s="109"/>
    </row>
    <row r="58" spans="1:9" ht="267.60000000000002" customHeight="1">
      <c r="A58" s="108" t="s">
        <v>417</v>
      </c>
      <c r="B58" s="108" t="s">
        <v>90</v>
      </c>
      <c r="C58" s="108" t="s">
        <v>418</v>
      </c>
      <c r="D58" s="109"/>
      <c r="E58" s="109" t="s">
        <v>329</v>
      </c>
      <c r="F58" s="109" t="s">
        <v>419</v>
      </c>
      <c r="G58" s="109">
        <v>82</v>
      </c>
      <c r="H58" s="109">
        <v>82</v>
      </c>
      <c r="I58" s="109"/>
    </row>
    <row r="59" spans="1:9" ht="238.2" customHeight="1">
      <c r="A59" s="108" t="s">
        <v>420</v>
      </c>
      <c r="B59" s="108" t="s">
        <v>94</v>
      </c>
      <c r="C59" s="108" t="s">
        <v>421</v>
      </c>
      <c r="D59" s="109"/>
      <c r="E59" s="109" t="s">
        <v>329</v>
      </c>
      <c r="F59" s="109" t="s">
        <v>330</v>
      </c>
      <c r="G59" s="109" t="s">
        <v>338</v>
      </c>
      <c r="H59" s="109" t="s">
        <v>338</v>
      </c>
      <c r="I59" s="109"/>
    </row>
    <row r="60" spans="1:9" ht="82.8" customHeight="1">
      <c r="A60" s="108" t="s">
        <v>422</v>
      </c>
      <c r="B60" s="108" t="s">
        <v>252</v>
      </c>
      <c r="C60" s="108" t="s">
        <v>423</v>
      </c>
      <c r="D60" s="109"/>
      <c r="E60" s="109" t="s">
        <v>329</v>
      </c>
      <c r="F60" s="109" t="s">
        <v>424</v>
      </c>
      <c r="G60" s="109">
        <v>73.599999999999994</v>
      </c>
      <c r="H60" s="109">
        <v>69.099999999999994</v>
      </c>
      <c r="I60" s="109" t="s">
        <v>425</v>
      </c>
    </row>
    <row r="61" spans="1:9" ht="124.8" customHeight="1">
      <c r="A61" s="108" t="s">
        <v>426</v>
      </c>
      <c r="B61" s="108" t="s">
        <v>102</v>
      </c>
      <c r="C61" s="108" t="s">
        <v>427</v>
      </c>
      <c r="D61" s="109"/>
      <c r="E61" s="109" t="s">
        <v>329</v>
      </c>
      <c r="F61" s="109" t="s">
        <v>330</v>
      </c>
      <c r="G61" s="109">
        <v>66</v>
      </c>
      <c r="H61" s="109">
        <v>20.100000000000001</v>
      </c>
      <c r="I61" s="109" t="s">
        <v>373</v>
      </c>
    </row>
    <row r="62" spans="1:9" ht="12.75" customHeight="1">
      <c r="A62" s="157" t="s">
        <v>257</v>
      </c>
      <c r="B62" s="157" t="s">
        <v>107</v>
      </c>
      <c r="C62" s="108" t="s">
        <v>428</v>
      </c>
      <c r="D62" s="109"/>
      <c r="E62" s="109" t="s">
        <v>329</v>
      </c>
      <c r="F62" s="109" t="s">
        <v>356</v>
      </c>
      <c r="G62" s="109" t="s">
        <v>320</v>
      </c>
      <c r="H62" s="109">
        <v>2</v>
      </c>
      <c r="I62" s="109"/>
    </row>
    <row r="63" spans="1:9" ht="62.4">
      <c r="A63" s="157"/>
      <c r="B63" s="157"/>
      <c r="C63" s="108" t="s">
        <v>429</v>
      </c>
      <c r="D63" s="109"/>
      <c r="E63" s="109" t="s">
        <v>329</v>
      </c>
      <c r="F63" s="109" t="s">
        <v>356</v>
      </c>
      <c r="G63" s="109">
        <v>22</v>
      </c>
      <c r="H63" s="109">
        <v>24</v>
      </c>
      <c r="I63" s="109"/>
    </row>
    <row r="64" spans="1:9" ht="68.400000000000006" customHeight="1">
      <c r="A64" s="157"/>
      <c r="B64" s="157"/>
      <c r="C64" s="108" t="s">
        <v>430</v>
      </c>
      <c r="D64" s="109"/>
      <c r="E64" s="109" t="s">
        <v>329</v>
      </c>
      <c r="F64" s="109" t="s">
        <v>356</v>
      </c>
      <c r="G64" s="109">
        <v>7</v>
      </c>
      <c r="H64" s="109">
        <v>7</v>
      </c>
      <c r="I64" s="109"/>
    </row>
    <row r="65" spans="1:9" ht="70.2" customHeight="1">
      <c r="A65" s="157"/>
      <c r="B65" s="157"/>
      <c r="C65" s="108" t="s">
        <v>431</v>
      </c>
      <c r="D65" s="109"/>
      <c r="E65" s="109" t="s">
        <v>329</v>
      </c>
      <c r="F65" s="109" t="s">
        <v>330</v>
      </c>
      <c r="G65" s="109">
        <v>75</v>
      </c>
      <c r="H65" s="109">
        <v>75</v>
      </c>
      <c r="I65" s="109"/>
    </row>
    <row r="66" spans="1:9" ht="140.4">
      <c r="A66" s="157"/>
      <c r="B66" s="157"/>
      <c r="C66" s="108" t="s">
        <v>432</v>
      </c>
      <c r="D66" s="109"/>
      <c r="E66" s="109" t="s">
        <v>329</v>
      </c>
      <c r="F66" s="109" t="s">
        <v>356</v>
      </c>
      <c r="G66" s="109">
        <v>6.65</v>
      </c>
      <c r="H66" s="109">
        <v>4.72</v>
      </c>
      <c r="I66" s="109" t="s">
        <v>433</v>
      </c>
    </row>
    <row r="67" spans="1:9" ht="205.8" customHeight="1">
      <c r="A67" s="157"/>
      <c r="B67" s="157"/>
      <c r="C67" s="108" t="s">
        <v>434</v>
      </c>
      <c r="D67" s="109"/>
      <c r="E67" s="109" t="s">
        <v>329</v>
      </c>
      <c r="F67" s="109" t="s">
        <v>356</v>
      </c>
      <c r="G67" s="109">
        <v>32</v>
      </c>
      <c r="H67" s="109">
        <v>32</v>
      </c>
      <c r="I67" s="109"/>
    </row>
    <row r="68" spans="1:9" ht="124.8">
      <c r="A68" s="157"/>
      <c r="B68" s="157"/>
      <c r="C68" s="108" t="s">
        <v>435</v>
      </c>
      <c r="D68" s="109"/>
      <c r="E68" s="109" t="s">
        <v>329</v>
      </c>
      <c r="F68" s="109" t="s">
        <v>330</v>
      </c>
      <c r="G68" s="109">
        <v>35.06</v>
      </c>
      <c r="H68" s="109">
        <v>29.84</v>
      </c>
      <c r="I68" s="109" t="s">
        <v>436</v>
      </c>
    </row>
    <row r="69" spans="1:9" ht="48.6" customHeight="1">
      <c r="A69" s="157"/>
      <c r="B69" s="157"/>
      <c r="C69" s="108" t="s">
        <v>437</v>
      </c>
      <c r="D69" s="109"/>
      <c r="E69" s="109" t="s">
        <v>329</v>
      </c>
      <c r="F69" s="109" t="s">
        <v>330</v>
      </c>
      <c r="G69" s="109" t="s">
        <v>438</v>
      </c>
      <c r="H69" s="109">
        <v>1.8</v>
      </c>
      <c r="I69" s="109"/>
    </row>
    <row r="70" spans="1:9" ht="127.2" customHeight="1">
      <c r="A70" s="157"/>
      <c r="B70" s="157"/>
      <c r="C70" s="108" t="s">
        <v>439</v>
      </c>
      <c r="D70" s="109"/>
      <c r="E70" s="109" t="s">
        <v>329</v>
      </c>
      <c r="F70" s="109" t="s">
        <v>356</v>
      </c>
      <c r="G70" s="109">
        <v>2.4500000000000002</v>
      </c>
      <c r="H70" s="109">
        <v>2.31</v>
      </c>
      <c r="I70" s="109" t="s">
        <v>433</v>
      </c>
    </row>
    <row r="71" spans="1:9" ht="62.4">
      <c r="A71" s="157"/>
      <c r="B71" s="157"/>
      <c r="C71" s="108" t="s">
        <v>440</v>
      </c>
      <c r="D71" s="109"/>
      <c r="E71" s="109" t="s">
        <v>329</v>
      </c>
      <c r="F71" s="109" t="s">
        <v>333</v>
      </c>
      <c r="G71" s="109">
        <v>69</v>
      </c>
      <c r="H71" s="109">
        <v>69</v>
      </c>
      <c r="I71" s="109"/>
    </row>
    <row r="72" spans="1:9" ht="211.8" customHeight="1">
      <c r="A72" s="157"/>
      <c r="B72" s="157"/>
      <c r="C72" s="108" t="s">
        <v>441</v>
      </c>
      <c r="D72" s="109"/>
      <c r="E72" s="109" t="s">
        <v>329</v>
      </c>
      <c r="F72" s="109" t="s">
        <v>330</v>
      </c>
      <c r="G72" s="109" t="s">
        <v>442</v>
      </c>
      <c r="H72" s="109" t="s">
        <v>442</v>
      </c>
      <c r="I72" s="109"/>
    </row>
    <row r="73" spans="1:9" ht="93.6">
      <c r="A73" s="157"/>
      <c r="B73" s="157"/>
      <c r="C73" s="108" t="s">
        <v>443</v>
      </c>
      <c r="D73" s="109"/>
      <c r="E73" s="109" t="s">
        <v>329</v>
      </c>
      <c r="F73" s="109" t="s">
        <v>424</v>
      </c>
      <c r="G73" s="109">
        <v>34.1</v>
      </c>
      <c r="H73" s="109">
        <v>33.700000000000003</v>
      </c>
      <c r="I73" s="109" t="s">
        <v>444</v>
      </c>
    </row>
    <row r="74" spans="1:9" ht="62.4">
      <c r="A74" s="157"/>
      <c r="B74" s="157"/>
      <c r="C74" s="108" t="s">
        <v>445</v>
      </c>
      <c r="D74" s="109"/>
      <c r="E74" s="109" t="s">
        <v>329</v>
      </c>
      <c r="F74" s="109" t="s">
        <v>424</v>
      </c>
      <c r="G74" s="109" t="s">
        <v>446</v>
      </c>
      <c r="H74" s="109">
        <v>33</v>
      </c>
      <c r="I74" s="109"/>
    </row>
    <row r="75" spans="1:9" ht="204.6" customHeight="1">
      <c r="A75" s="157" t="s">
        <v>262</v>
      </c>
      <c r="B75" s="157" t="s">
        <v>49</v>
      </c>
      <c r="C75" s="108" t="s">
        <v>447</v>
      </c>
      <c r="D75" s="109"/>
      <c r="E75" s="109" t="s">
        <v>329</v>
      </c>
      <c r="F75" s="109" t="s">
        <v>448</v>
      </c>
      <c r="G75" s="109">
        <v>7945.65</v>
      </c>
      <c r="H75" s="111">
        <v>7033.9</v>
      </c>
      <c r="I75" s="109" t="s">
        <v>759</v>
      </c>
    </row>
    <row r="76" spans="1:9" ht="114" customHeight="1">
      <c r="A76" s="157"/>
      <c r="B76" s="157"/>
      <c r="C76" s="108" t="s">
        <v>449</v>
      </c>
      <c r="D76" s="109"/>
      <c r="E76" s="109" t="s">
        <v>329</v>
      </c>
      <c r="F76" s="109" t="s">
        <v>356</v>
      </c>
      <c r="G76" s="109">
        <v>10</v>
      </c>
      <c r="H76" s="109">
        <v>10</v>
      </c>
      <c r="I76" s="109"/>
    </row>
    <row r="77" spans="1:9" ht="321.60000000000002" customHeight="1">
      <c r="A77" s="157"/>
      <c r="B77" s="157"/>
      <c r="C77" s="108" t="s">
        <v>450</v>
      </c>
      <c r="D77" s="109"/>
      <c r="E77" s="109" t="s">
        <v>329</v>
      </c>
      <c r="F77" s="109" t="s">
        <v>356</v>
      </c>
      <c r="G77" s="109">
        <v>26</v>
      </c>
      <c r="H77" s="109">
        <v>32</v>
      </c>
      <c r="I77" s="109" t="s">
        <v>451</v>
      </c>
    </row>
    <row r="78" spans="1:9" ht="69" customHeight="1">
      <c r="A78" s="157"/>
      <c r="B78" s="157"/>
      <c r="C78" s="108" t="s">
        <v>452</v>
      </c>
      <c r="D78" s="109"/>
      <c r="E78" s="109" t="s">
        <v>329</v>
      </c>
      <c r="F78" s="109" t="s">
        <v>356</v>
      </c>
      <c r="G78" s="109">
        <v>2</v>
      </c>
      <c r="H78" s="109">
        <v>2</v>
      </c>
      <c r="I78" s="109"/>
    </row>
    <row r="79" spans="1:9" ht="111" customHeight="1">
      <c r="A79" s="108" t="s">
        <v>263</v>
      </c>
      <c r="B79" s="108" t="s">
        <v>124</v>
      </c>
      <c r="C79" s="108" t="s">
        <v>453</v>
      </c>
      <c r="D79" s="109"/>
      <c r="E79" s="109" t="s">
        <v>329</v>
      </c>
      <c r="F79" s="109" t="s">
        <v>330</v>
      </c>
      <c r="G79" s="109">
        <v>78</v>
      </c>
      <c r="H79" s="109">
        <v>29.6</v>
      </c>
      <c r="I79" s="109" t="s">
        <v>373</v>
      </c>
    </row>
    <row r="80" spans="1:9" ht="69.599999999999994" customHeight="1">
      <c r="A80" s="157" t="s">
        <v>454</v>
      </c>
      <c r="B80" s="157" t="s">
        <v>126</v>
      </c>
      <c r="C80" s="108" t="s">
        <v>455</v>
      </c>
      <c r="D80" s="109"/>
      <c r="E80" s="109" t="s">
        <v>329</v>
      </c>
      <c r="F80" s="109" t="s">
        <v>330</v>
      </c>
      <c r="G80" s="109">
        <v>95</v>
      </c>
      <c r="H80" s="109">
        <v>95</v>
      </c>
      <c r="I80" s="109"/>
    </row>
    <row r="81" spans="1:9" ht="160.80000000000001" customHeight="1">
      <c r="A81" s="157"/>
      <c r="B81" s="157"/>
      <c r="C81" s="108" t="s">
        <v>456</v>
      </c>
      <c r="D81" s="109"/>
      <c r="E81" s="109" t="s">
        <v>329</v>
      </c>
      <c r="F81" s="109" t="s">
        <v>330</v>
      </c>
      <c r="G81" s="109">
        <v>100</v>
      </c>
      <c r="H81" s="109">
        <v>100</v>
      </c>
      <c r="I81" s="109"/>
    </row>
    <row r="82" spans="1:9" ht="37.200000000000003" customHeight="1">
      <c r="A82" s="157" t="s">
        <v>273</v>
      </c>
      <c r="B82" s="157" t="s">
        <v>137</v>
      </c>
      <c r="C82" s="108" t="s">
        <v>457</v>
      </c>
      <c r="D82" s="109"/>
      <c r="E82" s="109" t="s">
        <v>329</v>
      </c>
      <c r="F82" s="109" t="s">
        <v>333</v>
      </c>
      <c r="G82" s="109">
        <v>185000</v>
      </c>
      <c r="H82" s="109">
        <v>185000</v>
      </c>
      <c r="I82" s="109"/>
    </row>
    <row r="83" spans="1:9" ht="69" customHeight="1">
      <c r="A83" s="157"/>
      <c r="B83" s="157"/>
      <c r="C83" s="108" t="s">
        <v>458</v>
      </c>
      <c r="D83" s="109"/>
      <c r="E83" s="109" t="s">
        <v>329</v>
      </c>
      <c r="F83" s="109" t="s">
        <v>333</v>
      </c>
      <c r="G83" s="109">
        <v>1921</v>
      </c>
      <c r="H83" s="109">
        <v>1921</v>
      </c>
      <c r="I83" s="109"/>
    </row>
    <row r="84" spans="1:9" ht="220.8" customHeight="1">
      <c r="A84" s="108" t="s">
        <v>275</v>
      </c>
      <c r="B84" s="108" t="s">
        <v>459</v>
      </c>
      <c r="C84" s="108" t="s">
        <v>460</v>
      </c>
      <c r="D84" s="109"/>
      <c r="E84" s="109" t="s">
        <v>329</v>
      </c>
      <c r="F84" s="109" t="s">
        <v>461</v>
      </c>
      <c r="G84" s="109">
        <v>1470</v>
      </c>
      <c r="H84" s="109">
        <v>1470</v>
      </c>
      <c r="I84" s="109"/>
    </row>
    <row r="85" spans="1:9" ht="113.4" customHeight="1">
      <c r="A85" s="108" t="s">
        <v>462</v>
      </c>
      <c r="B85" s="108" t="s">
        <v>463</v>
      </c>
      <c r="C85" s="108" t="s">
        <v>464</v>
      </c>
      <c r="D85" s="109"/>
      <c r="E85" s="109" t="s">
        <v>329</v>
      </c>
      <c r="F85" s="109" t="s">
        <v>356</v>
      </c>
      <c r="G85" s="109">
        <v>10</v>
      </c>
      <c r="H85" s="109">
        <v>15</v>
      </c>
      <c r="I85" s="109" t="s">
        <v>465</v>
      </c>
    </row>
    <row r="86" spans="1:9" ht="258" customHeight="1">
      <c r="A86" s="108" t="s">
        <v>466</v>
      </c>
      <c r="B86" s="108" t="s">
        <v>162</v>
      </c>
      <c r="C86" s="108" t="s">
        <v>467</v>
      </c>
      <c r="D86" s="109"/>
      <c r="E86" s="109" t="s">
        <v>329</v>
      </c>
      <c r="F86" s="109" t="s">
        <v>356</v>
      </c>
      <c r="G86" s="109">
        <v>9</v>
      </c>
      <c r="H86" s="109">
        <v>12</v>
      </c>
      <c r="I86" s="109" t="s">
        <v>468</v>
      </c>
    </row>
    <row r="87" spans="1:9" ht="207" customHeight="1">
      <c r="A87" s="158" t="s">
        <v>469</v>
      </c>
      <c r="B87" s="159" t="s">
        <v>283</v>
      </c>
      <c r="C87" s="112" t="s">
        <v>470</v>
      </c>
      <c r="D87" s="113"/>
      <c r="E87" s="113" t="s">
        <v>329</v>
      </c>
      <c r="F87" s="113" t="s">
        <v>356</v>
      </c>
      <c r="G87" s="113">
        <v>6</v>
      </c>
      <c r="H87" s="113">
        <v>10</v>
      </c>
      <c r="I87" s="109" t="s">
        <v>471</v>
      </c>
    </row>
    <row r="88" spans="1:9" ht="207" customHeight="1">
      <c r="A88" s="158"/>
      <c r="B88" s="159"/>
      <c r="C88" s="108" t="s">
        <v>472</v>
      </c>
      <c r="D88" s="109"/>
      <c r="E88" s="109" t="s">
        <v>329</v>
      </c>
      <c r="F88" s="109" t="s">
        <v>356</v>
      </c>
      <c r="G88" s="109">
        <v>1</v>
      </c>
      <c r="H88" s="109">
        <v>5</v>
      </c>
      <c r="I88" s="109" t="s">
        <v>473</v>
      </c>
    </row>
    <row r="89" spans="1:9" ht="148.19999999999999" customHeight="1">
      <c r="A89" s="108" t="s">
        <v>474</v>
      </c>
      <c r="B89" s="108" t="s">
        <v>475</v>
      </c>
      <c r="C89" s="114" t="s">
        <v>476</v>
      </c>
      <c r="D89" s="115"/>
      <c r="E89" s="115" t="s">
        <v>329</v>
      </c>
      <c r="F89" s="115" t="s">
        <v>461</v>
      </c>
      <c r="G89" s="115">
        <v>807.2</v>
      </c>
      <c r="H89" s="115">
        <v>807.2</v>
      </c>
      <c r="I89" s="115"/>
    </row>
    <row r="90" spans="1:9" ht="70.8" customHeight="1">
      <c r="A90" s="108" t="s">
        <v>285</v>
      </c>
      <c r="B90" s="108" t="s">
        <v>176</v>
      </c>
      <c r="C90" s="108" t="s">
        <v>477</v>
      </c>
      <c r="D90" s="109"/>
      <c r="E90" s="109" t="s">
        <v>329</v>
      </c>
      <c r="F90" s="109" t="s">
        <v>330</v>
      </c>
      <c r="G90" s="109" t="s">
        <v>336</v>
      </c>
      <c r="H90" s="109">
        <v>90</v>
      </c>
      <c r="I90" s="109"/>
    </row>
    <row r="91" spans="1:9" ht="154.19999999999999" customHeight="1">
      <c r="A91" s="108" t="s">
        <v>286</v>
      </c>
      <c r="B91" s="108" t="s">
        <v>178</v>
      </c>
      <c r="C91" s="108" t="s">
        <v>478</v>
      </c>
      <c r="D91" s="109"/>
      <c r="E91" s="109" t="s">
        <v>329</v>
      </c>
      <c r="F91" s="109" t="s">
        <v>333</v>
      </c>
      <c r="G91" s="109" t="s">
        <v>338</v>
      </c>
      <c r="H91" s="109">
        <v>101</v>
      </c>
      <c r="I91" s="109"/>
    </row>
    <row r="92" spans="1:9" ht="208.2" customHeight="1">
      <c r="A92" s="108" t="s">
        <v>297</v>
      </c>
      <c r="B92" s="108" t="s">
        <v>182</v>
      </c>
      <c r="C92" s="108" t="s">
        <v>479</v>
      </c>
      <c r="D92" s="109"/>
      <c r="E92" s="109" t="s">
        <v>329</v>
      </c>
      <c r="F92" s="109" t="s">
        <v>333</v>
      </c>
      <c r="G92" s="109">
        <v>21000</v>
      </c>
      <c r="H92" s="109">
        <v>53086</v>
      </c>
      <c r="I92" s="109" t="s">
        <v>342</v>
      </c>
    </row>
    <row r="94" spans="1:9" ht="15.6" customHeight="1">
      <c r="A94" s="160"/>
      <c r="B94" s="160"/>
      <c r="C94" s="160"/>
      <c r="D94" s="160"/>
      <c r="E94" s="160"/>
      <c r="F94" s="160"/>
      <c r="G94" s="160"/>
      <c r="H94" s="160"/>
      <c r="I94" s="160"/>
    </row>
    <row r="95" spans="1:9" ht="15.6" customHeight="1">
      <c r="A95" s="160"/>
      <c r="B95" s="160"/>
      <c r="C95" s="160"/>
      <c r="D95" s="160"/>
      <c r="E95" s="160"/>
      <c r="F95" s="160"/>
      <c r="G95" s="160"/>
      <c r="H95" s="160"/>
      <c r="I95" s="160"/>
    </row>
    <row r="96" spans="1:9" ht="15.6" customHeight="1">
      <c r="A96" s="160"/>
      <c r="B96" s="160"/>
      <c r="C96" s="160"/>
      <c r="D96" s="160"/>
      <c r="E96" s="160"/>
      <c r="F96" s="160"/>
      <c r="G96" s="160"/>
      <c r="H96" s="160"/>
      <c r="I96" s="160"/>
    </row>
  </sheetData>
  <sheetProtection selectLockedCells="1" selectUnlockedCells="1"/>
  <mergeCells count="39">
    <mergeCell ref="A87:A88"/>
    <mergeCell ref="B87:B88"/>
    <mergeCell ref="A94:I94"/>
    <mergeCell ref="A95:I95"/>
    <mergeCell ref="A96:I96"/>
    <mergeCell ref="A75:A78"/>
    <mergeCell ref="B75:B78"/>
    <mergeCell ref="A80:A81"/>
    <mergeCell ref="B80:B81"/>
    <mergeCell ref="A82:A83"/>
    <mergeCell ref="B82:B83"/>
    <mergeCell ref="A52:A53"/>
    <mergeCell ref="B52:B53"/>
    <mergeCell ref="A55:A57"/>
    <mergeCell ref="B55:B57"/>
    <mergeCell ref="A62:A74"/>
    <mergeCell ref="B62:B74"/>
    <mergeCell ref="A31:A32"/>
    <mergeCell ref="B31:B32"/>
    <mergeCell ref="A34:A41"/>
    <mergeCell ref="B34:B41"/>
    <mergeCell ref="A47:A50"/>
    <mergeCell ref="B47:B50"/>
    <mergeCell ref="G8:H8"/>
    <mergeCell ref="I8:I9"/>
    <mergeCell ref="A11:A20"/>
    <mergeCell ref="B11:B20"/>
    <mergeCell ref="A22:A30"/>
    <mergeCell ref="B22:B30"/>
    <mergeCell ref="A3:I3"/>
    <mergeCell ref="A4:I4"/>
    <mergeCell ref="A5:I5"/>
    <mergeCell ref="A6:I6"/>
    <mergeCell ref="A8:A9"/>
    <mergeCell ref="B8:B9"/>
    <mergeCell ref="C8:C9"/>
    <mergeCell ref="D8:D9"/>
    <mergeCell ref="E8:E9"/>
    <mergeCell ref="F8:F9"/>
  </mergeCells>
  <pageMargins left="0.25" right="0.25" top="0.75" bottom="0.75" header="0.51180555555555551" footer="0.51180555555555551"/>
  <pageSetup paperSize="9" scale="68" firstPageNumber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8"/>
  <sheetViews>
    <sheetView showGridLines="0" topLeftCell="C1" zoomScale="80" zoomScaleNormal="80" workbookViewId="0">
      <selection activeCell="E46" sqref="E46"/>
    </sheetView>
  </sheetViews>
  <sheetFormatPr defaultRowHeight="13.2"/>
  <cols>
    <col min="1" max="1" width="2.5546875" style="45" customWidth="1"/>
    <col min="2" max="2" width="15.88671875" style="45" customWidth="1"/>
    <col min="3" max="3" width="29" style="45" customWidth="1"/>
    <col min="4" max="4" width="35.6640625" style="45" customWidth="1"/>
    <col min="5" max="5" width="32.21875" style="45" customWidth="1"/>
    <col min="6" max="6" width="27.5546875" style="45" customWidth="1"/>
    <col min="7" max="7" width="14.33203125" style="45" customWidth="1"/>
    <col min="8" max="8" width="14.5546875" style="45" customWidth="1"/>
    <col min="9" max="9" width="15.77734375" style="45" customWidth="1"/>
    <col min="10" max="10" width="14.5546875" style="45" customWidth="1"/>
    <col min="11" max="11" width="14.33203125" style="45" customWidth="1"/>
    <col min="12" max="12" width="15.77734375" style="45" customWidth="1"/>
    <col min="13" max="13" width="14.6640625" style="45" customWidth="1"/>
    <col min="14" max="14" width="14.5546875" style="45" customWidth="1"/>
    <col min="15" max="15" width="15.44140625" style="45" customWidth="1"/>
    <col min="16" max="16" width="14.6640625" style="45" customWidth="1"/>
    <col min="17" max="17" width="14.5546875" style="45" customWidth="1"/>
    <col min="18" max="19" width="14.6640625" style="45" customWidth="1"/>
    <col min="20" max="20" width="14.5546875" style="45" customWidth="1"/>
    <col min="21" max="21" width="15.109375" style="45" customWidth="1"/>
    <col min="22" max="22" width="16.33203125" style="45" customWidth="1"/>
    <col min="23" max="23" width="14.21875" style="45" customWidth="1"/>
    <col min="24" max="24" width="19.88671875" style="45" customWidth="1"/>
    <col min="25" max="25" width="23.33203125" style="45" customWidth="1"/>
    <col min="26" max="26" width="16.109375" style="45" customWidth="1"/>
    <col min="27" max="27" width="17.21875" style="45" customWidth="1"/>
    <col min="28" max="16384" width="8.88671875" style="45"/>
  </cols>
  <sheetData>
    <row r="1" spans="1:21" ht="23.4" customHeight="1">
      <c r="T1" s="161" t="s">
        <v>480</v>
      </c>
      <c r="U1" s="161"/>
    </row>
    <row r="2" spans="1:21" ht="15.6" customHeight="1">
      <c r="B2" s="162" t="s">
        <v>481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1:21" ht="21.6" customHeight="1">
      <c r="B3" s="162" t="s">
        <v>482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</row>
    <row r="4" spans="1:21" ht="15.6" customHeight="1">
      <c r="B4" s="162" t="str">
        <f>CHAR(34)&amp;$C$12&amp;CHAR(34)</f>
        <v>"Развитие культуры и туризма"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</row>
    <row r="5" spans="1:21" ht="17.399999999999999" customHeight="1">
      <c r="B5" s="162" t="s">
        <v>483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</row>
    <row r="6" spans="1:21"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31.2" customHeight="1">
      <c r="B7" s="47"/>
      <c r="C7" s="47" t="s">
        <v>484</v>
      </c>
      <c r="D7" s="48" t="s">
        <v>485</v>
      </c>
      <c r="E7" s="47" t="s">
        <v>486</v>
      </c>
      <c r="F7" s="47" t="s">
        <v>487</v>
      </c>
      <c r="G7" s="163" t="s">
        <v>488</v>
      </c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 t="s">
        <v>489</v>
      </c>
      <c r="T7" s="163"/>
      <c r="U7" s="163"/>
    </row>
    <row r="8" spans="1:21" ht="66" customHeight="1">
      <c r="B8" s="50" t="s">
        <v>3</v>
      </c>
      <c r="C8" s="51" t="s">
        <v>490</v>
      </c>
      <c r="D8" s="51" t="s">
        <v>491</v>
      </c>
      <c r="E8" s="51" t="s">
        <v>492</v>
      </c>
      <c r="F8" s="51" t="s">
        <v>493</v>
      </c>
      <c r="G8" s="163" t="s">
        <v>494</v>
      </c>
      <c r="H8" s="163"/>
      <c r="I8" s="163"/>
      <c r="J8" s="163" t="s">
        <v>495</v>
      </c>
      <c r="K8" s="163"/>
      <c r="L8" s="163"/>
      <c r="M8" s="163" t="s">
        <v>496</v>
      </c>
      <c r="N8" s="163"/>
      <c r="O8" s="163"/>
      <c r="P8" s="163" t="s">
        <v>497</v>
      </c>
      <c r="Q8" s="163"/>
      <c r="R8" s="163"/>
      <c r="S8" s="163"/>
      <c r="T8" s="163"/>
      <c r="U8" s="163"/>
    </row>
    <row r="9" spans="1:21" ht="15.6">
      <c r="B9" s="52"/>
      <c r="C9" s="52"/>
      <c r="D9" s="51" t="s">
        <v>498</v>
      </c>
      <c r="E9" s="53" t="s">
        <v>499</v>
      </c>
      <c r="F9" s="53" t="s">
        <v>500</v>
      </c>
      <c r="G9" s="163" t="s">
        <v>501</v>
      </c>
      <c r="H9" s="164" t="s">
        <v>502</v>
      </c>
      <c r="I9" s="164"/>
      <c r="J9" s="163" t="s">
        <v>501</v>
      </c>
      <c r="K9" s="163" t="s">
        <v>502</v>
      </c>
      <c r="L9" s="163"/>
      <c r="M9" s="163" t="s">
        <v>501</v>
      </c>
      <c r="N9" s="163" t="s">
        <v>502</v>
      </c>
      <c r="O9" s="163"/>
      <c r="P9" s="163" t="s">
        <v>501</v>
      </c>
      <c r="Q9" s="163" t="s">
        <v>502</v>
      </c>
      <c r="R9" s="163"/>
      <c r="S9" s="163" t="s">
        <v>501</v>
      </c>
      <c r="T9" s="163" t="s">
        <v>502</v>
      </c>
      <c r="U9" s="163"/>
    </row>
    <row r="10" spans="1:21" ht="31.2">
      <c r="B10" s="55"/>
      <c r="C10" s="56"/>
      <c r="D10" s="57" t="s">
        <v>503</v>
      </c>
      <c r="E10" s="56"/>
      <c r="F10" s="56"/>
      <c r="G10" s="163"/>
      <c r="H10" s="49" t="s">
        <v>504</v>
      </c>
      <c r="I10" s="49" t="s">
        <v>505</v>
      </c>
      <c r="J10" s="163"/>
      <c r="K10" s="49" t="s">
        <v>504</v>
      </c>
      <c r="L10" s="49" t="s">
        <v>505</v>
      </c>
      <c r="M10" s="163"/>
      <c r="N10" s="49" t="s">
        <v>504</v>
      </c>
      <c r="O10" s="49" t="s">
        <v>505</v>
      </c>
      <c r="P10" s="163"/>
      <c r="Q10" s="49" t="s">
        <v>504</v>
      </c>
      <c r="R10" s="49" t="s">
        <v>505</v>
      </c>
      <c r="S10" s="163"/>
      <c r="T10" s="49" t="s">
        <v>504</v>
      </c>
      <c r="U10" s="49" t="s">
        <v>505</v>
      </c>
    </row>
    <row r="11" spans="1:21" ht="15.6">
      <c r="B11" s="54" t="s">
        <v>319</v>
      </c>
      <c r="C11" s="54" t="s">
        <v>320</v>
      </c>
      <c r="D11" s="54" t="s">
        <v>321</v>
      </c>
      <c r="E11" s="54" t="s">
        <v>322</v>
      </c>
      <c r="F11" s="54" t="s">
        <v>323</v>
      </c>
      <c r="G11" s="54" t="s">
        <v>324</v>
      </c>
      <c r="H11" s="54" t="s">
        <v>325</v>
      </c>
      <c r="I11" s="54" t="s">
        <v>326</v>
      </c>
      <c r="J11" s="54" t="s">
        <v>327</v>
      </c>
      <c r="K11" s="54" t="s">
        <v>506</v>
      </c>
      <c r="L11" s="54" t="s">
        <v>507</v>
      </c>
      <c r="M11" s="54" t="s">
        <v>508</v>
      </c>
      <c r="N11" s="54" t="s">
        <v>509</v>
      </c>
      <c r="O11" s="54" t="s">
        <v>510</v>
      </c>
      <c r="P11" s="54" t="s">
        <v>511</v>
      </c>
      <c r="Q11" s="54" t="s">
        <v>382</v>
      </c>
      <c r="R11" s="54" t="s">
        <v>512</v>
      </c>
      <c r="S11" s="54" t="s">
        <v>513</v>
      </c>
      <c r="T11" s="54" t="s">
        <v>514</v>
      </c>
      <c r="U11" s="54" t="s">
        <v>380</v>
      </c>
    </row>
    <row r="12" spans="1:21" ht="31.2">
      <c r="A12" s="58"/>
      <c r="B12" s="165" t="s">
        <v>193</v>
      </c>
      <c r="C12" s="165" t="s">
        <v>194</v>
      </c>
      <c r="D12" s="165"/>
      <c r="E12" s="60" t="s">
        <v>515</v>
      </c>
      <c r="F12" s="60"/>
      <c r="G12" s="61">
        <f t="shared" ref="G12:R12" si="0">G13+G49+G54+G63</f>
        <v>2749682.3969999999</v>
      </c>
      <c r="H12" s="61">
        <f t="shared" si="0"/>
        <v>225591.30695999999</v>
      </c>
      <c r="I12" s="61">
        <f t="shared" si="0"/>
        <v>2524091.0900400002</v>
      </c>
      <c r="J12" s="61">
        <f t="shared" si="0"/>
        <v>2750259.6970000002</v>
      </c>
      <c r="K12" s="61">
        <f t="shared" si="0"/>
        <v>225591.30695999999</v>
      </c>
      <c r="L12" s="61">
        <f t="shared" si="0"/>
        <v>2524668.39004</v>
      </c>
      <c r="M12" s="61">
        <f t="shared" si="0"/>
        <v>2750259.6970000002</v>
      </c>
      <c r="N12" s="61">
        <f t="shared" si="0"/>
        <v>225591.30695999999</v>
      </c>
      <c r="O12" s="61">
        <f t="shared" si="0"/>
        <v>2524668.39004</v>
      </c>
      <c r="P12" s="61">
        <f t="shared" si="0"/>
        <v>2708535.5343000004</v>
      </c>
      <c r="Q12" s="61">
        <f t="shared" si="0"/>
        <v>224251.77155</v>
      </c>
      <c r="R12" s="61">
        <f t="shared" si="0"/>
        <v>2484283.7627500007</v>
      </c>
      <c r="S12" s="61">
        <f t="shared" ref="S12:U13" si="1">P12/M12*100</f>
        <v>98.482900987658994</v>
      </c>
      <c r="T12" s="61">
        <f t="shared" si="1"/>
        <v>99.40621142363544</v>
      </c>
      <c r="U12" s="61">
        <f t="shared" si="1"/>
        <v>98.40039874348173</v>
      </c>
    </row>
    <row r="13" spans="1:21" ht="39.6" customHeight="1">
      <c r="B13" s="165"/>
      <c r="C13" s="165"/>
      <c r="D13" s="165"/>
      <c r="E13" s="62" t="s">
        <v>195</v>
      </c>
      <c r="F13" s="62"/>
      <c r="G13" s="63">
        <f t="shared" ref="G13:R13" si="2">SUM(G14:G48)</f>
        <v>2015668.497</v>
      </c>
      <c r="H13" s="63">
        <f t="shared" si="2"/>
        <v>103852.90695999999</v>
      </c>
      <c r="I13" s="63">
        <f t="shared" si="2"/>
        <v>1911815.5900399999</v>
      </c>
      <c r="J13" s="63">
        <f t="shared" si="2"/>
        <v>2016245.797</v>
      </c>
      <c r="K13" s="63">
        <f t="shared" si="2"/>
        <v>103852.90695999999</v>
      </c>
      <c r="L13" s="63">
        <f t="shared" si="2"/>
        <v>1912392.89004</v>
      </c>
      <c r="M13" s="63">
        <f t="shared" si="2"/>
        <v>2016245.797</v>
      </c>
      <c r="N13" s="63">
        <f t="shared" si="2"/>
        <v>103852.90695999999</v>
      </c>
      <c r="O13" s="63">
        <f t="shared" si="2"/>
        <v>1912392.89004</v>
      </c>
      <c r="P13" s="63">
        <f t="shared" si="2"/>
        <v>1993496.4343000003</v>
      </c>
      <c r="Q13" s="63">
        <f t="shared" si="2"/>
        <v>102513.37155</v>
      </c>
      <c r="R13" s="63">
        <f t="shared" si="2"/>
        <v>1890983.0627500005</v>
      </c>
      <c r="S13" s="63">
        <f t="shared" si="1"/>
        <v>98.871696956102824</v>
      </c>
      <c r="T13" s="63">
        <f t="shared" si="1"/>
        <v>98.710160890810755</v>
      </c>
      <c r="U13" s="63">
        <f t="shared" si="1"/>
        <v>98.880469206850492</v>
      </c>
    </row>
    <row r="14" spans="1:21" ht="15.6">
      <c r="B14" s="165"/>
      <c r="C14" s="165"/>
      <c r="D14" s="165"/>
      <c r="E14" s="64"/>
      <c r="F14" s="64" t="s">
        <v>516</v>
      </c>
      <c r="G14" s="65">
        <f t="shared" ref="G14:R14" si="3">G152</f>
        <v>284954.8</v>
      </c>
      <c r="H14" s="65">
        <f t="shared" si="3"/>
        <v>0</v>
      </c>
      <c r="I14" s="65">
        <f t="shared" si="3"/>
        <v>284954.8</v>
      </c>
      <c r="J14" s="65">
        <f t="shared" si="3"/>
        <v>284954.8</v>
      </c>
      <c r="K14" s="65">
        <f t="shared" si="3"/>
        <v>0</v>
      </c>
      <c r="L14" s="65">
        <f t="shared" si="3"/>
        <v>284954.8</v>
      </c>
      <c r="M14" s="65">
        <f t="shared" si="3"/>
        <v>284954.8</v>
      </c>
      <c r="N14" s="65">
        <f t="shared" si="3"/>
        <v>0</v>
      </c>
      <c r="O14" s="65">
        <f t="shared" si="3"/>
        <v>284954.8</v>
      </c>
      <c r="P14" s="65">
        <f t="shared" si="3"/>
        <v>284400.28642999998</v>
      </c>
      <c r="Q14" s="65">
        <f t="shared" si="3"/>
        <v>0</v>
      </c>
      <c r="R14" s="65">
        <f t="shared" si="3"/>
        <v>284400.28642999998</v>
      </c>
      <c r="S14" s="66">
        <f t="shared" ref="S14:S54" si="4">P14/M14*100</f>
        <v>99.805402972681975</v>
      </c>
      <c r="T14" s="66"/>
      <c r="U14" s="66">
        <f t="shared" ref="U14:U29" si="5">R14/O14*100</f>
        <v>99.805402972681975</v>
      </c>
    </row>
    <row r="15" spans="1:21" ht="15.6">
      <c r="B15" s="165"/>
      <c r="C15" s="165"/>
      <c r="D15" s="165"/>
      <c r="E15" s="64"/>
      <c r="F15" s="64" t="s">
        <v>517</v>
      </c>
      <c r="G15" s="65">
        <f t="shared" ref="G15:R15" si="6">G224</f>
        <v>5900</v>
      </c>
      <c r="H15" s="65">
        <f t="shared" si="6"/>
        <v>0</v>
      </c>
      <c r="I15" s="65">
        <f t="shared" si="6"/>
        <v>5900</v>
      </c>
      <c r="J15" s="65">
        <f t="shared" si="6"/>
        <v>5900</v>
      </c>
      <c r="K15" s="65">
        <f t="shared" si="6"/>
        <v>0</v>
      </c>
      <c r="L15" s="65">
        <f t="shared" si="6"/>
        <v>5900</v>
      </c>
      <c r="M15" s="65">
        <f t="shared" si="6"/>
        <v>5900</v>
      </c>
      <c r="N15" s="65">
        <f t="shared" si="6"/>
        <v>0</v>
      </c>
      <c r="O15" s="65">
        <f t="shared" si="6"/>
        <v>5900</v>
      </c>
      <c r="P15" s="65">
        <f t="shared" si="6"/>
        <v>5562.4644500000004</v>
      </c>
      <c r="Q15" s="65">
        <f t="shared" si="6"/>
        <v>0</v>
      </c>
      <c r="R15" s="65">
        <f t="shared" si="6"/>
        <v>5562.4644500000004</v>
      </c>
      <c r="S15" s="66">
        <f t="shared" si="4"/>
        <v>94.279058474576289</v>
      </c>
      <c r="T15" s="66"/>
      <c r="U15" s="66">
        <f t="shared" si="5"/>
        <v>94.279058474576289</v>
      </c>
    </row>
    <row r="16" spans="1:21" ht="15.6">
      <c r="B16" s="165"/>
      <c r="C16" s="165"/>
      <c r="D16" s="165"/>
      <c r="E16" s="64"/>
      <c r="F16" s="64" t="s">
        <v>518</v>
      </c>
      <c r="G16" s="65">
        <f t="shared" ref="G16:R16" si="7">G153</f>
        <v>3570</v>
      </c>
      <c r="H16" s="65">
        <f t="shared" si="7"/>
        <v>0</v>
      </c>
      <c r="I16" s="65">
        <f t="shared" si="7"/>
        <v>3570</v>
      </c>
      <c r="J16" s="65">
        <f t="shared" si="7"/>
        <v>3570</v>
      </c>
      <c r="K16" s="65">
        <f t="shared" si="7"/>
        <v>0</v>
      </c>
      <c r="L16" s="65">
        <f t="shared" si="7"/>
        <v>3570</v>
      </c>
      <c r="M16" s="65">
        <f t="shared" si="7"/>
        <v>3570</v>
      </c>
      <c r="N16" s="65">
        <f t="shared" si="7"/>
        <v>0</v>
      </c>
      <c r="O16" s="65">
        <f t="shared" si="7"/>
        <v>3570</v>
      </c>
      <c r="P16" s="65">
        <f t="shared" si="7"/>
        <v>3570</v>
      </c>
      <c r="Q16" s="65">
        <f t="shared" si="7"/>
        <v>0</v>
      </c>
      <c r="R16" s="65">
        <f t="shared" si="7"/>
        <v>3570</v>
      </c>
      <c r="S16" s="66">
        <f t="shared" si="4"/>
        <v>100</v>
      </c>
      <c r="T16" s="66"/>
      <c r="U16" s="66">
        <f t="shared" si="5"/>
        <v>100</v>
      </c>
    </row>
    <row r="17" spans="2:21" ht="15.6">
      <c r="B17" s="165"/>
      <c r="C17" s="165"/>
      <c r="D17" s="165"/>
      <c r="E17" s="64"/>
      <c r="F17" s="64" t="s">
        <v>519</v>
      </c>
      <c r="G17" s="65">
        <f t="shared" ref="G17:R17" si="8">G69</f>
        <v>28955</v>
      </c>
      <c r="H17" s="65">
        <f t="shared" si="8"/>
        <v>0</v>
      </c>
      <c r="I17" s="65">
        <f t="shared" si="8"/>
        <v>28955</v>
      </c>
      <c r="J17" s="65">
        <f t="shared" si="8"/>
        <v>28955</v>
      </c>
      <c r="K17" s="65">
        <f t="shared" si="8"/>
        <v>0</v>
      </c>
      <c r="L17" s="65">
        <f t="shared" si="8"/>
        <v>28955</v>
      </c>
      <c r="M17" s="65">
        <f t="shared" si="8"/>
        <v>28955</v>
      </c>
      <c r="N17" s="65">
        <f t="shared" si="8"/>
        <v>0</v>
      </c>
      <c r="O17" s="65">
        <f t="shared" si="8"/>
        <v>28955</v>
      </c>
      <c r="P17" s="65">
        <f t="shared" si="8"/>
        <v>28649.582269999999</v>
      </c>
      <c r="Q17" s="65">
        <f t="shared" si="8"/>
        <v>0</v>
      </c>
      <c r="R17" s="65">
        <f t="shared" si="8"/>
        <v>28649.582269999999</v>
      </c>
      <c r="S17" s="66">
        <f t="shared" si="4"/>
        <v>98.945198653082372</v>
      </c>
      <c r="T17" s="66"/>
      <c r="U17" s="66">
        <f t="shared" si="5"/>
        <v>98.945198653082372</v>
      </c>
    </row>
    <row r="18" spans="2:21" ht="15.6">
      <c r="B18" s="165"/>
      <c r="C18" s="165"/>
      <c r="D18" s="165"/>
      <c r="E18" s="64"/>
      <c r="F18" s="64" t="s">
        <v>520</v>
      </c>
      <c r="G18" s="65">
        <f t="shared" ref="G18:R18" si="9">G70</f>
        <v>5081</v>
      </c>
      <c r="H18" s="65">
        <f t="shared" si="9"/>
        <v>0</v>
      </c>
      <c r="I18" s="65">
        <f t="shared" si="9"/>
        <v>5081</v>
      </c>
      <c r="J18" s="65">
        <f t="shared" si="9"/>
        <v>5081</v>
      </c>
      <c r="K18" s="65">
        <f t="shared" si="9"/>
        <v>0</v>
      </c>
      <c r="L18" s="65">
        <f t="shared" si="9"/>
        <v>5081</v>
      </c>
      <c r="M18" s="65">
        <f t="shared" si="9"/>
        <v>5081</v>
      </c>
      <c r="N18" s="65">
        <f t="shared" si="9"/>
        <v>0</v>
      </c>
      <c r="O18" s="65">
        <f t="shared" si="9"/>
        <v>5081</v>
      </c>
      <c r="P18" s="65">
        <f t="shared" si="9"/>
        <v>5009.7705299999998</v>
      </c>
      <c r="Q18" s="65">
        <f t="shared" si="9"/>
        <v>0</v>
      </c>
      <c r="R18" s="65">
        <f t="shared" si="9"/>
        <v>5009.7705299999998</v>
      </c>
      <c r="S18" s="66">
        <f t="shared" si="4"/>
        <v>98.598121039165505</v>
      </c>
      <c r="T18" s="66"/>
      <c r="U18" s="66">
        <f t="shared" si="5"/>
        <v>98.598121039165505</v>
      </c>
    </row>
    <row r="19" spans="2:21" ht="15.6">
      <c r="B19" s="165"/>
      <c r="C19" s="165"/>
      <c r="D19" s="165"/>
      <c r="E19" s="64"/>
      <c r="F19" s="64" t="s">
        <v>521</v>
      </c>
      <c r="G19" s="65">
        <f t="shared" ref="G19:R19" si="10">G71</f>
        <v>1202241.2999999998</v>
      </c>
      <c r="H19" s="65">
        <f t="shared" si="10"/>
        <v>0</v>
      </c>
      <c r="I19" s="65">
        <f t="shared" si="10"/>
        <v>1202241.2999999998</v>
      </c>
      <c r="J19" s="65">
        <f t="shared" si="10"/>
        <v>1202241.2999999998</v>
      </c>
      <c r="K19" s="65">
        <f t="shared" si="10"/>
        <v>0</v>
      </c>
      <c r="L19" s="65">
        <f t="shared" si="10"/>
        <v>1202241.2999999998</v>
      </c>
      <c r="M19" s="65">
        <f t="shared" si="10"/>
        <v>1202241.2999999998</v>
      </c>
      <c r="N19" s="65">
        <f t="shared" si="10"/>
        <v>0</v>
      </c>
      <c r="O19" s="65">
        <f t="shared" si="10"/>
        <v>1202241.2999999998</v>
      </c>
      <c r="P19" s="65">
        <f t="shared" si="10"/>
        <v>1199150.6357000002</v>
      </c>
      <c r="Q19" s="65">
        <f t="shared" si="10"/>
        <v>0</v>
      </c>
      <c r="R19" s="65">
        <f t="shared" si="10"/>
        <v>1199150.6357000002</v>
      </c>
      <c r="S19" s="66">
        <f t="shared" si="4"/>
        <v>99.742924793882921</v>
      </c>
      <c r="T19" s="66"/>
      <c r="U19" s="66">
        <f t="shared" si="5"/>
        <v>99.742924793882921</v>
      </c>
    </row>
    <row r="20" spans="2:21" ht="15.6">
      <c r="B20" s="165"/>
      <c r="C20" s="165"/>
      <c r="D20" s="165"/>
      <c r="E20" s="64"/>
      <c r="F20" s="64" t="s">
        <v>522</v>
      </c>
      <c r="G20" s="65">
        <f t="shared" ref="G20:R20" si="11">G72</f>
        <v>147</v>
      </c>
      <c r="H20" s="65">
        <f t="shared" si="11"/>
        <v>0</v>
      </c>
      <c r="I20" s="65">
        <f t="shared" si="11"/>
        <v>147</v>
      </c>
      <c r="J20" s="65">
        <f t="shared" si="11"/>
        <v>147</v>
      </c>
      <c r="K20" s="65">
        <f t="shared" si="11"/>
        <v>0</v>
      </c>
      <c r="L20" s="65">
        <f t="shared" si="11"/>
        <v>147</v>
      </c>
      <c r="M20" s="65">
        <f t="shared" si="11"/>
        <v>147</v>
      </c>
      <c r="N20" s="65">
        <f t="shared" si="11"/>
        <v>0</v>
      </c>
      <c r="O20" s="65">
        <f t="shared" si="11"/>
        <v>147</v>
      </c>
      <c r="P20" s="65">
        <f t="shared" si="11"/>
        <v>146.48525000000001</v>
      </c>
      <c r="Q20" s="65">
        <f t="shared" si="11"/>
        <v>0</v>
      </c>
      <c r="R20" s="65">
        <f t="shared" si="11"/>
        <v>146.48525000000001</v>
      </c>
      <c r="S20" s="66">
        <f t="shared" si="4"/>
        <v>99.649829931972803</v>
      </c>
      <c r="T20" s="66"/>
      <c r="U20" s="66">
        <f t="shared" si="5"/>
        <v>99.649829931972803</v>
      </c>
    </row>
    <row r="21" spans="2:21" ht="15.6">
      <c r="B21" s="165"/>
      <c r="C21" s="165"/>
      <c r="D21" s="165"/>
      <c r="E21" s="64"/>
      <c r="F21" s="64" t="s">
        <v>523</v>
      </c>
      <c r="G21" s="65">
        <f t="shared" ref="G21:R21" si="12">G73</f>
        <v>38466</v>
      </c>
      <c r="H21" s="65">
        <f t="shared" si="12"/>
        <v>0</v>
      </c>
      <c r="I21" s="65">
        <f t="shared" si="12"/>
        <v>38466</v>
      </c>
      <c r="J21" s="65">
        <f t="shared" si="12"/>
        <v>38466</v>
      </c>
      <c r="K21" s="65">
        <f t="shared" si="12"/>
        <v>0</v>
      </c>
      <c r="L21" s="65">
        <f t="shared" si="12"/>
        <v>38466</v>
      </c>
      <c r="M21" s="65">
        <f t="shared" si="12"/>
        <v>38466</v>
      </c>
      <c r="N21" s="65">
        <f t="shared" si="12"/>
        <v>0</v>
      </c>
      <c r="O21" s="65">
        <f t="shared" si="12"/>
        <v>38466</v>
      </c>
      <c r="P21" s="65">
        <f t="shared" si="12"/>
        <v>30623.160690000001</v>
      </c>
      <c r="Q21" s="65">
        <f t="shared" si="12"/>
        <v>0</v>
      </c>
      <c r="R21" s="65">
        <f t="shared" si="12"/>
        <v>30623.160690000001</v>
      </c>
      <c r="S21" s="66">
        <f t="shared" si="4"/>
        <v>79.610982919981282</v>
      </c>
      <c r="T21" s="66"/>
      <c r="U21" s="66">
        <f t="shared" si="5"/>
        <v>79.610982919981282</v>
      </c>
    </row>
    <row r="22" spans="2:21" ht="15.6">
      <c r="B22" s="165"/>
      <c r="C22" s="165"/>
      <c r="D22" s="165"/>
      <c r="E22" s="64"/>
      <c r="F22" s="64" t="s">
        <v>524</v>
      </c>
      <c r="G22" s="65">
        <f t="shared" ref="G22:R22" si="13">G74</f>
        <v>1863</v>
      </c>
      <c r="H22" s="65">
        <f t="shared" si="13"/>
        <v>0</v>
      </c>
      <c r="I22" s="65">
        <f t="shared" si="13"/>
        <v>1863</v>
      </c>
      <c r="J22" s="65">
        <f t="shared" si="13"/>
        <v>1863</v>
      </c>
      <c r="K22" s="65">
        <f t="shared" si="13"/>
        <v>0</v>
      </c>
      <c r="L22" s="65">
        <f t="shared" si="13"/>
        <v>1863</v>
      </c>
      <c r="M22" s="65">
        <f t="shared" si="13"/>
        <v>1863</v>
      </c>
      <c r="N22" s="65">
        <f t="shared" si="13"/>
        <v>0</v>
      </c>
      <c r="O22" s="65">
        <f t="shared" si="13"/>
        <v>1863</v>
      </c>
      <c r="P22" s="65">
        <f t="shared" si="13"/>
        <v>1649.9829999999999</v>
      </c>
      <c r="Q22" s="65">
        <f t="shared" si="13"/>
        <v>0</v>
      </c>
      <c r="R22" s="65">
        <f t="shared" si="13"/>
        <v>1649.9829999999999</v>
      </c>
      <c r="S22" s="66">
        <f t="shared" si="4"/>
        <v>88.565915190552872</v>
      </c>
      <c r="T22" s="66"/>
      <c r="U22" s="66">
        <f t="shared" si="5"/>
        <v>88.565915190552872</v>
      </c>
    </row>
    <row r="23" spans="2:21" ht="15.6">
      <c r="B23" s="165"/>
      <c r="C23" s="165"/>
      <c r="D23" s="165"/>
      <c r="E23" s="64"/>
      <c r="F23" s="64" t="s">
        <v>525</v>
      </c>
      <c r="G23" s="65">
        <f t="shared" ref="G23:R23" si="14">G75</f>
        <v>9800</v>
      </c>
      <c r="H23" s="65">
        <f t="shared" si="14"/>
        <v>0</v>
      </c>
      <c r="I23" s="65">
        <f t="shared" si="14"/>
        <v>9800</v>
      </c>
      <c r="J23" s="65">
        <f t="shared" si="14"/>
        <v>9800</v>
      </c>
      <c r="K23" s="65">
        <f t="shared" si="14"/>
        <v>0</v>
      </c>
      <c r="L23" s="65">
        <f t="shared" si="14"/>
        <v>9800</v>
      </c>
      <c r="M23" s="65">
        <f t="shared" si="14"/>
        <v>9800</v>
      </c>
      <c r="N23" s="65">
        <f t="shared" si="14"/>
        <v>0</v>
      </c>
      <c r="O23" s="65">
        <f t="shared" si="14"/>
        <v>9800</v>
      </c>
      <c r="P23" s="65">
        <f t="shared" si="14"/>
        <v>8800</v>
      </c>
      <c r="Q23" s="65">
        <f t="shared" si="14"/>
        <v>0</v>
      </c>
      <c r="R23" s="65">
        <f t="shared" si="14"/>
        <v>8800</v>
      </c>
      <c r="S23" s="66">
        <f t="shared" si="4"/>
        <v>89.795918367346943</v>
      </c>
      <c r="T23" s="66"/>
      <c r="U23" s="66">
        <f t="shared" si="5"/>
        <v>89.795918367346943</v>
      </c>
    </row>
    <row r="24" spans="2:21" ht="15.6">
      <c r="B24" s="165"/>
      <c r="C24" s="165"/>
      <c r="D24" s="165"/>
      <c r="E24" s="64"/>
      <c r="F24" s="64" t="s">
        <v>526</v>
      </c>
      <c r="G24" s="65">
        <f t="shared" ref="G24:R24" si="15">G76</f>
        <v>14170.6</v>
      </c>
      <c r="H24" s="65">
        <f t="shared" si="15"/>
        <v>12045</v>
      </c>
      <c r="I24" s="65">
        <f t="shared" si="15"/>
        <v>2125.6</v>
      </c>
      <c r="J24" s="65">
        <f t="shared" si="15"/>
        <v>14170.6</v>
      </c>
      <c r="K24" s="65">
        <f t="shared" si="15"/>
        <v>12045</v>
      </c>
      <c r="L24" s="65">
        <f t="shared" si="15"/>
        <v>2125.6</v>
      </c>
      <c r="M24" s="65">
        <f t="shared" si="15"/>
        <v>14170.6</v>
      </c>
      <c r="N24" s="65">
        <f t="shared" si="15"/>
        <v>12045</v>
      </c>
      <c r="O24" s="65">
        <f t="shared" si="15"/>
        <v>2125.6</v>
      </c>
      <c r="P24" s="65">
        <f t="shared" si="15"/>
        <v>14170.6</v>
      </c>
      <c r="Q24" s="65">
        <f t="shared" si="15"/>
        <v>12045</v>
      </c>
      <c r="R24" s="65">
        <f t="shared" si="15"/>
        <v>2125.6</v>
      </c>
      <c r="S24" s="66">
        <f t="shared" si="4"/>
        <v>100</v>
      </c>
      <c r="T24" s="66">
        <f>Q24/N24*100</f>
        <v>100</v>
      </c>
      <c r="U24" s="66">
        <f t="shared" si="5"/>
        <v>100</v>
      </c>
    </row>
    <row r="25" spans="2:21" ht="15.6">
      <c r="B25" s="165"/>
      <c r="C25" s="165"/>
      <c r="D25" s="165"/>
      <c r="E25" s="64"/>
      <c r="F25" s="64" t="s">
        <v>527</v>
      </c>
      <c r="G25" s="65">
        <f t="shared" ref="G25:R25" si="16">G77</f>
        <v>18470.599999999999</v>
      </c>
      <c r="H25" s="65">
        <f t="shared" si="16"/>
        <v>15700</v>
      </c>
      <c r="I25" s="65">
        <f t="shared" si="16"/>
        <v>2770.6</v>
      </c>
      <c r="J25" s="65">
        <f t="shared" si="16"/>
        <v>18470.599999999999</v>
      </c>
      <c r="K25" s="65">
        <f t="shared" si="16"/>
        <v>15700</v>
      </c>
      <c r="L25" s="65">
        <f t="shared" si="16"/>
        <v>2770.6</v>
      </c>
      <c r="M25" s="65">
        <f t="shared" si="16"/>
        <v>18470.599999999999</v>
      </c>
      <c r="N25" s="65">
        <f t="shared" si="16"/>
        <v>15700</v>
      </c>
      <c r="O25" s="65">
        <f t="shared" si="16"/>
        <v>2770.6</v>
      </c>
      <c r="P25" s="65">
        <f t="shared" si="16"/>
        <v>16894.674999999999</v>
      </c>
      <c r="Q25" s="65">
        <f t="shared" si="16"/>
        <v>14360.464599999999</v>
      </c>
      <c r="R25" s="65">
        <f t="shared" si="16"/>
        <v>2534.2103999999999</v>
      </c>
      <c r="S25" s="66">
        <f t="shared" si="4"/>
        <v>91.467927408963433</v>
      </c>
      <c r="T25" s="66">
        <f>Q25/N25*100</f>
        <v>91.467927388535031</v>
      </c>
      <c r="U25" s="66">
        <f t="shared" si="5"/>
        <v>91.467927524723891</v>
      </c>
    </row>
    <row r="26" spans="2:21" ht="15.6">
      <c r="B26" s="165"/>
      <c r="C26" s="165"/>
      <c r="D26" s="165"/>
      <c r="E26" s="64"/>
      <c r="F26" s="64" t="s">
        <v>528</v>
      </c>
      <c r="G26" s="65">
        <f t="shared" ref="G26:R26" si="17">G78</f>
        <v>3294.2</v>
      </c>
      <c r="H26" s="65">
        <f t="shared" si="17"/>
        <v>2800</v>
      </c>
      <c r="I26" s="65">
        <f t="shared" si="17"/>
        <v>494.2</v>
      </c>
      <c r="J26" s="65">
        <f t="shared" si="17"/>
        <v>3294.2</v>
      </c>
      <c r="K26" s="65">
        <f t="shared" si="17"/>
        <v>2800</v>
      </c>
      <c r="L26" s="65">
        <f t="shared" si="17"/>
        <v>494.2</v>
      </c>
      <c r="M26" s="65">
        <f t="shared" si="17"/>
        <v>3294.2</v>
      </c>
      <c r="N26" s="65">
        <f t="shared" si="17"/>
        <v>2800</v>
      </c>
      <c r="O26" s="65">
        <f t="shared" si="17"/>
        <v>494.2</v>
      </c>
      <c r="P26" s="65">
        <f t="shared" si="17"/>
        <v>3294.1176799999998</v>
      </c>
      <c r="Q26" s="65">
        <f t="shared" si="17"/>
        <v>2800</v>
      </c>
      <c r="R26" s="65">
        <f t="shared" si="17"/>
        <v>494.11768000000001</v>
      </c>
      <c r="S26" s="66">
        <f t="shared" si="4"/>
        <v>99.997501062473432</v>
      </c>
      <c r="T26" s="66">
        <f>Q26/N26*100</f>
        <v>100</v>
      </c>
      <c r="U26" s="66">
        <f t="shared" si="5"/>
        <v>99.983342776203969</v>
      </c>
    </row>
    <row r="27" spans="2:21" ht="15.6">
      <c r="B27" s="165"/>
      <c r="C27" s="165"/>
      <c r="D27" s="165"/>
      <c r="E27" s="64"/>
      <c r="F27" s="64" t="s">
        <v>529</v>
      </c>
      <c r="G27" s="65">
        <f t="shared" ref="G27:R27" si="18">G79</f>
        <v>2500</v>
      </c>
      <c r="H27" s="65">
        <f t="shared" si="18"/>
        <v>0</v>
      </c>
      <c r="I27" s="65">
        <f t="shared" si="18"/>
        <v>2500</v>
      </c>
      <c r="J27" s="65">
        <f t="shared" si="18"/>
        <v>2500</v>
      </c>
      <c r="K27" s="65">
        <f t="shared" si="18"/>
        <v>0</v>
      </c>
      <c r="L27" s="65">
        <f t="shared" si="18"/>
        <v>2500</v>
      </c>
      <c r="M27" s="65">
        <f t="shared" si="18"/>
        <v>2500</v>
      </c>
      <c r="N27" s="65">
        <f t="shared" si="18"/>
        <v>0</v>
      </c>
      <c r="O27" s="65">
        <f t="shared" si="18"/>
        <v>2500</v>
      </c>
      <c r="P27" s="65">
        <f t="shared" si="18"/>
        <v>545.65539999999999</v>
      </c>
      <c r="Q27" s="65">
        <f t="shared" si="18"/>
        <v>0</v>
      </c>
      <c r="R27" s="65">
        <f t="shared" si="18"/>
        <v>545.65539999999999</v>
      </c>
      <c r="S27" s="66">
        <f t="shared" si="4"/>
        <v>21.826215999999999</v>
      </c>
      <c r="T27" s="66"/>
      <c r="U27" s="66">
        <f t="shared" si="5"/>
        <v>21.826215999999999</v>
      </c>
    </row>
    <row r="28" spans="2:21" ht="15.6">
      <c r="B28" s="165"/>
      <c r="C28" s="165"/>
      <c r="D28" s="165"/>
      <c r="E28" s="64"/>
      <c r="F28" s="64" t="s">
        <v>530</v>
      </c>
      <c r="G28" s="65">
        <f t="shared" ref="G28:R28" si="19">G80</f>
        <v>600</v>
      </c>
      <c r="H28" s="65">
        <f t="shared" si="19"/>
        <v>0</v>
      </c>
      <c r="I28" s="65">
        <f t="shared" si="19"/>
        <v>600</v>
      </c>
      <c r="J28" s="65">
        <f t="shared" si="19"/>
        <v>600</v>
      </c>
      <c r="K28" s="65">
        <f t="shared" si="19"/>
        <v>0</v>
      </c>
      <c r="L28" s="65">
        <f t="shared" si="19"/>
        <v>600</v>
      </c>
      <c r="M28" s="65">
        <f t="shared" si="19"/>
        <v>600</v>
      </c>
      <c r="N28" s="65">
        <f t="shared" si="19"/>
        <v>0</v>
      </c>
      <c r="O28" s="65">
        <f t="shared" si="19"/>
        <v>600</v>
      </c>
      <c r="P28" s="65">
        <f t="shared" si="19"/>
        <v>599.24</v>
      </c>
      <c r="Q28" s="65">
        <f t="shared" si="19"/>
        <v>0</v>
      </c>
      <c r="R28" s="65">
        <f t="shared" si="19"/>
        <v>599.24</v>
      </c>
      <c r="S28" s="66">
        <f t="shared" si="4"/>
        <v>99.873333333333335</v>
      </c>
      <c r="T28" s="66"/>
      <c r="U28" s="66">
        <f t="shared" si="5"/>
        <v>99.873333333333335</v>
      </c>
    </row>
    <row r="29" spans="2:21" ht="15.6">
      <c r="B29" s="165"/>
      <c r="C29" s="165"/>
      <c r="D29" s="165"/>
      <c r="E29" s="64"/>
      <c r="F29" s="64" t="s">
        <v>531</v>
      </c>
      <c r="G29" s="65">
        <f t="shared" ref="G29:R29" si="20">G81</f>
        <v>300</v>
      </c>
      <c r="H29" s="65">
        <f t="shared" si="20"/>
        <v>0</v>
      </c>
      <c r="I29" s="65">
        <f t="shared" si="20"/>
        <v>300</v>
      </c>
      <c r="J29" s="65">
        <f t="shared" si="20"/>
        <v>300</v>
      </c>
      <c r="K29" s="65">
        <f t="shared" si="20"/>
        <v>0</v>
      </c>
      <c r="L29" s="65">
        <f t="shared" si="20"/>
        <v>300</v>
      </c>
      <c r="M29" s="65">
        <f t="shared" si="20"/>
        <v>300</v>
      </c>
      <c r="N29" s="65">
        <f t="shared" si="20"/>
        <v>0</v>
      </c>
      <c r="O29" s="65">
        <f t="shared" si="20"/>
        <v>300</v>
      </c>
      <c r="P29" s="65">
        <f t="shared" si="20"/>
        <v>300</v>
      </c>
      <c r="Q29" s="65">
        <f t="shared" si="20"/>
        <v>0</v>
      </c>
      <c r="R29" s="65">
        <f t="shared" si="20"/>
        <v>300</v>
      </c>
      <c r="S29" s="66">
        <f t="shared" si="4"/>
        <v>100</v>
      </c>
      <c r="T29" s="66"/>
      <c r="U29" s="66">
        <f t="shared" si="5"/>
        <v>100</v>
      </c>
    </row>
    <row r="30" spans="2:21" ht="15.6">
      <c r="B30" s="165"/>
      <c r="C30" s="165"/>
      <c r="D30" s="165"/>
      <c r="E30" s="64"/>
      <c r="F30" s="64" t="s">
        <v>532</v>
      </c>
      <c r="G30" s="65">
        <f t="shared" ref="G30:R30" si="21">G82</f>
        <v>1300</v>
      </c>
      <c r="H30" s="65">
        <f t="shared" si="21"/>
        <v>1300</v>
      </c>
      <c r="I30" s="65">
        <f t="shared" si="21"/>
        <v>0</v>
      </c>
      <c r="J30" s="65">
        <f t="shared" si="21"/>
        <v>1300</v>
      </c>
      <c r="K30" s="65">
        <f t="shared" si="21"/>
        <v>1300</v>
      </c>
      <c r="L30" s="65">
        <f t="shared" si="21"/>
        <v>0</v>
      </c>
      <c r="M30" s="65">
        <f t="shared" si="21"/>
        <v>1300</v>
      </c>
      <c r="N30" s="65">
        <f t="shared" si="21"/>
        <v>1300</v>
      </c>
      <c r="O30" s="65">
        <f t="shared" si="21"/>
        <v>0</v>
      </c>
      <c r="P30" s="65">
        <f t="shared" si="21"/>
        <v>1300</v>
      </c>
      <c r="Q30" s="65">
        <f t="shared" si="21"/>
        <v>1300</v>
      </c>
      <c r="R30" s="65">
        <f t="shared" si="21"/>
        <v>0</v>
      </c>
      <c r="S30" s="66">
        <f t="shared" si="4"/>
        <v>100</v>
      </c>
      <c r="T30" s="66">
        <f>Q30/N30*100</f>
        <v>100</v>
      </c>
      <c r="U30" s="66"/>
    </row>
    <row r="31" spans="2:21" ht="15.6">
      <c r="B31" s="165"/>
      <c r="C31" s="165"/>
      <c r="D31" s="165"/>
      <c r="E31" s="64"/>
      <c r="F31" s="64" t="s">
        <v>533</v>
      </c>
      <c r="G31" s="65">
        <f t="shared" ref="G31:R31" si="22">G83</f>
        <v>102</v>
      </c>
      <c r="H31" s="65">
        <f t="shared" si="22"/>
        <v>0</v>
      </c>
      <c r="I31" s="65">
        <f t="shared" si="22"/>
        <v>102</v>
      </c>
      <c r="J31" s="65">
        <f t="shared" si="22"/>
        <v>102</v>
      </c>
      <c r="K31" s="65">
        <f t="shared" si="22"/>
        <v>0</v>
      </c>
      <c r="L31" s="65">
        <f t="shared" si="22"/>
        <v>102</v>
      </c>
      <c r="M31" s="65">
        <f t="shared" si="22"/>
        <v>102</v>
      </c>
      <c r="N31" s="65">
        <f t="shared" si="22"/>
        <v>0</v>
      </c>
      <c r="O31" s="65">
        <f t="shared" si="22"/>
        <v>102</v>
      </c>
      <c r="P31" s="65">
        <f t="shared" si="22"/>
        <v>102</v>
      </c>
      <c r="Q31" s="65">
        <f t="shared" si="22"/>
        <v>0</v>
      </c>
      <c r="R31" s="65">
        <f t="shared" si="22"/>
        <v>102</v>
      </c>
      <c r="S31" s="66">
        <f t="shared" si="4"/>
        <v>100</v>
      </c>
      <c r="T31" s="66"/>
      <c r="U31" s="66">
        <f t="shared" ref="U31:U38" si="23">R31/O31*100</f>
        <v>100</v>
      </c>
    </row>
    <row r="32" spans="2:21" ht="15.6">
      <c r="B32" s="165"/>
      <c r="C32" s="165"/>
      <c r="D32" s="165"/>
      <c r="E32" s="64"/>
      <c r="F32" s="64" t="s">
        <v>534</v>
      </c>
      <c r="G32" s="65">
        <f t="shared" ref="G32:R32" si="24">G166</f>
        <v>15848</v>
      </c>
      <c r="H32" s="65">
        <f t="shared" si="24"/>
        <v>0</v>
      </c>
      <c r="I32" s="65">
        <f t="shared" si="24"/>
        <v>15848</v>
      </c>
      <c r="J32" s="65">
        <f t="shared" si="24"/>
        <v>15848</v>
      </c>
      <c r="K32" s="65">
        <f t="shared" si="24"/>
        <v>0</v>
      </c>
      <c r="L32" s="65">
        <f t="shared" si="24"/>
        <v>15848</v>
      </c>
      <c r="M32" s="65">
        <f t="shared" si="24"/>
        <v>15848</v>
      </c>
      <c r="N32" s="65">
        <f t="shared" si="24"/>
        <v>0</v>
      </c>
      <c r="O32" s="65">
        <f t="shared" si="24"/>
        <v>15848</v>
      </c>
      <c r="P32" s="65">
        <f t="shared" si="24"/>
        <v>15810.065000000001</v>
      </c>
      <c r="Q32" s="65">
        <f t="shared" si="24"/>
        <v>0</v>
      </c>
      <c r="R32" s="65">
        <f t="shared" si="24"/>
        <v>15810.065000000001</v>
      </c>
      <c r="S32" s="66">
        <f t="shared" si="4"/>
        <v>99.760632256436139</v>
      </c>
      <c r="T32" s="66"/>
      <c r="U32" s="66">
        <f t="shared" si="23"/>
        <v>99.760632256436139</v>
      </c>
    </row>
    <row r="33" spans="2:21" ht="15.6">
      <c r="B33" s="165"/>
      <c r="C33" s="165"/>
      <c r="D33" s="165"/>
      <c r="E33" s="64"/>
      <c r="F33" s="64" t="s">
        <v>535</v>
      </c>
      <c r="G33" s="65">
        <f t="shared" ref="G33:R33" si="25">G167</f>
        <v>5904</v>
      </c>
      <c r="H33" s="65">
        <f t="shared" si="25"/>
        <v>0</v>
      </c>
      <c r="I33" s="65">
        <f t="shared" si="25"/>
        <v>5904</v>
      </c>
      <c r="J33" s="65">
        <f t="shared" si="25"/>
        <v>5904</v>
      </c>
      <c r="K33" s="65">
        <f t="shared" si="25"/>
        <v>0</v>
      </c>
      <c r="L33" s="65">
        <f t="shared" si="25"/>
        <v>5904</v>
      </c>
      <c r="M33" s="65">
        <f t="shared" si="25"/>
        <v>5904</v>
      </c>
      <c r="N33" s="65">
        <f t="shared" si="25"/>
        <v>0</v>
      </c>
      <c r="O33" s="65">
        <f t="shared" si="25"/>
        <v>5904</v>
      </c>
      <c r="P33" s="65">
        <f t="shared" si="25"/>
        <v>5837.5836300000001</v>
      </c>
      <c r="Q33" s="65">
        <f t="shared" si="25"/>
        <v>0</v>
      </c>
      <c r="R33" s="65">
        <f t="shared" si="25"/>
        <v>5837.5836300000001</v>
      </c>
      <c r="S33" s="66">
        <f t="shared" si="4"/>
        <v>98.875061483739842</v>
      </c>
      <c r="T33" s="66"/>
      <c r="U33" s="66">
        <f t="shared" si="23"/>
        <v>98.875061483739842</v>
      </c>
    </row>
    <row r="34" spans="2:21" ht="15.6">
      <c r="B34" s="165"/>
      <c r="C34" s="165"/>
      <c r="D34" s="165"/>
      <c r="E34" s="64"/>
      <c r="F34" s="64" t="s">
        <v>536</v>
      </c>
      <c r="G34" s="65">
        <f t="shared" ref="G34:R34" si="26">G168</f>
        <v>253</v>
      </c>
      <c r="H34" s="65">
        <f t="shared" si="26"/>
        <v>0</v>
      </c>
      <c r="I34" s="65">
        <f t="shared" si="26"/>
        <v>253</v>
      </c>
      <c r="J34" s="65">
        <f t="shared" si="26"/>
        <v>253</v>
      </c>
      <c r="K34" s="65">
        <f t="shared" si="26"/>
        <v>0</v>
      </c>
      <c r="L34" s="65">
        <f t="shared" si="26"/>
        <v>253</v>
      </c>
      <c r="M34" s="65">
        <f t="shared" si="26"/>
        <v>253</v>
      </c>
      <c r="N34" s="65">
        <f t="shared" si="26"/>
        <v>0</v>
      </c>
      <c r="O34" s="65">
        <f t="shared" si="26"/>
        <v>253</v>
      </c>
      <c r="P34" s="65">
        <f t="shared" si="26"/>
        <v>252.95</v>
      </c>
      <c r="Q34" s="65">
        <f t="shared" si="26"/>
        <v>0</v>
      </c>
      <c r="R34" s="65">
        <f t="shared" si="26"/>
        <v>252.95</v>
      </c>
      <c r="S34" s="66">
        <f t="shared" si="4"/>
        <v>99.980237154150203</v>
      </c>
      <c r="T34" s="66"/>
      <c r="U34" s="66">
        <f t="shared" si="23"/>
        <v>99.980237154150203</v>
      </c>
    </row>
    <row r="35" spans="2:21" ht="15.6">
      <c r="B35" s="165"/>
      <c r="C35" s="165"/>
      <c r="D35" s="165"/>
      <c r="E35" s="64"/>
      <c r="F35" s="59" t="s">
        <v>537</v>
      </c>
      <c r="G35" s="65">
        <f t="shared" ref="G35:R35" si="27">G169</f>
        <v>60</v>
      </c>
      <c r="H35" s="65">
        <f t="shared" si="27"/>
        <v>0</v>
      </c>
      <c r="I35" s="65">
        <f t="shared" si="27"/>
        <v>60</v>
      </c>
      <c r="J35" s="65">
        <f t="shared" si="27"/>
        <v>60</v>
      </c>
      <c r="K35" s="65">
        <f t="shared" si="27"/>
        <v>0</v>
      </c>
      <c r="L35" s="65">
        <f t="shared" si="27"/>
        <v>60</v>
      </c>
      <c r="M35" s="65">
        <f t="shared" si="27"/>
        <v>60</v>
      </c>
      <c r="N35" s="65">
        <f t="shared" si="27"/>
        <v>0</v>
      </c>
      <c r="O35" s="65">
        <f t="shared" si="27"/>
        <v>60</v>
      </c>
      <c r="P35" s="65">
        <f t="shared" si="27"/>
        <v>60</v>
      </c>
      <c r="Q35" s="65">
        <f t="shared" si="27"/>
        <v>0</v>
      </c>
      <c r="R35" s="65">
        <f t="shared" si="27"/>
        <v>60</v>
      </c>
      <c r="S35" s="66">
        <f t="shared" si="4"/>
        <v>100</v>
      </c>
      <c r="T35" s="66"/>
      <c r="U35" s="66">
        <f t="shared" si="23"/>
        <v>100</v>
      </c>
    </row>
    <row r="36" spans="2:21" ht="15.6">
      <c r="B36" s="165"/>
      <c r="C36" s="165"/>
      <c r="D36" s="165"/>
      <c r="E36" s="64"/>
      <c r="F36" s="64" t="s">
        <v>538</v>
      </c>
      <c r="G36" s="65">
        <f t="shared" ref="G36:R36" si="28">G188</f>
        <v>168187.3</v>
      </c>
      <c r="H36" s="65">
        <f t="shared" si="28"/>
        <v>0</v>
      </c>
      <c r="I36" s="65">
        <f t="shared" si="28"/>
        <v>168187.3</v>
      </c>
      <c r="J36" s="65">
        <f t="shared" si="28"/>
        <v>168187.3</v>
      </c>
      <c r="K36" s="65">
        <f t="shared" si="28"/>
        <v>0</v>
      </c>
      <c r="L36" s="65">
        <f t="shared" si="28"/>
        <v>168187.3</v>
      </c>
      <c r="M36" s="65">
        <f t="shared" si="28"/>
        <v>168187.3</v>
      </c>
      <c r="N36" s="65">
        <f t="shared" si="28"/>
        <v>0</v>
      </c>
      <c r="O36" s="65">
        <f t="shared" si="28"/>
        <v>168187.3</v>
      </c>
      <c r="P36" s="65">
        <f t="shared" si="28"/>
        <v>167614.75263</v>
      </c>
      <c r="Q36" s="65">
        <f t="shared" si="28"/>
        <v>0</v>
      </c>
      <c r="R36" s="65">
        <f t="shared" si="28"/>
        <v>167614.75263</v>
      </c>
      <c r="S36" s="66">
        <f t="shared" si="4"/>
        <v>99.659577524581238</v>
      </c>
      <c r="T36" s="66"/>
      <c r="U36" s="66">
        <f t="shared" si="23"/>
        <v>99.659577524581238</v>
      </c>
    </row>
    <row r="37" spans="2:21" ht="15.6">
      <c r="B37" s="165"/>
      <c r="C37" s="165"/>
      <c r="D37" s="165"/>
      <c r="E37" s="64"/>
      <c r="F37" s="64" t="s">
        <v>539</v>
      </c>
      <c r="G37" s="65">
        <f t="shared" ref="G37:R37" si="29">G189</f>
        <v>32413</v>
      </c>
      <c r="H37" s="65">
        <f t="shared" si="29"/>
        <v>27550.853230000001</v>
      </c>
      <c r="I37" s="65">
        <f t="shared" si="29"/>
        <v>4862.1467700000003</v>
      </c>
      <c r="J37" s="65">
        <f t="shared" si="29"/>
        <v>32413</v>
      </c>
      <c r="K37" s="65">
        <f t="shared" si="29"/>
        <v>27550.853230000001</v>
      </c>
      <c r="L37" s="65">
        <f t="shared" si="29"/>
        <v>4862.1467700000003</v>
      </c>
      <c r="M37" s="65">
        <f t="shared" si="29"/>
        <v>32413</v>
      </c>
      <c r="N37" s="65">
        <f t="shared" si="29"/>
        <v>27550.853230000001</v>
      </c>
      <c r="O37" s="65">
        <f t="shared" si="29"/>
        <v>4862.1467700000003</v>
      </c>
      <c r="P37" s="65">
        <f t="shared" si="29"/>
        <v>32412.805939999998</v>
      </c>
      <c r="Q37" s="65">
        <f t="shared" si="29"/>
        <v>27550.853230000001</v>
      </c>
      <c r="R37" s="65">
        <f t="shared" si="29"/>
        <v>4861.9527099999996</v>
      </c>
      <c r="S37" s="66">
        <f t="shared" si="4"/>
        <v>99.999401289606013</v>
      </c>
      <c r="T37" s="66">
        <f>Q37/N37*100</f>
        <v>100</v>
      </c>
      <c r="U37" s="66">
        <f t="shared" si="23"/>
        <v>99.996008758904637</v>
      </c>
    </row>
    <row r="38" spans="2:21" ht="15.6">
      <c r="B38" s="165"/>
      <c r="C38" s="165"/>
      <c r="D38" s="165"/>
      <c r="E38" s="64"/>
      <c r="F38" s="64" t="s">
        <v>540</v>
      </c>
      <c r="G38" s="65">
        <f t="shared" ref="G38:R38" si="30">G190</f>
        <v>3045.6</v>
      </c>
      <c r="H38" s="65">
        <f t="shared" si="30"/>
        <v>2588.6</v>
      </c>
      <c r="I38" s="65">
        <f t="shared" si="30"/>
        <v>457</v>
      </c>
      <c r="J38" s="65">
        <f t="shared" si="30"/>
        <v>3045.6</v>
      </c>
      <c r="K38" s="65">
        <f t="shared" si="30"/>
        <v>2588.6</v>
      </c>
      <c r="L38" s="65">
        <f t="shared" si="30"/>
        <v>457</v>
      </c>
      <c r="M38" s="65">
        <f t="shared" si="30"/>
        <v>3045.6</v>
      </c>
      <c r="N38" s="65">
        <f t="shared" si="30"/>
        <v>2588.6</v>
      </c>
      <c r="O38" s="65">
        <f t="shared" si="30"/>
        <v>457</v>
      </c>
      <c r="P38" s="65">
        <f t="shared" si="30"/>
        <v>3045.4118399999998</v>
      </c>
      <c r="Q38" s="65">
        <f t="shared" si="30"/>
        <v>2588.6</v>
      </c>
      <c r="R38" s="65">
        <f t="shared" si="30"/>
        <v>456.81184000000002</v>
      </c>
      <c r="S38" s="66">
        <f t="shared" si="4"/>
        <v>99.993821907013398</v>
      </c>
      <c r="T38" s="66">
        <f>Q38/N38*100</f>
        <v>100</v>
      </c>
      <c r="U38" s="66">
        <f t="shared" si="23"/>
        <v>99.958827133479218</v>
      </c>
    </row>
    <row r="39" spans="2:21" ht="15.6">
      <c r="B39" s="165"/>
      <c r="C39" s="165"/>
      <c r="D39" s="165"/>
      <c r="E39" s="64"/>
      <c r="F39" s="64" t="s">
        <v>541</v>
      </c>
      <c r="G39" s="65">
        <f t="shared" ref="G39:R39" si="31">G191</f>
        <v>10000</v>
      </c>
      <c r="H39" s="65">
        <f t="shared" si="31"/>
        <v>10000</v>
      </c>
      <c r="I39" s="65">
        <f t="shared" si="31"/>
        <v>0</v>
      </c>
      <c r="J39" s="65">
        <f t="shared" si="31"/>
        <v>10000</v>
      </c>
      <c r="K39" s="65">
        <f t="shared" si="31"/>
        <v>10000</v>
      </c>
      <c r="L39" s="65">
        <f t="shared" si="31"/>
        <v>0</v>
      </c>
      <c r="M39" s="65">
        <f t="shared" si="31"/>
        <v>10000</v>
      </c>
      <c r="N39" s="65">
        <f t="shared" si="31"/>
        <v>10000</v>
      </c>
      <c r="O39" s="65">
        <f t="shared" si="31"/>
        <v>0</v>
      </c>
      <c r="P39" s="65">
        <f t="shared" si="31"/>
        <v>10000</v>
      </c>
      <c r="Q39" s="65">
        <f t="shared" si="31"/>
        <v>10000</v>
      </c>
      <c r="R39" s="65">
        <f t="shared" si="31"/>
        <v>0</v>
      </c>
      <c r="S39" s="66">
        <f t="shared" si="4"/>
        <v>100</v>
      </c>
      <c r="T39" s="66">
        <f>Q39/N39*100</f>
        <v>100</v>
      </c>
      <c r="U39" s="66"/>
    </row>
    <row r="40" spans="2:21" ht="15.6">
      <c r="B40" s="165"/>
      <c r="C40" s="165"/>
      <c r="D40" s="165"/>
      <c r="E40" s="64"/>
      <c r="F40" s="64" t="s">
        <v>542</v>
      </c>
      <c r="G40" s="65">
        <f t="shared" ref="G40:R40" si="32">G192</f>
        <v>36315.9</v>
      </c>
      <c r="H40" s="65">
        <f t="shared" si="32"/>
        <v>30868.453730000001</v>
      </c>
      <c r="I40" s="65">
        <f t="shared" si="32"/>
        <v>5447.4462700000004</v>
      </c>
      <c r="J40" s="65">
        <f t="shared" si="32"/>
        <v>36315.9</v>
      </c>
      <c r="K40" s="65">
        <f t="shared" si="32"/>
        <v>30868.453730000001</v>
      </c>
      <c r="L40" s="65">
        <f t="shared" si="32"/>
        <v>5447.4462700000004</v>
      </c>
      <c r="M40" s="65">
        <f t="shared" si="32"/>
        <v>36315.9</v>
      </c>
      <c r="N40" s="65">
        <f t="shared" si="32"/>
        <v>30868.453730000001</v>
      </c>
      <c r="O40" s="65">
        <f t="shared" si="32"/>
        <v>5447.4462700000004</v>
      </c>
      <c r="P40" s="65">
        <f t="shared" si="32"/>
        <v>36315.827940000003</v>
      </c>
      <c r="Q40" s="65">
        <f t="shared" si="32"/>
        <v>30868.453720000001</v>
      </c>
      <c r="R40" s="65">
        <f t="shared" si="32"/>
        <v>5447.3742199999997</v>
      </c>
      <c r="S40" s="66">
        <f t="shared" si="4"/>
        <v>99.999801574516951</v>
      </c>
      <c r="T40" s="66">
        <f>Q40/N40*100</f>
        <v>99.999999967604467</v>
      </c>
      <c r="U40" s="66">
        <f t="shared" ref="U40:U54" si="33">R40/O40*100</f>
        <v>99.998677361897123</v>
      </c>
    </row>
    <row r="41" spans="2:21" ht="15.6">
      <c r="B41" s="165"/>
      <c r="C41" s="165"/>
      <c r="D41" s="165"/>
      <c r="E41" s="64"/>
      <c r="F41" s="64" t="s">
        <v>543</v>
      </c>
      <c r="G41" s="65">
        <f t="shared" ref="G41:R41" si="34">G193</f>
        <v>10000</v>
      </c>
      <c r="H41" s="65">
        <f t="shared" si="34"/>
        <v>0</v>
      </c>
      <c r="I41" s="65">
        <f t="shared" si="34"/>
        <v>10000</v>
      </c>
      <c r="J41" s="65">
        <f t="shared" si="34"/>
        <v>10000</v>
      </c>
      <c r="K41" s="65">
        <f t="shared" si="34"/>
        <v>0</v>
      </c>
      <c r="L41" s="65">
        <f t="shared" si="34"/>
        <v>10000</v>
      </c>
      <c r="M41" s="65">
        <f t="shared" si="34"/>
        <v>10000</v>
      </c>
      <c r="N41" s="65">
        <f t="shared" si="34"/>
        <v>0</v>
      </c>
      <c r="O41" s="65">
        <f t="shared" si="34"/>
        <v>10000</v>
      </c>
      <c r="P41" s="65">
        <f t="shared" si="34"/>
        <v>10000</v>
      </c>
      <c r="Q41" s="65">
        <f t="shared" si="34"/>
        <v>0</v>
      </c>
      <c r="R41" s="65">
        <f t="shared" si="34"/>
        <v>10000</v>
      </c>
      <c r="S41" s="66">
        <f t="shared" si="4"/>
        <v>100</v>
      </c>
      <c r="T41" s="66"/>
      <c r="U41" s="66">
        <f t="shared" si="33"/>
        <v>100</v>
      </c>
    </row>
    <row r="42" spans="2:21" ht="15.6">
      <c r="B42" s="165"/>
      <c r="C42" s="165"/>
      <c r="D42" s="165"/>
      <c r="E42" s="64"/>
      <c r="F42" s="64" t="s">
        <v>544</v>
      </c>
      <c r="G42" s="65">
        <f t="shared" ref="G42:R42" si="35">G225</f>
        <v>39999.997000000003</v>
      </c>
      <c r="H42" s="65">
        <f t="shared" si="35"/>
        <v>0</v>
      </c>
      <c r="I42" s="65">
        <f t="shared" si="35"/>
        <v>39999.997000000003</v>
      </c>
      <c r="J42" s="65">
        <f t="shared" si="35"/>
        <v>39999.997000000003</v>
      </c>
      <c r="K42" s="65">
        <f t="shared" si="35"/>
        <v>0</v>
      </c>
      <c r="L42" s="65">
        <f t="shared" si="35"/>
        <v>39999.997000000003</v>
      </c>
      <c r="M42" s="65">
        <f t="shared" si="35"/>
        <v>39999.997000000003</v>
      </c>
      <c r="N42" s="65">
        <f t="shared" si="35"/>
        <v>0</v>
      </c>
      <c r="O42" s="65">
        <f t="shared" si="35"/>
        <v>39999.997000000003</v>
      </c>
      <c r="P42" s="65">
        <f t="shared" si="35"/>
        <v>39347.084889999998</v>
      </c>
      <c r="Q42" s="65">
        <f t="shared" si="35"/>
        <v>0</v>
      </c>
      <c r="R42" s="65">
        <f t="shared" si="35"/>
        <v>39347.084889999998</v>
      </c>
      <c r="S42" s="66">
        <f t="shared" si="4"/>
        <v>98.367719602578958</v>
      </c>
      <c r="T42" s="66"/>
      <c r="U42" s="66">
        <f t="shared" si="33"/>
        <v>98.367719602578958</v>
      </c>
    </row>
    <row r="43" spans="2:21" ht="15.6">
      <c r="B43" s="165"/>
      <c r="C43" s="165"/>
      <c r="D43" s="165"/>
      <c r="E43" s="64"/>
      <c r="F43" s="64" t="s">
        <v>545</v>
      </c>
      <c r="G43" s="65">
        <f t="shared" ref="G43:R43" si="36">G226</f>
        <v>41016.199999999997</v>
      </c>
      <c r="H43" s="65">
        <f t="shared" si="36"/>
        <v>0</v>
      </c>
      <c r="I43" s="65">
        <f t="shared" si="36"/>
        <v>41016.199999999997</v>
      </c>
      <c r="J43" s="65">
        <f t="shared" si="36"/>
        <v>41016.199999999997</v>
      </c>
      <c r="K43" s="65">
        <f t="shared" si="36"/>
        <v>0</v>
      </c>
      <c r="L43" s="65">
        <f t="shared" si="36"/>
        <v>41016.199999999997</v>
      </c>
      <c r="M43" s="65">
        <f t="shared" si="36"/>
        <v>41016.199999999997</v>
      </c>
      <c r="N43" s="65">
        <f t="shared" si="36"/>
        <v>0</v>
      </c>
      <c r="O43" s="65">
        <f t="shared" si="36"/>
        <v>41016.199999999997</v>
      </c>
      <c r="P43" s="65">
        <f t="shared" si="36"/>
        <v>37105.952960000002</v>
      </c>
      <c r="Q43" s="65">
        <f t="shared" si="36"/>
        <v>0</v>
      </c>
      <c r="R43" s="65">
        <f t="shared" si="36"/>
        <v>37105.952960000002</v>
      </c>
      <c r="S43" s="66">
        <f t="shared" si="4"/>
        <v>90.466578961483521</v>
      </c>
      <c r="T43" s="66"/>
      <c r="U43" s="66">
        <f t="shared" si="33"/>
        <v>90.466578961483521</v>
      </c>
    </row>
    <row r="44" spans="2:21" ht="15.6">
      <c r="B44" s="165"/>
      <c r="C44" s="165"/>
      <c r="D44" s="165"/>
      <c r="E44" s="64"/>
      <c r="F44" s="64" t="s">
        <v>546</v>
      </c>
      <c r="G44" s="65">
        <f t="shared" ref="G44:R44" si="37">G268</f>
        <v>860</v>
      </c>
      <c r="H44" s="65">
        <f t="shared" si="37"/>
        <v>0</v>
      </c>
      <c r="I44" s="65">
        <f t="shared" si="37"/>
        <v>860</v>
      </c>
      <c r="J44" s="65">
        <f t="shared" si="37"/>
        <v>860</v>
      </c>
      <c r="K44" s="65">
        <f t="shared" si="37"/>
        <v>0</v>
      </c>
      <c r="L44" s="65">
        <f t="shared" si="37"/>
        <v>860</v>
      </c>
      <c r="M44" s="65">
        <f t="shared" si="37"/>
        <v>860</v>
      </c>
      <c r="N44" s="65">
        <f t="shared" si="37"/>
        <v>0</v>
      </c>
      <c r="O44" s="65">
        <f t="shared" si="37"/>
        <v>860</v>
      </c>
      <c r="P44" s="65">
        <f t="shared" si="37"/>
        <v>860</v>
      </c>
      <c r="Q44" s="65">
        <f t="shared" si="37"/>
        <v>0</v>
      </c>
      <c r="R44" s="65">
        <f t="shared" si="37"/>
        <v>860</v>
      </c>
      <c r="S44" s="66">
        <f t="shared" si="4"/>
        <v>100</v>
      </c>
      <c r="T44" s="66"/>
      <c r="U44" s="66">
        <f t="shared" si="33"/>
        <v>100</v>
      </c>
    </row>
    <row r="45" spans="2:21" ht="15.6">
      <c r="B45" s="165"/>
      <c r="C45" s="165"/>
      <c r="D45" s="165"/>
      <c r="E45" s="64"/>
      <c r="F45" s="64" t="s">
        <v>547</v>
      </c>
      <c r="G45" s="65">
        <f t="shared" ref="G45:R45" si="38">G269</f>
        <v>1177</v>
      </c>
      <c r="H45" s="65">
        <f t="shared" si="38"/>
        <v>1000</v>
      </c>
      <c r="I45" s="65">
        <f t="shared" si="38"/>
        <v>177</v>
      </c>
      <c r="J45" s="65">
        <f t="shared" si="38"/>
        <v>1177</v>
      </c>
      <c r="K45" s="65">
        <f t="shared" si="38"/>
        <v>1000</v>
      </c>
      <c r="L45" s="65">
        <f t="shared" si="38"/>
        <v>177</v>
      </c>
      <c r="M45" s="65">
        <f t="shared" si="38"/>
        <v>1177</v>
      </c>
      <c r="N45" s="65">
        <f t="shared" si="38"/>
        <v>1000</v>
      </c>
      <c r="O45" s="65">
        <f t="shared" si="38"/>
        <v>177</v>
      </c>
      <c r="P45" s="65">
        <f t="shared" si="38"/>
        <v>1176.47145</v>
      </c>
      <c r="Q45" s="65">
        <f t="shared" si="38"/>
        <v>1000</v>
      </c>
      <c r="R45" s="65">
        <f t="shared" si="38"/>
        <v>176.47145</v>
      </c>
      <c r="S45" s="66">
        <f t="shared" si="4"/>
        <v>99.955093457943917</v>
      </c>
      <c r="T45" s="66">
        <f>Q45/N45*100</f>
        <v>100</v>
      </c>
      <c r="U45" s="66">
        <f t="shared" si="33"/>
        <v>99.701384180790967</v>
      </c>
    </row>
    <row r="46" spans="2:21" ht="15.6">
      <c r="B46" s="165"/>
      <c r="C46" s="165"/>
      <c r="D46" s="165"/>
      <c r="E46" s="64"/>
      <c r="F46" s="64" t="s">
        <v>548</v>
      </c>
      <c r="G46" s="65">
        <f t="shared" ref="G46:R46" si="39">G170</f>
        <v>26775</v>
      </c>
      <c r="H46" s="65">
        <f t="shared" si="39"/>
        <v>0</v>
      </c>
      <c r="I46" s="65">
        <f t="shared" si="39"/>
        <v>26775</v>
      </c>
      <c r="J46" s="65">
        <f t="shared" si="39"/>
        <v>26775</v>
      </c>
      <c r="K46" s="65">
        <f t="shared" si="39"/>
        <v>0</v>
      </c>
      <c r="L46" s="65">
        <f t="shared" si="39"/>
        <v>26775</v>
      </c>
      <c r="M46" s="65">
        <f t="shared" si="39"/>
        <v>26775</v>
      </c>
      <c r="N46" s="65">
        <f t="shared" si="39"/>
        <v>0</v>
      </c>
      <c r="O46" s="65">
        <f t="shared" si="39"/>
        <v>26775</v>
      </c>
      <c r="P46" s="65">
        <f t="shared" si="39"/>
        <v>26223.694749999999</v>
      </c>
      <c r="Q46" s="65">
        <f t="shared" si="39"/>
        <v>0</v>
      </c>
      <c r="R46" s="65">
        <f t="shared" si="39"/>
        <v>26223.694749999999</v>
      </c>
      <c r="S46" s="66">
        <f t="shared" si="4"/>
        <v>97.940970121381881</v>
      </c>
      <c r="T46" s="66"/>
      <c r="U46" s="66">
        <f t="shared" si="33"/>
        <v>97.940970121381881</v>
      </c>
    </row>
    <row r="47" spans="2:21" ht="15.6">
      <c r="B47" s="165"/>
      <c r="C47" s="165"/>
      <c r="D47" s="165"/>
      <c r="E47" s="64"/>
      <c r="F47" s="64" t="s">
        <v>549</v>
      </c>
      <c r="G47" s="65">
        <f t="shared" ref="G47:R47" si="40">G171</f>
        <v>2098</v>
      </c>
      <c r="H47" s="65">
        <f t="shared" si="40"/>
        <v>0</v>
      </c>
      <c r="I47" s="65">
        <f t="shared" si="40"/>
        <v>2098</v>
      </c>
      <c r="J47" s="65">
        <f t="shared" si="40"/>
        <v>2098</v>
      </c>
      <c r="K47" s="65">
        <f t="shared" si="40"/>
        <v>0</v>
      </c>
      <c r="L47" s="65">
        <f t="shared" si="40"/>
        <v>2098</v>
      </c>
      <c r="M47" s="65">
        <f t="shared" si="40"/>
        <v>2098</v>
      </c>
      <c r="N47" s="65">
        <f t="shared" si="40"/>
        <v>0</v>
      </c>
      <c r="O47" s="65">
        <f t="shared" si="40"/>
        <v>2098</v>
      </c>
      <c r="P47" s="65">
        <f t="shared" si="40"/>
        <v>2087.8768700000001</v>
      </c>
      <c r="Q47" s="65">
        <f t="shared" si="40"/>
        <v>0</v>
      </c>
      <c r="R47" s="65">
        <f t="shared" si="40"/>
        <v>2087.8768700000001</v>
      </c>
      <c r="S47" s="66">
        <f t="shared" si="4"/>
        <v>99.517486653956155</v>
      </c>
      <c r="T47" s="66"/>
      <c r="U47" s="66">
        <f t="shared" si="33"/>
        <v>99.517486653956155</v>
      </c>
    </row>
    <row r="48" spans="2:21" ht="15.6">
      <c r="B48" s="165"/>
      <c r="C48" s="165"/>
      <c r="D48" s="165"/>
      <c r="E48" s="64"/>
      <c r="F48" s="64" t="s">
        <v>550</v>
      </c>
      <c r="G48" s="65">
        <f t="shared" ref="G48:R48" si="41">G172</f>
        <v>0</v>
      </c>
      <c r="H48" s="65">
        <f t="shared" si="41"/>
        <v>0</v>
      </c>
      <c r="I48" s="65">
        <f t="shared" si="41"/>
        <v>0</v>
      </c>
      <c r="J48" s="65">
        <f t="shared" si="41"/>
        <v>577.29999999999995</v>
      </c>
      <c r="K48" s="65">
        <f t="shared" si="41"/>
        <v>0</v>
      </c>
      <c r="L48" s="65">
        <f t="shared" si="41"/>
        <v>577.29999999999995</v>
      </c>
      <c r="M48" s="65">
        <f t="shared" si="41"/>
        <v>577.29999999999995</v>
      </c>
      <c r="N48" s="65">
        <f t="shared" si="41"/>
        <v>0</v>
      </c>
      <c r="O48" s="65">
        <f t="shared" si="41"/>
        <v>577.29999999999995</v>
      </c>
      <c r="P48" s="65">
        <f t="shared" si="41"/>
        <v>577.29999999999995</v>
      </c>
      <c r="Q48" s="65">
        <f t="shared" si="41"/>
        <v>0</v>
      </c>
      <c r="R48" s="65">
        <f t="shared" si="41"/>
        <v>577.29999999999995</v>
      </c>
      <c r="S48" s="66">
        <f t="shared" si="4"/>
        <v>100</v>
      </c>
      <c r="T48" s="66"/>
      <c r="U48" s="66">
        <f t="shared" si="33"/>
        <v>100</v>
      </c>
    </row>
    <row r="49" spans="2:21" ht="64.8">
      <c r="B49" s="165"/>
      <c r="C49" s="165"/>
      <c r="D49" s="165"/>
      <c r="E49" s="62" t="s">
        <v>551</v>
      </c>
      <c r="F49" s="62"/>
      <c r="G49" s="63">
        <f>SUM(G50:G53)</f>
        <v>8040</v>
      </c>
      <c r="H49" s="67"/>
      <c r="I49" s="63">
        <f>SUM(I50:I53)</f>
        <v>8040</v>
      </c>
      <c r="J49" s="63">
        <f>SUM(J50:J53)</f>
        <v>8040</v>
      </c>
      <c r="K49" s="67"/>
      <c r="L49" s="63">
        <f>SUM(L50:L53)</f>
        <v>8040</v>
      </c>
      <c r="M49" s="63">
        <f>SUM(M50:M53)</f>
        <v>8040</v>
      </c>
      <c r="N49" s="67"/>
      <c r="O49" s="63">
        <f>SUM(O50:O53)</f>
        <v>8040</v>
      </c>
      <c r="P49" s="63">
        <f>SUM(P50:P53)</f>
        <v>8000</v>
      </c>
      <c r="Q49" s="67"/>
      <c r="R49" s="63">
        <f>SUM(R50:R53)</f>
        <v>8000</v>
      </c>
      <c r="S49" s="63">
        <f t="shared" si="4"/>
        <v>99.50248756218906</v>
      </c>
      <c r="T49" s="63"/>
      <c r="U49" s="63">
        <f t="shared" si="33"/>
        <v>99.50248756218906</v>
      </c>
    </row>
    <row r="50" spans="2:21" ht="15.6">
      <c r="B50" s="165"/>
      <c r="C50" s="165"/>
      <c r="D50" s="165"/>
      <c r="E50" s="64"/>
      <c r="F50" s="64" t="s">
        <v>552</v>
      </c>
      <c r="G50" s="65">
        <f t="shared" ref="G50:R50" si="42">G258</f>
        <v>2040</v>
      </c>
      <c r="H50" s="65">
        <f t="shared" si="42"/>
        <v>0</v>
      </c>
      <c r="I50" s="65">
        <f t="shared" si="42"/>
        <v>2040</v>
      </c>
      <c r="J50" s="65">
        <f t="shared" si="42"/>
        <v>2040</v>
      </c>
      <c r="K50" s="65">
        <f t="shared" si="42"/>
        <v>0</v>
      </c>
      <c r="L50" s="65">
        <f t="shared" si="42"/>
        <v>2040</v>
      </c>
      <c r="M50" s="65">
        <f t="shared" si="42"/>
        <v>2040</v>
      </c>
      <c r="N50" s="65">
        <f t="shared" si="42"/>
        <v>0</v>
      </c>
      <c r="O50" s="65">
        <f t="shared" si="42"/>
        <v>2040</v>
      </c>
      <c r="P50" s="65">
        <f t="shared" si="42"/>
        <v>2000</v>
      </c>
      <c r="Q50" s="65">
        <f t="shared" si="42"/>
        <v>0</v>
      </c>
      <c r="R50" s="65">
        <f t="shared" si="42"/>
        <v>2000</v>
      </c>
      <c r="S50" s="66">
        <f t="shared" si="4"/>
        <v>98.039215686274503</v>
      </c>
      <c r="T50" s="66"/>
      <c r="U50" s="66">
        <f t="shared" si="33"/>
        <v>98.039215686274503</v>
      </c>
    </row>
    <row r="51" spans="2:21" ht="15.6">
      <c r="B51" s="165"/>
      <c r="C51" s="165"/>
      <c r="D51" s="165"/>
      <c r="E51" s="64"/>
      <c r="F51" s="64" t="s">
        <v>553</v>
      </c>
      <c r="G51" s="65">
        <f t="shared" ref="G51:R51" si="43">G261</f>
        <v>2000</v>
      </c>
      <c r="H51" s="65">
        <f t="shared" si="43"/>
        <v>0</v>
      </c>
      <c r="I51" s="65">
        <f t="shared" si="43"/>
        <v>2000</v>
      </c>
      <c r="J51" s="65">
        <f t="shared" si="43"/>
        <v>2000</v>
      </c>
      <c r="K51" s="65">
        <f t="shared" si="43"/>
        <v>0</v>
      </c>
      <c r="L51" s="65">
        <f t="shared" si="43"/>
        <v>2000</v>
      </c>
      <c r="M51" s="65">
        <f t="shared" si="43"/>
        <v>2000</v>
      </c>
      <c r="N51" s="65">
        <f t="shared" si="43"/>
        <v>0</v>
      </c>
      <c r="O51" s="65">
        <f t="shared" si="43"/>
        <v>2000</v>
      </c>
      <c r="P51" s="65">
        <f t="shared" si="43"/>
        <v>2000</v>
      </c>
      <c r="Q51" s="65">
        <f t="shared" si="43"/>
        <v>0</v>
      </c>
      <c r="R51" s="65">
        <f t="shared" si="43"/>
        <v>2000</v>
      </c>
      <c r="S51" s="66">
        <f t="shared" si="4"/>
        <v>100</v>
      </c>
      <c r="T51" s="66"/>
      <c r="U51" s="66">
        <f t="shared" si="33"/>
        <v>100</v>
      </c>
    </row>
    <row r="52" spans="2:21" ht="15.6">
      <c r="B52" s="165"/>
      <c r="C52" s="165"/>
      <c r="D52" s="165"/>
      <c r="E52" s="64"/>
      <c r="F52" s="64" t="s">
        <v>554</v>
      </c>
      <c r="G52" s="65">
        <f t="shared" ref="G52:R52" si="44">G264</f>
        <v>3000</v>
      </c>
      <c r="H52" s="65">
        <f t="shared" si="44"/>
        <v>0</v>
      </c>
      <c r="I52" s="65">
        <f t="shared" si="44"/>
        <v>3000</v>
      </c>
      <c r="J52" s="65">
        <f t="shared" si="44"/>
        <v>3000</v>
      </c>
      <c r="K52" s="65">
        <f t="shared" si="44"/>
        <v>0</v>
      </c>
      <c r="L52" s="65">
        <f t="shared" si="44"/>
        <v>3000</v>
      </c>
      <c r="M52" s="65">
        <f t="shared" si="44"/>
        <v>3000</v>
      </c>
      <c r="N52" s="65">
        <f t="shared" si="44"/>
        <v>0</v>
      </c>
      <c r="O52" s="65">
        <f t="shared" si="44"/>
        <v>3000</v>
      </c>
      <c r="P52" s="65">
        <f t="shared" si="44"/>
        <v>3000</v>
      </c>
      <c r="Q52" s="65">
        <f t="shared" si="44"/>
        <v>0</v>
      </c>
      <c r="R52" s="65">
        <f t="shared" si="44"/>
        <v>3000</v>
      </c>
      <c r="S52" s="66">
        <f t="shared" si="4"/>
        <v>100</v>
      </c>
      <c r="T52" s="66"/>
      <c r="U52" s="66">
        <f t="shared" si="33"/>
        <v>100</v>
      </c>
    </row>
    <row r="53" spans="2:21" ht="15.6">
      <c r="B53" s="165"/>
      <c r="C53" s="165"/>
      <c r="D53" s="165"/>
      <c r="E53" s="64"/>
      <c r="F53" s="64" t="s">
        <v>555</v>
      </c>
      <c r="G53" s="65">
        <f t="shared" ref="G53:R53" si="45">G255</f>
        <v>1000</v>
      </c>
      <c r="H53" s="65">
        <f t="shared" si="45"/>
        <v>0</v>
      </c>
      <c r="I53" s="65">
        <f t="shared" si="45"/>
        <v>1000</v>
      </c>
      <c r="J53" s="65">
        <f t="shared" si="45"/>
        <v>1000</v>
      </c>
      <c r="K53" s="65">
        <f t="shared" si="45"/>
        <v>0</v>
      </c>
      <c r="L53" s="65">
        <f t="shared" si="45"/>
        <v>1000</v>
      </c>
      <c r="M53" s="65">
        <f t="shared" si="45"/>
        <v>1000</v>
      </c>
      <c r="N53" s="65">
        <f t="shared" si="45"/>
        <v>0</v>
      </c>
      <c r="O53" s="65">
        <f t="shared" si="45"/>
        <v>1000</v>
      </c>
      <c r="P53" s="65">
        <f t="shared" si="45"/>
        <v>1000</v>
      </c>
      <c r="Q53" s="65">
        <f t="shared" si="45"/>
        <v>0</v>
      </c>
      <c r="R53" s="65">
        <f t="shared" si="45"/>
        <v>1000</v>
      </c>
      <c r="S53" s="66">
        <f t="shared" si="4"/>
        <v>100</v>
      </c>
      <c r="T53" s="66"/>
      <c r="U53" s="66">
        <f t="shared" si="33"/>
        <v>100</v>
      </c>
    </row>
    <row r="54" spans="2:21" ht="48.6">
      <c r="B54" s="165"/>
      <c r="C54" s="165"/>
      <c r="D54" s="165"/>
      <c r="E54" s="62" t="s">
        <v>104</v>
      </c>
      <c r="F54" s="59"/>
      <c r="G54" s="63">
        <f t="shared" ref="G54:R54" si="46">SUM(G56:G62)</f>
        <v>652076.9</v>
      </c>
      <c r="H54" s="63">
        <f t="shared" si="46"/>
        <v>121738.4</v>
      </c>
      <c r="I54" s="63">
        <f t="shared" si="46"/>
        <v>530338.5</v>
      </c>
      <c r="J54" s="63">
        <f t="shared" si="46"/>
        <v>652076.9</v>
      </c>
      <c r="K54" s="63">
        <f t="shared" si="46"/>
        <v>121738.4</v>
      </c>
      <c r="L54" s="63">
        <f t="shared" si="46"/>
        <v>530338.5</v>
      </c>
      <c r="M54" s="63">
        <f t="shared" si="46"/>
        <v>652076.9</v>
      </c>
      <c r="N54" s="63">
        <f t="shared" si="46"/>
        <v>121738.4</v>
      </c>
      <c r="O54" s="63">
        <f t="shared" si="46"/>
        <v>530338.5</v>
      </c>
      <c r="P54" s="63">
        <f t="shared" si="46"/>
        <v>634206.1</v>
      </c>
      <c r="Q54" s="63">
        <f t="shared" si="46"/>
        <v>121738.4</v>
      </c>
      <c r="R54" s="63">
        <f t="shared" si="46"/>
        <v>512467.69999999995</v>
      </c>
      <c r="S54" s="63">
        <f t="shared" si="4"/>
        <v>97.259402993726653</v>
      </c>
      <c r="T54" s="63">
        <f>Q54/N54*100</f>
        <v>100</v>
      </c>
      <c r="U54" s="63">
        <f t="shared" si="33"/>
        <v>96.630303098869859</v>
      </c>
    </row>
    <row r="55" spans="2:21" ht="22.8" customHeight="1">
      <c r="B55" s="165"/>
      <c r="C55" s="165"/>
      <c r="D55" s="165"/>
      <c r="E55" s="59"/>
      <c r="F55" s="59"/>
      <c r="G55" s="65">
        <v>761014.1</v>
      </c>
      <c r="H55" s="65">
        <v>64788.4</v>
      </c>
      <c r="I55" s="65">
        <v>696225.7</v>
      </c>
      <c r="J55" s="65">
        <v>761014.1</v>
      </c>
      <c r="K55" s="65">
        <v>64788.4</v>
      </c>
      <c r="L55" s="65">
        <v>696225.7</v>
      </c>
      <c r="M55" s="65">
        <v>531677.33000000007</v>
      </c>
      <c r="N55" s="65">
        <v>52922</v>
      </c>
      <c r="O55" s="65">
        <v>478755.33</v>
      </c>
      <c r="P55" s="65">
        <v>273786.16000000003</v>
      </c>
      <c r="Q55" s="65">
        <v>47363.57</v>
      </c>
      <c r="R55" s="65">
        <v>226422.59000000003</v>
      </c>
      <c r="S55" s="65">
        <v>51.494796665488821</v>
      </c>
      <c r="T55" s="65">
        <v>89.496938891198369</v>
      </c>
      <c r="U55" s="65">
        <v>47.294009238497672</v>
      </c>
    </row>
    <row r="56" spans="2:21" ht="22.8" customHeight="1">
      <c r="B56" s="165"/>
      <c r="C56" s="165"/>
      <c r="D56" s="165"/>
      <c r="E56" s="59"/>
      <c r="F56" s="59" t="s">
        <v>556</v>
      </c>
      <c r="G56" s="65">
        <f t="shared" ref="G56:R56" si="47">G90</f>
        <v>58112.3</v>
      </c>
      <c r="H56" s="65">
        <f t="shared" si="47"/>
        <v>56950</v>
      </c>
      <c r="I56" s="65">
        <f t="shared" si="47"/>
        <v>1162.3</v>
      </c>
      <c r="J56" s="65">
        <f t="shared" si="47"/>
        <v>58112.3</v>
      </c>
      <c r="K56" s="65">
        <f t="shared" si="47"/>
        <v>56950</v>
      </c>
      <c r="L56" s="65">
        <f t="shared" si="47"/>
        <v>1162.3</v>
      </c>
      <c r="M56" s="65">
        <f t="shared" si="47"/>
        <v>58112.3</v>
      </c>
      <c r="N56" s="65">
        <f t="shared" si="47"/>
        <v>56950</v>
      </c>
      <c r="O56" s="65">
        <f t="shared" si="47"/>
        <v>1162.3</v>
      </c>
      <c r="P56" s="65">
        <f t="shared" si="47"/>
        <v>58112.3</v>
      </c>
      <c r="Q56" s="65">
        <f t="shared" si="47"/>
        <v>56950</v>
      </c>
      <c r="R56" s="65">
        <f t="shared" si="47"/>
        <v>1162.3</v>
      </c>
      <c r="S56" s="66">
        <f>P56/M56*100</f>
        <v>100</v>
      </c>
      <c r="T56" s="66">
        <f>Q56/N56*100</f>
        <v>100</v>
      </c>
      <c r="U56" s="66">
        <f>R56/O56*100</f>
        <v>100</v>
      </c>
    </row>
    <row r="57" spans="2:21" ht="22.8" customHeight="1">
      <c r="B57" s="165"/>
      <c r="C57" s="165"/>
      <c r="D57" s="165"/>
      <c r="E57" s="59"/>
      <c r="F57" s="59" t="s">
        <v>557</v>
      </c>
      <c r="G57" s="65">
        <f t="shared" ref="G57:R57" si="48">G91</f>
        <v>8887.7000000000007</v>
      </c>
      <c r="H57" s="65">
        <f t="shared" si="48"/>
        <v>0</v>
      </c>
      <c r="I57" s="65">
        <f t="shared" si="48"/>
        <v>8887.7000000000007</v>
      </c>
      <c r="J57" s="65">
        <f t="shared" si="48"/>
        <v>8887.7000000000007</v>
      </c>
      <c r="K57" s="65">
        <f t="shared" si="48"/>
        <v>0</v>
      </c>
      <c r="L57" s="65">
        <f t="shared" si="48"/>
        <v>8887.7000000000007</v>
      </c>
      <c r="M57" s="65">
        <f t="shared" si="48"/>
        <v>8887.7000000000007</v>
      </c>
      <c r="N57" s="65">
        <f t="shared" si="48"/>
        <v>0</v>
      </c>
      <c r="O57" s="65">
        <f t="shared" si="48"/>
        <v>8887.7000000000007</v>
      </c>
      <c r="P57" s="65">
        <f t="shared" si="48"/>
        <v>0</v>
      </c>
      <c r="Q57" s="65">
        <f t="shared" si="48"/>
        <v>0</v>
      </c>
      <c r="R57" s="65">
        <f t="shared" si="48"/>
        <v>0</v>
      </c>
      <c r="S57" s="66">
        <f t="shared" ref="S57:S91" si="49">P57/M57*100</f>
        <v>0</v>
      </c>
      <c r="T57" s="66"/>
      <c r="U57" s="66">
        <f t="shared" ref="U57:U81" si="50">R57/O57*100</f>
        <v>0</v>
      </c>
    </row>
    <row r="58" spans="2:21" ht="15.6">
      <c r="B58" s="165"/>
      <c r="C58" s="165"/>
      <c r="D58" s="165"/>
      <c r="E58" s="64"/>
      <c r="F58" s="64" t="s">
        <v>558</v>
      </c>
      <c r="G58" s="65">
        <f t="shared" ref="G58:R58" si="51">G228</f>
        <v>21676.1</v>
      </c>
      <c r="H58" s="65">
        <f t="shared" si="51"/>
        <v>0</v>
      </c>
      <c r="I58" s="65">
        <f t="shared" si="51"/>
        <v>21676.1</v>
      </c>
      <c r="J58" s="65">
        <f t="shared" si="51"/>
        <v>21676.1</v>
      </c>
      <c r="K58" s="65">
        <f t="shared" si="51"/>
        <v>0</v>
      </c>
      <c r="L58" s="65">
        <f t="shared" si="51"/>
        <v>21676.1</v>
      </c>
      <c r="M58" s="65">
        <f t="shared" si="51"/>
        <v>21676.1</v>
      </c>
      <c r="N58" s="65">
        <f t="shared" si="51"/>
        <v>0</v>
      </c>
      <c r="O58" s="65">
        <f t="shared" si="51"/>
        <v>21676.1</v>
      </c>
      <c r="P58" s="65">
        <f t="shared" si="51"/>
        <v>21054.799999999999</v>
      </c>
      <c r="Q58" s="65">
        <f t="shared" si="51"/>
        <v>0</v>
      </c>
      <c r="R58" s="65">
        <f t="shared" si="51"/>
        <v>21054.799999999999</v>
      </c>
      <c r="S58" s="66">
        <f t="shared" si="49"/>
        <v>97.133709477258364</v>
      </c>
      <c r="T58" s="66"/>
      <c r="U58" s="66">
        <f t="shared" si="50"/>
        <v>97.133709477258364</v>
      </c>
    </row>
    <row r="59" spans="2:21" ht="15.6">
      <c r="B59" s="165"/>
      <c r="C59" s="165"/>
      <c r="D59" s="165"/>
      <c r="E59" s="64"/>
      <c r="F59" s="64" t="s">
        <v>559</v>
      </c>
      <c r="G59" s="65">
        <f t="shared" ref="G59:R59" si="52">G200</f>
        <v>310424.3</v>
      </c>
      <c r="H59" s="65">
        <f t="shared" si="52"/>
        <v>0</v>
      </c>
      <c r="I59" s="65">
        <f t="shared" si="52"/>
        <v>310424.3</v>
      </c>
      <c r="J59" s="65">
        <f t="shared" si="52"/>
        <v>310424.3</v>
      </c>
      <c r="K59" s="65">
        <f t="shared" si="52"/>
        <v>0</v>
      </c>
      <c r="L59" s="65">
        <f t="shared" si="52"/>
        <v>310424.3</v>
      </c>
      <c r="M59" s="65">
        <f t="shared" si="52"/>
        <v>310424.3</v>
      </c>
      <c r="N59" s="65">
        <f t="shared" si="52"/>
        <v>0</v>
      </c>
      <c r="O59" s="65">
        <f t="shared" si="52"/>
        <v>310424.3</v>
      </c>
      <c r="P59" s="65">
        <f t="shared" si="52"/>
        <v>309267.5</v>
      </c>
      <c r="Q59" s="65">
        <f t="shared" si="52"/>
        <v>0</v>
      </c>
      <c r="R59" s="65">
        <f t="shared" si="52"/>
        <v>309267.5</v>
      </c>
      <c r="S59" s="66">
        <f t="shared" si="49"/>
        <v>99.627348761034497</v>
      </c>
      <c r="T59" s="66"/>
      <c r="U59" s="66">
        <f t="shared" si="50"/>
        <v>99.627348761034497</v>
      </c>
    </row>
    <row r="60" spans="2:21" ht="15.6">
      <c r="B60" s="165"/>
      <c r="C60" s="165"/>
      <c r="D60" s="165"/>
      <c r="E60" s="64"/>
      <c r="F60" s="64" t="s">
        <v>560</v>
      </c>
      <c r="G60" s="65">
        <f t="shared" ref="G60:R60" si="53">G196</f>
        <v>74193.7</v>
      </c>
      <c r="H60" s="65">
        <f t="shared" si="53"/>
        <v>0</v>
      </c>
      <c r="I60" s="65">
        <f t="shared" si="53"/>
        <v>74193.7</v>
      </c>
      <c r="J60" s="65">
        <f t="shared" si="53"/>
        <v>74193.7</v>
      </c>
      <c r="K60" s="65">
        <f t="shared" si="53"/>
        <v>0</v>
      </c>
      <c r="L60" s="65">
        <f t="shared" si="53"/>
        <v>74193.7</v>
      </c>
      <c r="M60" s="65">
        <f t="shared" si="53"/>
        <v>74193.7</v>
      </c>
      <c r="N60" s="65">
        <f t="shared" si="53"/>
        <v>0</v>
      </c>
      <c r="O60" s="65">
        <f t="shared" si="53"/>
        <v>74193.7</v>
      </c>
      <c r="P60" s="65">
        <f t="shared" si="53"/>
        <v>69490</v>
      </c>
      <c r="Q60" s="65">
        <f t="shared" si="53"/>
        <v>0</v>
      </c>
      <c r="R60" s="65">
        <f t="shared" si="53"/>
        <v>69490</v>
      </c>
      <c r="S60" s="66">
        <f t="shared" si="49"/>
        <v>93.66024338993742</v>
      </c>
      <c r="T60" s="66"/>
      <c r="U60" s="66">
        <f t="shared" si="50"/>
        <v>93.66024338993742</v>
      </c>
    </row>
    <row r="61" spans="2:21" ht="15.6">
      <c r="B61" s="165"/>
      <c r="C61" s="165"/>
      <c r="D61" s="165"/>
      <c r="E61" s="64"/>
      <c r="F61" s="64" t="s">
        <v>561</v>
      </c>
      <c r="G61" s="65">
        <f t="shared" ref="G61:R61" si="54">G197</f>
        <v>76221.7</v>
      </c>
      <c r="H61" s="65">
        <f t="shared" si="54"/>
        <v>64788.4</v>
      </c>
      <c r="I61" s="65">
        <f t="shared" si="54"/>
        <v>11433.3</v>
      </c>
      <c r="J61" s="65">
        <f t="shared" si="54"/>
        <v>76221.7</v>
      </c>
      <c r="K61" s="65">
        <f t="shared" si="54"/>
        <v>64788.4</v>
      </c>
      <c r="L61" s="65">
        <f t="shared" si="54"/>
        <v>11433.3</v>
      </c>
      <c r="M61" s="65">
        <f t="shared" si="54"/>
        <v>76221.7</v>
      </c>
      <c r="N61" s="65">
        <f t="shared" si="54"/>
        <v>64788.4</v>
      </c>
      <c r="O61" s="65">
        <f t="shared" si="54"/>
        <v>11433.3</v>
      </c>
      <c r="P61" s="65">
        <f t="shared" si="54"/>
        <v>76221.7</v>
      </c>
      <c r="Q61" s="65">
        <f t="shared" si="54"/>
        <v>64788.4</v>
      </c>
      <c r="R61" s="65">
        <f t="shared" si="54"/>
        <v>11433.3</v>
      </c>
      <c r="S61" s="66">
        <f t="shared" si="49"/>
        <v>100</v>
      </c>
      <c r="T61" s="66">
        <f>Q61/N61*100</f>
        <v>100</v>
      </c>
      <c r="U61" s="66">
        <f t="shared" si="50"/>
        <v>100</v>
      </c>
    </row>
    <row r="62" spans="2:21" ht="15.6">
      <c r="B62" s="165"/>
      <c r="C62" s="165"/>
      <c r="D62" s="165"/>
      <c r="E62" s="64"/>
      <c r="F62" s="64" t="s">
        <v>562</v>
      </c>
      <c r="G62" s="65">
        <f t="shared" ref="G62:R62" si="55">G229</f>
        <v>102561.1</v>
      </c>
      <c r="H62" s="65">
        <f t="shared" si="55"/>
        <v>0</v>
      </c>
      <c r="I62" s="65">
        <f t="shared" si="55"/>
        <v>102561.1</v>
      </c>
      <c r="J62" s="65">
        <f t="shared" si="55"/>
        <v>102561.1</v>
      </c>
      <c r="K62" s="65">
        <f t="shared" si="55"/>
        <v>0</v>
      </c>
      <c r="L62" s="65">
        <f t="shared" si="55"/>
        <v>102561.1</v>
      </c>
      <c r="M62" s="65">
        <f t="shared" si="55"/>
        <v>102561.1</v>
      </c>
      <c r="N62" s="65">
        <f t="shared" si="55"/>
        <v>0</v>
      </c>
      <c r="O62" s="65">
        <f t="shared" si="55"/>
        <v>102561.1</v>
      </c>
      <c r="P62" s="65">
        <f t="shared" si="55"/>
        <v>100059.8</v>
      </c>
      <c r="Q62" s="65">
        <f t="shared" si="55"/>
        <v>0</v>
      </c>
      <c r="R62" s="65">
        <f t="shared" si="55"/>
        <v>100059.8</v>
      </c>
      <c r="S62" s="66">
        <f t="shared" si="49"/>
        <v>97.561161102991292</v>
      </c>
      <c r="T62" s="66"/>
      <c r="U62" s="66">
        <f t="shared" si="50"/>
        <v>97.561161102991292</v>
      </c>
    </row>
    <row r="63" spans="2:21" ht="32.4">
      <c r="B63" s="165"/>
      <c r="C63" s="165"/>
      <c r="D63" s="165"/>
      <c r="E63" s="62" t="s">
        <v>563</v>
      </c>
      <c r="F63" s="62"/>
      <c r="G63" s="63">
        <f>G64+G65+G66</f>
        <v>73897</v>
      </c>
      <c r="H63" s="67"/>
      <c r="I63" s="63">
        <f>I64+I65+I66</f>
        <v>73897</v>
      </c>
      <c r="J63" s="63">
        <f>J64+J65+J66</f>
        <v>73897</v>
      </c>
      <c r="K63" s="67"/>
      <c r="L63" s="63">
        <f>L64+L65+L66</f>
        <v>73897</v>
      </c>
      <c r="M63" s="63">
        <f>M64+M65+M66</f>
        <v>73897</v>
      </c>
      <c r="N63" s="67"/>
      <c r="O63" s="63">
        <f>O64+O65+O66</f>
        <v>73897</v>
      </c>
      <c r="P63" s="63">
        <f>P64+P65+P66</f>
        <v>72833</v>
      </c>
      <c r="Q63" s="67"/>
      <c r="R63" s="63">
        <f>R64+R65+R66</f>
        <v>72833</v>
      </c>
      <c r="S63" s="63">
        <f t="shared" si="49"/>
        <v>98.560158057837256</v>
      </c>
      <c r="T63" s="63"/>
      <c r="U63" s="63">
        <f t="shared" si="50"/>
        <v>98.560158057837256</v>
      </c>
    </row>
    <row r="64" spans="2:21" ht="15.6">
      <c r="B64" s="165"/>
      <c r="C64" s="165"/>
      <c r="D64" s="165"/>
      <c r="E64" s="64"/>
      <c r="F64" s="64" t="s">
        <v>564</v>
      </c>
      <c r="G64" s="68">
        <f t="shared" ref="G64:R64" si="56">G86</f>
        <v>56669</v>
      </c>
      <c r="H64" s="68">
        <f t="shared" si="56"/>
        <v>0</v>
      </c>
      <c r="I64" s="68">
        <f t="shared" si="56"/>
        <v>56669</v>
      </c>
      <c r="J64" s="68">
        <f t="shared" si="56"/>
        <v>56669</v>
      </c>
      <c r="K64" s="68">
        <f t="shared" si="56"/>
        <v>0</v>
      </c>
      <c r="L64" s="68">
        <f t="shared" si="56"/>
        <v>56669</v>
      </c>
      <c r="M64" s="68">
        <f t="shared" si="56"/>
        <v>56669</v>
      </c>
      <c r="N64" s="68">
        <f t="shared" si="56"/>
        <v>0</v>
      </c>
      <c r="O64" s="68">
        <f t="shared" si="56"/>
        <v>56669</v>
      </c>
      <c r="P64" s="68">
        <f t="shared" si="56"/>
        <v>56588</v>
      </c>
      <c r="Q64" s="68">
        <f t="shared" si="56"/>
        <v>0</v>
      </c>
      <c r="R64" s="68">
        <f t="shared" si="56"/>
        <v>56588</v>
      </c>
      <c r="S64" s="66">
        <f t="shared" si="49"/>
        <v>99.857064709100214</v>
      </c>
      <c r="T64" s="66"/>
      <c r="U64" s="66">
        <f t="shared" si="50"/>
        <v>99.857064709100214</v>
      </c>
    </row>
    <row r="65" spans="2:21" ht="15.6">
      <c r="B65" s="165"/>
      <c r="C65" s="165"/>
      <c r="D65" s="165"/>
      <c r="E65" s="64"/>
      <c r="F65" s="64" t="s">
        <v>565</v>
      </c>
      <c r="G65" s="68">
        <f t="shared" ref="G65:R65" si="57">G87</f>
        <v>16640</v>
      </c>
      <c r="H65" s="68">
        <f t="shared" si="57"/>
        <v>0</v>
      </c>
      <c r="I65" s="68">
        <f t="shared" si="57"/>
        <v>16640</v>
      </c>
      <c r="J65" s="68">
        <f t="shared" si="57"/>
        <v>16640</v>
      </c>
      <c r="K65" s="68">
        <f t="shared" si="57"/>
        <v>0</v>
      </c>
      <c r="L65" s="68">
        <f t="shared" si="57"/>
        <v>16640</v>
      </c>
      <c r="M65" s="68">
        <f t="shared" si="57"/>
        <v>16640</v>
      </c>
      <c r="N65" s="68">
        <f t="shared" si="57"/>
        <v>0</v>
      </c>
      <c r="O65" s="68">
        <f t="shared" si="57"/>
        <v>16640</v>
      </c>
      <c r="P65" s="68">
        <f t="shared" si="57"/>
        <v>15701</v>
      </c>
      <c r="Q65" s="68">
        <f t="shared" si="57"/>
        <v>0</v>
      </c>
      <c r="R65" s="68">
        <f t="shared" si="57"/>
        <v>15701</v>
      </c>
      <c r="S65" s="66">
        <f t="shared" si="49"/>
        <v>94.35697115384616</v>
      </c>
      <c r="T65" s="66"/>
      <c r="U65" s="66">
        <f t="shared" si="50"/>
        <v>94.35697115384616</v>
      </c>
    </row>
    <row r="66" spans="2:21" ht="15.6">
      <c r="B66" s="165"/>
      <c r="C66" s="165"/>
      <c r="D66" s="165"/>
      <c r="E66" s="64"/>
      <c r="F66" s="64" t="s">
        <v>566</v>
      </c>
      <c r="G66" s="68">
        <f t="shared" ref="G66:R66" si="58">G88</f>
        <v>588</v>
      </c>
      <c r="H66" s="68">
        <f t="shared" si="58"/>
        <v>0</v>
      </c>
      <c r="I66" s="68">
        <f t="shared" si="58"/>
        <v>588</v>
      </c>
      <c r="J66" s="68">
        <f t="shared" si="58"/>
        <v>588</v>
      </c>
      <c r="K66" s="68">
        <f t="shared" si="58"/>
        <v>0</v>
      </c>
      <c r="L66" s="68">
        <f t="shared" si="58"/>
        <v>588</v>
      </c>
      <c r="M66" s="68">
        <f t="shared" si="58"/>
        <v>588</v>
      </c>
      <c r="N66" s="68">
        <f t="shared" si="58"/>
        <v>0</v>
      </c>
      <c r="O66" s="68">
        <f t="shared" si="58"/>
        <v>588</v>
      </c>
      <c r="P66" s="68">
        <f t="shared" si="58"/>
        <v>544</v>
      </c>
      <c r="Q66" s="68">
        <f t="shared" si="58"/>
        <v>0</v>
      </c>
      <c r="R66" s="68">
        <f t="shared" si="58"/>
        <v>544</v>
      </c>
      <c r="S66" s="66">
        <f t="shared" si="49"/>
        <v>92.517006802721085</v>
      </c>
      <c r="T66" s="66"/>
      <c r="U66" s="66">
        <f t="shared" si="50"/>
        <v>92.517006802721085</v>
      </c>
    </row>
    <row r="67" spans="2:21" ht="31.2" customHeight="1">
      <c r="B67" s="166" t="s">
        <v>197</v>
      </c>
      <c r="C67" s="166" t="s">
        <v>12</v>
      </c>
      <c r="D67" s="166" t="s">
        <v>567</v>
      </c>
      <c r="E67" s="60" t="s">
        <v>515</v>
      </c>
      <c r="F67" s="60"/>
      <c r="G67" s="61">
        <f t="shared" ref="G67:R67" si="59">G68+G84+G89</f>
        <v>1468187.7</v>
      </c>
      <c r="H67" s="61">
        <f t="shared" si="59"/>
        <v>88795</v>
      </c>
      <c r="I67" s="61">
        <f t="shared" si="59"/>
        <v>1379392.7</v>
      </c>
      <c r="J67" s="61">
        <f t="shared" si="59"/>
        <v>1468187.7</v>
      </c>
      <c r="K67" s="61">
        <f t="shared" si="59"/>
        <v>88795</v>
      </c>
      <c r="L67" s="61">
        <f t="shared" si="59"/>
        <v>1379392.7</v>
      </c>
      <c r="M67" s="61">
        <f t="shared" si="59"/>
        <v>1468187.7</v>
      </c>
      <c r="N67" s="61">
        <f t="shared" si="59"/>
        <v>88795</v>
      </c>
      <c r="O67" s="61">
        <f t="shared" si="59"/>
        <v>1379392.7</v>
      </c>
      <c r="P67" s="61">
        <f t="shared" si="59"/>
        <v>1442181.2055200003</v>
      </c>
      <c r="Q67" s="61">
        <f t="shared" si="59"/>
        <v>87455.464600000007</v>
      </c>
      <c r="R67" s="61">
        <f t="shared" si="59"/>
        <v>1354725.7409200002</v>
      </c>
      <c r="S67" s="63">
        <f t="shared" si="49"/>
        <v>98.228666915000062</v>
      </c>
      <c r="T67" s="63">
        <f>Q67/N67*100</f>
        <v>98.491429247142307</v>
      </c>
      <c r="U67" s="63">
        <f t="shared" si="50"/>
        <v>98.211752238503237</v>
      </c>
    </row>
    <row r="68" spans="2:21" ht="32.4">
      <c r="B68" s="166"/>
      <c r="C68" s="166"/>
      <c r="D68" s="166"/>
      <c r="E68" s="62" t="s">
        <v>195</v>
      </c>
      <c r="F68" s="62"/>
      <c r="G68" s="63">
        <f t="shared" ref="G68:R68" si="60">SUM(G69:G83)</f>
        <v>1327290.7</v>
      </c>
      <c r="H68" s="63">
        <f t="shared" si="60"/>
        <v>31845</v>
      </c>
      <c r="I68" s="63">
        <f t="shared" si="60"/>
        <v>1295445.7</v>
      </c>
      <c r="J68" s="63">
        <f t="shared" si="60"/>
        <v>1327290.7</v>
      </c>
      <c r="K68" s="63">
        <f t="shared" si="60"/>
        <v>31845</v>
      </c>
      <c r="L68" s="63">
        <f t="shared" si="60"/>
        <v>1295445.7</v>
      </c>
      <c r="M68" s="63">
        <f t="shared" si="60"/>
        <v>1327290.7</v>
      </c>
      <c r="N68" s="63">
        <f t="shared" si="60"/>
        <v>31845</v>
      </c>
      <c r="O68" s="63">
        <f t="shared" si="60"/>
        <v>1295445.7</v>
      </c>
      <c r="P68" s="63">
        <f t="shared" si="60"/>
        <v>1311235.9055200003</v>
      </c>
      <c r="Q68" s="63">
        <f t="shared" si="60"/>
        <v>30505.464599999999</v>
      </c>
      <c r="R68" s="63">
        <f t="shared" si="60"/>
        <v>1280730.4409200002</v>
      </c>
      <c r="S68" s="63">
        <f t="shared" si="49"/>
        <v>98.790408575905815</v>
      </c>
      <c r="T68" s="63">
        <f>Q68/N68*100</f>
        <v>95.793577013659913</v>
      </c>
      <c r="U68" s="63">
        <f t="shared" si="50"/>
        <v>98.864077507841529</v>
      </c>
    </row>
    <row r="69" spans="2:21" ht="23.4" customHeight="1">
      <c r="B69" s="166"/>
      <c r="C69" s="166"/>
      <c r="D69" s="166"/>
      <c r="E69" s="64"/>
      <c r="F69" s="64" t="s">
        <v>519</v>
      </c>
      <c r="G69" s="65">
        <f t="shared" ref="G69:R69" si="61">G95</f>
        <v>28955</v>
      </c>
      <c r="H69" s="65">
        <f t="shared" si="61"/>
        <v>0</v>
      </c>
      <c r="I69" s="65">
        <f t="shared" si="61"/>
        <v>28955</v>
      </c>
      <c r="J69" s="65">
        <f t="shared" si="61"/>
        <v>28955</v>
      </c>
      <c r="K69" s="65">
        <f t="shared" si="61"/>
        <v>0</v>
      </c>
      <c r="L69" s="65">
        <f t="shared" si="61"/>
        <v>28955</v>
      </c>
      <c r="M69" s="65">
        <f t="shared" si="61"/>
        <v>28955</v>
      </c>
      <c r="N69" s="65">
        <f t="shared" si="61"/>
        <v>0</v>
      </c>
      <c r="O69" s="65">
        <f t="shared" si="61"/>
        <v>28955</v>
      </c>
      <c r="P69" s="65">
        <f t="shared" si="61"/>
        <v>28649.582269999999</v>
      </c>
      <c r="Q69" s="65">
        <f t="shared" si="61"/>
        <v>0</v>
      </c>
      <c r="R69" s="65">
        <f t="shared" si="61"/>
        <v>28649.582269999999</v>
      </c>
      <c r="S69" s="66">
        <f t="shared" si="49"/>
        <v>98.945198653082372</v>
      </c>
      <c r="T69" s="66"/>
      <c r="U69" s="66">
        <f t="shared" si="50"/>
        <v>98.945198653082372</v>
      </c>
    </row>
    <row r="70" spans="2:21" ht="15.6">
      <c r="B70" s="166"/>
      <c r="C70" s="166"/>
      <c r="D70" s="166"/>
      <c r="E70" s="64"/>
      <c r="F70" s="64" t="s">
        <v>520</v>
      </c>
      <c r="G70" s="65">
        <f t="shared" ref="G70:R70" si="62">G96</f>
        <v>5081</v>
      </c>
      <c r="H70" s="65">
        <f t="shared" si="62"/>
        <v>0</v>
      </c>
      <c r="I70" s="65">
        <f t="shared" si="62"/>
        <v>5081</v>
      </c>
      <c r="J70" s="65">
        <f t="shared" si="62"/>
        <v>5081</v>
      </c>
      <c r="K70" s="65">
        <f t="shared" si="62"/>
        <v>0</v>
      </c>
      <c r="L70" s="65">
        <f t="shared" si="62"/>
        <v>5081</v>
      </c>
      <c r="M70" s="65">
        <f t="shared" si="62"/>
        <v>5081</v>
      </c>
      <c r="N70" s="65">
        <f t="shared" si="62"/>
        <v>0</v>
      </c>
      <c r="O70" s="65">
        <f t="shared" si="62"/>
        <v>5081</v>
      </c>
      <c r="P70" s="65">
        <f t="shared" si="62"/>
        <v>5009.7705299999998</v>
      </c>
      <c r="Q70" s="65">
        <f t="shared" si="62"/>
        <v>0</v>
      </c>
      <c r="R70" s="65">
        <f t="shared" si="62"/>
        <v>5009.7705299999998</v>
      </c>
      <c r="S70" s="66">
        <f t="shared" si="49"/>
        <v>98.598121039165505</v>
      </c>
      <c r="T70" s="66"/>
      <c r="U70" s="66">
        <f t="shared" si="50"/>
        <v>98.598121039165505</v>
      </c>
    </row>
    <row r="71" spans="2:21" ht="15.6">
      <c r="B71" s="166"/>
      <c r="C71" s="166"/>
      <c r="D71" s="166"/>
      <c r="E71" s="64"/>
      <c r="F71" s="64" t="s">
        <v>521</v>
      </c>
      <c r="G71" s="65">
        <f t="shared" ref="G71:R71" si="63">G97</f>
        <v>1202241.2999999998</v>
      </c>
      <c r="H71" s="65">
        <f t="shared" si="63"/>
        <v>0</v>
      </c>
      <c r="I71" s="65">
        <f t="shared" si="63"/>
        <v>1202241.2999999998</v>
      </c>
      <c r="J71" s="65">
        <f t="shared" si="63"/>
        <v>1202241.2999999998</v>
      </c>
      <c r="K71" s="65">
        <f t="shared" si="63"/>
        <v>0</v>
      </c>
      <c r="L71" s="65">
        <f t="shared" si="63"/>
        <v>1202241.2999999998</v>
      </c>
      <c r="M71" s="65">
        <f t="shared" si="63"/>
        <v>1202241.2999999998</v>
      </c>
      <c r="N71" s="65">
        <f t="shared" si="63"/>
        <v>0</v>
      </c>
      <c r="O71" s="65">
        <f t="shared" si="63"/>
        <v>1202241.2999999998</v>
      </c>
      <c r="P71" s="65">
        <f t="shared" si="63"/>
        <v>1199150.6357000002</v>
      </c>
      <c r="Q71" s="65">
        <f t="shared" si="63"/>
        <v>0</v>
      </c>
      <c r="R71" s="65">
        <f t="shared" si="63"/>
        <v>1199150.6357000002</v>
      </c>
      <c r="S71" s="66">
        <f t="shared" si="49"/>
        <v>99.742924793882921</v>
      </c>
      <c r="T71" s="66"/>
      <c r="U71" s="66">
        <f t="shared" si="50"/>
        <v>99.742924793882921</v>
      </c>
    </row>
    <row r="72" spans="2:21" ht="15.6">
      <c r="B72" s="166"/>
      <c r="C72" s="166"/>
      <c r="D72" s="166"/>
      <c r="E72" s="64"/>
      <c r="F72" s="64" t="s">
        <v>522</v>
      </c>
      <c r="G72" s="65">
        <f t="shared" ref="G72:R72" si="64">G98</f>
        <v>147</v>
      </c>
      <c r="H72" s="65">
        <f t="shared" si="64"/>
        <v>0</v>
      </c>
      <c r="I72" s="65">
        <f t="shared" si="64"/>
        <v>147</v>
      </c>
      <c r="J72" s="65">
        <f t="shared" si="64"/>
        <v>147</v>
      </c>
      <c r="K72" s="65">
        <f t="shared" si="64"/>
        <v>0</v>
      </c>
      <c r="L72" s="65">
        <f t="shared" si="64"/>
        <v>147</v>
      </c>
      <c r="M72" s="65">
        <f t="shared" si="64"/>
        <v>147</v>
      </c>
      <c r="N72" s="65">
        <f t="shared" si="64"/>
        <v>0</v>
      </c>
      <c r="O72" s="65">
        <f t="shared" si="64"/>
        <v>147</v>
      </c>
      <c r="P72" s="65">
        <f t="shared" si="64"/>
        <v>146.48525000000001</v>
      </c>
      <c r="Q72" s="65">
        <f t="shared" si="64"/>
        <v>0</v>
      </c>
      <c r="R72" s="65">
        <f t="shared" si="64"/>
        <v>146.48525000000001</v>
      </c>
      <c r="S72" s="66">
        <f t="shared" si="49"/>
        <v>99.649829931972803</v>
      </c>
      <c r="T72" s="66"/>
      <c r="U72" s="66">
        <f t="shared" si="50"/>
        <v>99.649829931972803</v>
      </c>
    </row>
    <row r="73" spans="2:21" ht="15.6">
      <c r="B73" s="166"/>
      <c r="C73" s="166"/>
      <c r="D73" s="166"/>
      <c r="E73" s="64"/>
      <c r="F73" s="64" t="s">
        <v>523</v>
      </c>
      <c r="G73" s="65">
        <f t="shared" ref="G73:R73" si="65">G129</f>
        <v>38466</v>
      </c>
      <c r="H73" s="65">
        <f t="shared" si="65"/>
        <v>0</v>
      </c>
      <c r="I73" s="65">
        <f t="shared" si="65"/>
        <v>38466</v>
      </c>
      <c r="J73" s="65">
        <f t="shared" si="65"/>
        <v>38466</v>
      </c>
      <c r="K73" s="65">
        <f t="shared" si="65"/>
        <v>0</v>
      </c>
      <c r="L73" s="65">
        <f t="shared" si="65"/>
        <v>38466</v>
      </c>
      <c r="M73" s="65">
        <f t="shared" si="65"/>
        <v>38466</v>
      </c>
      <c r="N73" s="65">
        <f t="shared" si="65"/>
        <v>0</v>
      </c>
      <c r="O73" s="65">
        <f t="shared" si="65"/>
        <v>38466</v>
      </c>
      <c r="P73" s="65">
        <f t="shared" si="65"/>
        <v>30623.160690000001</v>
      </c>
      <c r="Q73" s="65">
        <f t="shared" si="65"/>
        <v>0</v>
      </c>
      <c r="R73" s="65">
        <f t="shared" si="65"/>
        <v>30623.160690000001</v>
      </c>
      <c r="S73" s="66">
        <f t="shared" si="49"/>
        <v>79.610982919981282</v>
      </c>
      <c r="T73" s="66"/>
      <c r="U73" s="66">
        <f t="shared" si="50"/>
        <v>79.610982919981282</v>
      </c>
    </row>
    <row r="74" spans="2:21" ht="15.6">
      <c r="B74" s="166"/>
      <c r="C74" s="166"/>
      <c r="D74" s="166"/>
      <c r="E74" s="64"/>
      <c r="F74" s="64" t="s">
        <v>524</v>
      </c>
      <c r="G74" s="65">
        <f t="shared" ref="G74:R74" si="66">G132</f>
        <v>1863</v>
      </c>
      <c r="H74" s="65">
        <f t="shared" si="66"/>
        <v>0</v>
      </c>
      <c r="I74" s="65">
        <f t="shared" si="66"/>
        <v>1863</v>
      </c>
      <c r="J74" s="65">
        <f t="shared" si="66"/>
        <v>1863</v>
      </c>
      <c r="K74" s="65">
        <f t="shared" si="66"/>
        <v>0</v>
      </c>
      <c r="L74" s="65">
        <f t="shared" si="66"/>
        <v>1863</v>
      </c>
      <c r="M74" s="65">
        <f t="shared" si="66"/>
        <v>1863</v>
      </c>
      <c r="N74" s="65">
        <f t="shared" si="66"/>
        <v>0</v>
      </c>
      <c r="O74" s="65">
        <f t="shared" si="66"/>
        <v>1863</v>
      </c>
      <c r="P74" s="65">
        <f t="shared" si="66"/>
        <v>1649.9829999999999</v>
      </c>
      <c r="Q74" s="65">
        <f t="shared" si="66"/>
        <v>0</v>
      </c>
      <c r="R74" s="65">
        <f t="shared" si="66"/>
        <v>1649.9829999999999</v>
      </c>
      <c r="S74" s="66">
        <f t="shared" si="49"/>
        <v>88.565915190552872</v>
      </c>
      <c r="T74" s="66"/>
      <c r="U74" s="66">
        <f t="shared" si="50"/>
        <v>88.565915190552872</v>
      </c>
    </row>
    <row r="75" spans="2:21" ht="15.6">
      <c r="B75" s="166"/>
      <c r="C75" s="166"/>
      <c r="D75" s="166"/>
      <c r="E75" s="64"/>
      <c r="F75" s="64" t="s">
        <v>525</v>
      </c>
      <c r="G75" s="65">
        <f t="shared" ref="G75:R75" si="67">G133</f>
        <v>9800</v>
      </c>
      <c r="H75" s="65">
        <f t="shared" si="67"/>
        <v>0</v>
      </c>
      <c r="I75" s="65">
        <f t="shared" si="67"/>
        <v>9800</v>
      </c>
      <c r="J75" s="65">
        <f t="shared" si="67"/>
        <v>9800</v>
      </c>
      <c r="K75" s="65">
        <f t="shared" si="67"/>
        <v>0</v>
      </c>
      <c r="L75" s="65">
        <f t="shared" si="67"/>
        <v>9800</v>
      </c>
      <c r="M75" s="65">
        <f t="shared" si="67"/>
        <v>9800</v>
      </c>
      <c r="N75" s="65">
        <f t="shared" si="67"/>
        <v>0</v>
      </c>
      <c r="O75" s="65">
        <f t="shared" si="67"/>
        <v>9800</v>
      </c>
      <c r="P75" s="65">
        <f t="shared" si="67"/>
        <v>8800</v>
      </c>
      <c r="Q75" s="65">
        <f t="shared" si="67"/>
        <v>0</v>
      </c>
      <c r="R75" s="65">
        <f t="shared" si="67"/>
        <v>8800</v>
      </c>
      <c r="S75" s="66">
        <f t="shared" si="49"/>
        <v>89.795918367346943</v>
      </c>
      <c r="T75" s="66"/>
      <c r="U75" s="66">
        <f t="shared" si="50"/>
        <v>89.795918367346943</v>
      </c>
    </row>
    <row r="76" spans="2:21" ht="15.6">
      <c r="B76" s="166"/>
      <c r="C76" s="166"/>
      <c r="D76" s="166"/>
      <c r="E76" s="64"/>
      <c r="F76" s="64" t="s">
        <v>526</v>
      </c>
      <c r="G76" s="65">
        <f t="shared" ref="G76:R76" si="68">G134</f>
        <v>14170.6</v>
      </c>
      <c r="H76" s="65">
        <f t="shared" si="68"/>
        <v>12045</v>
      </c>
      <c r="I76" s="65">
        <f t="shared" si="68"/>
        <v>2125.6</v>
      </c>
      <c r="J76" s="65">
        <f t="shared" si="68"/>
        <v>14170.6</v>
      </c>
      <c r="K76" s="65">
        <f t="shared" si="68"/>
        <v>12045</v>
      </c>
      <c r="L76" s="65">
        <f t="shared" si="68"/>
        <v>2125.6</v>
      </c>
      <c r="M76" s="65">
        <f t="shared" si="68"/>
        <v>14170.6</v>
      </c>
      <c r="N76" s="65">
        <f t="shared" si="68"/>
        <v>12045</v>
      </c>
      <c r="O76" s="65">
        <f t="shared" si="68"/>
        <v>2125.6</v>
      </c>
      <c r="P76" s="65">
        <f t="shared" si="68"/>
        <v>14170.6</v>
      </c>
      <c r="Q76" s="65">
        <f t="shared" si="68"/>
        <v>12045</v>
      </c>
      <c r="R76" s="65">
        <f t="shared" si="68"/>
        <v>2125.6</v>
      </c>
      <c r="S76" s="66">
        <f t="shared" si="49"/>
        <v>100</v>
      </c>
      <c r="T76" s="66">
        <f>Q76/N76*100</f>
        <v>100</v>
      </c>
      <c r="U76" s="66">
        <f t="shared" si="50"/>
        <v>100</v>
      </c>
    </row>
    <row r="77" spans="2:21" ht="15.6">
      <c r="B77" s="166"/>
      <c r="C77" s="166"/>
      <c r="D77" s="166"/>
      <c r="E77" s="64"/>
      <c r="F77" s="64" t="s">
        <v>527</v>
      </c>
      <c r="G77" s="65">
        <f t="shared" ref="G77:R77" si="69">G135</f>
        <v>18470.599999999999</v>
      </c>
      <c r="H77" s="65">
        <f t="shared" si="69"/>
        <v>15700</v>
      </c>
      <c r="I77" s="65">
        <f t="shared" si="69"/>
        <v>2770.6</v>
      </c>
      <c r="J77" s="65">
        <f t="shared" si="69"/>
        <v>18470.599999999999</v>
      </c>
      <c r="K77" s="65">
        <f t="shared" si="69"/>
        <v>15700</v>
      </c>
      <c r="L77" s="65">
        <f t="shared" si="69"/>
        <v>2770.6</v>
      </c>
      <c r="M77" s="65">
        <f t="shared" si="69"/>
        <v>18470.599999999999</v>
      </c>
      <c r="N77" s="65">
        <f t="shared" si="69"/>
        <v>15700</v>
      </c>
      <c r="O77" s="65">
        <f t="shared" si="69"/>
        <v>2770.6</v>
      </c>
      <c r="P77" s="65">
        <f t="shared" si="69"/>
        <v>16894.674999999999</v>
      </c>
      <c r="Q77" s="65">
        <f t="shared" si="69"/>
        <v>14360.464599999999</v>
      </c>
      <c r="R77" s="65">
        <f t="shared" si="69"/>
        <v>2534.2103999999999</v>
      </c>
      <c r="S77" s="66">
        <f t="shared" si="49"/>
        <v>91.467927408963433</v>
      </c>
      <c r="T77" s="66">
        <f>Q77/N77*100</f>
        <v>91.467927388535031</v>
      </c>
      <c r="U77" s="66">
        <f t="shared" si="50"/>
        <v>91.467927524723891</v>
      </c>
    </row>
    <row r="78" spans="2:21" ht="15.6">
      <c r="B78" s="166"/>
      <c r="C78" s="166"/>
      <c r="D78" s="166"/>
      <c r="E78" s="64"/>
      <c r="F78" s="64" t="s">
        <v>528</v>
      </c>
      <c r="G78" s="65">
        <f t="shared" ref="G78:R78" si="70">G136</f>
        <v>3294.2</v>
      </c>
      <c r="H78" s="65">
        <f t="shared" si="70"/>
        <v>2800</v>
      </c>
      <c r="I78" s="65">
        <f t="shared" si="70"/>
        <v>494.2</v>
      </c>
      <c r="J78" s="65">
        <f t="shared" si="70"/>
        <v>3294.2</v>
      </c>
      <c r="K78" s="65">
        <f t="shared" si="70"/>
        <v>2800</v>
      </c>
      <c r="L78" s="65">
        <f t="shared" si="70"/>
        <v>494.2</v>
      </c>
      <c r="M78" s="65">
        <f t="shared" si="70"/>
        <v>3294.2</v>
      </c>
      <c r="N78" s="65">
        <f t="shared" si="70"/>
        <v>2800</v>
      </c>
      <c r="O78" s="65">
        <f t="shared" si="70"/>
        <v>494.2</v>
      </c>
      <c r="P78" s="65">
        <f t="shared" si="70"/>
        <v>3294.1176799999998</v>
      </c>
      <c r="Q78" s="65">
        <f t="shared" si="70"/>
        <v>2800</v>
      </c>
      <c r="R78" s="65">
        <f t="shared" si="70"/>
        <v>494.11768000000001</v>
      </c>
      <c r="S78" s="66">
        <f t="shared" si="49"/>
        <v>99.997501062473432</v>
      </c>
      <c r="T78" s="66">
        <f>Q78/N78*100</f>
        <v>100</v>
      </c>
      <c r="U78" s="66">
        <f t="shared" si="50"/>
        <v>99.983342776203969</v>
      </c>
    </row>
    <row r="79" spans="2:21" ht="15.6">
      <c r="B79" s="166"/>
      <c r="C79" s="166"/>
      <c r="D79" s="166"/>
      <c r="E79" s="64"/>
      <c r="F79" s="64" t="s">
        <v>529</v>
      </c>
      <c r="G79" s="65">
        <f t="shared" ref="G79:R79" si="71">G143</f>
        <v>2500</v>
      </c>
      <c r="H79" s="65">
        <f t="shared" si="71"/>
        <v>0</v>
      </c>
      <c r="I79" s="65">
        <f t="shared" si="71"/>
        <v>2500</v>
      </c>
      <c r="J79" s="65">
        <f t="shared" si="71"/>
        <v>2500</v>
      </c>
      <c r="K79" s="65">
        <f t="shared" si="71"/>
        <v>0</v>
      </c>
      <c r="L79" s="65">
        <f t="shared" si="71"/>
        <v>2500</v>
      </c>
      <c r="M79" s="65">
        <f t="shared" si="71"/>
        <v>2500</v>
      </c>
      <c r="N79" s="65">
        <f t="shared" si="71"/>
        <v>0</v>
      </c>
      <c r="O79" s="65">
        <f t="shared" si="71"/>
        <v>2500</v>
      </c>
      <c r="P79" s="65">
        <f t="shared" si="71"/>
        <v>545.65539999999999</v>
      </c>
      <c r="Q79" s="65">
        <f t="shared" si="71"/>
        <v>0</v>
      </c>
      <c r="R79" s="65">
        <f t="shared" si="71"/>
        <v>545.65539999999999</v>
      </c>
      <c r="S79" s="66">
        <f t="shared" si="49"/>
        <v>21.826215999999999</v>
      </c>
      <c r="T79" s="66"/>
      <c r="U79" s="66">
        <f t="shared" si="50"/>
        <v>21.826215999999999</v>
      </c>
    </row>
    <row r="80" spans="2:21" ht="15.6">
      <c r="B80" s="166"/>
      <c r="C80" s="166"/>
      <c r="D80" s="166"/>
      <c r="E80" s="64"/>
      <c r="F80" s="64" t="s">
        <v>530</v>
      </c>
      <c r="G80" s="65">
        <f t="shared" ref="G80:R80" si="72">G144</f>
        <v>600</v>
      </c>
      <c r="H80" s="65">
        <f t="shared" si="72"/>
        <v>0</v>
      </c>
      <c r="I80" s="65">
        <f t="shared" si="72"/>
        <v>600</v>
      </c>
      <c r="J80" s="65">
        <f t="shared" si="72"/>
        <v>600</v>
      </c>
      <c r="K80" s="65">
        <f t="shared" si="72"/>
        <v>0</v>
      </c>
      <c r="L80" s="65">
        <f t="shared" si="72"/>
        <v>600</v>
      </c>
      <c r="M80" s="65">
        <f t="shared" si="72"/>
        <v>600</v>
      </c>
      <c r="N80" s="65">
        <f t="shared" si="72"/>
        <v>0</v>
      </c>
      <c r="O80" s="65">
        <f t="shared" si="72"/>
        <v>600</v>
      </c>
      <c r="P80" s="65">
        <f t="shared" si="72"/>
        <v>599.24</v>
      </c>
      <c r="Q80" s="65">
        <f t="shared" si="72"/>
        <v>0</v>
      </c>
      <c r="R80" s="65">
        <f t="shared" si="72"/>
        <v>599.24</v>
      </c>
      <c r="S80" s="66">
        <f t="shared" si="49"/>
        <v>99.873333333333335</v>
      </c>
      <c r="T80" s="66"/>
      <c r="U80" s="66">
        <f t="shared" si="50"/>
        <v>99.873333333333335</v>
      </c>
    </row>
    <row r="81" spans="2:21" ht="15.6">
      <c r="B81" s="166"/>
      <c r="C81" s="166"/>
      <c r="D81" s="166"/>
      <c r="E81" s="64"/>
      <c r="F81" s="64" t="s">
        <v>531</v>
      </c>
      <c r="G81" s="65">
        <f t="shared" ref="G81:R81" si="73">G145</f>
        <v>300</v>
      </c>
      <c r="H81" s="65">
        <f t="shared" si="73"/>
        <v>0</v>
      </c>
      <c r="I81" s="65">
        <f t="shared" si="73"/>
        <v>300</v>
      </c>
      <c r="J81" s="65">
        <f t="shared" si="73"/>
        <v>300</v>
      </c>
      <c r="K81" s="65">
        <f t="shared" si="73"/>
        <v>0</v>
      </c>
      <c r="L81" s="65">
        <f t="shared" si="73"/>
        <v>300</v>
      </c>
      <c r="M81" s="65">
        <f t="shared" si="73"/>
        <v>300</v>
      </c>
      <c r="N81" s="65">
        <f t="shared" si="73"/>
        <v>0</v>
      </c>
      <c r="O81" s="65">
        <f t="shared" si="73"/>
        <v>300</v>
      </c>
      <c r="P81" s="65">
        <f t="shared" si="73"/>
        <v>300</v>
      </c>
      <c r="Q81" s="65">
        <f t="shared" si="73"/>
        <v>0</v>
      </c>
      <c r="R81" s="65">
        <f t="shared" si="73"/>
        <v>300</v>
      </c>
      <c r="S81" s="66">
        <f t="shared" si="49"/>
        <v>100</v>
      </c>
      <c r="T81" s="66"/>
      <c r="U81" s="66">
        <f t="shared" si="50"/>
        <v>100</v>
      </c>
    </row>
    <row r="82" spans="2:21" ht="15.6">
      <c r="B82" s="166"/>
      <c r="C82" s="166"/>
      <c r="D82" s="166"/>
      <c r="E82" s="64"/>
      <c r="F82" s="64" t="s">
        <v>532</v>
      </c>
      <c r="G82" s="65">
        <f t="shared" ref="G82:R82" si="74">G148</f>
        <v>1300</v>
      </c>
      <c r="H82" s="65">
        <f t="shared" si="74"/>
        <v>1300</v>
      </c>
      <c r="I82" s="65">
        <f t="shared" si="74"/>
        <v>0</v>
      </c>
      <c r="J82" s="65">
        <f t="shared" si="74"/>
        <v>1300</v>
      </c>
      <c r="K82" s="65">
        <f t="shared" si="74"/>
        <v>1300</v>
      </c>
      <c r="L82" s="65">
        <f t="shared" si="74"/>
        <v>0</v>
      </c>
      <c r="M82" s="65">
        <f t="shared" si="74"/>
        <v>1300</v>
      </c>
      <c r="N82" s="65">
        <f t="shared" si="74"/>
        <v>1300</v>
      </c>
      <c r="O82" s="65">
        <f t="shared" si="74"/>
        <v>0</v>
      </c>
      <c r="P82" s="65">
        <f t="shared" si="74"/>
        <v>1300</v>
      </c>
      <c r="Q82" s="65">
        <f t="shared" si="74"/>
        <v>1300</v>
      </c>
      <c r="R82" s="65">
        <f t="shared" si="74"/>
        <v>0</v>
      </c>
      <c r="S82" s="66">
        <f t="shared" si="49"/>
        <v>100</v>
      </c>
      <c r="T82" s="66">
        <f>Q82/N82*100</f>
        <v>100</v>
      </c>
      <c r="U82" s="66"/>
    </row>
    <row r="83" spans="2:21" ht="15.6">
      <c r="B83" s="166"/>
      <c r="C83" s="166"/>
      <c r="D83" s="166"/>
      <c r="E83" s="64"/>
      <c r="F83" s="64" t="s">
        <v>533</v>
      </c>
      <c r="G83" s="65">
        <f t="shared" ref="G83:R83" si="75">G149</f>
        <v>102</v>
      </c>
      <c r="H83" s="65">
        <f t="shared" si="75"/>
        <v>0</v>
      </c>
      <c r="I83" s="65">
        <f t="shared" si="75"/>
        <v>102</v>
      </c>
      <c r="J83" s="65">
        <f t="shared" si="75"/>
        <v>102</v>
      </c>
      <c r="K83" s="65">
        <f t="shared" si="75"/>
        <v>0</v>
      </c>
      <c r="L83" s="65">
        <f t="shared" si="75"/>
        <v>102</v>
      </c>
      <c r="M83" s="65">
        <f t="shared" si="75"/>
        <v>102</v>
      </c>
      <c r="N83" s="65">
        <f t="shared" si="75"/>
        <v>0</v>
      </c>
      <c r="O83" s="65">
        <f t="shared" si="75"/>
        <v>102</v>
      </c>
      <c r="P83" s="65">
        <f t="shared" si="75"/>
        <v>102</v>
      </c>
      <c r="Q83" s="65">
        <f t="shared" si="75"/>
        <v>0</v>
      </c>
      <c r="R83" s="65">
        <f t="shared" si="75"/>
        <v>102</v>
      </c>
      <c r="S83" s="66">
        <f t="shared" si="49"/>
        <v>100</v>
      </c>
      <c r="T83" s="66"/>
      <c r="U83" s="66">
        <f t="shared" ref="U83:U91" si="76">R83/O83*100</f>
        <v>100</v>
      </c>
    </row>
    <row r="84" spans="2:21" ht="32.4">
      <c r="B84" s="166"/>
      <c r="C84" s="166"/>
      <c r="D84" s="166"/>
      <c r="E84" s="62" t="s">
        <v>563</v>
      </c>
      <c r="F84" s="62"/>
      <c r="G84" s="63">
        <f>SUM(G86:G88)</f>
        <v>73897</v>
      </c>
      <c r="H84" s="67"/>
      <c r="I84" s="63">
        <f>SUM(I86:I88)</f>
        <v>73897</v>
      </c>
      <c r="J84" s="63">
        <f>SUM(J86:J88)</f>
        <v>73897</v>
      </c>
      <c r="K84" s="67"/>
      <c r="L84" s="63">
        <f>SUM(L86:L88)</f>
        <v>73897</v>
      </c>
      <c r="M84" s="63">
        <f>SUM(M86:M88)</f>
        <v>73897</v>
      </c>
      <c r="N84" s="67"/>
      <c r="O84" s="63">
        <f>SUM(O86:O88)</f>
        <v>73897</v>
      </c>
      <c r="P84" s="63">
        <f>SUM(P86:P88)</f>
        <v>72833</v>
      </c>
      <c r="Q84" s="67"/>
      <c r="R84" s="63">
        <f>SUM(R86:R88)</f>
        <v>72833</v>
      </c>
      <c r="S84" s="63">
        <f t="shared" si="49"/>
        <v>98.560158057837256</v>
      </c>
      <c r="T84" s="63"/>
      <c r="U84" s="63">
        <f t="shared" si="76"/>
        <v>98.560158057837256</v>
      </c>
    </row>
    <row r="85" spans="2:21" ht="30" customHeight="1">
      <c r="B85" s="166"/>
      <c r="C85" s="166"/>
      <c r="D85" s="166"/>
      <c r="E85" s="59"/>
      <c r="F85" s="59"/>
      <c r="G85" s="65">
        <v>73897</v>
      </c>
      <c r="H85" s="69"/>
      <c r="I85" s="65">
        <v>73897</v>
      </c>
      <c r="J85" s="65">
        <v>73897</v>
      </c>
      <c r="K85" s="69"/>
      <c r="L85" s="65">
        <v>73897</v>
      </c>
      <c r="M85" s="65">
        <v>56882</v>
      </c>
      <c r="N85" s="69"/>
      <c r="O85" s="65">
        <v>56882</v>
      </c>
      <c r="P85" s="65">
        <v>52661</v>
      </c>
      <c r="Q85" s="69"/>
      <c r="R85" s="65">
        <v>52661</v>
      </c>
      <c r="S85" s="66">
        <f t="shared" si="49"/>
        <v>92.579374846172783</v>
      </c>
      <c r="T85" s="66"/>
      <c r="U85" s="66">
        <f t="shared" si="76"/>
        <v>92.579374846172783</v>
      </c>
    </row>
    <row r="86" spans="2:21" ht="15.6">
      <c r="B86" s="166"/>
      <c r="C86" s="166"/>
      <c r="D86" s="166"/>
      <c r="E86" s="64"/>
      <c r="F86" s="64" t="s">
        <v>564</v>
      </c>
      <c r="G86" s="65">
        <f>G119</f>
        <v>56669</v>
      </c>
      <c r="H86" s="69"/>
      <c r="I86" s="65">
        <f t="shared" ref="I86:J88" si="77">I119</f>
        <v>56669</v>
      </c>
      <c r="J86" s="65">
        <f t="shared" si="77"/>
        <v>56669</v>
      </c>
      <c r="K86" s="69"/>
      <c r="L86" s="65">
        <f t="shared" ref="L86:M88" si="78">L119</f>
        <v>56669</v>
      </c>
      <c r="M86" s="65">
        <f t="shared" si="78"/>
        <v>56669</v>
      </c>
      <c r="N86" s="69"/>
      <c r="O86" s="65">
        <f t="shared" ref="O86:P88" si="79">O119</f>
        <v>56669</v>
      </c>
      <c r="P86" s="65">
        <f t="shared" si="79"/>
        <v>56588</v>
      </c>
      <c r="Q86" s="69"/>
      <c r="R86" s="65">
        <f>R119</f>
        <v>56588</v>
      </c>
      <c r="S86" s="66">
        <f t="shared" si="49"/>
        <v>99.857064709100214</v>
      </c>
      <c r="T86" s="66"/>
      <c r="U86" s="66">
        <f t="shared" si="76"/>
        <v>99.857064709100214</v>
      </c>
    </row>
    <row r="87" spans="2:21" ht="15.6">
      <c r="B87" s="166"/>
      <c r="C87" s="166"/>
      <c r="D87" s="166"/>
      <c r="E87" s="64"/>
      <c r="F87" s="64" t="s">
        <v>565</v>
      </c>
      <c r="G87" s="65">
        <f>G120</f>
        <v>16640</v>
      </c>
      <c r="H87" s="69"/>
      <c r="I87" s="65">
        <f t="shared" si="77"/>
        <v>16640</v>
      </c>
      <c r="J87" s="65">
        <f t="shared" si="77"/>
        <v>16640</v>
      </c>
      <c r="K87" s="69"/>
      <c r="L87" s="65">
        <f t="shared" si="78"/>
        <v>16640</v>
      </c>
      <c r="M87" s="65">
        <f t="shared" si="78"/>
        <v>16640</v>
      </c>
      <c r="N87" s="69"/>
      <c r="O87" s="65">
        <f t="shared" si="79"/>
        <v>16640</v>
      </c>
      <c r="P87" s="65">
        <f t="shared" si="79"/>
        <v>15701</v>
      </c>
      <c r="Q87" s="69"/>
      <c r="R87" s="65">
        <f>R120</f>
        <v>15701</v>
      </c>
      <c r="S87" s="66">
        <f t="shared" si="49"/>
        <v>94.35697115384616</v>
      </c>
      <c r="T87" s="66"/>
      <c r="U87" s="66">
        <f t="shared" si="76"/>
        <v>94.35697115384616</v>
      </c>
    </row>
    <row r="88" spans="2:21" ht="15.6">
      <c r="B88" s="166"/>
      <c r="C88" s="166"/>
      <c r="D88" s="166"/>
      <c r="E88" s="64"/>
      <c r="F88" s="64" t="s">
        <v>566</v>
      </c>
      <c r="G88" s="65">
        <f>G121</f>
        <v>588</v>
      </c>
      <c r="H88" s="69"/>
      <c r="I88" s="65">
        <f t="shared" si="77"/>
        <v>588</v>
      </c>
      <c r="J88" s="65">
        <f t="shared" si="77"/>
        <v>588</v>
      </c>
      <c r="K88" s="69"/>
      <c r="L88" s="65">
        <f t="shared" si="78"/>
        <v>588</v>
      </c>
      <c r="M88" s="65">
        <f t="shared" si="78"/>
        <v>588</v>
      </c>
      <c r="N88" s="69"/>
      <c r="O88" s="65">
        <f t="shared" si="79"/>
        <v>588</v>
      </c>
      <c r="P88" s="65">
        <f t="shared" si="79"/>
        <v>544</v>
      </c>
      <c r="Q88" s="69"/>
      <c r="R88" s="65">
        <f>R121</f>
        <v>544</v>
      </c>
      <c r="S88" s="66">
        <f t="shared" si="49"/>
        <v>92.517006802721085</v>
      </c>
      <c r="T88" s="66"/>
      <c r="U88" s="66">
        <f t="shared" si="76"/>
        <v>92.517006802721085</v>
      </c>
    </row>
    <row r="89" spans="2:21" ht="58.2" customHeight="1">
      <c r="B89" s="166"/>
      <c r="C89" s="166"/>
      <c r="D89" s="166"/>
      <c r="E89" s="62" t="s">
        <v>104</v>
      </c>
      <c r="F89" s="62"/>
      <c r="G89" s="63">
        <f t="shared" ref="G89:R89" si="80">G90+G91</f>
        <v>67000</v>
      </c>
      <c r="H89" s="63">
        <f t="shared" si="80"/>
        <v>56950</v>
      </c>
      <c r="I89" s="63">
        <f t="shared" si="80"/>
        <v>10050</v>
      </c>
      <c r="J89" s="63">
        <f t="shared" si="80"/>
        <v>67000</v>
      </c>
      <c r="K89" s="63">
        <f t="shared" si="80"/>
        <v>56950</v>
      </c>
      <c r="L89" s="63">
        <f t="shared" si="80"/>
        <v>10050</v>
      </c>
      <c r="M89" s="63">
        <f t="shared" si="80"/>
        <v>67000</v>
      </c>
      <c r="N89" s="63">
        <f t="shared" si="80"/>
        <v>56950</v>
      </c>
      <c r="O89" s="63">
        <f t="shared" si="80"/>
        <v>10050</v>
      </c>
      <c r="P89" s="63">
        <f t="shared" si="80"/>
        <v>58112.3</v>
      </c>
      <c r="Q89" s="63">
        <f t="shared" si="80"/>
        <v>56950</v>
      </c>
      <c r="R89" s="63">
        <f t="shared" si="80"/>
        <v>1162.3</v>
      </c>
      <c r="S89" s="63">
        <f t="shared" si="49"/>
        <v>86.734776119402994</v>
      </c>
      <c r="T89" s="63">
        <f>Q89/N89*100</f>
        <v>100</v>
      </c>
      <c r="U89" s="63">
        <f t="shared" si="76"/>
        <v>11.565174129353235</v>
      </c>
    </row>
    <row r="90" spans="2:21" ht="15.6">
      <c r="B90" s="166"/>
      <c r="C90" s="166"/>
      <c r="D90" s="166"/>
      <c r="E90" s="59"/>
      <c r="F90" s="59" t="s">
        <v>556</v>
      </c>
      <c r="G90" s="65">
        <f t="shared" ref="G90:R90" si="81">G139</f>
        <v>58112.3</v>
      </c>
      <c r="H90" s="65">
        <f t="shared" si="81"/>
        <v>56950</v>
      </c>
      <c r="I90" s="65">
        <f t="shared" si="81"/>
        <v>1162.3</v>
      </c>
      <c r="J90" s="65">
        <f t="shared" si="81"/>
        <v>58112.3</v>
      </c>
      <c r="K90" s="65">
        <f t="shared" si="81"/>
        <v>56950</v>
      </c>
      <c r="L90" s="65">
        <f t="shared" si="81"/>
        <v>1162.3</v>
      </c>
      <c r="M90" s="65">
        <f t="shared" si="81"/>
        <v>58112.3</v>
      </c>
      <c r="N90" s="65">
        <f t="shared" si="81"/>
        <v>56950</v>
      </c>
      <c r="O90" s="65">
        <f t="shared" si="81"/>
        <v>1162.3</v>
      </c>
      <c r="P90" s="65">
        <f t="shared" si="81"/>
        <v>58112.3</v>
      </c>
      <c r="Q90" s="65">
        <f t="shared" si="81"/>
        <v>56950</v>
      </c>
      <c r="R90" s="65">
        <f t="shared" si="81"/>
        <v>1162.3</v>
      </c>
      <c r="S90" s="66">
        <f t="shared" si="49"/>
        <v>100</v>
      </c>
      <c r="T90" s="66">
        <f>Q90/N90*100</f>
        <v>100</v>
      </c>
      <c r="U90" s="66">
        <f t="shared" si="76"/>
        <v>100</v>
      </c>
    </row>
    <row r="91" spans="2:21" ht="15.6">
      <c r="B91" s="166"/>
      <c r="C91" s="166"/>
      <c r="D91" s="166"/>
      <c r="E91" s="59"/>
      <c r="F91" s="59" t="s">
        <v>557</v>
      </c>
      <c r="G91" s="65">
        <f t="shared" ref="G91:R91" si="82">G140</f>
        <v>8887.7000000000007</v>
      </c>
      <c r="H91" s="65">
        <f t="shared" si="82"/>
        <v>0</v>
      </c>
      <c r="I91" s="65">
        <f t="shared" si="82"/>
        <v>8887.7000000000007</v>
      </c>
      <c r="J91" s="65">
        <f t="shared" si="82"/>
        <v>8887.7000000000007</v>
      </c>
      <c r="K91" s="65">
        <f t="shared" si="82"/>
        <v>0</v>
      </c>
      <c r="L91" s="65">
        <f t="shared" si="82"/>
        <v>8887.7000000000007</v>
      </c>
      <c r="M91" s="65">
        <f t="shared" si="82"/>
        <v>8887.7000000000007</v>
      </c>
      <c r="N91" s="65">
        <f t="shared" si="82"/>
        <v>0</v>
      </c>
      <c r="O91" s="65">
        <f t="shared" si="82"/>
        <v>8887.7000000000007</v>
      </c>
      <c r="P91" s="65">
        <f t="shared" si="82"/>
        <v>0</v>
      </c>
      <c r="Q91" s="65">
        <f t="shared" si="82"/>
        <v>0</v>
      </c>
      <c r="R91" s="65">
        <f t="shared" si="82"/>
        <v>0</v>
      </c>
      <c r="S91" s="66">
        <f t="shared" si="49"/>
        <v>0</v>
      </c>
      <c r="T91" s="66"/>
      <c r="U91" s="66">
        <f t="shared" si="76"/>
        <v>0</v>
      </c>
    </row>
    <row r="92" spans="2:21" ht="15.6">
      <c r="B92" s="59"/>
      <c r="C92" s="59"/>
      <c r="D92" s="59"/>
      <c r="E92" s="59"/>
      <c r="F92" s="59"/>
      <c r="G92" s="65"/>
      <c r="H92" s="69"/>
      <c r="I92" s="65"/>
      <c r="J92" s="65"/>
      <c r="K92" s="69"/>
      <c r="L92" s="65"/>
      <c r="M92" s="65"/>
      <c r="N92" s="69"/>
      <c r="O92" s="65"/>
      <c r="P92" s="65"/>
      <c r="Q92" s="69"/>
      <c r="R92" s="65"/>
      <c r="S92" s="65"/>
      <c r="T92" s="69"/>
      <c r="U92" s="65"/>
    </row>
    <row r="93" spans="2:21" ht="12.75" customHeight="1">
      <c r="B93" s="165" t="s">
        <v>200</v>
      </c>
      <c r="C93" s="165" t="s">
        <v>15</v>
      </c>
      <c r="D93" s="165" t="s">
        <v>568</v>
      </c>
      <c r="E93" s="59" t="s">
        <v>515</v>
      </c>
      <c r="F93" s="59"/>
      <c r="G93" s="63">
        <f t="shared" ref="G93:R93" si="83">G94</f>
        <v>1236424.2999999998</v>
      </c>
      <c r="H93" s="63">
        <f t="shared" si="83"/>
        <v>0</v>
      </c>
      <c r="I93" s="63">
        <f t="shared" si="83"/>
        <v>1236424.2999999998</v>
      </c>
      <c r="J93" s="63">
        <f t="shared" si="83"/>
        <v>1236424.2999999998</v>
      </c>
      <c r="K93" s="63">
        <f t="shared" si="83"/>
        <v>0</v>
      </c>
      <c r="L93" s="63">
        <f t="shared" si="83"/>
        <v>1236424.2999999998</v>
      </c>
      <c r="M93" s="63">
        <f t="shared" si="83"/>
        <v>1236424.2999999998</v>
      </c>
      <c r="N93" s="63">
        <f t="shared" si="83"/>
        <v>0</v>
      </c>
      <c r="O93" s="63">
        <f t="shared" si="83"/>
        <v>1236424.2999999998</v>
      </c>
      <c r="P93" s="63">
        <f t="shared" si="83"/>
        <v>1232956.4737500001</v>
      </c>
      <c r="Q93" s="63">
        <f t="shared" si="83"/>
        <v>0</v>
      </c>
      <c r="R93" s="63">
        <f t="shared" si="83"/>
        <v>1232956.4737500001</v>
      </c>
      <c r="S93" s="63">
        <f t="shared" ref="S93:S116" si="84">P93/M93*100</f>
        <v>99.719527815006572</v>
      </c>
      <c r="T93" s="63"/>
      <c r="U93" s="63">
        <f t="shared" ref="U93:U124" si="85">R93/O93*100</f>
        <v>99.719527815006572</v>
      </c>
    </row>
    <row r="94" spans="2:21" ht="31.2">
      <c r="B94" s="165"/>
      <c r="C94" s="165"/>
      <c r="D94" s="165"/>
      <c r="E94" s="59" t="s">
        <v>195</v>
      </c>
      <c r="F94" s="59"/>
      <c r="G94" s="65">
        <f t="shared" ref="G94:R94" si="86">G95+G96+G97+G98</f>
        <v>1236424.2999999998</v>
      </c>
      <c r="H94" s="65">
        <f t="shared" si="86"/>
        <v>0</v>
      </c>
      <c r="I94" s="65">
        <f t="shared" si="86"/>
        <v>1236424.2999999998</v>
      </c>
      <c r="J94" s="65">
        <f t="shared" si="86"/>
        <v>1236424.2999999998</v>
      </c>
      <c r="K94" s="65">
        <f t="shared" si="86"/>
        <v>0</v>
      </c>
      <c r="L94" s="65">
        <f t="shared" si="86"/>
        <v>1236424.2999999998</v>
      </c>
      <c r="M94" s="65">
        <f t="shared" si="86"/>
        <v>1236424.2999999998</v>
      </c>
      <c r="N94" s="65">
        <f t="shared" si="86"/>
        <v>0</v>
      </c>
      <c r="O94" s="65">
        <f t="shared" si="86"/>
        <v>1236424.2999999998</v>
      </c>
      <c r="P94" s="65">
        <f t="shared" si="86"/>
        <v>1232956.4737500001</v>
      </c>
      <c r="Q94" s="65">
        <f t="shared" si="86"/>
        <v>0</v>
      </c>
      <c r="R94" s="65">
        <f t="shared" si="86"/>
        <v>1232956.4737500001</v>
      </c>
      <c r="S94" s="66">
        <f t="shared" si="84"/>
        <v>99.719527815006572</v>
      </c>
      <c r="T94" s="66"/>
      <c r="U94" s="66">
        <f t="shared" si="85"/>
        <v>99.719527815006572</v>
      </c>
    </row>
    <row r="95" spans="2:21" ht="15.6">
      <c r="B95" s="165"/>
      <c r="C95" s="165"/>
      <c r="D95" s="165"/>
      <c r="E95" s="64"/>
      <c r="F95" s="64" t="s">
        <v>519</v>
      </c>
      <c r="G95" s="65">
        <f t="shared" ref="G95:R95" si="87">G101+G107</f>
        <v>28955</v>
      </c>
      <c r="H95" s="65">
        <f t="shared" si="87"/>
        <v>0</v>
      </c>
      <c r="I95" s="65">
        <f t="shared" si="87"/>
        <v>28955</v>
      </c>
      <c r="J95" s="65">
        <f t="shared" si="87"/>
        <v>28955</v>
      </c>
      <c r="K95" s="65">
        <f t="shared" si="87"/>
        <v>0</v>
      </c>
      <c r="L95" s="65">
        <f t="shared" si="87"/>
        <v>28955</v>
      </c>
      <c r="M95" s="65">
        <f t="shared" si="87"/>
        <v>28955</v>
      </c>
      <c r="N95" s="65">
        <f t="shared" si="87"/>
        <v>0</v>
      </c>
      <c r="O95" s="65">
        <f t="shared" si="87"/>
        <v>28955</v>
      </c>
      <c r="P95" s="65">
        <f t="shared" si="87"/>
        <v>28649.582269999999</v>
      </c>
      <c r="Q95" s="65">
        <f t="shared" si="87"/>
        <v>0</v>
      </c>
      <c r="R95" s="65">
        <f t="shared" si="87"/>
        <v>28649.582269999999</v>
      </c>
      <c r="S95" s="66">
        <f t="shared" si="84"/>
        <v>98.945198653082372</v>
      </c>
      <c r="T95" s="66"/>
      <c r="U95" s="66">
        <f t="shared" si="85"/>
        <v>98.945198653082372</v>
      </c>
    </row>
    <row r="96" spans="2:21" ht="15.6">
      <c r="B96" s="165"/>
      <c r="C96" s="165"/>
      <c r="D96" s="165"/>
      <c r="E96" s="64"/>
      <c r="F96" s="64" t="s">
        <v>520</v>
      </c>
      <c r="G96" s="65">
        <f t="shared" ref="G96:R96" si="88">G102+G108</f>
        <v>5081</v>
      </c>
      <c r="H96" s="65">
        <f t="shared" si="88"/>
        <v>0</v>
      </c>
      <c r="I96" s="65">
        <f t="shared" si="88"/>
        <v>5081</v>
      </c>
      <c r="J96" s="65">
        <f t="shared" si="88"/>
        <v>5081</v>
      </c>
      <c r="K96" s="65">
        <f t="shared" si="88"/>
        <v>0</v>
      </c>
      <c r="L96" s="65">
        <f t="shared" si="88"/>
        <v>5081</v>
      </c>
      <c r="M96" s="65">
        <f t="shared" si="88"/>
        <v>5081</v>
      </c>
      <c r="N96" s="65">
        <f t="shared" si="88"/>
        <v>0</v>
      </c>
      <c r="O96" s="65">
        <f t="shared" si="88"/>
        <v>5081</v>
      </c>
      <c r="P96" s="65">
        <f t="shared" si="88"/>
        <v>5009.7705299999998</v>
      </c>
      <c r="Q96" s="65">
        <f t="shared" si="88"/>
        <v>0</v>
      </c>
      <c r="R96" s="65">
        <f t="shared" si="88"/>
        <v>5009.7705299999998</v>
      </c>
      <c r="S96" s="66">
        <f t="shared" si="84"/>
        <v>98.598121039165505</v>
      </c>
      <c r="T96" s="66"/>
      <c r="U96" s="66">
        <f t="shared" si="85"/>
        <v>98.598121039165505</v>
      </c>
    </row>
    <row r="97" spans="2:21" ht="15.6">
      <c r="B97" s="165"/>
      <c r="C97" s="165"/>
      <c r="D97" s="165"/>
      <c r="E97" s="64"/>
      <c r="F97" s="64" t="s">
        <v>521</v>
      </c>
      <c r="G97" s="65">
        <f t="shared" ref="G97:R97" si="89">G103+G109+G113+G116</f>
        <v>1202241.2999999998</v>
      </c>
      <c r="H97" s="65">
        <f t="shared" si="89"/>
        <v>0</v>
      </c>
      <c r="I97" s="65">
        <f t="shared" si="89"/>
        <v>1202241.2999999998</v>
      </c>
      <c r="J97" s="65">
        <f t="shared" si="89"/>
        <v>1202241.2999999998</v>
      </c>
      <c r="K97" s="65">
        <f t="shared" si="89"/>
        <v>0</v>
      </c>
      <c r="L97" s="65">
        <f t="shared" si="89"/>
        <v>1202241.2999999998</v>
      </c>
      <c r="M97" s="65">
        <f t="shared" si="89"/>
        <v>1202241.2999999998</v>
      </c>
      <c r="N97" s="65">
        <f t="shared" si="89"/>
        <v>0</v>
      </c>
      <c r="O97" s="65">
        <f t="shared" si="89"/>
        <v>1202241.2999999998</v>
      </c>
      <c r="P97" s="65">
        <f t="shared" si="89"/>
        <v>1199150.6357000002</v>
      </c>
      <c r="Q97" s="65">
        <f t="shared" si="89"/>
        <v>0</v>
      </c>
      <c r="R97" s="65">
        <f t="shared" si="89"/>
        <v>1199150.6357000002</v>
      </c>
      <c r="S97" s="66">
        <f t="shared" si="84"/>
        <v>99.742924793882921</v>
      </c>
      <c r="T97" s="66"/>
      <c r="U97" s="66">
        <f t="shared" si="85"/>
        <v>99.742924793882921</v>
      </c>
    </row>
    <row r="98" spans="2:21" ht="15.6">
      <c r="B98" s="165"/>
      <c r="C98" s="165"/>
      <c r="D98" s="165"/>
      <c r="E98" s="64"/>
      <c r="F98" s="64" t="s">
        <v>522</v>
      </c>
      <c r="G98" s="65">
        <f t="shared" ref="G98:R98" si="90">G104+G110</f>
        <v>147</v>
      </c>
      <c r="H98" s="65">
        <f t="shared" si="90"/>
        <v>0</v>
      </c>
      <c r="I98" s="65">
        <f t="shared" si="90"/>
        <v>147</v>
      </c>
      <c r="J98" s="65">
        <f t="shared" si="90"/>
        <v>147</v>
      </c>
      <c r="K98" s="65">
        <f t="shared" si="90"/>
        <v>0</v>
      </c>
      <c r="L98" s="65">
        <f t="shared" si="90"/>
        <v>147</v>
      </c>
      <c r="M98" s="65">
        <f t="shared" si="90"/>
        <v>147</v>
      </c>
      <c r="N98" s="65">
        <f t="shared" si="90"/>
        <v>0</v>
      </c>
      <c r="O98" s="65">
        <f t="shared" si="90"/>
        <v>147</v>
      </c>
      <c r="P98" s="65">
        <f t="shared" si="90"/>
        <v>146.48525000000001</v>
      </c>
      <c r="Q98" s="65">
        <f t="shared" si="90"/>
        <v>0</v>
      </c>
      <c r="R98" s="65">
        <f t="shared" si="90"/>
        <v>146.48525000000001</v>
      </c>
      <c r="S98" s="66">
        <f t="shared" si="84"/>
        <v>99.649829931972803</v>
      </c>
      <c r="T98" s="66"/>
      <c r="U98" s="66">
        <f t="shared" si="85"/>
        <v>99.649829931972803</v>
      </c>
    </row>
    <row r="99" spans="2:21" ht="12.75" customHeight="1">
      <c r="B99" s="166" t="s">
        <v>202</v>
      </c>
      <c r="C99" s="166" t="s">
        <v>203</v>
      </c>
      <c r="D99" s="166" t="s">
        <v>569</v>
      </c>
      <c r="E99" s="59" t="s">
        <v>515</v>
      </c>
      <c r="F99" s="59"/>
      <c r="G99" s="63">
        <f t="shared" ref="G99:R99" si="91">G100</f>
        <v>158071.39199999999</v>
      </c>
      <c r="H99" s="63">
        <f t="shared" si="91"/>
        <v>0</v>
      </c>
      <c r="I99" s="63">
        <f t="shared" si="91"/>
        <v>158071.39199999999</v>
      </c>
      <c r="J99" s="63">
        <f t="shared" si="91"/>
        <v>158071.39199999999</v>
      </c>
      <c r="K99" s="63">
        <f t="shared" si="91"/>
        <v>0</v>
      </c>
      <c r="L99" s="63">
        <f t="shared" si="91"/>
        <v>158071.39199999999</v>
      </c>
      <c r="M99" s="63">
        <f t="shared" si="91"/>
        <v>158071.39199999999</v>
      </c>
      <c r="N99" s="63">
        <f t="shared" si="91"/>
        <v>0</v>
      </c>
      <c r="O99" s="63">
        <f t="shared" si="91"/>
        <v>158071.39199999999</v>
      </c>
      <c r="P99" s="63">
        <f t="shared" si="91"/>
        <v>157704.48804</v>
      </c>
      <c r="Q99" s="63">
        <f t="shared" si="91"/>
        <v>0</v>
      </c>
      <c r="R99" s="63">
        <f t="shared" si="91"/>
        <v>157704.48804</v>
      </c>
      <c r="S99" s="63">
        <f t="shared" si="84"/>
        <v>99.767887183532864</v>
      </c>
      <c r="T99" s="63"/>
      <c r="U99" s="63">
        <f t="shared" si="85"/>
        <v>99.767887183532864</v>
      </c>
    </row>
    <row r="100" spans="2:21" ht="31.2">
      <c r="B100" s="166"/>
      <c r="C100" s="166"/>
      <c r="D100" s="166"/>
      <c r="E100" s="59" t="s">
        <v>195</v>
      </c>
      <c r="F100" s="59"/>
      <c r="G100" s="65">
        <f t="shared" ref="G100:R100" si="92">G101+G102+G103+G104</f>
        <v>158071.39199999999</v>
      </c>
      <c r="H100" s="65">
        <f t="shared" si="92"/>
        <v>0</v>
      </c>
      <c r="I100" s="65">
        <f t="shared" si="92"/>
        <v>158071.39199999999</v>
      </c>
      <c r="J100" s="65">
        <f t="shared" si="92"/>
        <v>158071.39199999999</v>
      </c>
      <c r="K100" s="65">
        <f t="shared" si="92"/>
        <v>0</v>
      </c>
      <c r="L100" s="65">
        <f t="shared" si="92"/>
        <v>158071.39199999999</v>
      </c>
      <c r="M100" s="65">
        <f t="shared" si="92"/>
        <v>158071.39199999999</v>
      </c>
      <c r="N100" s="65">
        <f t="shared" si="92"/>
        <v>0</v>
      </c>
      <c r="O100" s="65">
        <f t="shared" si="92"/>
        <v>158071.39199999999</v>
      </c>
      <c r="P100" s="65">
        <f t="shared" si="92"/>
        <v>157704.48804</v>
      </c>
      <c r="Q100" s="65">
        <f t="shared" si="92"/>
        <v>0</v>
      </c>
      <c r="R100" s="65">
        <f t="shared" si="92"/>
        <v>157704.48804</v>
      </c>
      <c r="S100" s="66">
        <f t="shared" si="84"/>
        <v>99.767887183532864</v>
      </c>
      <c r="T100" s="66"/>
      <c r="U100" s="66">
        <f t="shared" si="85"/>
        <v>99.767887183532864</v>
      </c>
    </row>
    <row r="101" spans="2:21" ht="15.6">
      <c r="B101" s="166"/>
      <c r="C101" s="166"/>
      <c r="D101" s="166"/>
      <c r="E101" s="64"/>
      <c r="F101" s="64" t="s">
        <v>519</v>
      </c>
      <c r="G101" s="65">
        <f>H101+I101</f>
        <v>17570</v>
      </c>
      <c r="H101" s="69"/>
      <c r="I101" s="65">
        <v>17570</v>
      </c>
      <c r="J101" s="65">
        <f>K101+L101</f>
        <v>17570</v>
      </c>
      <c r="K101" s="69"/>
      <c r="L101" s="65">
        <v>17570</v>
      </c>
      <c r="M101" s="65">
        <f>N101+O101</f>
        <v>17570</v>
      </c>
      <c r="N101" s="69"/>
      <c r="O101" s="65">
        <v>17570</v>
      </c>
      <c r="P101" s="65">
        <f>Q101+R101</f>
        <v>17307.465889999999</v>
      </c>
      <c r="Q101" s="69"/>
      <c r="R101" s="65">
        <v>17307.465889999999</v>
      </c>
      <c r="S101" s="66">
        <f t="shared" si="84"/>
        <v>98.50578195788276</v>
      </c>
      <c r="T101" s="66"/>
      <c r="U101" s="66">
        <f t="shared" si="85"/>
        <v>98.50578195788276</v>
      </c>
    </row>
    <row r="102" spans="2:21" ht="15.6">
      <c r="B102" s="166"/>
      <c r="C102" s="166"/>
      <c r="D102" s="166"/>
      <c r="E102" s="64"/>
      <c r="F102" s="64" t="s">
        <v>520</v>
      </c>
      <c r="G102" s="65">
        <f>H102+I102</f>
        <v>2159</v>
      </c>
      <c r="H102" s="69"/>
      <c r="I102" s="65">
        <v>2159</v>
      </c>
      <c r="J102" s="65">
        <f>K102+L102</f>
        <v>2159</v>
      </c>
      <c r="K102" s="69"/>
      <c r="L102" s="65">
        <v>2159</v>
      </c>
      <c r="M102" s="65">
        <f>N102+O102</f>
        <v>2159</v>
      </c>
      <c r="N102" s="69"/>
      <c r="O102" s="65">
        <v>2159</v>
      </c>
      <c r="P102" s="65">
        <f>Q102+R102</f>
        <v>2091.1048999999998</v>
      </c>
      <c r="Q102" s="69"/>
      <c r="R102" s="65">
        <v>2091.1048999999998</v>
      </c>
      <c r="S102" s="66">
        <f t="shared" si="84"/>
        <v>96.855252431681322</v>
      </c>
      <c r="T102" s="66"/>
      <c r="U102" s="66">
        <f t="shared" si="85"/>
        <v>96.855252431681322</v>
      </c>
    </row>
    <row r="103" spans="2:21" ht="15.6">
      <c r="B103" s="166"/>
      <c r="C103" s="166"/>
      <c r="D103" s="166"/>
      <c r="E103" s="64"/>
      <c r="F103" s="64" t="s">
        <v>521</v>
      </c>
      <c r="G103" s="65">
        <f>H103+I103</f>
        <v>138230.39199999999</v>
      </c>
      <c r="H103" s="69"/>
      <c r="I103" s="65">
        <v>138230.39199999999</v>
      </c>
      <c r="J103" s="65">
        <f>K103+L103</f>
        <v>138230.39199999999</v>
      </c>
      <c r="K103" s="69"/>
      <c r="L103" s="65">
        <v>138230.39199999999</v>
      </c>
      <c r="M103" s="65">
        <f>N103+O103</f>
        <v>138230.39199999999</v>
      </c>
      <c r="N103" s="69"/>
      <c r="O103" s="65">
        <v>138230.39199999999</v>
      </c>
      <c r="P103" s="65">
        <f>Q103+R103</f>
        <v>138194.432</v>
      </c>
      <c r="Q103" s="69"/>
      <c r="R103" s="65">
        <v>138194.432</v>
      </c>
      <c r="S103" s="66">
        <f t="shared" si="84"/>
        <v>99.973985460447807</v>
      </c>
      <c r="T103" s="66"/>
      <c r="U103" s="66">
        <f t="shared" si="85"/>
        <v>99.973985460447807</v>
      </c>
    </row>
    <row r="104" spans="2:21" ht="15.6">
      <c r="B104" s="166"/>
      <c r="C104" s="166"/>
      <c r="D104" s="166"/>
      <c r="E104" s="64"/>
      <c r="F104" s="64" t="s">
        <v>522</v>
      </c>
      <c r="G104" s="65">
        <f>H104+I104</f>
        <v>112</v>
      </c>
      <c r="H104" s="69"/>
      <c r="I104" s="65">
        <v>112</v>
      </c>
      <c r="J104" s="65">
        <f>K104+L104</f>
        <v>112</v>
      </c>
      <c r="K104" s="69"/>
      <c r="L104" s="65">
        <v>112</v>
      </c>
      <c r="M104" s="65">
        <f>N104+O104</f>
        <v>112</v>
      </c>
      <c r="N104" s="69"/>
      <c r="O104" s="65">
        <v>112</v>
      </c>
      <c r="P104" s="65">
        <f>Q104+R104</f>
        <v>111.48524999999999</v>
      </c>
      <c r="Q104" s="69"/>
      <c r="R104" s="65">
        <v>111.48524999999999</v>
      </c>
      <c r="S104" s="66">
        <f t="shared" si="84"/>
        <v>99.54040178571428</v>
      </c>
      <c r="T104" s="66"/>
      <c r="U104" s="66">
        <f t="shared" si="85"/>
        <v>99.54040178571428</v>
      </c>
    </row>
    <row r="105" spans="2:21" ht="12.75" customHeight="1">
      <c r="B105" s="166" t="s">
        <v>205</v>
      </c>
      <c r="C105" s="166" t="s">
        <v>206</v>
      </c>
      <c r="D105" s="166" t="s">
        <v>570</v>
      </c>
      <c r="E105" s="59" t="s">
        <v>515</v>
      </c>
      <c r="F105" s="59"/>
      <c r="G105" s="63">
        <f t="shared" ref="G105:R105" si="93">G106</f>
        <v>194327.18599999999</v>
      </c>
      <c r="H105" s="63">
        <f t="shared" si="93"/>
        <v>0</v>
      </c>
      <c r="I105" s="63">
        <f t="shared" si="93"/>
        <v>194327.18599999999</v>
      </c>
      <c r="J105" s="63">
        <f t="shared" si="93"/>
        <v>194327.18599999999</v>
      </c>
      <c r="K105" s="63">
        <f t="shared" si="93"/>
        <v>0</v>
      </c>
      <c r="L105" s="63">
        <f t="shared" si="93"/>
        <v>194327.18599999999</v>
      </c>
      <c r="M105" s="63">
        <f t="shared" si="93"/>
        <v>194327.18599999999</v>
      </c>
      <c r="N105" s="63">
        <f t="shared" si="93"/>
        <v>0</v>
      </c>
      <c r="O105" s="63">
        <f t="shared" si="93"/>
        <v>194327.18599999999</v>
      </c>
      <c r="P105" s="63">
        <f t="shared" si="93"/>
        <v>193898.88188999999</v>
      </c>
      <c r="Q105" s="63">
        <f t="shared" si="93"/>
        <v>0</v>
      </c>
      <c r="R105" s="63">
        <f t="shared" si="93"/>
        <v>193898.88188999999</v>
      </c>
      <c r="S105" s="63">
        <f t="shared" si="84"/>
        <v>99.779596401915683</v>
      </c>
      <c r="T105" s="63"/>
      <c r="U105" s="63">
        <f t="shared" si="85"/>
        <v>99.779596401915683</v>
      </c>
    </row>
    <row r="106" spans="2:21" ht="31.2">
      <c r="B106" s="166"/>
      <c r="C106" s="166"/>
      <c r="D106" s="166"/>
      <c r="E106" s="59" t="s">
        <v>195</v>
      </c>
      <c r="F106" s="59"/>
      <c r="G106" s="65">
        <f t="shared" ref="G106:R106" si="94">G107+G108+G109+G110</f>
        <v>194327.18599999999</v>
      </c>
      <c r="H106" s="65">
        <f t="shared" si="94"/>
        <v>0</v>
      </c>
      <c r="I106" s="65">
        <f t="shared" si="94"/>
        <v>194327.18599999999</v>
      </c>
      <c r="J106" s="65">
        <f t="shared" si="94"/>
        <v>194327.18599999999</v>
      </c>
      <c r="K106" s="65">
        <f t="shared" si="94"/>
        <v>0</v>
      </c>
      <c r="L106" s="65">
        <f t="shared" si="94"/>
        <v>194327.18599999999</v>
      </c>
      <c r="M106" s="65">
        <f t="shared" si="94"/>
        <v>194327.18599999999</v>
      </c>
      <c r="N106" s="65">
        <f t="shared" si="94"/>
        <v>0</v>
      </c>
      <c r="O106" s="65">
        <f t="shared" si="94"/>
        <v>194327.18599999999</v>
      </c>
      <c r="P106" s="65">
        <f t="shared" si="94"/>
        <v>193898.88188999999</v>
      </c>
      <c r="Q106" s="65">
        <f t="shared" si="94"/>
        <v>0</v>
      </c>
      <c r="R106" s="65">
        <f t="shared" si="94"/>
        <v>193898.88188999999</v>
      </c>
      <c r="S106" s="66">
        <f t="shared" si="84"/>
        <v>99.779596401915683</v>
      </c>
      <c r="T106" s="66"/>
      <c r="U106" s="66">
        <f t="shared" si="85"/>
        <v>99.779596401915683</v>
      </c>
    </row>
    <row r="107" spans="2:21" ht="15.6">
      <c r="B107" s="166"/>
      <c r="C107" s="166"/>
      <c r="D107" s="166"/>
      <c r="E107" s="64"/>
      <c r="F107" s="64" t="s">
        <v>519</v>
      </c>
      <c r="G107" s="65">
        <f>H107+I107</f>
        <v>11385</v>
      </c>
      <c r="H107" s="69"/>
      <c r="I107" s="65">
        <v>11385</v>
      </c>
      <c r="J107" s="65">
        <f>K107+L107</f>
        <v>11385</v>
      </c>
      <c r="K107" s="69"/>
      <c r="L107" s="65">
        <v>11385</v>
      </c>
      <c r="M107" s="65">
        <f>N107+O107</f>
        <v>11385</v>
      </c>
      <c r="N107" s="69"/>
      <c r="O107" s="65">
        <v>11385</v>
      </c>
      <c r="P107" s="65">
        <f>Q107+R107</f>
        <v>11342.116379999999</v>
      </c>
      <c r="Q107" s="69"/>
      <c r="R107" s="65">
        <v>11342.116379999999</v>
      </c>
      <c r="S107" s="66">
        <f t="shared" si="84"/>
        <v>99.62333227931488</v>
      </c>
      <c r="T107" s="66"/>
      <c r="U107" s="66">
        <f t="shared" si="85"/>
        <v>99.62333227931488</v>
      </c>
    </row>
    <row r="108" spans="2:21" ht="15.6">
      <c r="B108" s="166"/>
      <c r="C108" s="166"/>
      <c r="D108" s="166"/>
      <c r="E108" s="64"/>
      <c r="F108" s="64" t="s">
        <v>520</v>
      </c>
      <c r="G108" s="65">
        <f>H108+I108</f>
        <v>2922</v>
      </c>
      <c r="H108" s="69"/>
      <c r="I108" s="65">
        <f>2907+15</f>
        <v>2922</v>
      </c>
      <c r="J108" s="65">
        <f>K108+L108</f>
        <v>2922</v>
      </c>
      <c r="K108" s="69"/>
      <c r="L108" s="65">
        <f>2907+15</f>
        <v>2922</v>
      </c>
      <c r="M108" s="65">
        <f>N108+O108</f>
        <v>2922</v>
      </c>
      <c r="N108" s="69"/>
      <c r="O108" s="65">
        <f>2907+15</f>
        <v>2922</v>
      </c>
      <c r="P108" s="65">
        <f>Q108+R108</f>
        <v>2918.66563</v>
      </c>
      <c r="Q108" s="69"/>
      <c r="R108" s="65">
        <f>2903.66563+15</f>
        <v>2918.66563</v>
      </c>
      <c r="S108" s="66">
        <f t="shared" si="84"/>
        <v>99.885887405886379</v>
      </c>
      <c r="T108" s="66"/>
      <c r="U108" s="66">
        <f t="shared" si="85"/>
        <v>99.885887405886379</v>
      </c>
    </row>
    <row r="109" spans="2:21" ht="15.6">
      <c r="B109" s="166"/>
      <c r="C109" s="166"/>
      <c r="D109" s="166"/>
      <c r="E109" s="64"/>
      <c r="F109" s="64" t="s">
        <v>521</v>
      </c>
      <c r="G109" s="65">
        <f>H109+I109</f>
        <v>179985.18599999999</v>
      </c>
      <c r="H109" s="69"/>
      <c r="I109" s="65">
        <v>179985.18599999999</v>
      </c>
      <c r="J109" s="65">
        <f>K109+L109</f>
        <v>179985.18599999999</v>
      </c>
      <c r="K109" s="69"/>
      <c r="L109" s="65">
        <v>179985.18599999999</v>
      </c>
      <c r="M109" s="65">
        <f>N109+O109</f>
        <v>179985.18599999999</v>
      </c>
      <c r="N109" s="69"/>
      <c r="O109" s="65">
        <v>179985.18599999999</v>
      </c>
      <c r="P109" s="65">
        <f>Q109+R109</f>
        <v>179603.09987999999</v>
      </c>
      <c r="Q109" s="69"/>
      <c r="R109" s="65">
        <v>179603.09987999999</v>
      </c>
      <c r="S109" s="66">
        <f t="shared" si="84"/>
        <v>99.787712462068967</v>
      </c>
      <c r="T109" s="66"/>
      <c r="U109" s="66">
        <f t="shared" si="85"/>
        <v>99.787712462068967</v>
      </c>
    </row>
    <row r="110" spans="2:21" ht="15.6">
      <c r="B110" s="166"/>
      <c r="C110" s="166"/>
      <c r="D110" s="166"/>
      <c r="E110" s="64"/>
      <c r="F110" s="64" t="s">
        <v>522</v>
      </c>
      <c r="G110" s="65">
        <f>H110+I110</f>
        <v>35</v>
      </c>
      <c r="H110" s="69"/>
      <c r="I110" s="65">
        <v>35</v>
      </c>
      <c r="J110" s="65">
        <f>K110+L110</f>
        <v>35</v>
      </c>
      <c r="K110" s="69"/>
      <c r="L110" s="65">
        <v>35</v>
      </c>
      <c r="M110" s="65">
        <f>N110+O110</f>
        <v>35</v>
      </c>
      <c r="N110" s="69"/>
      <c r="O110" s="65">
        <v>35</v>
      </c>
      <c r="P110" s="65">
        <f>Q110+R110</f>
        <v>35</v>
      </c>
      <c r="Q110" s="69"/>
      <c r="R110" s="65">
        <v>35</v>
      </c>
      <c r="S110" s="66">
        <f t="shared" si="84"/>
        <v>100</v>
      </c>
      <c r="T110" s="66"/>
      <c r="U110" s="66">
        <f t="shared" si="85"/>
        <v>100</v>
      </c>
    </row>
    <row r="111" spans="2:21" ht="12.75" customHeight="1">
      <c r="B111" s="166" t="s">
        <v>208</v>
      </c>
      <c r="C111" s="166" t="s">
        <v>209</v>
      </c>
      <c r="D111" s="166" t="s">
        <v>571</v>
      </c>
      <c r="E111" s="59" t="s">
        <v>515</v>
      </c>
      <c r="F111" s="59"/>
      <c r="G111" s="63">
        <f>G112</f>
        <v>846957.32200000004</v>
      </c>
      <c r="H111" s="67"/>
      <c r="I111" s="63">
        <f>I112</f>
        <v>846957.32200000004</v>
      </c>
      <c r="J111" s="63">
        <f>J112</f>
        <v>846957.32200000004</v>
      </c>
      <c r="K111" s="67"/>
      <c r="L111" s="63">
        <f>L112</f>
        <v>846957.32200000004</v>
      </c>
      <c r="M111" s="63">
        <f>M112</f>
        <v>846957.32200000004</v>
      </c>
      <c r="N111" s="67"/>
      <c r="O111" s="63">
        <f>O112</f>
        <v>846957.32200000004</v>
      </c>
      <c r="P111" s="63">
        <f>P112</f>
        <v>844398.66431999998</v>
      </c>
      <c r="Q111" s="67"/>
      <c r="R111" s="63">
        <f>R112</f>
        <v>844398.66431999998</v>
      </c>
      <c r="S111" s="63">
        <f t="shared" si="84"/>
        <v>99.697900046019072</v>
      </c>
      <c r="T111" s="63"/>
      <c r="U111" s="63">
        <f t="shared" si="85"/>
        <v>99.697900046019072</v>
      </c>
    </row>
    <row r="112" spans="2:21" ht="31.2">
      <c r="B112" s="166"/>
      <c r="C112" s="166"/>
      <c r="D112" s="166"/>
      <c r="E112" s="59" t="s">
        <v>195</v>
      </c>
      <c r="F112" s="59"/>
      <c r="G112" s="65">
        <f>G113</f>
        <v>846957.32200000004</v>
      </c>
      <c r="H112" s="69"/>
      <c r="I112" s="65">
        <f>I113</f>
        <v>846957.32200000004</v>
      </c>
      <c r="J112" s="65">
        <f>J113</f>
        <v>846957.32200000004</v>
      </c>
      <c r="K112" s="69"/>
      <c r="L112" s="65">
        <f>L113</f>
        <v>846957.32200000004</v>
      </c>
      <c r="M112" s="65">
        <f>M113</f>
        <v>846957.32200000004</v>
      </c>
      <c r="N112" s="69"/>
      <c r="O112" s="65">
        <f>O113</f>
        <v>846957.32200000004</v>
      </c>
      <c r="P112" s="65">
        <f>P113</f>
        <v>844398.66431999998</v>
      </c>
      <c r="Q112" s="69"/>
      <c r="R112" s="65">
        <f>R113</f>
        <v>844398.66431999998</v>
      </c>
      <c r="S112" s="66">
        <f t="shared" si="84"/>
        <v>99.697900046019072</v>
      </c>
      <c r="T112" s="66"/>
      <c r="U112" s="66">
        <f t="shared" si="85"/>
        <v>99.697900046019072</v>
      </c>
    </row>
    <row r="113" spans="2:21" ht="15.6">
      <c r="B113" s="166"/>
      <c r="C113" s="166"/>
      <c r="D113" s="166"/>
      <c r="E113" s="64"/>
      <c r="F113" s="64" t="s">
        <v>521</v>
      </c>
      <c r="G113" s="65">
        <v>846957.32200000004</v>
      </c>
      <c r="H113" s="69"/>
      <c r="I113" s="65">
        <v>846957.32200000004</v>
      </c>
      <c r="J113" s="65">
        <v>846957.32200000004</v>
      </c>
      <c r="K113" s="69"/>
      <c r="L113" s="65">
        <v>846957.32200000004</v>
      </c>
      <c r="M113" s="65">
        <v>846957.32200000004</v>
      </c>
      <c r="N113" s="69"/>
      <c r="O113" s="65">
        <v>846957.32200000004</v>
      </c>
      <c r="P113" s="65">
        <v>844398.66431999998</v>
      </c>
      <c r="Q113" s="69"/>
      <c r="R113" s="65">
        <v>844398.66431999998</v>
      </c>
      <c r="S113" s="66">
        <f t="shared" si="84"/>
        <v>99.697900046019072</v>
      </c>
      <c r="T113" s="66"/>
      <c r="U113" s="66">
        <f t="shared" si="85"/>
        <v>99.697900046019072</v>
      </c>
    </row>
    <row r="114" spans="2:21" ht="12.75" customHeight="1">
      <c r="B114" s="166" t="s">
        <v>211</v>
      </c>
      <c r="C114" s="166" t="s">
        <v>572</v>
      </c>
      <c r="D114" s="166" t="s">
        <v>573</v>
      </c>
      <c r="E114" s="59" t="s">
        <v>515</v>
      </c>
      <c r="F114" s="59"/>
      <c r="G114" s="63">
        <f>G115</f>
        <v>37068.400000000001</v>
      </c>
      <c r="H114" s="67"/>
      <c r="I114" s="63">
        <f>I115</f>
        <v>37068.400000000001</v>
      </c>
      <c r="J114" s="63">
        <f>J115</f>
        <v>37068.400000000001</v>
      </c>
      <c r="K114" s="67"/>
      <c r="L114" s="63">
        <f>L115</f>
        <v>37068.400000000001</v>
      </c>
      <c r="M114" s="63">
        <f>M115</f>
        <v>37068.400000000001</v>
      </c>
      <c r="N114" s="67"/>
      <c r="O114" s="63">
        <f>O115</f>
        <v>37068.400000000001</v>
      </c>
      <c r="P114" s="63">
        <f>P115</f>
        <v>36954.4395</v>
      </c>
      <c r="Q114" s="67"/>
      <c r="R114" s="63">
        <f>R115</f>
        <v>36954.4395</v>
      </c>
      <c r="S114" s="63">
        <f t="shared" si="84"/>
        <v>99.692566984277704</v>
      </c>
      <c r="T114" s="63"/>
      <c r="U114" s="63">
        <f t="shared" si="85"/>
        <v>99.692566984277704</v>
      </c>
    </row>
    <row r="115" spans="2:21" ht="31.2">
      <c r="B115" s="166"/>
      <c r="C115" s="166"/>
      <c r="D115" s="166"/>
      <c r="E115" s="59" t="s">
        <v>195</v>
      </c>
      <c r="F115" s="59"/>
      <c r="G115" s="65">
        <f>G116</f>
        <v>37068.400000000001</v>
      </c>
      <c r="H115" s="69"/>
      <c r="I115" s="65">
        <f>I116</f>
        <v>37068.400000000001</v>
      </c>
      <c r="J115" s="65">
        <f>J116</f>
        <v>37068.400000000001</v>
      </c>
      <c r="K115" s="69"/>
      <c r="L115" s="65">
        <f>L116</f>
        <v>37068.400000000001</v>
      </c>
      <c r="M115" s="65">
        <f>M116</f>
        <v>37068.400000000001</v>
      </c>
      <c r="N115" s="69"/>
      <c r="O115" s="65">
        <f>O116</f>
        <v>37068.400000000001</v>
      </c>
      <c r="P115" s="65">
        <f>P116</f>
        <v>36954.4395</v>
      </c>
      <c r="Q115" s="69"/>
      <c r="R115" s="65">
        <f>R116</f>
        <v>36954.4395</v>
      </c>
      <c r="S115" s="66">
        <f t="shared" si="84"/>
        <v>99.692566984277704</v>
      </c>
      <c r="T115" s="66"/>
      <c r="U115" s="66">
        <f t="shared" si="85"/>
        <v>99.692566984277704</v>
      </c>
    </row>
    <row r="116" spans="2:21" ht="15.6">
      <c r="B116" s="166"/>
      <c r="C116" s="166"/>
      <c r="D116" s="166"/>
      <c r="E116" s="64"/>
      <c r="F116" s="64" t="s">
        <v>521</v>
      </c>
      <c r="G116" s="65">
        <f>H116+I116</f>
        <v>37068.400000000001</v>
      </c>
      <c r="H116" s="69"/>
      <c r="I116" s="65">
        <v>37068.400000000001</v>
      </c>
      <c r="J116" s="65">
        <f>K116+L116</f>
        <v>37068.400000000001</v>
      </c>
      <c r="K116" s="69"/>
      <c r="L116" s="65">
        <v>37068.400000000001</v>
      </c>
      <c r="M116" s="65">
        <f>N116+O116</f>
        <v>37068.400000000001</v>
      </c>
      <c r="N116" s="69"/>
      <c r="O116" s="65">
        <v>37068.400000000001</v>
      </c>
      <c r="P116" s="65">
        <f>Q116+R116</f>
        <v>36954.4395</v>
      </c>
      <c r="Q116" s="69"/>
      <c r="R116" s="65">
        <v>36954.4395</v>
      </c>
      <c r="S116" s="66">
        <f t="shared" si="84"/>
        <v>99.692566984277704</v>
      </c>
      <c r="T116" s="66"/>
      <c r="U116" s="66">
        <f t="shared" si="85"/>
        <v>99.692566984277704</v>
      </c>
    </row>
    <row r="117" spans="2:21" ht="12.75" customHeight="1">
      <c r="B117" s="165" t="s">
        <v>214</v>
      </c>
      <c r="C117" s="165" t="s">
        <v>24</v>
      </c>
      <c r="D117" s="165" t="s">
        <v>574</v>
      </c>
      <c r="E117" s="59" t="s">
        <v>515</v>
      </c>
      <c r="F117" s="59"/>
      <c r="G117" s="65">
        <f t="shared" ref="G117:R117" si="95">G122</f>
        <v>73897</v>
      </c>
      <c r="H117" s="65">
        <f t="shared" si="95"/>
        <v>0</v>
      </c>
      <c r="I117" s="65">
        <f t="shared" si="95"/>
        <v>73897</v>
      </c>
      <c r="J117" s="65">
        <f t="shared" si="95"/>
        <v>73897</v>
      </c>
      <c r="K117" s="65">
        <f t="shared" si="95"/>
        <v>0</v>
      </c>
      <c r="L117" s="65">
        <f t="shared" si="95"/>
        <v>73897</v>
      </c>
      <c r="M117" s="65">
        <f t="shared" si="95"/>
        <v>73897</v>
      </c>
      <c r="N117" s="65">
        <f t="shared" si="95"/>
        <v>0</v>
      </c>
      <c r="O117" s="65">
        <f t="shared" si="95"/>
        <v>73897</v>
      </c>
      <c r="P117" s="65">
        <f t="shared" si="95"/>
        <v>72833</v>
      </c>
      <c r="Q117" s="65">
        <f t="shared" si="95"/>
        <v>0</v>
      </c>
      <c r="R117" s="65">
        <f t="shared" si="95"/>
        <v>72833</v>
      </c>
      <c r="S117" s="70">
        <f t="shared" ref="S117:S129" si="96">R117/O117*100</f>
        <v>98.560158057837256</v>
      </c>
      <c r="T117" s="70"/>
      <c r="U117" s="70">
        <f t="shared" si="85"/>
        <v>98.560158057837256</v>
      </c>
    </row>
    <row r="118" spans="2:21" ht="31.8" customHeight="1">
      <c r="B118" s="165"/>
      <c r="C118" s="165"/>
      <c r="D118" s="165"/>
      <c r="E118" s="59" t="s">
        <v>563</v>
      </c>
      <c r="F118" s="59"/>
      <c r="G118" s="65">
        <f t="shared" ref="G118:R118" si="97">G123</f>
        <v>73897</v>
      </c>
      <c r="H118" s="65">
        <f t="shared" si="97"/>
        <v>0</v>
      </c>
      <c r="I118" s="65">
        <f t="shared" si="97"/>
        <v>73897</v>
      </c>
      <c r="J118" s="65">
        <f t="shared" si="97"/>
        <v>73897</v>
      </c>
      <c r="K118" s="65">
        <f t="shared" si="97"/>
        <v>0</v>
      </c>
      <c r="L118" s="65">
        <f t="shared" si="97"/>
        <v>73897</v>
      </c>
      <c r="M118" s="65">
        <f t="shared" si="97"/>
        <v>73897</v>
      </c>
      <c r="N118" s="65">
        <f t="shared" si="97"/>
        <v>0</v>
      </c>
      <c r="O118" s="65">
        <f t="shared" si="97"/>
        <v>73897</v>
      </c>
      <c r="P118" s="65">
        <f t="shared" si="97"/>
        <v>72833</v>
      </c>
      <c r="Q118" s="65">
        <f t="shared" si="97"/>
        <v>0</v>
      </c>
      <c r="R118" s="65">
        <f t="shared" si="97"/>
        <v>72833</v>
      </c>
      <c r="S118" s="70">
        <f t="shared" si="96"/>
        <v>98.560158057837256</v>
      </c>
      <c r="T118" s="70"/>
      <c r="U118" s="70">
        <f t="shared" si="85"/>
        <v>98.560158057837256</v>
      </c>
    </row>
    <row r="119" spans="2:21" ht="29.4" customHeight="1">
      <c r="B119" s="165"/>
      <c r="C119" s="165"/>
      <c r="D119" s="165"/>
      <c r="E119" s="64"/>
      <c r="F119" s="64" t="s">
        <v>564</v>
      </c>
      <c r="G119" s="65">
        <f t="shared" ref="G119:R119" si="98">G124</f>
        <v>56669</v>
      </c>
      <c r="H119" s="65">
        <f t="shared" si="98"/>
        <v>0</v>
      </c>
      <c r="I119" s="65">
        <f t="shared" si="98"/>
        <v>56669</v>
      </c>
      <c r="J119" s="65">
        <f t="shared" si="98"/>
        <v>56669</v>
      </c>
      <c r="K119" s="65">
        <f t="shared" si="98"/>
        <v>0</v>
      </c>
      <c r="L119" s="65">
        <f t="shared" si="98"/>
        <v>56669</v>
      </c>
      <c r="M119" s="65">
        <f t="shared" si="98"/>
        <v>56669</v>
      </c>
      <c r="N119" s="65">
        <f t="shared" si="98"/>
        <v>0</v>
      </c>
      <c r="O119" s="65">
        <f t="shared" si="98"/>
        <v>56669</v>
      </c>
      <c r="P119" s="65">
        <f t="shared" si="98"/>
        <v>56588</v>
      </c>
      <c r="Q119" s="65">
        <f t="shared" si="98"/>
        <v>0</v>
      </c>
      <c r="R119" s="65">
        <f t="shared" si="98"/>
        <v>56588</v>
      </c>
      <c r="S119" s="70">
        <f t="shared" si="96"/>
        <v>99.857064709100214</v>
      </c>
      <c r="T119" s="70"/>
      <c r="U119" s="70">
        <f t="shared" si="85"/>
        <v>99.857064709100214</v>
      </c>
    </row>
    <row r="120" spans="2:21" ht="29.4" customHeight="1">
      <c r="B120" s="165"/>
      <c r="C120" s="165"/>
      <c r="D120" s="165"/>
      <c r="E120" s="64"/>
      <c r="F120" s="64" t="s">
        <v>565</v>
      </c>
      <c r="G120" s="65">
        <f t="shared" ref="G120:R120" si="99">G125</f>
        <v>16640</v>
      </c>
      <c r="H120" s="65">
        <f t="shared" si="99"/>
        <v>0</v>
      </c>
      <c r="I120" s="65">
        <f t="shared" si="99"/>
        <v>16640</v>
      </c>
      <c r="J120" s="65">
        <f t="shared" si="99"/>
        <v>16640</v>
      </c>
      <c r="K120" s="65">
        <f t="shared" si="99"/>
        <v>0</v>
      </c>
      <c r="L120" s="65">
        <f t="shared" si="99"/>
        <v>16640</v>
      </c>
      <c r="M120" s="65">
        <f t="shared" si="99"/>
        <v>16640</v>
      </c>
      <c r="N120" s="65">
        <f t="shared" si="99"/>
        <v>0</v>
      </c>
      <c r="O120" s="65">
        <f t="shared" si="99"/>
        <v>16640</v>
      </c>
      <c r="P120" s="65">
        <f t="shared" si="99"/>
        <v>15701</v>
      </c>
      <c r="Q120" s="65">
        <f t="shared" si="99"/>
        <v>0</v>
      </c>
      <c r="R120" s="65">
        <f t="shared" si="99"/>
        <v>15701</v>
      </c>
      <c r="S120" s="70">
        <f t="shared" si="96"/>
        <v>94.35697115384616</v>
      </c>
      <c r="T120" s="70"/>
      <c r="U120" s="70">
        <f t="shared" si="85"/>
        <v>94.35697115384616</v>
      </c>
    </row>
    <row r="121" spans="2:21" ht="29.4" customHeight="1">
      <c r="B121" s="165"/>
      <c r="C121" s="165"/>
      <c r="D121" s="165"/>
      <c r="E121" s="64"/>
      <c r="F121" s="64" t="s">
        <v>566</v>
      </c>
      <c r="G121" s="65">
        <f t="shared" ref="G121:R121" si="100">G126</f>
        <v>588</v>
      </c>
      <c r="H121" s="65">
        <f t="shared" si="100"/>
        <v>0</v>
      </c>
      <c r="I121" s="65">
        <f t="shared" si="100"/>
        <v>588</v>
      </c>
      <c r="J121" s="65">
        <f t="shared" si="100"/>
        <v>588</v>
      </c>
      <c r="K121" s="65">
        <f t="shared" si="100"/>
        <v>0</v>
      </c>
      <c r="L121" s="65">
        <f t="shared" si="100"/>
        <v>588</v>
      </c>
      <c r="M121" s="65">
        <f t="shared" si="100"/>
        <v>588</v>
      </c>
      <c r="N121" s="65">
        <f t="shared" si="100"/>
        <v>0</v>
      </c>
      <c r="O121" s="65">
        <f t="shared" si="100"/>
        <v>588</v>
      </c>
      <c r="P121" s="65">
        <f t="shared" si="100"/>
        <v>544</v>
      </c>
      <c r="Q121" s="65">
        <f t="shared" si="100"/>
        <v>0</v>
      </c>
      <c r="R121" s="65">
        <f t="shared" si="100"/>
        <v>544</v>
      </c>
      <c r="S121" s="70">
        <f t="shared" si="96"/>
        <v>92.517006802721085</v>
      </c>
      <c r="T121" s="70"/>
      <c r="U121" s="70">
        <f t="shared" si="85"/>
        <v>92.517006802721085</v>
      </c>
    </row>
    <row r="122" spans="2:21" ht="12.75" customHeight="1">
      <c r="B122" s="166" t="s">
        <v>217</v>
      </c>
      <c r="C122" s="166" t="s">
        <v>218</v>
      </c>
      <c r="D122" s="166" t="s">
        <v>575</v>
      </c>
      <c r="E122" s="59" t="s">
        <v>515</v>
      </c>
      <c r="F122" s="59"/>
      <c r="G122" s="65">
        <f>G123</f>
        <v>73897</v>
      </c>
      <c r="H122" s="69"/>
      <c r="I122" s="65">
        <f>I123</f>
        <v>73897</v>
      </c>
      <c r="J122" s="65">
        <f>J123</f>
        <v>73897</v>
      </c>
      <c r="K122" s="69"/>
      <c r="L122" s="65">
        <f>L123</f>
        <v>73897</v>
      </c>
      <c r="M122" s="65">
        <f>M123</f>
        <v>73897</v>
      </c>
      <c r="N122" s="69"/>
      <c r="O122" s="65">
        <f>O123</f>
        <v>73897</v>
      </c>
      <c r="P122" s="65">
        <f>P123</f>
        <v>72833</v>
      </c>
      <c r="Q122" s="69"/>
      <c r="R122" s="65">
        <f>R123</f>
        <v>72833</v>
      </c>
      <c r="S122" s="70">
        <f t="shared" si="96"/>
        <v>98.560158057837256</v>
      </c>
      <c r="T122" s="70"/>
      <c r="U122" s="70">
        <f t="shared" si="85"/>
        <v>98.560158057837256</v>
      </c>
    </row>
    <row r="123" spans="2:21" ht="31.2">
      <c r="B123" s="166"/>
      <c r="C123" s="166"/>
      <c r="D123" s="166"/>
      <c r="E123" s="59" t="s">
        <v>563</v>
      </c>
      <c r="F123" s="59"/>
      <c r="G123" s="65">
        <f>G124+G125+G126</f>
        <v>73897</v>
      </c>
      <c r="H123" s="69"/>
      <c r="I123" s="65">
        <f>I124+I125+I126</f>
        <v>73897</v>
      </c>
      <c r="J123" s="65">
        <f>J124+J125+J126</f>
        <v>73897</v>
      </c>
      <c r="K123" s="69"/>
      <c r="L123" s="65">
        <f>L124+L125+L126</f>
        <v>73897</v>
      </c>
      <c r="M123" s="65">
        <f>M124+M125+M126</f>
        <v>73897</v>
      </c>
      <c r="N123" s="69"/>
      <c r="O123" s="65">
        <f>O124+O125+O126</f>
        <v>73897</v>
      </c>
      <c r="P123" s="65">
        <f>P124+P125+P126</f>
        <v>72833</v>
      </c>
      <c r="Q123" s="69"/>
      <c r="R123" s="65">
        <f>R124+R125+R126</f>
        <v>72833</v>
      </c>
      <c r="S123" s="70">
        <f t="shared" si="96"/>
        <v>98.560158057837256</v>
      </c>
      <c r="T123" s="70"/>
      <c r="U123" s="70">
        <f t="shared" si="85"/>
        <v>98.560158057837256</v>
      </c>
    </row>
    <row r="124" spans="2:21" ht="15.6">
      <c r="B124" s="166"/>
      <c r="C124" s="166"/>
      <c r="D124" s="166"/>
      <c r="E124" s="64"/>
      <c r="F124" s="64" t="s">
        <v>564</v>
      </c>
      <c r="G124" s="65">
        <f>H124+I124</f>
        <v>56669</v>
      </c>
      <c r="H124" s="69"/>
      <c r="I124" s="65">
        <v>56669</v>
      </c>
      <c r="J124" s="65">
        <f>K124+L124</f>
        <v>56669</v>
      </c>
      <c r="K124" s="69"/>
      <c r="L124" s="65">
        <v>56669</v>
      </c>
      <c r="M124" s="65">
        <f>N124+O124</f>
        <v>56669</v>
      </c>
      <c r="N124" s="69"/>
      <c r="O124" s="65">
        <v>56669</v>
      </c>
      <c r="P124" s="65">
        <f>Q124+R124</f>
        <v>56588</v>
      </c>
      <c r="Q124" s="69"/>
      <c r="R124" s="65">
        <v>56588</v>
      </c>
      <c r="S124" s="70">
        <f t="shared" si="96"/>
        <v>99.857064709100214</v>
      </c>
      <c r="T124" s="70"/>
      <c r="U124" s="70">
        <f t="shared" si="85"/>
        <v>99.857064709100214</v>
      </c>
    </row>
    <row r="125" spans="2:21" ht="15.6">
      <c r="B125" s="166"/>
      <c r="C125" s="166"/>
      <c r="D125" s="166"/>
      <c r="E125" s="64"/>
      <c r="F125" s="64" t="s">
        <v>565</v>
      </c>
      <c r="G125" s="65">
        <f>H125+I125</f>
        <v>16640</v>
      </c>
      <c r="H125" s="69"/>
      <c r="I125" s="65">
        <v>16640</v>
      </c>
      <c r="J125" s="65">
        <f>K125+L125</f>
        <v>16640</v>
      </c>
      <c r="K125" s="69"/>
      <c r="L125" s="65">
        <v>16640</v>
      </c>
      <c r="M125" s="65">
        <f>N125+O125</f>
        <v>16640</v>
      </c>
      <c r="N125" s="69"/>
      <c r="O125" s="65">
        <v>16640</v>
      </c>
      <c r="P125" s="65">
        <f>Q125+R125</f>
        <v>15701</v>
      </c>
      <c r="Q125" s="69"/>
      <c r="R125" s="65">
        <v>15701</v>
      </c>
      <c r="S125" s="70">
        <f t="shared" si="96"/>
        <v>94.35697115384616</v>
      </c>
      <c r="T125" s="70"/>
      <c r="U125" s="70">
        <f t="shared" ref="U125:U145" si="101">R125/O125*100</f>
        <v>94.35697115384616</v>
      </c>
    </row>
    <row r="126" spans="2:21" ht="15.6">
      <c r="B126" s="166"/>
      <c r="C126" s="166"/>
      <c r="D126" s="166"/>
      <c r="E126" s="64"/>
      <c r="F126" s="64" t="s">
        <v>566</v>
      </c>
      <c r="G126" s="65">
        <f>H126+I126</f>
        <v>588</v>
      </c>
      <c r="H126" s="69"/>
      <c r="I126" s="65">
        <v>588</v>
      </c>
      <c r="J126" s="65">
        <f>K126+L126</f>
        <v>588</v>
      </c>
      <c r="K126" s="69"/>
      <c r="L126" s="65">
        <v>588</v>
      </c>
      <c r="M126" s="65">
        <f>N126+O126</f>
        <v>588</v>
      </c>
      <c r="N126" s="69"/>
      <c r="O126" s="65">
        <v>588</v>
      </c>
      <c r="P126" s="65">
        <f>Q126+R126</f>
        <v>544</v>
      </c>
      <c r="Q126" s="69"/>
      <c r="R126" s="65">
        <v>544</v>
      </c>
      <c r="S126" s="70">
        <f t="shared" si="96"/>
        <v>92.517006802721085</v>
      </c>
      <c r="T126" s="70"/>
      <c r="U126" s="70">
        <f t="shared" si="101"/>
        <v>92.517006802721085</v>
      </c>
    </row>
    <row r="127" spans="2:21" ht="12.75" customHeight="1">
      <c r="B127" s="166" t="s">
        <v>371</v>
      </c>
      <c r="C127" s="166" t="s">
        <v>31</v>
      </c>
      <c r="D127" s="166" t="s">
        <v>576</v>
      </c>
      <c r="E127" s="59" t="s">
        <v>515</v>
      </c>
      <c r="F127" s="59"/>
      <c r="G127" s="65">
        <f>G128</f>
        <v>38466</v>
      </c>
      <c r="H127" s="69"/>
      <c r="I127" s="65">
        <f>I128</f>
        <v>38466</v>
      </c>
      <c r="J127" s="65">
        <f>J128</f>
        <v>38466</v>
      </c>
      <c r="K127" s="69"/>
      <c r="L127" s="65">
        <f>L128</f>
        <v>38466</v>
      </c>
      <c r="M127" s="65">
        <f>M128</f>
        <v>38466</v>
      </c>
      <c r="N127" s="69"/>
      <c r="O127" s="65">
        <f>O128</f>
        <v>38466</v>
      </c>
      <c r="P127" s="65">
        <f>P128</f>
        <v>30623.160690000001</v>
      </c>
      <c r="Q127" s="69"/>
      <c r="R127" s="65">
        <f>R128</f>
        <v>30623.160690000001</v>
      </c>
      <c r="S127" s="70">
        <f t="shared" si="96"/>
        <v>79.610982919981282</v>
      </c>
      <c r="T127" s="70"/>
      <c r="U127" s="70">
        <f t="shared" si="101"/>
        <v>79.610982919981282</v>
      </c>
    </row>
    <row r="128" spans="2:21" ht="31.2">
      <c r="B128" s="166"/>
      <c r="C128" s="166"/>
      <c r="D128" s="166"/>
      <c r="E128" s="59" t="s">
        <v>195</v>
      </c>
      <c r="F128" s="59"/>
      <c r="G128" s="65">
        <f>H128+I128</f>
        <v>38466</v>
      </c>
      <c r="H128" s="69"/>
      <c r="I128" s="65">
        <f>I129</f>
        <v>38466</v>
      </c>
      <c r="J128" s="65">
        <f>K128+L128</f>
        <v>38466</v>
      </c>
      <c r="K128" s="69"/>
      <c r="L128" s="65">
        <f>L129</f>
        <v>38466</v>
      </c>
      <c r="M128" s="65">
        <f>N128+O128</f>
        <v>38466</v>
      </c>
      <c r="N128" s="69"/>
      <c r="O128" s="65">
        <f>O129</f>
        <v>38466</v>
      </c>
      <c r="P128" s="65">
        <f>Q128+R128</f>
        <v>30623.160690000001</v>
      </c>
      <c r="Q128" s="69"/>
      <c r="R128" s="65">
        <f>R129</f>
        <v>30623.160690000001</v>
      </c>
      <c r="S128" s="70">
        <f t="shared" si="96"/>
        <v>79.610982919981282</v>
      </c>
      <c r="T128" s="70"/>
      <c r="U128" s="70">
        <f t="shared" si="101"/>
        <v>79.610982919981282</v>
      </c>
    </row>
    <row r="129" spans="2:21" ht="15.6">
      <c r="B129" s="166"/>
      <c r="C129" s="166"/>
      <c r="D129" s="166"/>
      <c r="E129" s="64"/>
      <c r="F129" s="64" t="s">
        <v>523</v>
      </c>
      <c r="G129" s="65">
        <f>H129+I129</f>
        <v>38466</v>
      </c>
      <c r="H129" s="69"/>
      <c r="I129" s="65">
        <v>38466</v>
      </c>
      <c r="J129" s="65">
        <f>K129+L129</f>
        <v>38466</v>
      </c>
      <c r="K129" s="69"/>
      <c r="L129" s="65">
        <v>38466</v>
      </c>
      <c r="M129" s="65">
        <f>N129+O129</f>
        <v>38466</v>
      </c>
      <c r="N129" s="69"/>
      <c r="O129" s="65">
        <v>38466</v>
      </c>
      <c r="P129" s="65">
        <f>Q129+R129</f>
        <v>30623.160690000001</v>
      </c>
      <c r="Q129" s="69"/>
      <c r="R129" s="65">
        <v>30623.160690000001</v>
      </c>
      <c r="S129" s="70">
        <f t="shared" si="96"/>
        <v>79.610982919981282</v>
      </c>
      <c r="T129" s="70"/>
      <c r="U129" s="70">
        <f t="shared" si="101"/>
        <v>79.610982919981282</v>
      </c>
    </row>
    <row r="130" spans="2:21" ht="12.75" customHeight="1">
      <c r="B130" s="166" t="s">
        <v>374</v>
      </c>
      <c r="C130" s="166" t="s">
        <v>37</v>
      </c>
      <c r="D130" s="166" t="s">
        <v>577</v>
      </c>
      <c r="E130" s="59" t="s">
        <v>515</v>
      </c>
      <c r="F130" s="59"/>
      <c r="G130" s="65">
        <f t="shared" ref="G130:R130" si="102">G131</f>
        <v>47598.399999999994</v>
      </c>
      <c r="H130" s="65">
        <f t="shared" si="102"/>
        <v>30545</v>
      </c>
      <c r="I130" s="65">
        <f t="shared" si="102"/>
        <v>17053.400000000001</v>
      </c>
      <c r="J130" s="65">
        <f t="shared" si="102"/>
        <v>47598.399999999994</v>
      </c>
      <c r="K130" s="65">
        <f t="shared" si="102"/>
        <v>30545</v>
      </c>
      <c r="L130" s="65">
        <f t="shared" si="102"/>
        <v>17053.400000000001</v>
      </c>
      <c r="M130" s="65">
        <f t="shared" si="102"/>
        <v>47598.399999999994</v>
      </c>
      <c r="N130" s="65">
        <f t="shared" si="102"/>
        <v>30545</v>
      </c>
      <c r="O130" s="65">
        <f t="shared" si="102"/>
        <v>17053.400000000001</v>
      </c>
      <c r="P130" s="65">
        <f t="shared" si="102"/>
        <v>44809.375680000005</v>
      </c>
      <c r="Q130" s="65">
        <f t="shared" si="102"/>
        <v>29205.464599999999</v>
      </c>
      <c r="R130" s="65">
        <f t="shared" si="102"/>
        <v>15603.91108</v>
      </c>
      <c r="S130" s="70">
        <f>P130/M130*100</f>
        <v>94.140508252378254</v>
      </c>
      <c r="T130" s="70">
        <f>Q130/N130*100</f>
        <v>95.614550990342124</v>
      </c>
      <c r="U130" s="70">
        <f t="shared" si="101"/>
        <v>91.500293665779253</v>
      </c>
    </row>
    <row r="131" spans="2:21" ht="31.2">
      <c r="B131" s="166"/>
      <c r="C131" s="166"/>
      <c r="D131" s="166"/>
      <c r="E131" s="59" t="s">
        <v>195</v>
      </c>
      <c r="F131" s="59"/>
      <c r="G131" s="65">
        <f t="shared" ref="G131:R131" si="103">SUM(G132:G136)</f>
        <v>47598.399999999994</v>
      </c>
      <c r="H131" s="65">
        <f t="shared" si="103"/>
        <v>30545</v>
      </c>
      <c r="I131" s="65">
        <f t="shared" si="103"/>
        <v>17053.400000000001</v>
      </c>
      <c r="J131" s="65">
        <f t="shared" si="103"/>
        <v>47598.399999999994</v>
      </c>
      <c r="K131" s="65">
        <f t="shared" si="103"/>
        <v>30545</v>
      </c>
      <c r="L131" s="65">
        <f t="shared" si="103"/>
        <v>17053.400000000001</v>
      </c>
      <c r="M131" s="65">
        <f t="shared" si="103"/>
        <v>47598.399999999994</v>
      </c>
      <c r="N131" s="65">
        <f t="shared" si="103"/>
        <v>30545</v>
      </c>
      <c r="O131" s="65">
        <f t="shared" si="103"/>
        <v>17053.400000000001</v>
      </c>
      <c r="P131" s="65">
        <f t="shared" si="103"/>
        <v>44809.375680000005</v>
      </c>
      <c r="Q131" s="65">
        <f t="shared" si="103"/>
        <v>29205.464599999999</v>
      </c>
      <c r="R131" s="65">
        <f t="shared" si="103"/>
        <v>15603.91108</v>
      </c>
      <c r="S131" s="70">
        <f>P131/M131*100</f>
        <v>94.140508252378254</v>
      </c>
      <c r="T131" s="70">
        <f>Q131/N131*100</f>
        <v>95.614550990342124</v>
      </c>
      <c r="U131" s="70">
        <f t="shared" si="101"/>
        <v>91.500293665779253</v>
      </c>
    </row>
    <row r="132" spans="2:21" ht="15.6">
      <c r="B132" s="166"/>
      <c r="C132" s="166"/>
      <c r="D132" s="166"/>
      <c r="E132" s="64"/>
      <c r="F132" s="64" t="s">
        <v>524</v>
      </c>
      <c r="G132" s="65">
        <f>H132+I132</f>
        <v>1863</v>
      </c>
      <c r="H132" s="69"/>
      <c r="I132" s="65">
        <v>1863</v>
      </c>
      <c r="J132" s="65">
        <f>K132+L132</f>
        <v>1863</v>
      </c>
      <c r="K132" s="69"/>
      <c r="L132" s="65">
        <v>1863</v>
      </c>
      <c r="M132" s="65">
        <f>N132+O132</f>
        <v>1863</v>
      </c>
      <c r="N132" s="69"/>
      <c r="O132" s="65">
        <v>1863</v>
      </c>
      <c r="P132" s="65">
        <f>Q132+R132</f>
        <v>1649.9829999999999</v>
      </c>
      <c r="Q132" s="69"/>
      <c r="R132" s="65">
        <v>1649.9829999999999</v>
      </c>
      <c r="S132" s="70">
        <f t="shared" ref="S132:S145" si="104">P132/M132*100</f>
        <v>88.565915190552872</v>
      </c>
      <c r="T132" s="70"/>
      <c r="U132" s="70">
        <f t="shared" si="101"/>
        <v>88.565915190552872</v>
      </c>
    </row>
    <row r="133" spans="2:21" ht="15.6">
      <c r="B133" s="166"/>
      <c r="C133" s="166"/>
      <c r="D133" s="166"/>
      <c r="E133" s="64"/>
      <c r="F133" s="64" t="s">
        <v>525</v>
      </c>
      <c r="G133" s="65">
        <f>H133+I133</f>
        <v>9800</v>
      </c>
      <c r="H133" s="69"/>
      <c r="I133" s="65">
        <v>9800</v>
      </c>
      <c r="J133" s="65">
        <f>K133+L133</f>
        <v>9800</v>
      </c>
      <c r="K133" s="69"/>
      <c r="L133" s="65">
        <v>9800</v>
      </c>
      <c r="M133" s="65">
        <f>N133+O133</f>
        <v>9800</v>
      </c>
      <c r="N133" s="69"/>
      <c r="O133" s="65">
        <v>9800</v>
      </c>
      <c r="P133" s="65">
        <f>Q133+R133</f>
        <v>8800</v>
      </c>
      <c r="Q133" s="69"/>
      <c r="R133" s="65">
        <v>8800</v>
      </c>
      <c r="S133" s="70">
        <f t="shared" si="104"/>
        <v>89.795918367346943</v>
      </c>
      <c r="T133" s="70"/>
      <c r="U133" s="70">
        <f t="shared" si="101"/>
        <v>89.795918367346943</v>
      </c>
    </row>
    <row r="134" spans="2:21" ht="15.6">
      <c r="B134" s="166"/>
      <c r="C134" s="166"/>
      <c r="D134" s="166"/>
      <c r="E134" s="64"/>
      <c r="F134" s="64" t="s">
        <v>526</v>
      </c>
      <c r="G134" s="65">
        <f>H134+I134</f>
        <v>14170.6</v>
      </c>
      <c r="H134" s="65">
        <v>12045</v>
      </c>
      <c r="I134" s="65">
        <v>2125.6</v>
      </c>
      <c r="J134" s="65">
        <f>K134+L134</f>
        <v>14170.6</v>
      </c>
      <c r="K134" s="65">
        <v>12045</v>
      </c>
      <c r="L134" s="65">
        <v>2125.6</v>
      </c>
      <c r="M134" s="65">
        <f>N134+O134</f>
        <v>14170.6</v>
      </c>
      <c r="N134" s="65">
        <v>12045</v>
      </c>
      <c r="O134" s="65">
        <v>2125.6</v>
      </c>
      <c r="P134" s="65">
        <f>Q134+R134</f>
        <v>14170.6</v>
      </c>
      <c r="Q134" s="65">
        <v>12045</v>
      </c>
      <c r="R134" s="65">
        <v>2125.6</v>
      </c>
      <c r="S134" s="70">
        <f t="shared" si="104"/>
        <v>100</v>
      </c>
      <c r="T134" s="70">
        <f>Q134/N134*100</f>
        <v>100</v>
      </c>
      <c r="U134" s="70">
        <f t="shared" si="101"/>
        <v>100</v>
      </c>
    </row>
    <row r="135" spans="2:21" ht="15.6">
      <c r="B135" s="166"/>
      <c r="C135" s="166"/>
      <c r="D135" s="166"/>
      <c r="E135" s="64"/>
      <c r="F135" s="64" t="s">
        <v>527</v>
      </c>
      <c r="G135" s="65">
        <f>H135+I135</f>
        <v>18470.599999999999</v>
      </c>
      <c r="H135" s="65">
        <v>15700</v>
      </c>
      <c r="I135" s="65">
        <v>2770.6</v>
      </c>
      <c r="J135" s="65">
        <f>K135+L135</f>
        <v>18470.599999999999</v>
      </c>
      <c r="K135" s="65">
        <v>15700</v>
      </c>
      <c r="L135" s="65">
        <v>2770.6</v>
      </c>
      <c r="M135" s="65">
        <f>N135+O135</f>
        <v>18470.599999999999</v>
      </c>
      <c r="N135" s="65">
        <v>15700</v>
      </c>
      <c r="O135" s="65">
        <v>2770.6</v>
      </c>
      <c r="P135" s="65">
        <f>Q135+R135</f>
        <v>16894.674999999999</v>
      </c>
      <c r="Q135" s="65">
        <v>14360.464599999999</v>
      </c>
      <c r="R135" s="65">
        <v>2534.2103999999999</v>
      </c>
      <c r="S135" s="70">
        <f t="shared" si="104"/>
        <v>91.467927408963433</v>
      </c>
      <c r="T135" s="70">
        <f>Q135/N135*100</f>
        <v>91.467927388535031</v>
      </c>
      <c r="U135" s="70">
        <f t="shared" si="101"/>
        <v>91.467927524723891</v>
      </c>
    </row>
    <row r="136" spans="2:21" ht="15.6">
      <c r="B136" s="166"/>
      <c r="C136" s="166"/>
      <c r="D136" s="166"/>
      <c r="E136" s="64"/>
      <c r="F136" s="64" t="s">
        <v>528</v>
      </c>
      <c r="G136" s="65">
        <f>H136+I136</f>
        <v>3294.2</v>
      </c>
      <c r="H136" s="65">
        <v>2800</v>
      </c>
      <c r="I136" s="65">
        <v>494.2</v>
      </c>
      <c r="J136" s="65">
        <f>K136+L136</f>
        <v>3294.2</v>
      </c>
      <c r="K136" s="65">
        <v>2800</v>
      </c>
      <c r="L136" s="65">
        <v>494.2</v>
      </c>
      <c r="M136" s="65">
        <f>N136+O136</f>
        <v>3294.2</v>
      </c>
      <c r="N136" s="65">
        <v>2800</v>
      </c>
      <c r="O136" s="65">
        <v>494.2</v>
      </c>
      <c r="P136" s="65">
        <f>Q136+R136</f>
        <v>3294.1176799999998</v>
      </c>
      <c r="Q136" s="65">
        <v>2800</v>
      </c>
      <c r="R136" s="65">
        <v>494.11768000000001</v>
      </c>
      <c r="S136" s="70">
        <f t="shared" si="104"/>
        <v>99.997501062473432</v>
      </c>
      <c r="T136" s="70"/>
      <c r="U136" s="70">
        <f t="shared" si="101"/>
        <v>99.983342776203969</v>
      </c>
    </row>
    <row r="137" spans="2:21" ht="31.2" customHeight="1">
      <c r="B137" s="166" t="s">
        <v>389</v>
      </c>
      <c r="C137" s="166" t="s">
        <v>225</v>
      </c>
      <c r="D137" s="166" t="s">
        <v>578</v>
      </c>
      <c r="E137" s="59" t="s">
        <v>515</v>
      </c>
      <c r="F137" s="59"/>
      <c r="G137" s="71">
        <f t="shared" ref="G137:R137" si="105">G138</f>
        <v>67000</v>
      </c>
      <c r="H137" s="71">
        <f t="shared" si="105"/>
        <v>56950</v>
      </c>
      <c r="I137" s="71">
        <f t="shared" si="105"/>
        <v>10050</v>
      </c>
      <c r="J137" s="71">
        <f t="shared" si="105"/>
        <v>67000</v>
      </c>
      <c r="K137" s="71">
        <f t="shared" si="105"/>
        <v>56950</v>
      </c>
      <c r="L137" s="71">
        <f t="shared" si="105"/>
        <v>10050</v>
      </c>
      <c r="M137" s="71">
        <f t="shared" si="105"/>
        <v>67000</v>
      </c>
      <c r="N137" s="71">
        <f t="shared" si="105"/>
        <v>56950</v>
      </c>
      <c r="O137" s="71">
        <f t="shared" si="105"/>
        <v>10050</v>
      </c>
      <c r="P137" s="71">
        <f t="shared" si="105"/>
        <v>58112.3</v>
      </c>
      <c r="Q137" s="71">
        <f t="shared" si="105"/>
        <v>56950</v>
      </c>
      <c r="R137" s="71">
        <f t="shared" si="105"/>
        <v>1162.3</v>
      </c>
      <c r="S137" s="72">
        <f t="shared" si="104"/>
        <v>86.734776119402994</v>
      </c>
      <c r="T137" s="72">
        <f>Q137/N137*100</f>
        <v>100</v>
      </c>
      <c r="U137" s="72">
        <f t="shared" si="101"/>
        <v>11.565174129353235</v>
      </c>
    </row>
    <row r="138" spans="2:21" ht="48.6">
      <c r="B138" s="166"/>
      <c r="C138" s="166"/>
      <c r="D138" s="166"/>
      <c r="E138" s="62" t="s">
        <v>104</v>
      </c>
      <c r="F138" s="59"/>
      <c r="G138" s="71">
        <f t="shared" ref="G138:R138" si="106">G139+G140</f>
        <v>67000</v>
      </c>
      <c r="H138" s="71">
        <f t="shared" si="106"/>
        <v>56950</v>
      </c>
      <c r="I138" s="71">
        <f t="shared" si="106"/>
        <v>10050</v>
      </c>
      <c r="J138" s="71">
        <f t="shared" si="106"/>
        <v>67000</v>
      </c>
      <c r="K138" s="71">
        <f t="shared" si="106"/>
        <v>56950</v>
      </c>
      <c r="L138" s="71">
        <f t="shared" si="106"/>
        <v>10050</v>
      </c>
      <c r="M138" s="71">
        <f t="shared" si="106"/>
        <v>67000</v>
      </c>
      <c r="N138" s="71">
        <f t="shared" si="106"/>
        <v>56950</v>
      </c>
      <c r="O138" s="71">
        <f t="shared" si="106"/>
        <v>10050</v>
      </c>
      <c r="P138" s="71">
        <f t="shared" si="106"/>
        <v>58112.3</v>
      </c>
      <c r="Q138" s="71">
        <f t="shared" si="106"/>
        <v>56950</v>
      </c>
      <c r="R138" s="71">
        <f t="shared" si="106"/>
        <v>1162.3</v>
      </c>
      <c r="S138" s="72">
        <f t="shared" si="104"/>
        <v>86.734776119402994</v>
      </c>
      <c r="T138" s="72">
        <f>Q138/N138*100</f>
        <v>100</v>
      </c>
      <c r="U138" s="72">
        <f t="shared" si="101"/>
        <v>11.565174129353235</v>
      </c>
    </row>
    <row r="139" spans="2:21" ht="33.6" customHeight="1">
      <c r="B139" s="166"/>
      <c r="C139" s="166"/>
      <c r="D139" s="166"/>
      <c r="E139" s="59"/>
      <c r="F139" s="59" t="s">
        <v>556</v>
      </c>
      <c r="G139" s="71">
        <v>58112.3</v>
      </c>
      <c r="H139" s="71">
        <v>56950</v>
      </c>
      <c r="I139" s="71">
        <v>1162.3</v>
      </c>
      <c r="J139" s="71">
        <v>58112.3</v>
      </c>
      <c r="K139" s="71">
        <v>56950</v>
      </c>
      <c r="L139" s="71">
        <v>1162.3</v>
      </c>
      <c r="M139" s="71">
        <v>58112.3</v>
      </c>
      <c r="N139" s="71">
        <v>56950</v>
      </c>
      <c r="O139" s="71">
        <v>1162.3</v>
      </c>
      <c r="P139" s="71">
        <v>58112.3</v>
      </c>
      <c r="Q139" s="71">
        <v>56950</v>
      </c>
      <c r="R139" s="71">
        <v>1162.3</v>
      </c>
      <c r="S139" s="72">
        <f t="shared" si="104"/>
        <v>100</v>
      </c>
      <c r="T139" s="72">
        <f>Q139/N139*100</f>
        <v>100</v>
      </c>
      <c r="U139" s="72">
        <f t="shared" si="101"/>
        <v>100</v>
      </c>
    </row>
    <row r="140" spans="2:21" ht="93" customHeight="1">
      <c r="B140" s="166"/>
      <c r="C140" s="166"/>
      <c r="D140" s="166"/>
      <c r="E140" s="59"/>
      <c r="F140" s="59" t="s">
        <v>557</v>
      </c>
      <c r="G140" s="71">
        <v>8887.7000000000007</v>
      </c>
      <c r="H140" s="71"/>
      <c r="I140" s="71">
        <v>8887.7000000000007</v>
      </c>
      <c r="J140" s="71">
        <v>8887.7000000000007</v>
      </c>
      <c r="K140" s="71"/>
      <c r="L140" s="71">
        <v>8887.7000000000007</v>
      </c>
      <c r="M140" s="71">
        <v>8887.7000000000007</v>
      </c>
      <c r="N140" s="71"/>
      <c r="O140" s="71">
        <v>8887.7000000000007</v>
      </c>
      <c r="P140" s="71">
        <f>Q140+R140</f>
        <v>0</v>
      </c>
      <c r="Q140" s="71"/>
      <c r="R140" s="71">
        <v>0</v>
      </c>
      <c r="S140" s="72">
        <f t="shared" si="104"/>
        <v>0</v>
      </c>
      <c r="T140" s="72"/>
      <c r="U140" s="72">
        <f t="shared" si="101"/>
        <v>0</v>
      </c>
    </row>
    <row r="141" spans="2:21" ht="12.75" customHeight="1">
      <c r="B141" s="166" t="s">
        <v>392</v>
      </c>
      <c r="C141" s="166" t="s">
        <v>228</v>
      </c>
      <c r="D141" s="166" t="s">
        <v>579</v>
      </c>
      <c r="E141" s="59" t="s">
        <v>515</v>
      </c>
      <c r="F141" s="59"/>
      <c r="G141" s="65">
        <f>G142</f>
        <v>3400</v>
      </c>
      <c r="H141" s="69"/>
      <c r="I141" s="65">
        <f>I142</f>
        <v>3400</v>
      </c>
      <c r="J141" s="65">
        <f>J142</f>
        <v>3400</v>
      </c>
      <c r="K141" s="69"/>
      <c r="L141" s="65">
        <f>L142</f>
        <v>3400</v>
      </c>
      <c r="M141" s="65">
        <f>M142</f>
        <v>3400</v>
      </c>
      <c r="N141" s="69"/>
      <c r="O141" s="65">
        <f>O142</f>
        <v>3400</v>
      </c>
      <c r="P141" s="65">
        <f>P142</f>
        <v>1444.8953999999999</v>
      </c>
      <c r="Q141" s="69"/>
      <c r="R141" s="65">
        <f>R142</f>
        <v>1444.8953999999999</v>
      </c>
      <c r="S141" s="70">
        <f t="shared" si="104"/>
        <v>42.49692352941176</v>
      </c>
      <c r="T141" s="70"/>
      <c r="U141" s="70">
        <f t="shared" si="101"/>
        <v>42.49692352941176</v>
      </c>
    </row>
    <row r="142" spans="2:21" ht="31.2">
      <c r="B142" s="166"/>
      <c r="C142" s="166"/>
      <c r="D142" s="166"/>
      <c r="E142" s="59" t="s">
        <v>195</v>
      </c>
      <c r="F142" s="59"/>
      <c r="G142" s="65">
        <f>G143+G144+G145</f>
        <v>3400</v>
      </c>
      <c r="H142" s="69"/>
      <c r="I142" s="65">
        <f>I143+I144+I145</f>
        <v>3400</v>
      </c>
      <c r="J142" s="65">
        <f>J143+J144+J145</f>
        <v>3400</v>
      </c>
      <c r="K142" s="69"/>
      <c r="L142" s="65">
        <f>L143+L144+L145</f>
        <v>3400</v>
      </c>
      <c r="M142" s="65">
        <f>M143+M144+M145</f>
        <v>3400</v>
      </c>
      <c r="N142" s="69"/>
      <c r="O142" s="65">
        <f>O143+O144+O145</f>
        <v>3400</v>
      </c>
      <c r="P142" s="65">
        <f>P143+P144+P145</f>
        <v>1444.8953999999999</v>
      </c>
      <c r="Q142" s="69"/>
      <c r="R142" s="65">
        <f>R143+R144+R145</f>
        <v>1444.8953999999999</v>
      </c>
      <c r="S142" s="70">
        <f t="shared" si="104"/>
        <v>42.49692352941176</v>
      </c>
      <c r="T142" s="70"/>
      <c r="U142" s="70">
        <f t="shared" si="101"/>
        <v>42.49692352941176</v>
      </c>
    </row>
    <row r="143" spans="2:21" ht="15.6">
      <c r="B143" s="166"/>
      <c r="C143" s="166"/>
      <c r="D143" s="166"/>
      <c r="E143" s="64"/>
      <c r="F143" s="64" t="s">
        <v>529</v>
      </c>
      <c r="G143" s="65">
        <f>H143+I143</f>
        <v>2500</v>
      </c>
      <c r="H143" s="69"/>
      <c r="I143" s="65">
        <v>2500</v>
      </c>
      <c r="J143" s="65">
        <f>K143+L143</f>
        <v>2500</v>
      </c>
      <c r="K143" s="69"/>
      <c r="L143" s="65">
        <v>2500</v>
      </c>
      <c r="M143" s="65">
        <f>N143+O143</f>
        <v>2500</v>
      </c>
      <c r="N143" s="69"/>
      <c r="O143" s="65">
        <v>2500</v>
      </c>
      <c r="P143" s="65">
        <f>Q143+R143</f>
        <v>545.65539999999999</v>
      </c>
      <c r="Q143" s="69"/>
      <c r="R143" s="65">
        <v>545.65539999999999</v>
      </c>
      <c r="S143" s="70">
        <f t="shared" si="104"/>
        <v>21.826215999999999</v>
      </c>
      <c r="T143" s="70"/>
      <c r="U143" s="70">
        <f t="shared" si="101"/>
        <v>21.826215999999999</v>
      </c>
    </row>
    <row r="144" spans="2:21" ht="15.6">
      <c r="B144" s="166"/>
      <c r="C144" s="166"/>
      <c r="D144" s="166"/>
      <c r="E144" s="64"/>
      <c r="F144" s="64" t="s">
        <v>530</v>
      </c>
      <c r="G144" s="65">
        <f>H144+I144</f>
        <v>600</v>
      </c>
      <c r="H144" s="69"/>
      <c r="I144" s="65">
        <v>600</v>
      </c>
      <c r="J144" s="65">
        <f>K144+L144</f>
        <v>600</v>
      </c>
      <c r="K144" s="69"/>
      <c r="L144" s="65">
        <v>600</v>
      </c>
      <c r="M144" s="65">
        <f>N144+O144</f>
        <v>600</v>
      </c>
      <c r="N144" s="69"/>
      <c r="O144" s="65">
        <v>600</v>
      </c>
      <c r="P144" s="65">
        <f>Q144+R144</f>
        <v>599.24</v>
      </c>
      <c r="Q144" s="69"/>
      <c r="R144" s="65">
        <v>599.24</v>
      </c>
      <c r="S144" s="70">
        <f t="shared" si="104"/>
        <v>99.873333333333335</v>
      </c>
      <c r="T144" s="70"/>
      <c r="U144" s="70">
        <f t="shared" si="101"/>
        <v>99.873333333333335</v>
      </c>
    </row>
    <row r="145" spans="2:21" ht="15.6">
      <c r="B145" s="166"/>
      <c r="C145" s="166"/>
      <c r="D145" s="166"/>
      <c r="E145" s="64"/>
      <c r="F145" s="64" t="s">
        <v>531</v>
      </c>
      <c r="G145" s="65">
        <f>H145+I145</f>
        <v>300</v>
      </c>
      <c r="H145" s="69"/>
      <c r="I145" s="65">
        <v>300</v>
      </c>
      <c r="J145" s="65">
        <f>K145+L145</f>
        <v>300</v>
      </c>
      <c r="K145" s="69"/>
      <c r="L145" s="65">
        <v>300</v>
      </c>
      <c r="M145" s="65">
        <f>N145+O145</f>
        <v>300</v>
      </c>
      <c r="N145" s="69"/>
      <c r="O145" s="65">
        <v>300</v>
      </c>
      <c r="P145" s="65">
        <f>Q145+R145</f>
        <v>300</v>
      </c>
      <c r="Q145" s="69"/>
      <c r="R145" s="65">
        <v>300</v>
      </c>
      <c r="S145" s="70">
        <f t="shared" si="104"/>
        <v>100</v>
      </c>
      <c r="T145" s="70"/>
      <c r="U145" s="70">
        <f t="shared" si="101"/>
        <v>100</v>
      </c>
    </row>
    <row r="146" spans="2:21" ht="12.75" customHeight="1">
      <c r="B146" s="166" t="s">
        <v>399</v>
      </c>
      <c r="C146" s="166" t="s">
        <v>231</v>
      </c>
      <c r="D146" s="166" t="s">
        <v>580</v>
      </c>
      <c r="E146" s="59" t="s">
        <v>515</v>
      </c>
      <c r="F146" s="59"/>
      <c r="G146" s="65">
        <v>1402</v>
      </c>
      <c r="H146" s="65">
        <v>1300</v>
      </c>
      <c r="I146" s="65">
        <v>102</v>
      </c>
      <c r="J146" s="65">
        <v>1402</v>
      </c>
      <c r="K146" s="65">
        <v>1300</v>
      </c>
      <c r="L146" s="65">
        <v>102</v>
      </c>
      <c r="M146" s="65">
        <v>1402</v>
      </c>
      <c r="N146" s="65">
        <v>1300</v>
      </c>
      <c r="O146" s="65">
        <v>102</v>
      </c>
      <c r="P146" s="65">
        <v>1402</v>
      </c>
      <c r="Q146" s="65">
        <v>1300</v>
      </c>
      <c r="R146" s="65">
        <v>102</v>
      </c>
      <c r="S146" s="65">
        <v>100</v>
      </c>
      <c r="T146" s="65">
        <v>100</v>
      </c>
      <c r="U146" s="65">
        <v>100</v>
      </c>
    </row>
    <row r="147" spans="2:21" ht="31.2">
      <c r="B147" s="166"/>
      <c r="C147" s="166"/>
      <c r="D147" s="166"/>
      <c r="E147" s="59" t="s">
        <v>195</v>
      </c>
      <c r="F147" s="59"/>
      <c r="G147" s="65">
        <v>1402</v>
      </c>
      <c r="H147" s="65">
        <v>1300</v>
      </c>
      <c r="I147" s="65">
        <v>102</v>
      </c>
      <c r="J147" s="65">
        <v>1402</v>
      </c>
      <c r="K147" s="65">
        <v>1300</v>
      </c>
      <c r="L147" s="65">
        <v>102</v>
      </c>
      <c r="M147" s="65">
        <v>1402</v>
      </c>
      <c r="N147" s="65">
        <v>1300</v>
      </c>
      <c r="O147" s="65">
        <v>102</v>
      </c>
      <c r="P147" s="65">
        <v>1402</v>
      </c>
      <c r="Q147" s="65">
        <v>1300</v>
      </c>
      <c r="R147" s="65">
        <v>102</v>
      </c>
      <c r="S147" s="65">
        <v>100</v>
      </c>
      <c r="T147" s="65">
        <v>100</v>
      </c>
      <c r="U147" s="65">
        <v>100</v>
      </c>
    </row>
    <row r="148" spans="2:21" ht="15.6">
      <c r="B148" s="166"/>
      <c r="C148" s="166"/>
      <c r="D148" s="166"/>
      <c r="E148" s="64"/>
      <c r="F148" s="64" t="s">
        <v>532</v>
      </c>
      <c r="G148" s="65">
        <v>1300</v>
      </c>
      <c r="H148" s="65">
        <v>1300</v>
      </c>
      <c r="I148" s="69"/>
      <c r="J148" s="65">
        <v>1300</v>
      </c>
      <c r="K148" s="65">
        <v>1300</v>
      </c>
      <c r="L148" s="69"/>
      <c r="M148" s="65">
        <v>1300</v>
      </c>
      <c r="N148" s="65">
        <v>1300</v>
      </c>
      <c r="O148" s="69"/>
      <c r="P148" s="65">
        <v>1300</v>
      </c>
      <c r="Q148" s="65">
        <v>1300</v>
      </c>
      <c r="R148" s="69"/>
      <c r="S148" s="65">
        <v>100</v>
      </c>
      <c r="T148" s="65">
        <v>100</v>
      </c>
      <c r="U148" s="69"/>
    </row>
    <row r="149" spans="2:21" ht="15.6">
      <c r="B149" s="166"/>
      <c r="C149" s="166"/>
      <c r="D149" s="166"/>
      <c r="E149" s="64"/>
      <c r="F149" s="64" t="s">
        <v>533</v>
      </c>
      <c r="G149" s="65">
        <v>102</v>
      </c>
      <c r="H149" s="69"/>
      <c r="I149" s="65">
        <v>102</v>
      </c>
      <c r="J149" s="65">
        <v>102</v>
      </c>
      <c r="K149" s="69"/>
      <c r="L149" s="65">
        <v>102</v>
      </c>
      <c r="M149" s="65">
        <v>102</v>
      </c>
      <c r="N149" s="69"/>
      <c r="O149" s="65">
        <v>102</v>
      </c>
      <c r="P149" s="65">
        <v>102</v>
      </c>
      <c r="Q149" s="69"/>
      <c r="R149" s="65">
        <v>102</v>
      </c>
      <c r="S149" s="65">
        <v>100</v>
      </c>
      <c r="T149" s="69"/>
      <c r="U149" s="65">
        <v>100</v>
      </c>
    </row>
    <row r="150" spans="2:21" ht="12.75" customHeight="1">
      <c r="B150" s="165" t="s">
        <v>232</v>
      </c>
      <c r="C150" s="165" t="s">
        <v>65</v>
      </c>
      <c r="D150" s="165" t="s">
        <v>567</v>
      </c>
      <c r="E150" s="59" t="s">
        <v>515</v>
      </c>
      <c r="F150" s="59"/>
      <c r="G150" s="65">
        <f t="shared" ref="G150:R150" si="107">G154</f>
        <v>288524.79999999999</v>
      </c>
      <c r="H150" s="65">
        <f t="shared" si="107"/>
        <v>0</v>
      </c>
      <c r="I150" s="65">
        <f t="shared" si="107"/>
        <v>288524.79999999999</v>
      </c>
      <c r="J150" s="65">
        <f t="shared" si="107"/>
        <v>288524.79999999999</v>
      </c>
      <c r="K150" s="65">
        <f t="shared" si="107"/>
        <v>0</v>
      </c>
      <c r="L150" s="65">
        <f t="shared" si="107"/>
        <v>288524.79999999999</v>
      </c>
      <c r="M150" s="65">
        <f t="shared" si="107"/>
        <v>288524.79999999999</v>
      </c>
      <c r="N150" s="65">
        <f t="shared" si="107"/>
        <v>0</v>
      </c>
      <c r="O150" s="65">
        <f t="shared" si="107"/>
        <v>288524.79999999999</v>
      </c>
      <c r="P150" s="65">
        <f t="shared" si="107"/>
        <v>287970.28642999998</v>
      </c>
      <c r="Q150" s="65">
        <f t="shared" si="107"/>
        <v>0</v>
      </c>
      <c r="R150" s="65">
        <f t="shared" si="107"/>
        <v>287970.28642999998</v>
      </c>
      <c r="S150" s="70">
        <f t="shared" ref="S150:S185" si="108">R150/O150*100</f>
        <v>99.807810777444431</v>
      </c>
      <c r="T150" s="70"/>
      <c r="U150" s="70">
        <f t="shared" ref="U150:U190" si="109">R150/O150*100</f>
        <v>99.807810777444431</v>
      </c>
    </row>
    <row r="151" spans="2:21" ht="31.2">
      <c r="B151" s="165"/>
      <c r="C151" s="165"/>
      <c r="D151" s="165"/>
      <c r="E151" s="59" t="s">
        <v>195</v>
      </c>
      <c r="F151" s="59"/>
      <c r="G151" s="65">
        <f t="shared" ref="G151:R151" si="110">G155</f>
        <v>288524.79999999999</v>
      </c>
      <c r="H151" s="65">
        <f t="shared" si="110"/>
        <v>0</v>
      </c>
      <c r="I151" s="65">
        <f t="shared" si="110"/>
        <v>288524.79999999999</v>
      </c>
      <c r="J151" s="65">
        <f t="shared" si="110"/>
        <v>288524.79999999999</v>
      </c>
      <c r="K151" s="65">
        <f t="shared" si="110"/>
        <v>0</v>
      </c>
      <c r="L151" s="65">
        <f t="shared" si="110"/>
        <v>288524.79999999999</v>
      </c>
      <c r="M151" s="65">
        <f t="shared" si="110"/>
        <v>288524.79999999999</v>
      </c>
      <c r="N151" s="65">
        <f t="shared" si="110"/>
        <v>0</v>
      </c>
      <c r="O151" s="65">
        <f t="shared" si="110"/>
        <v>288524.79999999999</v>
      </c>
      <c r="P151" s="65">
        <f t="shared" si="110"/>
        <v>287970.28642999998</v>
      </c>
      <c r="Q151" s="65">
        <f t="shared" si="110"/>
        <v>0</v>
      </c>
      <c r="R151" s="65">
        <f t="shared" si="110"/>
        <v>287970.28642999998</v>
      </c>
      <c r="S151" s="70">
        <f t="shared" si="108"/>
        <v>99.807810777444431</v>
      </c>
      <c r="T151" s="70"/>
      <c r="U151" s="70">
        <f t="shared" si="109"/>
        <v>99.807810777444431</v>
      </c>
    </row>
    <row r="152" spans="2:21" ht="15.6">
      <c r="B152" s="165"/>
      <c r="C152" s="165"/>
      <c r="D152" s="165"/>
      <c r="E152" s="64"/>
      <c r="F152" s="64" t="s">
        <v>516</v>
      </c>
      <c r="G152" s="65">
        <f t="shared" ref="G152:R152" si="111">G156</f>
        <v>284954.8</v>
      </c>
      <c r="H152" s="65">
        <f t="shared" si="111"/>
        <v>0</v>
      </c>
      <c r="I152" s="65">
        <f t="shared" si="111"/>
        <v>284954.8</v>
      </c>
      <c r="J152" s="65">
        <f t="shared" si="111"/>
        <v>284954.8</v>
      </c>
      <c r="K152" s="65">
        <f t="shared" si="111"/>
        <v>0</v>
      </c>
      <c r="L152" s="65">
        <f t="shared" si="111"/>
        <v>284954.8</v>
      </c>
      <c r="M152" s="65">
        <f t="shared" si="111"/>
        <v>284954.8</v>
      </c>
      <c r="N152" s="65">
        <f t="shared" si="111"/>
        <v>0</v>
      </c>
      <c r="O152" s="65">
        <f t="shared" si="111"/>
        <v>284954.8</v>
      </c>
      <c r="P152" s="65">
        <f t="shared" si="111"/>
        <v>284400.28642999998</v>
      </c>
      <c r="Q152" s="65">
        <f t="shared" si="111"/>
        <v>0</v>
      </c>
      <c r="R152" s="65">
        <f t="shared" si="111"/>
        <v>284400.28642999998</v>
      </c>
      <c r="S152" s="70">
        <f t="shared" si="108"/>
        <v>99.805402972681975</v>
      </c>
      <c r="T152" s="70"/>
      <c r="U152" s="70">
        <f t="shared" si="109"/>
        <v>99.805402972681975</v>
      </c>
    </row>
    <row r="153" spans="2:21" ht="15.6">
      <c r="B153" s="165"/>
      <c r="C153" s="165"/>
      <c r="D153" s="165"/>
      <c r="E153" s="64"/>
      <c r="F153" s="64" t="s">
        <v>518</v>
      </c>
      <c r="G153" s="65">
        <f t="shared" ref="G153:R153" si="112">G157</f>
        <v>3570</v>
      </c>
      <c r="H153" s="65">
        <f t="shared" si="112"/>
        <v>0</v>
      </c>
      <c r="I153" s="65">
        <f t="shared" si="112"/>
        <v>3570</v>
      </c>
      <c r="J153" s="65">
        <f t="shared" si="112"/>
        <v>3570</v>
      </c>
      <c r="K153" s="65">
        <f t="shared" si="112"/>
        <v>0</v>
      </c>
      <c r="L153" s="65">
        <f t="shared" si="112"/>
        <v>3570</v>
      </c>
      <c r="M153" s="65">
        <f t="shared" si="112"/>
        <v>3570</v>
      </c>
      <c r="N153" s="65">
        <f t="shared" si="112"/>
        <v>0</v>
      </c>
      <c r="O153" s="65">
        <f t="shared" si="112"/>
        <v>3570</v>
      </c>
      <c r="P153" s="65">
        <f t="shared" si="112"/>
        <v>3570</v>
      </c>
      <c r="Q153" s="65">
        <f t="shared" si="112"/>
        <v>0</v>
      </c>
      <c r="R153" s="65">
        <f t="shared" si="112"/>
        <v>3570</v>
      </c>
      <c r="S153" s="70">
        <f t="shared" si="108"/>
        <v>100</v>
      </c>
      <c r="T153" s="70"/>
      <c r="U153" s="70">
        <f t="shared" si="109"/>
        <v>100</v>
      </c>
    </row>
    <row r="154" spans="2:21" ht="12.75" customHeight="1">
      <c r="B154" s="165" t="s">
        <v>234</v>
      </c>
      <c r="C154" s="165" t="s">
        <v>67</v>
      </c>
      <c r="D154" s="165" t="s">
        <v>581</v>
      </c>
      <c r="E154" s="59" t="s">
        <v>515</v>
      </c>
      <c r="F154" s="59"/>
      <c r="G154" s="65">
        <f t="shared" ref="G154:R154" si="113">G155</f>
        <v>288524.79999999999</v>
      </c>
      <c r="H154" s="65">
        <f t="shared" si="113"/>
        <v>0</v>
      </c>
      <c r="I154" s="65">
        <f t="shared" si="113"/>
        <v>288524.79999999999</v>
      </c>
      <c r="J154" s="65">
        <f t="shared" si="113"/>
        <v>288524.79999999999</v>
      </c>
      <c r="K154" s="65">
        <f t="shared" si="113"/>
        <v>0</v>
      </c>
      <c r="L154" s="65">
        <f t="shared" si="113"/>
        <v>288524.79999999999</v>
      </c>
      <c r="M154" s="65">
        <f t="shared" si="113"/>
        <v>288524.79999999999</v>
      </c>
      <c r="N154" s="65">
        <f t="shared" si="113"/>
        <v>0</v>
      </c>
      <c r="O154" s="65">
        <f t="shared" si="113"/>
        <v>288524.79999999999</v>
      </c>
      <c r="P154" s="65">
        <f t="shared" si="113"/>
        <v>287970.28642999998</v>
      </c>
      <c r="Q154" s="65">
        <f t="shared" si="113"/>
        <v>0</v>
      </c>
      <c r="R154" s="65">
        <f t="shared" si="113"/>
        <v>287970.28642999998</v>
      </c>
      <c r="S154" s="70">
        <f t="shared" si="108"/>
        <v>99.807810777444431</v>
      </c>
      <c r="T154" s="70"/>
      <c r="U154" s="70">
        <f t="shared" si="109"/>
        <v>99.807810777444431</v>
      </c>
    </row>
    <row r="155" spans="2:21" ht="31.2">
      <c r="B155" s="165"/>
      <c r="C155" s="165"/>
      <c r="D155" s="165"/>
      <c r="E155" s="59" t="s">
        <v>195</v>
      </c>
      <c r="F155" s="59"/>
      <c r="G155" s="65">
        <f t="shared" ref="G155:R155" si="114">G156+G157</f>
        <v>288524.79999999999</v>
      </c>
      <c r="H155" s="65">
        <f t="shared" si="114"/>
        <v>0</v>
      </c>
      <c r="I155" s="65">
        <f t="shared" si="114"/>
        <v>288524.79999999999</v>
      </c>
      <c r="J155" s="65">
        <f t="shared" si="114"/>
        <v>288524.79999999999</v>
      </c>
      <c r="K155" s="65">
        <f t="shared" si="114"/>
        <v>0</v>
      </c>
      <c r="L155" s="65">
        <f t="shared" si="114"/>
        <v>288524.79999999999</v>
      </c>
      <c r="M155" s="65">
        <f t="shared" si="114"/>
        <v>288524.79999999999</v>
      </c>
      <c r="N155" s="65">
        <f t="shared" si="114"/>
        <v>0</v>
      </c>
      <c r="O155" s="65">
        <f t="shared" si="114"/>
        <v>288524.79999999999</v>
      </c>
      <c r="P155" s="65">
        <f t="shared" si="114"/>
        <v>287970.28642999998</v>
      </c>
      <c r="Q155" s="65">
        <f t="shared" si="114"/>
        <v>0</v>
      </c>
      <c r="R155" s="65">
        <f t="shared" si="114"/>
        <v>287970.28642999998</v>
      </c>
      <c r="S155" s="70">
        <f t="shared" si="108"/>
        <v>99.807810777444431</v>
      </c>
      <c r="T155" s="70"/>
      <c r="U155" s="70">
        <f t="shared" si="109"/>
        <v>99.807810777444431</v>
      </c>
    </row>
    <row r="156" spans="2:21" ht="15.6">
      <c r="B156" s="165"/>
      <c r="C156" s="165"/>
      <c r="D156" s="165"/>
      <c r="E156" s="64"/>
      <c r="F156" s="64" t="s">
        <v>516</v>
      </c>
      <c r="G156" s="65">
        <f t="shared" ref="G156:R156" si="115">G160</f>
        <v>284954.8</v>
      </c>
      <c r="H156" s="65">
        <f t="shared" si="115"/>
        <v>0</v>
      </c>
      <c r="I156" s="65">
        <f t="shared" si="115"/>
        <v>284954.8</v>
      </c>
      <c r="J156" s="65">
        <f t="shared" si="115"/>
        <v>284954.8</v>
      </c>
      <c r="K156" s="65">
        <f t="shared" si="115"/>
        <v>0</v>
      </c>
      <c r="L156" s="65">
        <f t="shared" si="115"/>
        <v>284954.8</v>
      </c>
      <c r="M156" s="65">
        <f t="shared" si="115"/>
        <v>284954.8</v>
      </c>
      <c r="N156" s="65">
        <f t="shared" si="115"/>
        <v>0</v>
      </c>
      <c r="O156" s="65">
        <f t="shared" si="115"/>
        <v>284954.8</v>
      </c>
      <c r="P156" s="65">
        <f t="shared" si="115"/>
        <v>284400.28642999998</v>
      </c>
      <c r="Q156" s="65">
        <f t="shared" si="115"/>
        <v>0</v>
      </c>
      <c r="R156" s="65">
        <f t="shared" si="115"/>
        <v>284400.28642999998</v>
      </c>
      <c r="S156" s="70">
        <f t="shared" si="108"/>
        <v>99.805402972681975</v>
      </c>
      <c r="T156" s="70"/>
      <c r="U156" s="70">
        <f t="shared" si="109"/>
        <v>99.805402972681975</v>
      </c>
    </row>
    <row r="157" spans="2:21" ht="15.6">
      <c r="B157" s="165"/>
      <c r="C157" s="165"/>
      <c r="D157" s="165"/>
      <c r="E157" s="64"/>
      <c r="F157" s="64" t="s">
        <v>518</v>
      </c>
      <c r="G157" s="65">
        <f t="shared" ref="G157:R157" si="116">G163</f>
        <v>3570</v>
      </c>
      <c r="H157" s="65">
        <f t="shared" si="116"/>
        <v>0</v>
      </c>
      <c r="I157" s="65">
        <f t="shared" si="116"/>
        <v>3570</v>
      </c>
      <c r="J157" s="65">
        <f t="shared" si="116"/>
        <v>3570</v>
      </c>
      <c r="K157" s="65">
        <f t="shared" si="116"/>
        <v>0</v>
      </c>
      <c r="L157" s="65">
        <f t="shared" si="116"/>
        <v>3570</v>
      </c>
      <c r="M157" s="65">
        <f t="shared" si="116"/>
        <v>3570</v>
      </c>
      <c r="N157" s="65">
        <f t="shared" si="116"/>
        <v>0</v>
      </c>
      <c r="O157" s="65">
        <f t="shared" si="116"/>
        <v>3570</v>
      </c>
      <c r="P157" s="65">
        <f t="shared" si="116"/>
        <v>3570</v>
      </c>
      <c r="Q157" s="65">
        <f t="shared" si="116"/>
        <v>0</v>
      </c>
      <c r="R157" s="65">
        <f t="shared" si="116"/>
        <v>3570</v>
      </c>
      <c r="S157" s="70">
        <f t="shared" si="108"/>
        <v>100</v>
      </c>
      <c r="T157" s="70"/>
      <c r="U157" s="70">
        <f t="shared" si="109"/>
        <v>100</v>
      </c>
    </row>
    <row r="158" spans="2:21" ht="12.75" customHeight="1">
      <c r="B158" s="166" t="s">
        <v>236</v>
      </c>
      <c r="C158" s="166" t="s">
        <v>237</v>
      </c>
      <c r="D158" s="166" t="s">
        <v>582</v>
      </c>
      <c r="E158" s="59" t="s">
        <v>515</v>
      </c>
      <c r="F158" s="59"/>
      <c r="G158" s="65">
        <f>G159</f>
        <v>284954.8</v>
      </c>
      <c r="H158" s="69"/>
      <c r="I158" s="65">
        <f>I159</f>
        <v>284954.8</v>
      </c>
      <c r="J158" s="65">
        <f>J159</f>
        <v>284954.8</v>
      </c>
      <c r="K158" s="69"/>
      <c r="L158" s="65">
        <f>L159</f>
        <v>284954.8</v>
      </c>
      <c r="M158" s="65">
        <f>M159</f>
        <v>284954.8</v>
      </c>
      <c r="N158" s="69"/>
      <c r="O158" s="65">
        <f>O159</f>
        <v>284954.8</v>
      </c>
      <c r="P158" s="65">
        <f>P159</f>
        <v>284400.28642999998</v>
      </c>
      <c r="Q158" s="69"/>
      <c r="R158" s="65">
        <f>R159</f>
        <v>284400.28642999998</v>
      </c>
      <c r="S158" s="70">
        <f t="shared" si="108"/>
        <v>99.805402972681975</v>
      </c>
      <c r="T158" s="70"/>
      <c r="U158" s="70">
        <f t="shared" si="109"/>
        <v>99.805402972681975</v>
      </c>
    </row>
    <row r="159" spans="2:21" ht="31.2">
      <c r="B159" s="166"/>
      <c r="C159" s="166"/>
      <c r="D159" s="166"/>
      <c r="E159" s="59" t="s">
        <v>195</v>
      </c>
      <c r="F159" s="59"/>
      <c r="G159" s="65">
        <f>G160</f>
        <v>284954.8</v>
      </c>
      <c r="H159" s="69"/>
      <c r="I159" s="65">
        <f>I160</f>
        <v>284954.8</v>
      </c>
      <c r="J159" s="65">
        <f>J160</f>
        <v>284954.8</v>
      </c>
      <c r="K159" s="69"/>
      <c r="L159" s="65">
        <f>L160</f>
        <v>284954.8</v>
      </c>
      <c r="M159" s="65">
        <f>M160</f>
        <v>284954.8</v>
      </c>
      <c r="N159" s="69"/>
      <c r="O159" s="65">
        <f>O160</f>
        <v>284954.8</v>
      </c>
      <c r="P159" s="65">
        <f>P160</f>
        <v>284400.28642999998</v>
      </c>
      <c r="Q159" s="69"/>
      <c r="R159" s="65">
        <f>R160</f>
        <v>284400.28642999998</v>
      </c>
      <c r="S159" s="70">
        <f t="shared" si="108"/>
        <v>99.805402972681975</v>
      </c>
      <c r="T159" s="70"/>
      <c r="U159" s="70">
        <f t="shared" si="109"/>
        <v>99.805402972681975</v>
      </c>
    </row>
    <row r="160" spans="2:21" ht="15.6">
      <c r="B160" s="166"/>
      <c r="C160" s="166"/>
      <c r="D160" s="166"/>
      <c r="E160" s="64"/>
      <c r="F160" s="64" t="s">
        <v>516</v>
      </c>
      <c r="G160" s="65">
        <f>H160+I160</f>
        <v>284954.8</v>
      </c>
      <c r="H160" s="69"/>
      <c r="I160" s="65">
        <v>284954.8</v>
      </c>
      <c r="J160" s="65">
        <f>K160+L160</f>
        <v>284954.8</v>
      </c>
      <c r="K160" s="69"/>
      <c r="L160" s="65">
        <v>284954.8</v>
      </c>
      <c r="M160" s="65">
        <f>N160+O160</f>
        <v>284954.8</v>
      </c>
      <c r="N160" s="69"/>
      <c r="O160" s="65">
        <v>284954.8</v>
      </c>
      <c r="P160" s="65">
        <f>Q160+R160</f>
        <v>284400.28642999998</v>
      </c>
      <c r="Q160" s="69"/>
      <c r="R160" s="65">
        <v>284400.28642999998</v>
      </c>
      <c r="S160" s="70">
        <f t="shared" si="108"/>
        <v>99.805402972681975</v>
      </c>
      <c r="T160" s="70"/>
      <c r="U160" s="70">
        <f t="shared" si="109"/>
        <v>99.805402972681975</v>
      </c>
    </row>
    <row r="161" spans="2:21" ht="12.75" customHeight="1">
      <c r="B161" s="166" t="s">
        <v>238</v>
      </c>
      <c r="C161" s="166" t="s">
        <v>239</v>
      </c>
      <c r="D161" s="166" t="s">
        <v>583</v>
      </c>
      <c r="E161" s="59" t="s">
        <v>515</v>
      </c>
      <c r="F161" s="59"/>
      <c r="G161" s="65">
        <f>G162</f>
        <v>3570</v>
      </c>
      <c r="H161" s="69"/>
      <c r="I161" s="65">
        <f>I162</f>
        <v>3570</v>
      </c>
      <c r="J161" s="65">
        <f>J162</f>
        <v>3570</v>
      </c>
      <c r="K161" s="69"/>
      <c r="L161" s="65">
        <f>L162</f>
        <v>3570</v>
      </c>
      <c r="M161" s="65">
        <f>M162</f>
        <v>3570</v>
      </c>
      <c r="N161" s="69"/>
      <c r="O161" s="65">
        <f>O162</f>
        <v>3570</v>
      </c>
      <c r="P161" s="65">
        <f>P162</f>
        <v>3570</v>
      </c>
      <c r="Q161" s="69"/>
      <c r="R161" s="65">
        <f>R162</f>
        <v>3570</v>
      </c>
      <c r="S161" s="70">
        <f t="shared" si="108"/>
        <v>100</v>
      </c>
      <c r="T161" s="70"/>
      <c r="U161" s="70">
        <f t="shared" si="109"/>
        <v>100</v>
      </c>
    </row>
    <row r="162" spans="2:21" ht="31.2">
      <c r="B162" s="166"/>
      <c r="C162" s="166"/>
      <c r="D162" s="166"/>
      <c r="E162" s="59" t="s">
        <v>195</v>
      </c>
      <c r="F162" s="59"/>
      <c r="G162" s="65">
        <f>G163</f>
        <v>3570</v>
      </c>
      <c r="H162" s="69"/>
      <c r="I162" s="65">
        <f>I163</f>
        <v>3570</v>
      </c>
      <c r="J162" s="65">
        <f>J163</f>
        <v>3570</v>
      </c>
      <c r="K162" s="69"/>
      <c r="L162" s="65">
        <f>L163</f>
        <v>3570</v>
      </c>
      <c r="M162" s="65">
        <f>M163</f>
        <v>3570</v>
      </c>
      <c r="N162" s="69"/>
      <c r="O162" s="65">
        <f>O163</f>
        <v>3570</v>
      </c>
      <c r="P162" s="65">
        <f>P163</f>
        <v>3570</v>
      </c>
      <c r="Q162" s="69"/>
      <c r="R162" s="65">
        <f>R163</f>
        <v>3570</v>
      </c>
      <c r="S162" s="70">
        <f t="shared" si="108"/>
        <v>100</v>
      </c>
      <c r="T162" s="70"/>
      <c r="U162" s="70">
        <f t="shared" si="109"/>
        <v>100</v>
      </c>
    </row>
    <row r="163" spans="2:21" ht="22.8" customHeight="1">
      <c r="B163" s="166"/>
      <c r="C163" s="166"/>
      <c r="D163" s="166"/>
      <c r="E163" s="64"/>
      <c r="F163" s="64" t="s">
        <v>518</v>
      </c>
      <c r="G163" s="65">
        <f>H163+I163</f>
        <v>3570</v>
      </c>
      <c r="H163" s="69"/>
      <c r="I163" s="65">
        <v>3570</v>
      </c>
      <c r="J163" s="65">
        <f>K163+L163</f>
        <v>3570</v>
      </c>
      <c r="K163" s="69"/>
      <c r="L163" s="65">
        <v>3570</v>
      </c>
      <c r="M163" s="65">
        <f>N163+O163</f>
        <v>3570</v>
      </c>
      <c r="N163" s="69"/>
      <c r="O163" s="65">
        <v>3570</v>
      </c>
      <c r="P163" s="65">
        <f>Q163+R163</f>
        <v>3570</v>
      </c>
      <c r="Q163" s="69"/>
      <c r="R163" s="65">
        <v>3570</v>
      </c>
      <c r="S163" s="70">
        <f t="shared" si="108"/>
        <v>100</v>
      </c>
      <c r="T163" s="70"/>
      <c r="U163" s="70">
        <f t="shared" si="109"/>
        <v>100</v>
      </c>
    </row>
    <row r="164" spans="2:21" ht="12.75" customHeight="1">
      <c r="B164" s="165" t="s">
        <v>241</v>
      </c>
      <c r="C164" s="165" t="s">
        <v>76</v>
      </c>
      <c r="D164" s="165" t="s">
        <v>567</v>
      </c>
      <c r="E164" s="59" t="s">
        <v>515</v>
      </c>
      <c r="F164" s="59"/>
      <c r="G164" s="65">
        <f t="shared" ref="G164:R164" si="117">G165</f>
        <v>50938</v>
      </c>
      <c r="H164" s="65">
        <f t="shared" si="117"/>
        <v>0</v>
      </c>
      <c r="I164" s="65">
        <f t="shared" si="117"/>
        <v>50938</v>
      </c>
      <c r="J164" s="65">
        <f t="shared" si="117"/>
        <v>51515.3</v>
      </c>
      <c r="K164" s="65">
        <f t="shared" si="117"/>
        <v>0</v>
      </c>
      <c r="L164" s="65">
        <f t="shared" si="117"/>
        <v>51515.3</v>
      </c>
      <c r="M164" s="65">
        <f t="shared" si="117"/>
        <v>51515.3</v>
      </c>
      <c r="N164" s="65">
        <f t="shared" si="117"/>
        <v>0</v>
      </c>
      <c r="O164" s="65">
        <f t="shared" si="117"/>
        <v>51515.3</v>
      </c>
      <c r="P164" s="65">
        <f t="shared" si="117"/>
        <v>50849.470250000006</v>
      </c>
      <c r="Q164" s="65">
        <f t="shared" si="117"/>
        <v>0</v>
      </c>
      <c r="R164" s="65">
        <f t="shared" si="117"/>
        <v>50849.470250000006</v>
      </c>
      <c r="S164" s="70">
        <f t="shared" si="108"/>
        <v>98.707510681292746</v>
      </c>
      <c r="T164" s="70"/>
      <c r="U164" s="70">
        <f t="shared" si="109"/>
        <v>98.707510681292746</v>
      </c>
    </row>
    <row r="165" spans="2:21" ht="31.2">
      <c r="B165" s="165"/>
      <c r="C165" s="165"/>
      <c r="D165" s="165"/>
      <c r="E165" s="59" t="s">
        <v>195</v>
      </c>
      <c r="F165" s="59"/>
      <c r="G165" s="65">
        <f t="shared" ref="G165:R165" si="118">SUM(G166:G172)</f>
        <v>50938</v>
      </c>
      <c r="H165" s="65">
        <f t="shared" si="118"/>
        <v>0</v>
      </c>
      <c r="I165" s="65">
        <f t="shared" si="118"/>
        <v>50938</v>
      </c>
      <c r="J165" s="65">
        <f t="shared" si="118"/>
        <v>51515.3</v>
      </c>
      <c r="K165" s="65">
        <f t="shared" si="118"/>
        <v>0</v>
      </c>
      <c r="L165" s="65">
        <f t="shared" si="118"/>
        <v>51515.3</v>
      </c>
      <c r="M165" s="65">
        <f t="shared" si="118"/>
        <v>51515.3</v>
      </c>
      <c r="N165" s="65">
        <f t="shared" si="118"/>
        <v>0</v>
      </c>
      <c r="O165" s="65">
        <f t="shared" si="118"/>
        <v>51515.3</v>
      </c>
      <c r="P165" s="65">
        <f t="shared" si="118"/>
        <v>50849.470250000006</v>
      </c>
      <c r="Q165" s="65">
        <f t="shared" si="118"/>
        <v>0</v>
      </c>
      <c r="R165" s="65">
        <f t="shared" si="118"/>
        <v>50849.470250000006</v>
      </c>
      <c r="S165" s="70">
        <f t="shared" si="108"/>
        <v>98.707510681292746</v>
      </c>
      <c r="T165" s="70"/>
      <c r="U165" s="70">
        <f t="shared" si="109"/>
        <v>98.707510681292746</v>
      </c>
    </row>
    <row r="166" spans="2:21" ht="15.6">
      <c r="B166" s="165"/>
      <c r="C166" s="165"/>
      <c r="D166" s="165"/>
      <c r="E166" s="64"/>
      <c r="F166" s="64" t="s">
        <v>534</v>
      </c>
      <c r="G166" s="65">
        <f t="shared" ref="G166:R166" si="119">G183</f>
        <v>15848</v>
      </c>
      <c r="H166" s="65">
        <f t="shared" si="119"/>
        <v>0</v>
      </c>
      <c r="I166" s="65">
        <f t="shared" si="119"/>
        <v>15848</v>
      </c>
      <c r="J166" s="65">
        <f t="shared" si="119"/>
        <v>15848</v>
      </c>
      <c r="K166" s="65">
        <f t="shared" si="119"/>
        <v>0</v>
      </c>
      <c r="L166" s="65">
        <f t="shared" si="119"/>
        <v>15848</v>
      </c>
      <c r="M166" s="65">
        <f t="shared" si="119"/>
        <v>15848</v>
      </c>
      <c r="N166" s="65">
        <f t="shared" si="119"/>
        <v>0</v>
      </c>
      <c r="O166" s="65">
        <f t="shared" si="119"/>
        <v>15848</v>
      </c>
      <c r="P166" s="65">
        <f t="shared" si="119"/>
        <v>15810.065000000001</v>
      </c>
      <c r="Q166" s="65">
        <f t="shared" si="119"/>
        <v>0</v>
      </c>
      <c r="R166" s="65">
        <f t="shared" si="119"/>
        <v>15810.065000000001</v>
      </c>
      <c r="S166" s="70">
        <f t="shared" si="108"/>
        <v>99.760632256436139</v>
      </c>
      <c r="T166" s="70"/>
      <c r="U166" s="70">
        <f t="shared" si="109"/>
        <v>99.760632256436139</v>
      </c>
    </row>
    <row r="167" spans="2:21" ht="15.6">
      <c r="B167" s="165"/>
      <c r="C167" s="165"/>
      <c r="D167" s="165"/>
      <c r="E167" s="64"/>
      <c r="F167" s="64" t="s">
        <v>535</v>
      </c>
      <c r="G167" s="65">
        <f t="shared" ref="G167:R167" si="120">G184</f>
        <v>5904</v>
      </c>
      <c r="H167" s="65">
        <f t="shared" si="120"/>
        <v>0</v>
      </c>
      <c r="I167" s="65">
        <f t="shared" si="120"/>
        <v>5904</v>
      </c>
      <c r="J167" s="65">
        <f t="shared" si="120"/>
        <v>5904</v>
      </c>
      <c r="K167" s="65">
        <f t="shared" si="120"/>
        <v>0</v>
      </c>
      <c r="L167" s="65">
        <f t="shared" si="120"/>
        <v>5904</v>
      </c>
      <c r="M167" s="65">
        <f t="shared" si="120"/>
        <v>5904</v>
      </c>
      <c r="N167" s="65">
        <f t="shared" si="120"/>
        <v>0</v>
      </c>
      <c r="O167" s="65">
        <f t="shared" si="120"/>
        <v>5904</v>
      </c>
      <c r="P167" s="65">
        <f t="shared" si="120"/>
        <v>5837.5836300000001</v>
      </c>
      <c r="Q167" s="65">
        <f t="shared" si="120"/>
        <v>0</v>
      </c>
      <c r="R167" s="65">
        <f t="shared" si="120"/>
        <v>5837.5836300000001</v>
      </c>
      <c r="S167" s="70">
        <f t="shared" si="108"/>
        <v>98.875061483739842</v>
      </c>
      <c r="T167" s="70"/>
      <c r="U167" s="70">
        <f t="shared" si="109"/>
        <v>98.875061483739842</v>
      </c>
    </row>
    <row r="168" spans="2:21" ht="15.6">
      <c r="B168" s="165"/>
      <c r="C168" s="165"/>
      <c r="D168" s="165"/>
      <c r="E168" s="64"/>
      <c r="F168" s="64" t="s">
        <v>536</v>
      </c>
      <c r="G168" s="65">
        <f t="shared" ref="G168:R168" si="121">G185</f>
        <v>253</v>
      </c>
      <c r="H168" s="65">
        <f t="shared" si="121"/>
        <v>0</v>
      </c>
      <c r="I168" s="65">
        <f t="shared" si="121"/>
        <v>253</v>
      </c>
      <c r="J168" s="65">
        <f t="shared" si="121"/>
        <v>253</v>
      </c>
      <c r="K168" s="65">
        <f t="shared" si="121"/>
        <v>0</v>
      </c>
      <c r="L168" s="65">
        <f t="shared" si="121"/>
        <v>253</v>
      </c>
      <c r="M168" s="65">
        <f t="shared" si="121"/>
        <v>253</v>
      </c>
      <c r="N168" s="65">
        <f t="shared" si="121"/>
        <v>0</v>
      </c>
      <c r="O168" s="65">
        <f t="shared" si="121"/>
        <v>253</v>
      </c>
      <c r="P168" s="65">
        <f t="shared" si="121"/>
        <v>252.95</v>
      </c>
      <c r="Q168" s="65">
        <f t="shared" si="121"/>
        <v>0</v>
      </c>
      <c r="R168" s="65">
        <f t="shared" si="121"/>
        <v>252.95</v>
      </c>
      <c r="S168" s="70">
        <f t="shared" si="108"/>
        <v>99.980237154150203</v>
      </c>
      <c r="T168" s="70"/>
      <c r="U168" s="70">
        <f t="shared" si="109"/>
        <v>99.980237154150203</v>
      </c>
    </row>
    <row r="169" spans="2:21" ht="15.6">
      <c r="B169" s="165"/>
      <c r="C169" s="165"/>
      <c r="D169" s="165"/>
      <c r="E169" s="64"/>
      <c r="F169" s="59" t="s">
        <v>537</v>
      </c>
      <c r="G169" s="65">
        <f t="shared" ref="G169:R169" si="122">G180</f>
        <v>60</v>
      </c>
      <c r="H169" s="65">
        <f t="shared" si="122"/>
        <v>0</v>
      </c>
      <c r="I169" s="65">
        <f t="shared" si="122"/>
        <v>60</v>
      </c>
      <c r="J169" s="65">
        <f t="shared" si="122"/>
        <v>60</v>
      </c>
      <c r="K169" s="65">
        <f t="shared" si="122"/>
        <v>0</v>
      </c>
      <c r="L169" s="65">
        <f t="shared" si="122"/>
        <v>60</v>
      </c>
      <c r="M169" s="65">
        <f t="shared" si="122"/>
        <v>60</v>
      </c>
      <c r="N169" s="65">
        <f t="shared" si="122"/>
        <v>0</v>
      </c>
      <c r="O169" s="65">
        <f t="shared" si="122"/>
        <v>60</v>
      </c>
      <c r="P169" s="65">
        <f t="shared" si="122"/>
        <v>60</v>
      </c>
      <c r="Q169" s="65">
        <f t="shared" si="122"/>
        <v>0</v>
      </c>
      <c r="R169" s="65">
        <f t="shared" si="122"/>
        <v>60</v>
      </c>
      <c r="S169" s="70">
        <f t="shared" si="108"/>
        <v>100</v>
      </c>
      <c r="T169" s="70"/>
      <c r="U169" s="70">
        <f t="shared" si="109"/>
        <v>100</v>
      </c>
    </row>
    <row r="170" spans="2:21" ht="15.6">
      <c r="B170" s="165"/>
      <c r="C170" s="165"/>
      <c r="D170" s="165"/>
      <c r="E170" s="64"/>
      <c r="F170" s="64" t="s">
        <v>548</v>
      </c>
      <c r="G170" s="65">
        <f t="shared" ref="G170:R170" si="123">G175</f>
        <v>26775</v>
      </c>
      <c r="H170" s="65">
        <f t="shared" si="123"/>
        <v>0</v>
      </c>
      <c r="I170" s="65">
        <f t="shared" si="123"/>
        <v>26775</v>
      </c>
      <c r="J170" s="65">
        <f t="shared" si="123"/>
        <v>26775</v>
      </c>
      <c r="K170" s="65">
        <f t="shared" si="123"/>
        <v>0</v>
      </c>
      <c r="L170" s="65">
        <f t="shared" si="123"/>
        <v>26775</v>
      </c>
      <c r="M170" s="65">
        <f t="shared" si="123"/>
        <v>26775</v>
      </c>
      <c r="N170" s="65">
        <f t="shared" si="123"/>
        <v>0</v>
      </c>
      <c r="O170" s="65">
        <f t="shared" si="123"/>
        <v>26775</v>
      </c>
      <c r="P170" s="65">
        <f t="shared" si="123"/>
        <v>26223.694749999999</v>
      </c>
      <c r="Q170" s="65">
        <f t="shared" si="123"/>
        <v>0</v>
      </c>
      <c r="R170" s="65">
        <f t="shared" si="123"/>
        <v>26223.694749999999</v>
      </c>
      <c r="S170" s="70">
        <f t="shared" si="108"/>
        <v>97.940970121381881</v>
      </c>
      <c r="T170" s="70"/>
      <c r="U170" s="70">
        <f t="shared" si="109"/>
        <v>97.940970121381881</v>
      </c>
    </row>
    <row r="171" spans="2:21" ht="15.6">
      <c r="B171" s="165"/>
      <c r="C171" s="165"/>
      <c r="D171" s="165"/>
      <c r="E171" s="64"/>
      <c r="F171" s="64" t="s">
        <v>549</v>
      </c>
      <c r="G171" s="65">
        <f t="shared" ref="G171:R171" si="124">G176</f>
        <v>2098</v>
      </c>
      <c r="H171" s="65">
        <f t="shared" si="124"/>
        <v>0</v>
      </c>
      <c r="I171" s="65">
        <f t="shared" si="124"/>
        <v>2098</v>
      </c>
      <c r="J171" s="65">
        <f t="shared" si="124"/>
        <v>2098</v>
      </c>
      <c r="K171" s="65">
        <f t="shared" si="124"/>
        <v>0</v>
      </c>
      <c r="L171" s="65">
        <f t="shared" si="124"/>
        <v>2098</v>
      </c>
      <c r="M171" s="65">
        <f t="shared" si="124"/>
        <v>2098</v>
      </c>
      <c r="N171" s="65">
        <f t="shared" si="124"/>
        <v>0</v>
      </c>
      <c r="O171" s="65">
        <f t="shared" si="124"/>
        <v>2098</v>
      </c>
      <c r="P171" s="65">
        <f t="shared" si="124"/>
        <v>2087.8768700000001</v>
      </c>
      <c r="Q171" s="65">
        <f t="shared" si="124"/>
        <v>0</v>
      </c>
      <c r="R171" s="65">
        <f t="shared" si="124"/>
        <v>2087.8768700000001</v>
      </c>
      <c r="S171" s="70">
        <f t="shared" si="108"/>
        <v>99.517486653956155</v>
      </c>
      <c r="T171" s="70"/>
      <c r="U171" s="70">
        <f t="shared" si="109"/>
        <v>99.517486653956155</v>
      </c>
    </row>
    <row r="172" spans="2:21" ht="15.6">
      <c r="B172" s="165"/>
      <c r="C172" s="165"/>
      <c r="D172" s="165"/>
      <c r="E172" s="64"/>
      <c r="F172" s="64" t="s">
        <v>550</v>
      </c>
      <c r="G172" s="65">
        <f t="shared" ref="G172:R172" si="125">G177</f>
        <v>0</v>
      </c>
      <c r="H172" s="65">
        <f t="shared" si="125"/>
        <v>0</v>
      </c>
      <c r="I172" s="65">
        <f t="shared" si="125"/>
        <v>0</v>
      </c>
      <c r="J172" s="65">
        <f t="shared" si="125"/>
        <v>577.29999999999995</v>
      </c>
      <c r="K172" s="65">
        <f t="shared" si="125"/>
        <v>0</v>
      </c>
      <c r="L172" s="65">
        <f t="shared" si="125"/>
        <v>577.29999999999995</v>
      </c>
      <c r="M172" s="65">
        <f t="shared" si="125"/>
        <v>577.29999999999995</v>
      </c>
      <c r="N172" s="65">
        <f t="shared" si="125"/>
        <v>0</v>
      </c>
      <c r="O172" s="65">
        <f t="shared" si="125"/>
        <v>577.29999999999995</v>
      </c>
      <c r="P172" s="65">
        <f t="shared" si="125"/>
        <v>577.29999999999995</v>
      </c>
      <c r="Q172" s="65">
        <f t="shared" si="125"/>
        <v>0</v>
      </c>
      <c r="R172" s="65">
        <f t="shared" si="125"/>
        <v>577.29999999999995</v>
      </c>
      <c r="S172" s="70">
        <f t="shared" si="108"/>
        <v>100</v>
      </c>
      <c r="T172" s="70"/>
      <c r="U172" s="70">
        <f t="shared" si="109"/>
        <v>100</v>
      </c>
    </row>
    <row r="173" spans="2:21" ht="12.75" customHeight="1">
      <c r="B173" s="166" t="s">
        <v>413</v>
      </c>
      <c r="C173" s="166" t="s">
        <v>78</v>
      </c>
      <c r="D173" s="166" t="s">
        <v>584</v>
      </c>
      <c r="E173" s="59" t="s">
        <v>515</v>
      </c>
      <c r="F173" s="59"/>
      <c r="G173" s="65">
        <f t="shared" ref="G173:R173" si="126">G174</f>
        <v>28873</v>
      </c>
      <c r="H173" s="65">
        <f t="shared" si="126"/>
        <v>0</v>
      </c>
      <c r="I173" s="65">
        <f t="shared" si="126"/>
        <v>28873</v>
      </c>
      <c r="J173" s="65">
        <f t="shared" si="126"/>
        <v>29450.3</v>
      </c>
      <c r="K173" s="65">
        <f t="shared" si="126"/>
        <v>0</v>
      </c>
      <c r="L173" s="65">
        <f t="shared" si="126"/>
        <v>29450.3</v>
      </c>
      <c r="M173" s="65">
        <f t="shared" si="126"/>
        <v>29450.3</v>
      </c>
      <c r="N173" s="65">
        <f t="shared" si="126"/>
        <v>0</v>
      </c>
      <c r="O173" s="65">
        <f t="shared" si="126"/>
        <v>29450.3</v>
      </c>
      <c r="P173" s="65">
        <f t="shared" si="126"/>
        <v>28888.871619999998</v>
      </c>
      <c r="Q173" s="65">
        <f t="shared" si="126"/>
        <v>0</v>
      </c>
      <c r="R173" s="65">
        <f t="shared" si="126"/>
        <v>28888.871619999998</v>
      </c>
      <c r="S173" s="70">
        <f t="shared" si="108"/>
        <v>98.093641219274502</v>
      </c>
      <c r="T173" s="70"/>
      <c r="U173" s="70">
        <f t="shared" si="109"/>
        <v>98.093641219274502</v>
      </c>
    </row>
    <row r="174" spans="2:21" ht="31.2">
      <c r="B174" s="166"/>
      <c r="C174" s="166"/>
      <c r="D174" s="166"/>
      <c r="E174" s="59" t="s">
        <v>195</v>
      </c>
      <c r="F174" s="59"/>
      <c r="G174" s="65">
        <f t="shared" ref="G174:R174" si="127">G175+G176+G177</f>
        <v>28873</v>
      </c>
      <c r="H174" s="65">
        <f t="shared" si="127"/>
        <v>0</v>
      </c>
      <c r="I174" s="65">
        <f t="shared" si="127"/>
        <v>28873</v>
      </c>
      <c r="J174" s="65">
        <f t="shared" si="127"/>
        <v>29450.3</v>
      </c>
      <c r="K174" s="65">
        <f t="shared" si="127"/>
        <v>0</v>
      </c>
      <c r="L174" s="65">
        <f t="shared" si="127"/>
        <v>29450.3</v>
      </c>
      <c r="M174" s="65">
        <f t="shared" si="127"/>
        <v>29450.3</v>
      </c>
      <c r="N174" s="65">
        <f t="shared" si="127"/>
        <v>0</v>
      </c>
      <c r="O174" s="65">
        <f t="shared" si="127"/>
        <v>29450.3</v>
      </c>
      <c r="P174" s="65">
        <f t="shared" si="127"/>
        <v>28888.871619999998</v>
      </c>
      <c r="Q174" s="65">
        <f t="shared" si="127"/>
        <v>0</v>
      </c>
      <c r="R174" s="65">
        <f t="shared" si="127"/>
        <v>28888.871619999998</v>
      </c>
      <c r="S174" s="70">
        <f t="shared" si="108"/>
        <v>98.093641219274502</v>
      </c>
      <c r="T174" s="70"/>
      <c r="U174" s="70">
        <f t="shared" si="109"/>
        <v>98.093641219274502</v>
      </c>
    </row>
    <row r="175" spans="2:21" ht="15.6">
      <c r="B175" s="166"/>
      <c r="C175" s="166"/>
      <c r="D175" s="166"/>
      <c r="E175" s="64"/>
      <c r="F175" s="64" t="s">
        <v>548</v>
      </c>
      <c r="G175" s="65">
        <f>H175+I175</f>
        <v>26775</v>
      </c>
      <c r="H175" s="69"/>
      <c r="I175" s="65">
        <v>26775</v>
      </c>
      <c r="J175" s="65">
        <f>K175+L175</f>
        <v>26775</v>
      </c>
      <c r="K175" s="69"/>
      <c r="L175" s="65">
        <v>26775</v>
      </c>
      <c r="M175" s="65">
        <f>N175+O175</f>
        <v>26775</v>
      </c>
      <c r="N175" s="69"/>
      <c r="O175" s="65">
        <v>26775</v>
      </c>
      <c r="P175" s="65">
        <f>Q175+R175</f>
        <v>26223.694749999999</v>
      </c>
      <c r="Q175" s="69"/>
      <c r="R175" s="65">
        <v>26223.694749999999</v>
      </c>
      <c r="S175" s="70">
        <f t="shared" si="108"/>
        <v>97.940970121381881</v>
      </c>
      <c r="T175" s="70"/>
      <c r="U175" s="70">
        <f t="shared" si="109"/>
        <v>97.940970121381881</v>
      </c>
    </row>
    <row r="176" spans="2:21" ht="15.6">
      <c r="B176" s="166"/>
      <c r="C176" s="166"/>
      <c r="D176" s="166"/>
      <c r="E176" s="64"/>
      <c r="F176" s="64" t="s">
        <v>549</v>
      </c>
      <c r="G176" s="65">
        <f>H176+I176</f>
        <v>2098</v>
      </c>
      <c r="H176" s="69"/>
      <c r="I176" s="65">
        <v>2098</v>
      </c>
      <c r="J176" s="65">
        <f>K176+L176</f>
        <v>2098</v>
      </c>
      <c r="K176" s="69"/>
      <c r="L176" s="65">
        <v>2098</v>
      </c>
      <c r="M176" s="65">
        <f>N176+O176</f>
        <v>2098</v>
      </c>
      <c r="N176" s="69"/>
      <c r="O176" s="65">
        <v>2098</v>
      </c>
      <c r="P176" s="65">
        <f>Q176+R176</f>
        <v>2087.8768700000001</v>
      </c>
      <c r="Q176" s="69"/>
      <c r="R176" s="65">
        <v>2087.8768700000001</v>
      </c>
      <c r="S176" s="70">
        <f t="shared" si="108"/>
        <v>99.517486653956155</v>
      </c>
      <c r="T176" s="70"/>
      <c r="U176" s="70">
        <f t="shared" si="109"/>
        <v>99.517486653956155</v>
      </c>
    </row>
    <row r="177" spans="2:21" ht="15.6">
      <c r="B177" s="166"/>
      <c r="C177" s="166"/>
      <c r="D177" s="166"/>
      <c r="E177" s="64"/>
      <c r="F177" s="64" t="s">
        <v>550</v>
      </c>
      <c r="G177" s="65">
        <f>H177+I177</f>
        <v>0</v>
      </c>
      <c r="H177" s="69"/>
      <c r="I177" s="65"/>
      <c r="J177" s="65">
        <f>K177+L177</f>
        <v>577.29999999999995</v>
      </c>
      <c r="K177" s="69"/>
      <c r="L177" s="65">
        <v>577.29999999999995</v>
      </c>
      <c r="M177" s="65">
        <f>N177+O177</f>
        <v>577.29999999999995</v>
      </c>
      <c r="N177" s="69"/>
      <c r="O177" s="65">
        <v>577.29999999999995</v>
      </c>
      <c r="P177" s="65">
        <f>Q177+R177</f>
        <v>577.29999999999995</v>
      </c>
      <c r="Q177" s="69"/>
      <c r="R177" s="65">
        <v>577.29999999999995</v>
      </c>
      <c r="S177" s="70">
        <f t="shared" si="108"/>
        <v>100</v>
      </c>
      <c r="T177" s="70"/>
      <c r="U177" s="70">
        <f t="shared" si="109"/>
        <v>100</v>
      </c>
    </row>
    <row r="178" spans="2:21" ht="156" customHeight="1">
      <c r="B178" s="166" t="s">
        <v>417</v>
      </c>
      <c r="C178" s="166" t="s">
        <v>90</v>
      </c>
      <c r="D178" s="166" t="s">
        <v>585</v>
      </c>
      <c r="E178" s="59" t="s">
        <v>515</v>
      </c>
      <c r="F178" s="59"/>
      <c r="G178" s="65">
        <f t="shared" ref="G178:R179" si="128">G179</f>
        <v>60</v>
      </c>
      <c r="H178" s="65">
        <f t="shared" si="128"/>
        <v>0</v>
      </c>
      <c r="I178" s="65">
        <f t="shared" si="128"/>
        <v>60</v>
      </c>
      <c r="J178" s="65">
        <f t="shared" si="128"/>
        <v>60</v>
      </c>
      <c r="K178" s="65">
        <f t="shared" si="128"/>
        <v>0</v>
      </c>
      <c r="L178" s="65">
        <f t="shared" si="128"/>
        <v>60</v>
      </c>
      <c r="M178" s="65">
        <f t="shared" si="128"/>
        <v>60</v>
      </c>
      <c r="N178" s="65">
        <f t="shared" si="128"/>
        <v>0</v>
      </c>
      <c r="O178" s="65">
        <f t="shared" si="128"/>
        <v>60</v>
      </c>
      <c r="P178" s="65">
        <f t="shared" si="128"/>
        <v>60</v>
      </c>
      <c r="Q178" s="65">
        <f t="shared" si="128"/>
        <v>0</v>
      </c>
      <c r="R178" s="65">
        <f t="shared" si="128"/>
        <v>60</v>
      </c>
      <c r="S178" s="70">
        <f t="shared" si="108"/>
        <v>100</v>
      </c>
      <c r="T178" s="70"/>
      <c r="U178" s="70">
        <f t="shared" si="109"/>
        <v>100</v>
      </c>
    </row>
    <row r="179" spans="2:21" ht="31.2">
      <c r="B179" s="166"/>
      <c r="C179" s="166"/>
      <c r="D179" s="166"/>
      <c r="E179" s="59" t="s">
        <v>195</v>
      </c>
      <c r="F179" s="59"/>
      <c r="G179" s="65">
        <f t="shared" si="128"/>
        <v>60</v>
      </c>
      <c r="H179" s="65">
        <f t="shared" si="128"/>
        <v>0</v>
      </c>
      <c r="I179" s="65">
        <f t="shared" si="128"/>
        <v>60</v>
      </c>
      <c r="J179" s="65">
        <f t="shared" si="128"/>
        <v>60</v>
      </c>
      <c r="K179" s="65">
        <f t="shared" si="128"/>
        <v>0</v>
      </c>
      <c r="L179" s="65">
        <f t="shared" si="128"/>
        <v>60</v>
      </c>
      <c r="M179" s="65">
        <f t="shared" si="128"/>
        <v>60</v>
      </c>
      <c r="N179" s="65">
        <f t="shared" si="128"/>
        <v>0</v>
      </c>
      <c r="O179" s="65">
        <f t="shared" si="128"/>
        <v>60</v>
      </c>
      <c r="P179" s="65">
        <f t="shared" si="128"/>
        <v>60</v>
      </c>
      <c r="Q179" s="65">
        <f t="shared" si="128"/>
        <v>0</v>
      </c>
      <c r="R179" s="65">
        <f t="shared" si="128"/>
        <v>60</v>
      </c>
      <c r="S179" s="70">
        <f t="shared" si="108"/>
        <v>100</v>
      </c>
      <c r="T179" s="70"/>
      <c r="U179" s="70">
        <f t="shared" si="109"/>
        <v>100</v>
      </c>
    </row>
    <row r="180" spans="2:21" ht="15.6">
      <c r="B180" s="166"/>
      <c r="C180" s="166"/>
      <c r="D180" s="166"/>
      <c r="E180" s="59"/>
      <c r="F180" s="59" t="s">
        <v>537</v>
      </c>
      <c r="G180" s="65">
        <f>H180+I180</f>
        <v>60</v>
      </c>
      <c r="H180" s="69"/>
      <c r="I180" s="65">
        <v>60</v>
      </c>
      <c r="J180" s="65">
        <f>K180+L180</f>
        <v>60</v>
      </c>
      <c r="K180" s="69"/>
      <c r="L180" s="65">
        <v>60</v>
      </c>
      <c r="M180" s="65">
        <f>N180+O180</f>
        <v>60</v>
      </c>
      <c r="N180" s="69"/>
      <c r="O180" s="65">
        <v>60</v>
      </c>
      <c r="P180" s="65">
        <f>Q180+R180</f>
        <v>60</v>
      </c>
      <c r="Q180" s="69"/>
      <c r="R180" s="65">
        <v>60</v>
      </c>
      <c r="S180" s="70">
        <f t="shared" si="108"/>
        <v>100</v>
      </c>
      <c r="T180" s="70"/>
      <c r="U180" s="70">
        <f t="shared" si="109"/>
        <v>100</v>
      </c>
    </row>
    <row r="181" spans="2:21" ht="12.75" customHeight="1">
      <c r="B181" s="166" t="s">
        <v>420</v>
      </c>
      <c r="C181" s="166" t="s">
        <v>94</v>
      </c>
      <c r="D181" s="166" t="s">
        <v>586</v>
      </c>
      <c r="E181" s="59" t="s">
        <v>515</v>
      </c>
      <c r="F181" s="59"/>
      <c r="G181" s="65">
        <f t="shared" ref="G181:R181" si="129">G182</f>
        <v>22005</v>
      </c>
      <c r="H181" s="65">
        <f t="shared" si="129"/>
        <v>0</v>
      </c>
      <c r="I181" s="65">
        <f t="shared" si="129"/>
        <v>22005</v>
      </c>
      <c r="J181" s="65">
        <f t="shared" si="129"/>
        <v>22005</v>
      </c>
      <c r="K181" s="65">
        <f t="shared" si="129"/>
        <v>0</v>
      </c>
      <c r="L181" s="65">
        <f t="shared" si="129"/>
        <v>22005</v>
      </c>
      <c r="M181" s="65">
        <f t="shared" si="129"/>
        <v>22005</v>
      </c>
      <c r="N181" s="65">
        <f t="shared" si="129"/>
        <v>0</v>
      </c>
      <c r="O181" s="65">
        <f t="shared" si="129"/>
        <v>22005</v>
      </c>
      <c r="P181" s="65">
        <f t="shared" si="129"/>
        <v>21900.59863</v>
      </c>
      <c r="Q181" s="65">
        <f t="shared" si="129"/>
        <v>0</v>
      </c>
      <c r="R181" s="65">
        <f t="shared" si="129"/>
        <v>21900.59863</v>
      </c>
      <c r="S181" s="70">
        <f t="shared" si="108"/>
        <v>99.525556146330388</v>
      </c>
      <c r="T181" s="70"/>
      <c r="U181" s="70">
        <f t="shared" si="109"/>
        <v>99.525556146330388</v>
      </c>
    </row>
    <row r="182" spans="2:21" ht="31.2">
      <c r="B182" s="166"/>
      <c r="C182" s="166"/>
      <c r="D182" s="166"/>
      <c r="E182" s="59" t="s">
        <v>195</v>
      </c>
      <c r="F182" s="59"/>
      <c r="G182" s="65">
        <f t="shared" ref="G182:R182" si="130">G183+G184+G185</f>
        <v>22005</v>
      </c>
      <c r="H182" s="65">
        <f t="shared" si="130"/>
        <v>0</v>
      </c>
      <c r="I182" s="65">
        <f t="shared" si="130"/>
        <v>22005</v>
      </c>
      <c r="J182" s="65">
        <f t="shared" si="130"/>
        <v>22005</v>
      </c>
      <c r="K182" s="65">
        <f t="shared" si="130"/>
        <v>0</v>
      </c>
      <c r="L182" s="65">
        <f t="shared" si="130"/>
        <v>22005</v>
      </c>
      <c r="M182" s="65">
        <f t="shared" si="130"/>
        <v>22005</v>
      </c>
      <c r="N182" s="65">
        <f t="shared" si="130"/>
        <v>0</v>
      </c>
      <c r="O182" s="65">
        <f t="shared" si="130"/>
        <v>22005</v>
      </c>
      <c r="P182" s="65">
        <f t="shared" si="130"/>
        <v>21900.59863</v>
      </c>
      <c r="Q182" s="65">
        <f t="shared" si="130"/>
        <v>0</v>
      </c>
      <c r="R182" s="65">
        <f t="shared" si="130"/>
        <v>21900.59863</v>
      </c>
      <c r="S182" s="70">
        <f t="shared" si="108"/>
        <v>99.525556146330388</v>
      </c>
      <c r="T182" s="70"/>
      <c r="U182" s="70">
        <f t="shared" si="109"/>
        <v>99.525556146330388</v>
      </c>
    </row>
    <row r="183" spans="2:21" ht="15.6">
      <c r="B183" s="166"/>
      <c r="C183" s="166"/>
      <c r="D183" s="166"/>
      <c r="E183" s="64"/>
      <c r="F183" s="64" t="s">
        <v>534</v>
      </c>
      <c r="G183" s="65">
        <f>H183+I183</f>
        <v>15848</v>
      </c>
      <c r="H183" s="69"/>
      <c r="I183" s="65">
        <v>15848</v>
      </c>
      <c r="J183" s="65">
        <f>K183+L183</f>
        <v>15848</v>
      </c>
      <c r="K183" s="69"/>
      <c r="L183" s="65">
        <v>15848</v>
      </c>
      <c r="M183" s="65">
        <f>N183+O183</f>
        <v>15848</v>
      </c>
      <c r="N183" s="69"/>
      <c r="O183" s="65">
        <v>15848</v>
      </c>
      <c r="P183" s="65">
        <f>Q183+R183</f>
        <v>15810.065000000001</v>
      </c>
      <c r="Q183" s="69"/>
      <c r="R183" s="65">
        <v>15810.065000000001</v>
      </c>
      <c r="S183" s="70">
        <f t="shared" si="108"/>
        <v>99.760632256436139</v>
      </c>
      <c r="T183" s="70"/>
      <c r="U183" s="70">
        <f t="shared" si="109"/>
        <v>99.760632256436139</v>
      </c>
    </row>
    <row r="184" spans="2:21" ht="15.6">
      <c r="B184" s="166"/>
      <c r="C184" s="166"/>
      <c r="D184" s="166"/>
      <c r="E184" s="64"/>
      <c r="F184" s="64" t="s">
        <v>535</v>
      </c>
      <c r="G184" s="65">
        <f>H184+I184</f>
        <v>5904</v>
      </c>
      <c r="H184" s="69"/>
      <c r="I184" s="65">
        <v>5904</v>
      </c>
      <c r="J184" s="65">
        <f>K184+L184</f>
        <v>5904</v>
      </c>
      <c r="K184" s="69"/>
      <c r="L184" s="65">
        <v>5904</v>
      </c>
      <c r="M184" s="65">
        <f>N184+O184</f>
        <v>5904</v>
      </c>
      <c r="N184" s="69"/>
      <c r="O184" s="65">
        <v>5904</v>
      </c>
      <c r="P184" s="65">
        <f>Q184+R184</f>
        <v>5837.5836300000001</v>
      </c>
      <c r="Q184" s="69"/>
      <c r="R184" s="65">
        <v>5837.5836300000001</v>
      </c>
      <c r="S184" s="70">
        <f t="shared" si="108"/>
        <v>98.875061483739842</v>
      </c>
      <c r="T184" s="70"/>
      <c r="U184" s="70">
        <f t="shared" si="109"/>
        <v>98.875061483739842</v>
      </c>
    </row>
    <row r="185" spans="2:21" ht="15.6">
      <c r="B185" s="166"/>
      <c r="C185" s="166"/>
      <c r="D185" s="166"/>
      <c r="E185" s="64"/>
      <c r="F185" s="64" t="s">
        <v>536</v>
      </c>
      <c r="G185" s="65">
        <f>H185+I185</f>
        <v>253</v>
      </c>
      <c r="H185" s="69"/>
      <c r="I185" s="65">
        <v>253</v>
      </c>
      <c r="J185" s="65">
        <f>K185+L185</f>
        <v>253</v>
      </c>
      <c r="K185" s="69"/>
      <c r="L185" s="65">
        <v>253</v>
      </c>
      <c r="M185" s="65">
        <f>N185+O185</f>
        <v>253</v>
      </c>
      <c r="N185" s="69"/>
      <c r="O185" s="65">
        <v>253</v>
      </c>
      <c r="P185" s="65">
        <f>Q185+R185</f>
        <v>252.95</v>
      </c>
      <c r="Q185" s="69"/>
      <c r="R185" s="65">
        <v>252.95</v>
      </c>
      <c r="S185" s="70">
        <f t="shared" si="108"/>
        <v>99.980237154150203</v>
      </c>
      <c r="T185" s="70"/>
      <c r="U185" s="70">
        <f t="shared" si="109"/>
        <v>99.980237154150203</v>
      </c>
    </row>
    <row r="186" spans="2:21" ht="12.75" customHeight="1">
      <c r="B186" s="165" t="s">
        <v>422</v>
      </c>
      <c r="C186" s="165" t="s">
        <v>252</v>
      </c>
      <c r="D186" s="165" t="s">
        <v>567</v>
      </c>
      <c r="E186" s="59" t="s">
        <v>515</v>
      </c>
      <c r="F186" s="59"/>
      <c r="G186" s="65">
        <f t="shared" ref="G186:R186" si="131">G187+G194</f>
        <v>720801.5</v>
      </c>
      <c r="H186" s="65">
        <f t="shared" si="131"/>
        <v>135796.30695999999</v>
      </c>
      <c r="I186" s="65">
        <f t="shared" si="131"/>
        <v>585005.19304000004</v>
      </c>
      <c r="J186" s="65">
        <f t="shared" si="131"/>
        <v>720801.5</v>
      </c>
      <c r="K186" s="65">
        <f t="shared" si="131"/>
        <v>135796.30695999999</v>
      </c>
      <c r="L186" s="65">
        <f t="shared" si="131"/>
        <v>585005.19304000004</v>
      </c>
      <c r="M186" s="65">
        <f t="shared" si="131"/>
        <v>720801.5</v>
      </c>
      <c r="N186" s="65">
        <f t="shared" si="131"/>
        <v>135796.30695999999</v>
      </c>
      <c r="O186" s="65">
        <f t="shared" si="131"/>
        <v>585005.19304000004</v>
      </c>
      <c r="P186" s="65">
        <f t="shared" si="131"/>
        <v>714367.99835000001</v>
      </c>
      <c r="Q186" s="65">
        <f t="shared" si="131"/>
        <v>135796.30695</v>
      </c>
      <c r="R186" s="65">
        <f t="shared" si="131"/>
        <v>578571.69140000001</v>
      </c>
      <c r="S186" s="70">
        <f>P186/M186*100</f>
        <v>99.107451683993446</v>
      </c>
      <c r="T186" s="70">
        <f>Q186/N186*100</f>
        <v>99.999999992636035</v>
      </c>
      <c r="U186" s="70">
        <f t="shared" si="109"/>
        <v>98.900265892244803</v>
      </c>
    </row>
    <row r="187" spans="2:21" ht="31.2">
      <c r="B187" s="165"/>
      <c r="C187" s="165"/>
      <c r="D187" s="165"/>
      <c r="E187" s="59" t="s">
        <v>195</v>
      </c>
      <c r="F187" s="59"/>
      <c r="G187" s="65">
        <f t="shared" ref="G187:R187" si="132">G188+G189+G190+G191+G192+G193</f>
        <v>259961.8</v>
      </c>
      <c r="H187" s="65">
        <f t="shared" si="132"/>
        <v>71007.906959999993</v>
      </c>
      <c r="I187" s="65">
        <f t="shared" si="132"/>
        <v>188953.89304</v>
      </c>
      <c r="J187" s="65">
        <f t="shared" si="132"/>
        <v>259961.8</v>
      </c>
      <c r="K187" s="65">
        <f t="shared" si="132"/>
        <v>71007.906959999993</v>
      </c>
      <c r="L187" s="65">
        <f t="shared" si="132"/>
        <v>188953.89304</v>
      </c>
      <c r="M187" s="65">
        <f t="shared" si="132"/>
        <v>259961.8</v>
      </c>
      <c r="N187" s="65">
        <f t="shared" si="132"/>
        <v>71007.906959999993</v>
      </c>
      <c r="O187" s="65">
        <f t="shared" si="132"/>
        <v>188953.89304</v>
      </c>
      <c r="P187" s="65">
        <f t="shared" si="132"/>
        <v>259388.79835</v>
      </c>
      <c r="Q187" s="65">
        <f t="shared" si="132"/>
        <v>71007.906950000004</v>
      </c>
      <c r="R187" s="65">
        <f t="shared" si="132"/>
        <v>188380.89140000002</v>
      </c>
      <c r="S187" s="70">
        <f>P187/M187*100</f>
        <v>99.779582365562945</v>
      </c>
      <c r="T187" s="70">
        <f>Q187/N187*100</f>
        <v>99.999999985917071</v>
      </c>
      <c r="U187" s="70">
        <f t="shared" si="109"/>
        <v>99.696750550739551</v>
      </c>
    </row>
    <row r="188" spans="2:21" ht="15.6">
      <c r="B188" s="165"/>
      <c r="C188" s="165"/>
      <c r="D188" s="165"/>
      <c r="E188" s="64"/>
      <c r="F188" s="64" t="s">
        <v>538</v>
      </c>
      <c r="G188" s="65">
        <f t="shared" ref="G188:R188" si="133">G203</f>
        <v>168187.3</v>
      </c>
      <c r="H188" s="65">
        <f t="shared" si="133"/>
        <v>0</v>
      </c>
      <c r="I188" s="65">
        <f t="shared" si="133"/>
        <v>168187.3</v>
      </c>
      <c r="J188" s="65">
        <f t="shared" si="133"/>
        <v>168187.3</v>
      </c>
      <c r="K188" s="65">
        <f t="shared" si="133"/>
        <v>0</v>
      </c>
      <c r="L188" s="65">
        <f t="shared" si="133"/>
        <v>168187.3</v>
      </c>
      <c r="M188" s="65">
        <f t="shared" si="133"/>
        <v>168187.3</v>
      </c>
      <c r="N188" s="65">
        <f t="shared" si="133"/>
        <v>0</v>
      </c>
      <c r="O188" s="65">
        <f t="shared" si="133"/>
        <v>168187.3</v>
      </c>
      <c r="P188" s="65">
        <f t="shared" si="133"/>
        <v>167614.75263</v>
      </c>
      <c r="Q188" s="65">
        <f t="shared" si="133"/>
        <v>0</v>
      </c>
      <c r="R188" s="65">
        <f t="shared" si="133"/>
        <v>167614.75263</v>
      </c>
      <c r="S188" s="70">
        <f t="shared" ref="S188:S221" si="134">P188/M188*100</f>
        <v>99.659577524581238</v>
      </c>
      <c r="T188" s="70"/>
      <c r="U188" s="70">
        <f t="shared" si="109"/>
        <v>99.659577524581238</v>
      </c>
    </row>
    <row r="189" spans="2:21" ht="15.6">
      <c r="B189" s="165"/>
      <c r="C189" s="165"/>
      <c r="D189" s="165"/>
      <c r="E189" s="64"/>
      <c r="F189" s="64" t="s">
        <v>539</v>
      </c>
      <c r="G189" s="65">
        <f t="shared" ref="G189:R189" si="135">G204</f>
        <v>32413</v>
      </c>
      <c r="H189" s="65">
        <f t="shared" si="135"/>
        <v>27550.853230000001</v>
      </c>
      <c r="I189" s="65">
        <f t="shared" si="135"/>
        <v>4862.1467700000003</v>
      </c>
      <c r="J189" s="65">
        <f t="shared" si="135"/>
        <v>32413</v>
      </c>
      <c r="K189" s="65">
        <f t="shared" si="135"/>
        <v>27550.853230000001</v>
      </c>
      <c r="L189" s="65">
        <f t="shared" si="135"/>
        <v>4862.1467700000003</v>
      </c>
      <c r="M189" s="65">
        <f t="shared" si="135"/>
        <v>32413</v>
      </c>
      <c r="N189" s="65">
        <f t="shared" si="135"/>
        <v>27550.853230000001</v>
      </c>
      <c r="O189" s="65">
        <f t="shared" si="135"/>
        <v>4862.1467700000003</v>
      </c>
      <c r="P189" s="65">
        <f t="shared" si="135"/>
        <v>32412.805939999998</v>
      </c>
      <c r="Q189" s="65">
        <f t="shared" si="135"/>
        <v>27550.853230000001</v>
      </c>
      <c r="R189" s="65">
        <f t="shared" si="135"/>
        <v>4861.9527099999996</v>
      </c>
      <c r="S189" s="70">
        <f t="shared" si="134"/>
        <v>99.999401289606013</v>
      </c>
      <c r="T189" s="70">
        <f>Q189/N189*100</f>
        <v>100</v>
      </c>
      <c r="U189" s="70">
        <f t="shared" si="109"/>
        <v>99.996008758904637</v>
      </c>
    </row>
    <row r="190" spans="2:21" ht="15.6">
      <c r="B190" s="165"/>
      <c r="C190" s="165"/>
      <c r="D190" s="165"/>
      <c r="E190" s="64"/>
      <c r="F190" s="64" t="s">
        <v>540</v>
      </c>
      <c r="G190" s="65">
        <f t="shared" ref="G190:R190" si="136">G205</f>
        <v>3045.6</v>
      </c>
      <c r="H190" s="65">
        <f t="shared" si="136"/>
        <v>2588.6</v>
      </c>
      <c r="I190" s="65">
        <f t="shared" si="136"/>
        <v>457</v>
      </c>
      <c r="J190" s="65">
        <f t="shared" si="136"/>
        <v>3045.6</v>
      </c>
      <c r="K190" s="65">
        <f t="shared" si="136"/>
        <v>2588.6</v>
      </c>
      <c r="L190" s="65">
        <f t="shared" si="136"/>
        <v>457</v>
      </c>
      <c r="M190" s="65">
        <f t="shared" si="136"/>
        <v>3045.6</v>
      </c>
      <c r="N190" s="65">
        <f t="shared" si="136"/>
        <v>2588.6</v>
      </c>
      <c r="O190" s="65">
        <f t="shared" si="136"/>
        <v>457</v>
      </c>
      <c r="P190" s="65">
        <f t="shared" si="136"/>
        <v>3045.4118399999998</v>
      </c>
      <c r="Q190" s="65">
        <f t="shared" si="136"/>
        <v>2588.6</v>
      </c>
      <c r="R190" s="65">
        <f t="shared" si="136"/>
        <v>456.81184000000002</v>
      </c>
      <c r="S190" s="70">
        <f t="shared" si="134"/>
        <v>99.993821907013398</v>
      </c>
      <c r="T190" s="70">
        <f>Q190/N190*100</f>
        <v>100</v>
      </c>
      <c r="U190" s="70">
        <f t="shared" si="109"/>
        <v>99.958827133479218</v>
      </c>
    </row>
    <row r="191" spans="2:21" ht="15.6">
      <c r="B191" s="165"/>
      <c r="C191" s="165"/>
      <c r="D191" s="165"/>
      <c r="E191" s="64"/>
      <c r="F191" s="64" t="s">
        <v>541</v>
      </c>
      <c r="G191" s="65">
        <f t="shared" ref="G191:R191" si="137">G216</f>
        <v>10000</v>
      </c>
      <c r="H191" s="65">
        <f t="shared" si="137"/>
        <v>10000</v>
      </c>
      <c r="I191" s="65">
        <f t="shared" si="137"/>
        <v>0</v>
      </c>
      <c r="J191" s="65">
        <f t="shared" si="137"/>
        <v>10000</v>
      </c>
      <c r="K191" s="65">
        <f t="shared" si="137"/>
        <v>10000</v>
      </c>
      <c r="L191" s="65">
        <f t="shared" si="137"/>
        <v>0</v>
      </c>
      <c r="M191" s="65">
        <f t="shared" si="137"/>
        <v>10000</v>
      </c>
      <c r="N191" s="65">
        <f t="shared" si="137"/>
        <v>10000</v>
      </c>
      <c r="O191" s="65">
        <f t="shared" si="137"/>
        <v>0</v>
      </c>
      <c r="P191" s="65">
        <f t="shared" si="137"/>
        <v>10000</v>
      </c>
      <c r="Q191" s="65">
        <f t="shared" si="137"/>
        <v>10000</v>
      </c>
      <c r="R191" s="65">
        <f t="shared" si="137"/>
        <v>0</v>
      </c>
      <c r="S191" s="70">
        <f t="shared" si="134"/>
        <v>100</v>
      </c>
      <c r="T191" s="70">
        <f>Q191/N191*100</f>
        <v>100</v>
      </c>
      <c r="U191" s="70"/>
    </row>
    <row r="192" spans="2:21" ht="15.6">
      <c r="B192" s="165"/>
      <c r="C192" s="165"/>
      <c r="D192" s="165"/>
      <c r="E192" s="64"/>
      <c r="F192" s="64" t="s">
        <v>542</v>
      </c>
      <c r="G192" s="65">
        <f t="shared" ref="G192:R192" si="138">G217</f>
        <v>36315.9</v>
      </c>
      <c r="H192" s="65">
        <f t="shared" si="138"/>
        <v>30868.453730000001</v>
      </c>
      <c r="I192" s="65">
        <f t="shared" si="138"/>
        <v>5447.4462700000004</v>
      </c>
      <c r="J192" s="65">
        <f t="shared" si="138"/>
        <v>36315.9</v>
      </c>
      <c r="K192" s="65">
        <f t="shared" si="138"/>
        <v>30868.453730000001</v>
      </c>
      <c r="L192" s="65">
        <f t="shared" si="138"/>
        <v>5447.4462700000004</v>
      </c>
      <c r="M192" s="65">
        <f t="shared" si="138"/>
        <v>36315.9</v>
      </c>
      <c r="N192" s="65">
        <f t="shared" si="138"/>
        <v>30868.453730000001</v>
      </c>
      <c r="O192" s="65">
        <f t="shared" si="138"/>
        <v>5447.4462700000004</v>
      </c>
      <c r="P192" s="65">
        <f t="shared" si="138"/>
        <v>36315.827940000003</v>
      </c>
      <c r="Q192" s="65">
        <f t="shared" si="138"/>
        <v>30868.453720000001</v>
      </c>
      <c r="R192" s="65">
        <f t="shared" si="138"/>
        <v>5447.3742199999997</v>
      </c>
      <c r="S192" s="70">
        <f t="shared" si="134"/>
        <v>99.999801574516951</v>
      </c>
      <c r="T192" s="70">
        <f>Q192/N192*100</f>
        <v>99.999999967604467</v>
      </c>
      <c r="U192" s="70">
        <f t="shared" ref="U192:U215" si="139">R192/O192*100</f>
        <v>99.998677361897123</v>
      </c>
    </row>
    <row r="193" spans="2:21" ht="15.6">
      <c r="B193" s="165"/>
      <c r="C193" s="165"/>
      <c r="D193" s="165"/>
      <c r="E193" s="64"/>
      <c r="F193" s="64" t="s">
        <v>543</v>
      </c>
      <c r="G193" s="65">
        <f t="shared" ref="G193:R193" si="140">G218</f>
        <v>10000</v>
      </c>
      <c r="H193" s="65">
        <f t="shared" si="140"/>
        <v>0</v>
      </c>
      <c r="I193" s="65">
        <f t="shared" si="140"/>
        <v>10000</v>
      </c>
      <c r="J193" s="65">
        <f t="shared" si="140"/>
        <v>10000</v>
      </c>
      <c r="K193" s="65">
        <f t="shared" si="140"/>
        <v>0</v>
      </c>
      <c r="L193" s="65">
        <f t="shared" si="140"/>
        <v>10000</v>
      </c>
      <c r="M193" s="65">
        <f t="shared" si="140"/>
        <v>10000</v>
      </c>
      <c r="N193" s="65">
        <f t="shared" si="140"/>
        <v>0</v>
      </c>
      <c r="O193" s="65">
        <f t="shared" si="140"/>
        <v>10000</v>
      </c>
      <c r="P193" s="65">
        <f t="shared" si="140"/>
        <v>10000</v>
      </c>
      <c r="Q193" s="65">
        <f t="shared" si="140"/>
        <v>0</v>
      </c>
      <c r="R193" s="65">
        <f t="shared" si="140"/>
        <v>10000</v>
      </c>
      <c r="S193" s="70">
        <f t="shared" si="134"/>
        <v>100</v>
      </c>
      <c r="T193" s="70"/>
      <c r="U193" s="70">
        <f t="shared" si="139"/>
        <v>100</v>
      </c>
    </row>
    <row r="194" spans="2:21" ht="46.8">
      <c r="B194" s="165"/>
      <c r="C194" s="165"/>
      <c r="D194" s="165"/>
      <c r="E194" s="59" t="s">
        <v>104</v>
      </c>
      <c r="F194" s="59"/>
      <c r="G194" s="65">
        <f t="shared" ref="G194:R194" si="141">G195+G196+G197</f>
        <v>460839.7</v>
      </c>
      <c r="H194" s="65">
        <f t="shared" si="141"/>
        <v>64788.4</v>
      </c>
      <c r="I194" s="65">
        <f t="shared" si="141"/>
        <v>396051.3</v>
      </c>
      <c r="J194" s="65">
        <f t="shared" si="141"/>
        <v>460839.7</v>
      </c>
      <c r="K194" s="65">
        <f t="shared" si="141"/>
        <v>64788.4</v>
      </c>
      <c r="L194" s="65">
        <f t="shared" si="141"/>
        <v>396051.3</v>
      </c>
      <c r="M194" s="65">
        <f t="shared" si="141"/>
        <v>460839.7</v>
      </c>
      <c r="N194" s="65">
        <f t="shared" si="141"/>
        <v>64788.4</v>
      </c>
      <c r="O194" s="65">
        <f t="shared" si="141"/>
        <v>396051.3</v>
      </c>
      <c r="P194" s="65">
        <f t="shared" si="141"/>
        <v>454979.2</v>
      </c>
      <c r="Q194" s="65">
        <f t="shared" si="141"/>
        <v>64788.4</v>
      </c>
      <c r="R194" s="65">
        <f t="shared" si="141"/>
        <v>390190.8</v>
      </c>
      <c r="S194" s="70">
        <f t="shared" si="134"/>
        <v>98.728299666890678</v>
      </c>
      <c r="T194" s="70"/>
      <c r="U194" s="70">
        <f t="shared" si="139"/>
        <v>98.52026745020153</v>
      </c>
    </row>
    <row r="195" spans="2:21" ht="15.6">
      <c r="B195" s="165"/>
      <c r="C195" s="165"/>
      <c r="D195" s="165"/>
      <c r="E195" s="64"/>
      <c r="F195" s="64" t="s">
        <v>559</v>
      </c>
      <c r="G195" s="65">
        <f t="shared" ref="G195:R195" si="142">G200</f>
        <v>310424.3</v>
      </c>
      <c r="H195" s="65">
        <f t="shared" si="142"/>
        <v>0</v>
      </c>
      <c r="I195" s="65">
        <f t="shared" si="142"/>
        <v>310424.3</v>
      </c>
      <c r="J195" s="65">
        <f t="shared" si="142"/>
        <v>310424.3</v>
      </c>
      <c r="K195" s="65">
        <f t="shared" si="142"/>
        <v>0</v>
      </c>
      <c r="L195" s="65">
        <f t="shared" si="142"/>
        <v>310424.3</v>
      </c>
      <c r="M195" s="65">
        <f t="shared" si="142"/>
        <v>310424.3</v>
      </c>
      <c r="N195" s="65">
        <f t="shared" si="142"/>
        <v>0</v>
      </c>
      <c r="O195" s="65">
        <f t="shared" si="142"/>
        <v>310424.3</v>
      </c>
      <c r="P195" s="65">
        <f t="shared" si="142"/>
        <v>309267.5</v>
      </c>
      <c r="Q195" s="65">
        <f t="shared" si="142"/>
        <v>0</v>
      </c>
      <c r="R195" s="65">
        <f t="shared" si="142"/>
        <v>309267.5</v>
      </c>
      <c r="S195" s="70">
        <f t="shared" si="134"/>
        <v>99.627348761034497</v>
      </c>
      <c r="T195" s="70"/>
      <c r="U195" s="70">
        <f t="shared" si="139"/>
        <v>99.627348761034497</v>
      </c>
    </row>
    <row r="196" spans="2:21" ht="15.6">
      <c r="B196" s="165"/>
      <c r="C196" s="165"/>
      <c r="D196" s="165"/>
      <c r="E196" s="64"/>
      <c r="F196" s="64" t="s">
        <v>560</v>
      </c>
      <c r="G196" s="65">
        <f t="shared" ref="G196:R196" si="143">G220</f>
        <v>74193.7</v>
      </c>
      <c r="H196" s="65">
        <f t="shared" si="143"/>
        <v>0</v>
      </c>
      <c r="I196" s="65">
        <f t="shared" si="143"/>
        <v>74193.7</v>
      </c>
      <c r="J196" s="65">
        <f t="shared" si="143"/>
        <v>74193.7</v>
      </c>
      <c r="K196" s="65">
        <f t="shared" si="143"/>
        <v>0</v>
      </c>
      <c r="L196" s="65">
        <f t="shared" si="143"/>
        <v>74193.7</v>
      </c>
      <c r="M196" s="65">
        <f t="shared" si="143"/>
        <v>74193.7</v>
      </c>
      <c r="N196" s="65">
        <f t="shared" si="143"/>
        <v>0</v>
      </c>
      <c r="O196" s="65">
        <f t="shared" si="143"/>
        <v>74193.7</v>
      </c>
      <c r="P196" s="65">
        <f t="shared" si="143"/>
        <v>69490</v>
      </c>
      <c r="Q196" s="65">
        <f t="shared" si="143"/>
        <v>0</v>
      </c>
      <c r="R196" s="65">
        <f t="shared" si="143"/>
        <v>69490</v>
      </c>
      <c r="S196" s="70">
        <f t="shared" si="134"/>
        <v>93.66024338993742</v>
      </c>
      <c r="T196" s="70"/>
      <c r="U196" s="70">
        <f t="shared" si="139"/>
        <v>93.66024338993742</v>
      </c>
    </row>
    <row r="197" spans="2:21" ht="15.6">
      <c r="B197" s="165"/>
      <c r="C197" s="165"/>
      <c r="D197" s="165"/>
      <c r="E197" s="64"/>
      <c r="F197" s="64" t="s">
        <v>561</v>
      </c>
      <c r="G197" s="65">
        <f t="shared" ref="G197:R197" si="144">G221</f>
        <v>76221.7</v>
      </c>
      <c r="H197" s="65">
        <f t="shared" si="144"/>
        <v>64788.4</v>
      </c>
      <c r="I197" s="65">
        <f t="shared" si="144"/>
        <v>11433.3</v>
      </c>
      <c r="J197" s="65">
        <f t="shared" si="144"/>
        <v>76221.7</v>
      </c>
      <c r="K197" s="65">
        <f t="shared" si="144"/>
        <v>64788.4</v>
      </c>
      <c r="L197" s="65">
        <f t="shared" si="144"/>
        <v>11433.3</v>
      </c>
      <c r="M197" s="65">
        <f t="shared" si="144"/>
        <v>76221.7</v>
      </c>
      <c r="N197" s="65">
        <f t="shared" si="144"/>
        <v>64788.4</v>
      </c>
      <c r="O197" s="65">
        <f t="shared" si="144"/>
        <v>11433.3</v>
      </c>
      <c r="P197" s="65">
        <f t="shared" si="144"/>
        <v>76221.7</v>
      </c>
      <c r="Q197" s="65">
        <f t="shared" si="144"/>
        <v>64788.4</v>
      </c>
      <c r="R197" s="65">
        <f t="shared" si="144"/>
        <v>11433.3</v>
      </c>
      <c r="S197" s="70">
        <f t="shared" si="134"/>
        <v>100</v>
      </c>
      <c r="T197" s="70">
        <f>Q197/N197*100</f>
        <v>100</v>
      </c>
      <c r="U197" s="70">
        <f t="shared" si="139"/>
        <v>100</v>
      </c>
    </row>
    <row r="198" spans="2:21" ht="12.75" customHeight="1">
      <c r="B198" s="166" t="s">
        <v>426</v>
      </c>
      <c r="C198" s="166" t="s">
        <v>102</v>
      </c>
      <c r="D198" s="166" t="s">
        <v>587</v>
      </c>
      <c r="E198" s="59" t="s">
        <v>515</v>
      </c>
      <c r="F198" s="59"/>
      <c r="G198" s="65">
        <f t="shared" ref="G198:R199" si="145">G199</f>
        <v>310424.3</v>
      </c>
      <c r="H198" s="65">
        <f t="shared" si="145"/>
        <v>0</v>
      </c>
      <c r="I198" s="65">
        <f t="shared" si="145"/>
        <v>310424.3</v>
      </c>
      <c r="J198" s="65">
        <f t="shared" si="145"/>
        <v>310424.3</v>
      </c>
      <c r="K198" s="65">
        <f t="shared" si="145"/>
        <v>0</v>
      </c>
      <c r="L198" s="65">
        <f t="shared" si="145"/>
        <v>310424.3</v>
      </c>
      <c r="M198" s="65">
        <f t="shared" si="145"/>
        <v>310424.3</v>
      </c>
      <c r="N198" s="65">
        <f t="shared" si="145"/>
        <v>0</v>
      </c>
      <c r="O198" s="65">
        <f t="shared" si="145"/>
        <v>310424.3</v>
      </c>
      <c r="P198" s="65">
        <f t="shared" si="145"/>
        <v>309267.5</v>
      </c>
      <c r="Q198" s="65">
        <f t="shared" si="145"/>
        <v>0</v>
      </c>
      <c r="R198" s="65">
        <f t="shared" si="145"/>
        <v>309267.5</v>
      </c>
      <c r="S198" s="70">
        <f t="shared" si="134"/>
        <v>99.627348761034497</v>
      </c>
      <c r="T198" s="70"/>
      <c r="U198" s="70">
        <f t="shared" si="139"/>
        <v>99.627348761034497</v>
      </c>
    </row>
    <row r="199" spans="2:21" ht="46.8">
      <c r="B199" s="166"/>
      <c r="C199" s="166"/>
      <c r="D199" s="166"/>
      <c r="E199" s="59" t="s">
        <v>104</v>
      </c>
      <c r="F199" s="59"/>
      <c r="G199" s="65">
        <f t="shared" si="145"/>
        <v>310424.3</v>
      </c>
      <c r="H199" s="65">
        <f t="shared" si="145"/>
        <v>0</v>
      </c>
      <c r="I199" s="65">
        <f t="shared" si="145"/>
        <v>310424.3</v>
      </c>
      <c r="J199" s="65">
        <f t="shared" si="145"/>
        <v>310424.3</v>
      </c>
      <c r="K199" s="65">
        <f t="shared" si="145"/>
        <v>0</v>
      </c>
      <c r="L199" s="65">
        <f t="shared" si="145"/>
        <v>310424.3</v>
      </c>
      <c r="M199" s="65">
        <f t="shared" si="145"/>
        <v>310424.3</v>
      </c>
      <c r="N199" s="65">
        <f t="shared" si="145"/>
        <v>0</v>
      </c>
      <c r="O199" s="65">
        <f t="shared" si="145"/>
        <v>310424.3</v>
      </c>
      <c r="P199" s="65">
        <f t="shared" si="145"/>
        <v>309267.5</v>
      </c>
      <c r="Q199" s="65">
        <f t="shared" si="145"/>
        <v>0</v>
      </c>
      <c r="R199" s="65">
        <f t="shared" si="145"/>
        <v>309267.5</v>
      </c>
      <c r="S199" s="70">
        <f t="shared" si="134"/>
        <v>99.627348761034497</v>
      </c>
      <c r="T199" s="70"/>
      <c r="U199" s="70">
        <f t="shared" si="139"/>
        <v>99.627348761034497</v>
      </c>
    </row>
    <row r="200" spans="2:21" ht="15.6">
      <c r="B200" s="166"/>
      <c r="C200" s="166"/>
      <c r="D200" s="166"/>
      <c r="E200" s="64"/>
      <c r="F200" s="64" t="s">
        <v>559</v>
      </c>
      <c r="G200" s="65">
        <f>H200+I200</f>
        <v>310424.3</v>
      </c>
      <c r="H200" s="69"/>
      <c r="I200" s="65">
        <v>310424.3</v>
      </c>
      <c r="J200" s="65">
        <f>K200+L200</f>
        <v>310424.3</v>
      </c>
      <c r="K200" s="69"/>
      <c r="L200" s="65">
        <v>310424.3</v>
      </c>
      <c r="M200" s="65">
        <f>N200+O200</f>
        <v>310424.3</v>
      </c>
      <c r="N200" s="69"/>
      <c r="O200" s="65">
        <v>310424.3</v>
      </c>
      <c r="P200" s="65">
        <f>Q200+R200</f>
        <v>309267.5</v>
      </c>
      <c r="Q200" s="69"/>
      <c r="R200" s="65">
        <v>309267.5</v>
      </c>
      <c r="S200" s="70">
        <f t="shared" si="134"/>
        <v>99.627348761034497</v>
      </c>
      <c r="T200" s="70"/>
      <c r="U200" s="70">
        <f t="shared" si="139"/>
        <v>99.627348761034497</v>
      </c>
    </row>
    <row r="201" spans="2:21" ht="12.75" customHeight="1">
      <c r="B201" s="165" t="s">
        <v>257</v>
      </c>
      <c r="C201" s="165" t="s">
        <v>107</v>
      </c>
      <c r="D201" s="165" t="s">
        <v>588</v>
      </c>
      <c r="E201" s="59" t="s">
        <v>515</v>
      </c>
      <c r="F201" s="59"/>
      <c r="G201" s="65">
        <f t="shared" ref="G201:R201" si="146">G202</f>
        <v>203645.9</v>
      </c>
      <c r="H201" s="65">
        <f t="shared" si="146"/>
        <v>30139.453229999999</v>
      </c>
      <c r="I201" s="65">
        <f t="shared" si="146"/>
        <v>173506.44676999998</v>
      </c>
      <c r="J201" s="65">
        <f t="shared" si="146"/>
        <v>203645.9</v>
      </c>
      <c r="K201" s="65">
        <f t="shared" si="146"/>
        <v>30139.453229999999</v>
      </c>
      <c r="L201" s="65">
        <f t="shared" si="146"/>
        <v>173506.44676999998</v>
      </c>
      <c r="M201" s="65">
        <f t="shared" si="146"/>
        <v>203645.9</v>
      </c>
      <c r="N201" s="65">
        <f t="shared" si="146"/>
        <v>30139.453229999999</v>
      </c>
      <c r="O201" s="65">
        <f t="shared" si="146"/>
        <v>173506.44676999998</v>
      </c>
      <c r="P201" s="65">
        <f t="shared" si="146"/>
        <v>203072.97040999998</v>
      </c>
      <c r="Q201" s="65">
        <f t="shared" si="146"/>
        <v>30139.453229999999</v>
      </c>
      <c r="R201" s="65">
        <f t="shared" si="146"/>
        <v>172933.51718000002</v>
      </c>
      <c r="S201" s="70">
        <f t="shared" si="134"/>
        <v>99.718663822841506</v>
      </c>
      <c r="T201" s="70">
        <f>Q201/N201*100</f>
        <v>100</v>
      </c>
      <c r="U201" s="70">
        <f t="shared" si="139"/>
        <v>99.669793485679861</v>
      </c>
    </row>
    <row r="202" spans="2:21" ht="31.2">
      <c r="B202" s="165"/>
      <c r="C202" s="165"/>
      <c r="D202" s="165"/>
      <c r="E202" s="59" t="s">
        <v>195</v>
      </c>
      <c r="F202" s="59"/>
      <c r="G202" s="65">
        <f t="shared" ref="G202:R202" si="147">G203+G204+G205</f>
        <v>203645.9</v>
      </c>
      <c r="H202" s="65">
        <f t="shared" si="147"/>
        <v>30139.453229999999</v>
      </c>
      <c r="I202" s="65">
        <f t="shared" si="147"/>
        <v>173506.44676999998</v>
      </c>
      <c r="J202" s="65">
        <f t="shared" si="147"/>
        <v>203645.9</v>
      </c>
      <c r="K202" s="65">
        <f t="shared" si="147"/>
        <v>30139.453229999999</v>
      </c>
      <c r="L202" s="65">
        <f t="shared" si="147"/>
        <v>173506.44676999998</v>
      </c>
      <c r="M202" s="65">
        <f t="shared" si="147"/>
        <v>203645.9</v>
      </c>
      <c r="N202" s="65">
        <f t="shared" si="147"/>
        <v>30139.453229999999</v>
      </c>
      <c r="O202" s="65">
        <f t="shared" si="147"/>
        <v>173506.44676999998</v>
      </c>
      <c r="P202" s="65">
        <f t="shared" si="147"/>
        <v>203072.97040999998</v>
      </c>
      <c r="Q202" s="65">
        <f t="shared" si="147"/>
        <v>30139.453229999999</v>
      </c>
      <c r="R202" s="65">
        <f t="shared" si="147"/>
        <v>172933.51718000002</v>
      </c>
      <c r="S202" s="70">
        <f t="shared" si="134"/>
        <v>99.718663822841506</v>
      </c>
      <c r="T202" s="70">
        <f>Q202/N202*100</f>
        <v>100</v>
      </c>
      <c r="U202" s="70">
        <f t="shared" si="139"/>
        <v>99.669793485679861</v>
      </c>
    </row>
    <row r="203" spans="2:21" ht="15.6">
      <c r="B203" s="165"/>
      <c r="C203" s="165"/>
      <c r="D203" s="165"/>
      <c r="E203" s="64"/>
      <c r="F203" s="64" t="s">
        <v>538</v>
      </c>
      <c r="G203" s="65">
        <f t="shared" ref="G203:R203" si="148">G208+G211</f>
        <v>168187.3</v>
      </c>
      <c r="H203" s="65">
        <f t="shared" si="148"/>
        <v>0</v>
      </c>
      <c r="I203" s="65">
        <f t="shared" si="148"/>
        <v>168187.3</v>
      </c>
      <c r="J203" s="65">
        <f t="shared" si="148"/>
        <v>168187.3</v>
      </c>
      <c r="K203" s="65">
        <f t="shared" si="148"/>
        <v>0</v>
      </c>
      <c r="L203" s="65">
        <f t="shared" si="148"/>
        <v>168187.3</v>
      </c>
      <c r="M203" s="65">
        <f t="shared" si="148"/>
        <v>168187.3</v>
      </c>
      <c r="N203" s="65">
        <f t="shared" si="148"/>
        <v>0</v>
      </c>
      <c r="O203" s="65">
        <f t="shared" si="148"/>
        <v>168187.3</v>
      </c>
      <c r="P203" s="65">
        <f t="shared" si="148"/>
        <v>167614.75263</v>
      </c>
      <c r="Q203" s="65">
        <f t="shared" si="148"/>
        <v>0</v>
      </c>
      <c r="R203" s="65">
        <f t="shared" si="148"/>
        <v>167614.75263</v>
      </c>
      <c r="S203" s="70">
        <f t="shared" si="134"/>
        <v>99.659577524581238</v>
      </c>
      <c r="T203" s="70"/>
      <c r="U203" s="70">
        <f t="shared" si="139"/>
        <v>99.659577524581238</v>
      </c>
    </row>
    <row r="204" spans="2:21" ht="15.6">
      <c r="B204" s="165"/>
      <c r="C204" s="165"/>
      <c r="D204" s="165"/>
      <c r="E204" s="64"/>
      <c r="F204" s="64" t="s">
        <v>539</v>
      </c>
      <c r="G204" s="65">
        <f t="shared" ref="G204:R204" si="149">G212</f>
        <v>32413</v>
      </c>
      <c r="H204" s="65">
        <f t="shared" si="149"/>
        <v>27550.853230000001</v>
      </c>
      <c r="I204" s="65">
        <f t="shared" si="149"/>
        <v>4862.1467700000003</v>
      </c>
      <c r="J204" s="65">
        <f t="shared" si="149"/>
        <v>32413</v>
      </c>
      <c r="K204" s="65">
        <f t="shared" si="149"/>
        <v>27550.853230000001</v>
      </c>
      <c r="L204" s="65">
        <f t="shared" si="149"/>
        <v>4862.1467700000003</v>
      </c>
      <c r="M204" s="65">
        <f t="shared" si="149"/>
        <v>32413</v>
      </c>
      <c r="N204" s="65">
        <f t="shared" si="149"/>
        <v>27550.853230000001</v>
      </c>
      <c r="O204" s="65">
        <f t="shared" si="149"/>
        <v>4862.1467700000003</v>
      </c>
      <c r="P204" s="65">
        <f t="shared" si="149"/>
        <v>32412.805939999998</v>
      </c>
      <c r="Q204" s="65">
        <f t="shared" si="149"/>
        <v>27550.853230000001</v>
      </c>
      <c r="R204" s="65">
        <f t="shared" si="149"/>
        <v>4861.9527099999996</v>
      </c>
      <c r="S204" s="70">
        <f t="shared" si="134"/>
        <v>99.999401289606013</v>
      </c>
      <c r="T204" s="70">
        <f>Q204/N204*100</f>
        <v>100</v>
      </c>
      <c r="U204" s="70">
        <f t="shared" si="139"/>
        <v>99.996008758904637</v>
      </c>
    </row>
    <row r="205" spans="2:21" ht="15.6">
      <c r="B205" s="165"/>
      <c r="C205" s="165"/>
      <c r="D205" s="165"/>
      <c r="E205" s="64"/>
      <c r="F205" s="64" t="s">
        <v>540</v>
      </c>
      <c r="G205" s="65">
        <f t="shared" ref="G205:R205" si="150">G213</f>
        <v>3045.6</v>
      </c>
      <c r="H205" s="65">
        <f t="shared" si="150"/>
        <v>2588.6</v>
      </c>
      <c r="I205" s="65">
        <f t="shared" si="150"/>
        <v>457</v>
      </c>
      <c r="J205" s="65">
        <f t="shared" si="150"/>
        <v>3045.6</v>
      </c>
      <c r="K205" s="65">
        <f t="shared" si="150"/>
        <v>2588.6</v>
      </c>
      <c r="L205" s="65">
        <f t="shared" si="150"/>
        <v>457</v>
      </c>
      <c r="M205" s="65">
        <f t="shared" si="150"/>
        <v>3045.6</v>
      </c>
      <c r="N205" s="65">
        <f t="shared" si="150"/>
        <v>2588.6</v>
      </c>
      <c r="O205" s="65">
        <f t="shared" si="150"/>
        <v>457</v>
      </c>
      <c r="P205" s="65">
        <f t="shared" si="150"/>
        <v>3045.4118399999998</v>
      </c>
      <c r="Q205" s="65">
        <f t="shared" si="150"/>
        <v>2588.6</v>
      </c>
      <c r="R205" s="65">
        <f t="shared" si="150"/>
        <v>456.81184000000002</v>
      </c>
      <c r="S205" s="70">
        <f t="shared" si="134"/>
        <v>99.993821907013398</v>
      </c>
      <c r="T205" s="70">
        <f>Q205/N205*100</f>
        <v>100</v>
      </c>
      <c r="U205" s="70">
        <f t="shared" si="139"/>
        <v>99.958827133479218</v>
      </c>
    </row>
    <row r="206" spans="2:21" ht="12.75" customHeight="1">
      <c r="B206" s="166" t="s">
        <v>589</v>
      </c>
      <c r="C206" s="166" t="s">
        <v>259</v>
      </c>
      <c r="D206" s="166" t="s">
        <v>590</v>
      </c>
      <c r="E206" s="59" t="s">
        <v>515</v>
      </c>
      <c r="F206" s="59"/>
      <c r="G206" s="65">
        <f t="shared" ref="G206:R207" si="151">G207</f>
        <v>159497.09999999998</v>
      </c>
      <c r="H206" s="65">
        <f t="shared" si="151"/>
        <v>0</v>
      </c>
      <c r="I206" s="65">
        <f t="shared" si="151"/>
        <v>159497.09999999998</v>
      </c>
      <c r="J206" s="65">
        <f t="shared" si="151"/>
        <v>159497.09999999998</v>
      </c>
      <c r="K206" s="65">
        <f t="shared" si="151"/>
        <v>0</v>
      </c>
      <c r="L206" s="65">
        <f t="shared" si="151"/>
        <v>159497.09999999998</v>
      </c>
      <c r="M206" s="65">
        <f t="shared" si="151"/>
        <v>159497.09999999998</v>
      </c>
      <c r="N206" s="65">
        <f t="shared" si="151"/>
        <v>0</v>
      </c>
      <c r="O206" s="65">
        <f t="shared" si="151"/>
        <v>159497.09999999998</v>
      </c>
      <c r="P206" s="65">
        <f t="shared" si="151"/>
        <v>158924.55262999999</v>
      </c>
      <c r="Q206" s="65">
        <f t="shared" si="151"/>
        <v>0</v>
      </c>
      <c r="R206" s="65">
        <f t="shared" si="151"/>
        <v>158924.55262999999</v>
      </c>
      <c r="S206" s="70">
        <f t="shared" si="134"/>
        <v>99.641029604926999</v>
      </c>
      <c r="T206" s="70"/>
      <c r="U206" s="70">
        <f t="shared" si="139"/>
        <v>99.641029604926999</v>
      </c>
    </row>
    <row r="207" spans="2:21" ht="31.2">
      <c r="B207" s="166"/>
      <c r="C207" s="166"/>
      <c r="D207" s="166"/>
      <c r="E207" s="59" t="s">
        <v>195</v>
      </c>
      <c r="F207" s="59"/>
      <c r="G207" s="65">
        <f t="shared" si="151"/>
        <v>159497.09999999998</v>
      </c>
      <c r="H207" s="65">
        <f t="shared" si="151"/>
        <v>0</v>
      </c>
      <c r="I207" s="65">
        <f t="shared" si="151"/>
        <v>159497.09999999998</v>
      </c>
      <c r="J207" s="65">
        <f t="shared" si="151"/>
        <v>159497.09999999998</v>
      </c>
      <c r="K207" s="65">
        <f t="shared" si="151"/>
        <v>0</v>
      </c>
      <c r="L207" s="65">
        <f t="shared" si="151"/>
        <v>159497.09999999998</v>
      </c>
      <c r="M207" s="65">
        <f t="shared" si="151"/>
        <v>159497.09999999998</v>
      </c>
      <c r="N207" s="65">
        <f t="shared" si="151"/>
        <v>0</v>
      </c>
      <c r="O207" s="65">
        <f t="shared" si="151"/>
        <v>159497.09999999998</v>
      </c>
      <c r="P207" s="65">
        <f t="shared" si="151"/>
        <v>158924.55262999999</v>
      </c>
      <c r="Q207" s="65">
        <f t="shared" si="151"/>
        <v>0</v>
      </c>
      <c r="R207" s="65">
        <f t="shared" si="151"/>
        <v>158924.55262999999</v>
      </c>
      <c r="S207" s="70">
        <f t="shared" si="134"/>
        <v>99.641029604926999</v>
      </c>
      <c r="T207" s="70"/>
      <c r="U207" s="70">
        <f t="shared" si="139"/>
        <v>99.641029604926999</v>
      </c>
    </row>
    <row r="208" spans="2:21" ht="15.6">
      <c r="B208" s="166"/>
      <c r="C208" s="166"/>
      <c r="D208" s="166"/>
      <c r="E208" s="64"/>
      <c r="F208" s="64" t="s">
        <v>538</v>
      </c>
      <c r="G208" s="65">
        <f>H208+I208</f>
        <v>159497.09999999998</v>
      </c>
      <c r="H208" s="69"/>
      <c r="I208" s="65">
        <f>168187.3-8690.2</f>
        <v>159497.09999999998</v>
      </c>
      <c r="J208" s="65">
        <f>K208+L208</f>
        <v>159497.09999999998</v>
      </c>
      <c r="K208" s="69"/>
      <c r="L208" s="65">
        <f>168187.3-8690.2</f>
        <v>159497.09999999998</v>
      </c>
      <c r="M208" s="65">
        <f>N208+O208</f>
        <v>159497.09999999998</v>
      </c>
      <c r="N208" s="69"/>
      <c r="O208" s="65">
        <f>168187.3-8690.2</f>
        <v>159497.09999999998</v>
      </c>
      <c r="P208" s="65">
        <f>Q208+R208</f>
        <v>158924.55262999999</v>
      </c>
      <c r="Q208" s="69"/>
      <c r="R208" s="65">
        <f>167614.75263-8690.2</f>
        <v>158924.55262999999</v>
      </c>
      <c r="S208" s="70">
        <f t="shared" si="134"/>
        <v>99.641029604926999</v>
      </c>
      <c r="T208" s="70"/>
      <c r="U208" s="70">
        <f t="shared" si="139"/>
        <v>99.641029604926999</v>
      </c>
    </row>
    <row r="209" spans="2:21" ht="12.75" customHeight="1">
      <c r="B209" s="166" t="s">
        <v>591</v>
      </c>
      <c r="C209" s="166" t="s">
        <v>592</v>
      </c>
      <c r="D209" s="166" t="s">
        <v>593</v>
      </c>
      <c r="E209" s="59" t="s">
        <v>515</v>
      </c>
      <c r="F209" s="59"/>
      <c r="G209" s="65">
        <f t="shared" ref="G209:R209" si="152">G210</f>
        <v>44148.800000000003</v>
      </c>
      <c r="H209" s="65">
        <f t="shared" si="152"/>
        <v>30139.453229999999</v>
      </c>
      <c r="I209" s="65">
        <f t="shared" si="152"/>
        <v>14009.34677</v>
      </c>
      <c r="J209" s="65">
        <f t="shared" si="152"/>
        <v>44148.800000000003</v>
      </c>
      <c r="K209" s="65">
        <f t="shared" si="152"/>
        <v>30139.453229999999</v>
      </c>
      <c r="L209" s="65">
        <f t="shared" si="152"/>
        <v>14009.34677</v>
      </c>
      <c r="M209" s="65">
        <f t="shared" si="152"/>
        <v>44148.800000000003</v>
      </c>
      <c r="N209" s="65">
        <f t="shared" si="152"/>
        <v>30139.453229999999</v>
      </c>
      <c r="O209" s="65">
        <f t="shared" si="152"/>
        <v>14009.34677</v>
      </c>
      <c r="P209" s="65">
        <f t="shared" si="152"/>
        <v>44148.417780000003</v>
      </c>
      <c r="Q209" s="65">
        <f t="shared" si="152"/>
        <v>30139.453229999999</v>
      </c>
      <c r="R209" s="65">
        <f t="shared" si="152"/>
        <v>14008.964550000001</v>
      </c>
      <c r="S209" s="70">
        <f t="shared" si="134"/>
        <v>99.999134246004417</v>
      </c>
      <c r="T209" s="70">
        <f>Q209/N209*100</f>
        <v>100</v>
      </c>
      <c r="U209" s="70">
        <f t="shared" si="139"/>
        <v>99.997271678642306</v>
      </c>
    </row>
    <row r="210" spans="2:21" ht="31.2">
      <c r="B210" s="166"/>
      <c r="C210" s="166"/>
      <c r="D210" s="166"/>
      <c r="E210" s="59" t="s">
        <v>195</v>
      </c>
      <c r="F210" s="59"/>
      <c r="G210" s="65">
        <f t="shared" ref="G210:R210" si="153">G212+G213+G211</f>
        <v>44148.800000000003</v>
      </c>
      <c r="H210" s="65">
        <f t="shared" si="153"/>
        <v>30139.453229999999</v>
      </c>
      <c r="I210" s="65">
        <f t="shared" si="153"/>
        <v>14009.34677</v>
      </c>
      <c r="J210" s="65">
        <f t="shared" si="153"/>
        <v>44148.800000000003</v>
      </c>
      <c r="K210" s="65">
        <f t="shared" si="153"/>
        <v>30139.453229999999</v>
      </c>
      <c r="L210" s="65">
        <f t="shared" si="153"/>
        <v>14009.34677</v>
      </c>
      <c r="M210" s="65">
        <f t="shared" si="153"/>
        <v>44148.800000000003</v>
      </c>
      <c r="N210" s="65">
        <f t="shared" si="153"/>
        <v>30139.453229999999</v>
      </c>
      <c r="O210" s="65">
        <f t="shared" si="153"/>
        <v>14009.34677</v>
      </c>
      <c r="P210" s="65">
        <f t="shared" si="153"/>
        <v>44148.417780000003</v>
      </c>
      <c r="Q210" s="65">
        <f t="shared" si="153"/>
        <v>30139.453229999999</v>
      </c>
      <c r="R210" s="65">
        <f t="shared" si="153"/>
        <v>14008.964550000001</v>
      </c>
      <c r="S210" s="70">
        <f t="shared" si="134"/>
        <v>99.999134246004417</v>
      </c>
      <c r="T210" s="70">
        <f>Q210/N210*100</f>
        <v>100</v>
      </c>
      <c r="U210" s="70">
        <f t="shared" si="139"/>
        <v>99.997271678642306</v>
      </c>
    </row>
    <row r="211" spans="2:21" ht="15.6">
      <c r="B211" s="166"/>
      <c r="C211" s="166"/>
      <c r="D211" s="166"/>
      <c r="E211" s="59"/>
      <c r="F211" s="64" t="s">
        <v>538</v>
      </c>
      <c r="G211" s="65">
        <f>H211+I211</f>
        <v>8690.2000000000007</v>
      </c>
      <c r="H211" s="65"/>
      <c r="I211" s="65">
        <v>8690.2000000000007</v>
      </c>
      <c r="J211" s="65">
        <f>K211+L211</f>
        <v>8690.2000000000007</v>
      </c>
      <c r="K211" s="65"/>
      <c r="L211" s="65">
        <v>8690.2000000000007</v>
      </c>
      <c r="M211" s="65">
        <f>N211+O211</f>
        <v>8690.2000000000007</v>
      </c>
      <c r="N211" s="65"/>
      <c r="O211" s="65">
        <v>8690.2000000000007</v>
      </c>
      <c r="P211" s="65">
        <f>Q211+R211</f>
        <v>8690.2000000000007</v>
      </c>
      <c r="Q211" s="65"/>
      <c r="R211" s="65">
        <v>8690.2000000000007</v>
      </c>
      <c r="S211" s="70">
        <f t="shared" si="134"/>
        <v>100</v>
      </c>
      <c r="T211" s="70"/>
      <c r="U211" s="70">
        <f t="shared" si="139"/>
        <v>100</v>
      </c>
    </row>
    <row r="212" spans="2:21" ht="15.6">
      <c r="B212" s="166"/>
      <c r="C212" s="166"/>
      <c r="D212" s="166"/>
      <c r="E212" s="64"/>
      <c r="F212" s="64" t="s">
        <v>539</v>
      </c>
      <c r="G212" s="65">
        <f>H212+I212</f>
        <v>32413</v>
      </c>
      <c r="H212" s="65">
        <v>27550.853230000001</v>
      </c>
      <c r="I212" s="65">
        <v>4862.1467700000003</v>
      </c>
      <c r="J212" s="65">
        <f>K212+L212</f>
        <v>32413</v>
      </c>
      <c r="K212" s="65">
        <v>27550.853230000001</v>
      </c>
      <c r="L212" s="65">
        <v>4862.1467700000003</v>
      </c>
      <c r="M212" s="65">
        <f>N212+O212</f>
        <v>32413</v>
      </c>
      <c r="N212" s="65">
        <v>27550.853230000001</v>
      </c>
      <c r="O212" s="65">
        <v>4862.1467700000003</v>
      </c>
      <c r="P212" s="65">
        <f>Q212+R212</f>
        <v>32412.805939999998</v>
      </c>
      <c r="Q212" s="65">
        <v>27550.853230000001</v>
      </c>
      <c r="R212" s="65">
        <v>4861.9527099999996</v>
      </c>
      <c r="S212" s="70">
        <f t="shared" si="134"/>
        <v>99.999401289606013</v>
      </c>
      <c r="T212" s="70">
        <f t="shared" ref="T212:T217" si="154">Q212/N212*100</f>
        <v>100</v>
      </c>
      <c r="U212" s="70">
        <f t="shared" si="139"/>
        <v>99.996008758904637</v>
      </c>
    </row>
    <row r="213" spans="2:21" ht="15.6">
      <c r="B213" s="166"/>
      <c r="C213" s="166"/>
      <c r="D213" s="166"/>
      <c r="E213" s="64"/>
      <c r="F213" s="64" t="s">
        <v>540</v>
      </c>
      <c r="G213" s="65">
        <f>H213+I213</f>
        <v>3045.6</v>
      </c>
      <c r="H213" s="65">
        <v>2588.6</v>
      </c>
      <c r="I213" s="65">
        <v>457</v>
      </c>
      <c r="J213" s="65">
        <f>K213+L213</f>
        <v>3045.6</v>
      </c>
      <c r="K213" s="65">
        <v>2588.6</v>
      </c>
      <c r="L213" s="65">
        <v>457</v>
      </c>
      <c r="M213" s="65">
        <f>N213+O213</f>
        <v>3045.6</v>
      </c>
      <c r="N213" s="65">
        <v>2588.6</v>
      </c>
      <c r="O213" s="65">
        <v>457</v>
      </c>
      <c r="P213" s="65">
        <f>Q213+R213</f>
        <v>3045.4118399999998</v>
      </c>
      <c r="Q213" s="65">
        <v>2588.6</v>
      </c>
      <c r="R213" s="65">
        <v>456.81184000000002</v>
      </c>
      <c r="S213" s="70">
        <f t="shared" si="134"/>
        <v>99.993821907013398</v>
      </c>
      <c r="T213" s="70">
        <f t="shared" si="154"/>
        <v>100</v>
      </c>
      <c r="U213" s="70">
        <f t="shared" si="139"/>
        <v>99.958827133479218</v>
      </c>
    </row>
    <row r="214" spans="2:21" ht="12.75" customHeight="1">
      <c r="B214" s="166" t="s">
        <v>262</v>
      </c>
      <c r="C214" s="166" t="s">
        <v>49</v>
      </c>
      <c r="D214" s="166" t="s">
        <v>594</v>
      </c>
      <c r="E214" s="59" t="s">
        <v>515</v>
      </c>
      <c r="F214" s="59"/>
      <c r="G214" s="65">
        <f t="shared" ref="G214:R214" si="155">G215+G219</f>
        <v>206731.3</v>
      </c>
      <c r="H214" s="65">
        <f t="shared" si="155"/>
        <v>105656.85373</v>
      </c>
      <c r="I214" s="65">
        <f t="shared" si="155"/>
        <v>101074.44627</v>
      </c>
      <c r="J214" s="65">
        <f t="shared" si="155"/>
        <v>206731.3</v>
      </c>
      <c r="K214" s="65">
        <f t="shared" si="155"/>
        <v>105656.85373</v>
      </c>
      <c r="L214" s="65">
        <f t="shared" si="155"/>
        <v>101074.44627</v>
      </c>
      <c r="M214" s="65">
        <f t="shared" si="155"/>
        <v>206731.3</v>
      </c>
      <c r="N214" s="65">
        <f t="shared" si="155"/>
        <v>105656.85373</v>
      </c>
      <c r="O214" s="65">
        <f t="shared" si="155"/>
        <v>101074.44627</v>
      </c>
      <c r="P214" s="65">
        <f t="shared" si="155"/>
        <v>202027.52794</v>
      </c>
      <c r="Q214" s="65">
        <f t="shared" si="155"/>
        <v>105656.85372000001</v>
      </c>
      <c r="R214" s="65">
        <f t="shared" si="155"/>
        <v>96370.674220000001</v>
      </c>
      <c r="S214" s="70">
        <f t="shared" si="134"/>
        <v>97.724692845253728</v>
      </c>
      <c r="T214" s="70">
        <f t="shared" si="154"/>
        <v>99.9999999905354</v>
      </c>
      <c r="U214" s="70">
        <f t="shared" si="139"/>
        <v>95.346230205966393</v>
      </c>
    </row>
    <row r="215" spans="2:21" ht="31.2">
      <c r="B215" s="166"/>
      <c r="C215" s="166"/>
      <c r="D215" s="166"/>
      <c r="E215" s="59" t="s">
        <v>195</v>
      </c>
      <c r="F215" s="59"/>
      <c r="G215" s="65">
        <f t="shared" ref="G215:R215" si="156">G216+G217+G218</f>
        <v>56315.9</v>
      </c>
      <c r="H215" s="65">
        <f t="shared" si="156"/>
        <v>40868.453730000001</v>
      </c>
      <c r="I215" s="65">
        <f t="shared" si="156"/>
        <v>15447.44627</v>
      </c>
      <c r="J215" s="65">
        <f t="shared" si="156"/>
        <v>56315.9</v>
      </c>
      <c r="K215" s="65">
        <f t="shared" si="156"/>
        <v>40868.453730000001</v>
      </c>
      <c r="L215" s="65">
        <f t="shared" si="156"/>
        <v>15447.44627</v>
      </c>
      <c r="M215" s="65">
        <f t="shared" si="156"/>
        <v>56315.9</v>
      </c>
      <c r="N215" s="65">
        <f t="shared" si="156"/>
        <v>40868.453730000001</v>
      </c>
      <c r="O215" s="65">
        <f t="shared" si="156"/>
        <v>15447.44627</v>
      </c>
      <c r="P215" s="65">
        <f t="shared" si="156"/>
        <v>56315.827940000003</v>
      </c>
      <c r="Q215" s="65">
        <f t="shared" si="156"/>
        <v>40868.453720000005</v>
      </c>
      <c r="R215" s="65">
        <f t="shared" si="156"/>
        <v>15447.37422</v>
      </c>
      <c r="S215" s="70">
        <f t="shared" si="134"/>
        <v>99.999872043241794</v>
      </c>
      <c r="T215" s="70">
        <f t="shared" si="154"/>
        <v>99.999999975531267</v>
      </c>
      <c r="U215" s="70">
        <f t="shared" si="139"/>
        <v>99.999533579863353</v>
      </c>
    </row>
    <row r="216" spans="2:21" ht="15.6">
      <c r="B216" s="166"/>
      <c r="C216" s="166"/>
      <c r="D216" s="166"/>
      <c r="E216" s="64"/>
      <c r="F216" s="64" t="s">
        <v>541</v>
      </c>
      <c r="G216" s="65">
        <f>H216+I216</f>
        <v>10000</v>
      </c>
      <c r="H216" s="65">
        <v>10000</v>
      </c>
      <c r="I216" s="69"/>
      <c r="J216" s="65">
        <f>K216+L216</f>
        <v>10000</v>
      </c>
      <c r="K216" s="65">
        <v>10000</v>
      </c>
      <c r="L216" s="69"/>
      <c r="M216" s="65">
        <f>N216+O216</f>
        <v>10000</v>
      </c>
      <c r="N216" s="65">
        <v>10000</v>
      </c>
      <c r="O216" s="69"/>
      <c r="P216" s="65">
        <f>Q216+R216</f>
        <v>10000</v>
      </c>
      <c r="Q216" s="65">
        <v>10000</v>
      </c>
      <c r="R216" s="69"/>
      <c r="S216" s="70">
        <f t="shared" si="134"/>
        <v>100</v>
      </c>
      <c r="T216" s="70">
        <f t="shared" si="154"/>
        <v>100</v>
      </c>
      <c r="U216" s="70"/>
    </row>
    <row r="217" spans="2:21" ht="15.6">
      <c r="B217" s="166"/>
      <c r="C217" s="166"/>
      <c r="D217" s="166"/>
      <c r="E217" s="64"/>
      <c r="F217" s="64" t="s">
        <v>542</v>
      </c>
      <c r="G217" s="65">
        <f>H217+I217</f>
        <v>36315.9</v>
      </c>
      <c r="H217" s="65">
        <v>30868.453730000001</v>
      </c>
      <c r="I217" s="65">
        <v>5447.4462700000004</v>
      </c>
      <c r="J217" s="65">
        <f>K217+L217</f>
        <v>36315.9</v>
      </c>
      <c r="K217" s="65">
        <v>30868.453730000001</v>
      </c>
      <c r="L217" s="65">
        <v>5447.4462700000004</v>
      </c>
      <c r="M217" s="65">
        <f>N217+O217</f>
        <v>36315.9</v>
      </c>
      <c r="N217" s="65">
        <v>30868.453730000001</v>
      </c>
      <c r="O217" s="65">
        <v>5447.4462700000004</v>
      </c>
      <c r="P217" s="65">
        <f>Q217+R217</f>
        <v>36315.827940000003</v>
      </c>
      <c r="Q217" s="65">
        <v>30868.453720000001</v>
      </c>
      <c r="R217" s="65">
        <v>5447.3742199999997</v>
      </c>
      <c r="S217" s="70">
        <f t="shared" si="134"/>
        <v>99.999801574516951</v>
      </c>
      <c r="T217" s="70">
        <f t="shared" si="154"/>
        <v>99.999999967604467</v>
      </c>
      <c r="U217" s="70">
        <f t="shared" ref="U217:U246" si="157">R217/O217*100</f>
        <v>99.998677361897123</v>
      </c>
    </row>
    <row r="218" spans="2:21" ht="15.6">
      <c r="B218" s="166"/>
      <c r="C218" s="166"/>
      <c r="D218" s="166"/>
      <c r="E218" s="64"/>
      <c r="F218" s="64" t="s">
        <v>543</v>
      </c>
      <c r="G218" s="65">
        <f>H218+I218</f>
        <v>10000</v>
      </c>
      <c r="H218" s="69"/>
      <c r="I218" s="65">
        <v>10000</v>
      </c>
      <c r="J218" s="65">
        <f>K218+L218</f>
        <v>10000</v>
      </c>
      <c r="K218" s="69"/>
      <c r="L218" s="65">
        <v>10000</v>
      </c>
      <c r="M218" s="65">
        <f>N218+O218</f>
        <v>10000</v>
      </c>
      <c r="N218" s="69"/>
      <c r="O218" s="65">
        <v>10000</v>
      </c>
      <c r="P218" s="65">
        <f>Q218+R218</f>
        <v>10000</v>
      </c>
      <c r="Q218" s="69"/>
      <c r="R218" s="65">
        <v>10000</v>
      </c>
      <c r="S218" s="70">
        <f t="shared" si="134"/>
        <v>100</v>
      </c>
      <c r="T218" s="70"/>
      <c r="U218" s="70">
        <f t="shared" si="157"/>
        <v>100</v>
      </c>
    </row>
    <row r="219" spans="2:21" ht="46.8">
      <c r="B219" s="166"/>
      <c r="C219" s="166"/>
      <c r="D219" s="166"/>
      <c r="E219" s="59" t="s">
        <v>104</v>
      </c>
      <c r="F219" s="59"/>
      <c r="G219" s="65">
        <f t="shared" ref="G219:R219" si="158">G220+G221</f>
        <v>150415.4</v>
      </c>
      <c r="H219" s="65">
        <f t="shared" si="158"/>
        <v>64788.4</v>
      </c>
      <c r="I219" s="65">
        <f t="shared" si="158"/>
        <v>85627</v>
      </c>
      <c r="J219" s="65">
        <f t="shared" si="158"/>
        <v>150415.4</v>
      </c>
      <c r="K219" s="65">
        <f t="shared" si="158"/>
        <v>64788.4</v>
      </c>
      <c r="L219" s="65">
        <f t="shared" si="158"/>
        <v>85627</v>
      </c>
      <c r="M219" s="65">
        <f t="shared" si="158"/>
        <v>150415.4</v>
      </c>
      <c r="N219" s="65">
        <f t="shared" si="158"/>
        <v>64788.4</v>
      </c>
      <c r="O219" s="65">
        <f t="shared" si="158"/>
        <v>85627</v>
      </c>
      <c r="P219" s="65">
        <f t="shared" si="158"/>
        <v>145711.70000000001</v>
      </c>
      <c r="Q219" s="65">
        <f t="shared" si="158"/>
        <v>64788.4</v>
      </c>
      <c r="R219" s="65">
        <f t="shared" si="158"/>
        <v>80923.3</v>
      </c>
      <c r="S219" s="70">
        <f t="shared" si="134"/>
        <v>96.872860092783071</v>
      </c>
      <c r="T219" s="70">
        <f>Q219/N219*100</f>
        <v>100</v>
      </c>
      <c r="U219" s="70">
        <f t="shared" si="157"/>
        <v>94.506756046574097</v>
      </c>
    </row>
    <row r="220" spans="2:21" ht="15.6">
      <c r="B220" s="166"/>
      <c r="C220" s="166"/>
      <c r="D220" s="166"/>
      <c r="E220" s="64"/>
      <c r="F220" s="64" t="s">
        <v>560</v>
      </c>
      <c r="G220" s="65">
        <f>H220+I220</f>
        <v>74193.7</v>
      </c>
      <c r="H220" s="69"/>
      <c r="I220" s="65">
        <v>74193.7</v>
      </c>
      <c r="J220" s="65">
        <f>K220+L220</f>
        <v>74193.7</v>
      </c>
      <c r="K220" s="69"/>
      <c r="L220" s="65">
        <v>74193.7</v>
      </c>
      <c r="M220" s="65">
        <f>N220+O220</f>
        <v>74193.7</v>
      </c>
      <c r="N220" s="69"/>
      <c r="O220" s="65">
        <v>74193.7</v>
      </c>
      <c r="P220" s="65">
        <f>Q220+R220</f>
        <v>69490</v>
      </c>
      <c r="Q220" s="69"/>
      <c r="R220" s="65">
        <v>69490</v>
      </c>
      <c r="S220" s="70">
        <f t="shared" si="134"/>
        <v>93.66024338993742</v>
      </c>
      <c r="T220" s="70"/>
      <c r="U220" s="70">
        <f t="shared" si="157"/>
        <v>93.66024338993742</v>
      </c>
    </row>
    <row r="221" spans="2:21" ht="15.6">
      <c r="B221" s="166"/>
      <c r="C221" s="166"/>
      <c r="D221" s="166"/>
      <c r="E221" s="64"/>
      <c r="F221" s="64" t="s">
        <v>561</v>
      </c>
      <c r="G221" s="65">
        <f>H221+I221</f>
        <v>76221.7</v>
      </c>
      <c r="H221" s="65">
        <v>64788.4</v>
      </c>
      <c r="I221" s="65">
        <v>11433.3</v>
      </c>
      <c r="J221" s="65">
        <f>K221+L221</f>
        <v>76221.7</v>
      </c>
      <c r="K221" s="65">
        <v>64788.4</v>
      </c>
      <c r="L221" s="65">
        <v>11433.3</v>
      </c>
      <c r="M221" s="65">
        <f>N221+O221</f>
        <v>76221.7</v>
      </c>
      <c r="N221" s="65">
        <v>64788.4</v>
      </c>
      <c r="O221" s="65">
        <v>11433.3</v>
      </c>
      <c r="P221" s="65">
        <f>Q221+R221</f>
        <v>76221.7</v>
      </c>
      <c r="Q221" s="65">
        <v>64788.4</v>
      </c>
      <c r="R221" s="65">
        <v>11433.3</v>
      </c>
      <c r="S221" s="70">
        <f t="shared" si="134"/>
        <v>100</v>
      </c>
      <c r="T221" s="70">
        <f>Q221/N221*100</f>
        <v>100</v>
      </c>
      <c r="U221" s="70">
        <f t="shared" si="157"/>
        <v>100</v>
      </c>
    </row>
    <row r="222" spans="2:21" ht="12.75" customHeight="1">
      <c r="B222" s="165" t="s">
        <v>263</v>
      </c>
      <c r="C222" s="165" t="s">
        <v>124</v>
      </c>
      <c r="D222" s="165" t="s">
        <v>567</v>
      </c>
      <c r="E222" s="59" t="s">
        <v>515</v>
      </c>
      <c r="F222" s="59"/>
      <c r="G222" s="65">
        <f t="shared" ref="G222:R222" si="159">G223+G227</f>
        <v>211153.397</v>
      </c>
      <c r="H222" s="65">
        <f t="shared" si="159"/>
        <v>0</v>
      </c>
      <c r="I222" s="65">
        <f t="shared" si="159"/>
        <v>211153.397</v>
      </c>
      <c r="J222" s="65">
        <f t="shared" si="159"/>
        <v>211153.397</v>
      </c>
      <c r="K222" s="65">
        <f t="shared" si="159"/>
        <v>0</v>
      </c>
      <c r="L222" s="65">
        <f t="shared" si="159"/>
        <v>211153.397</v>
      </c>
      <c r="M222" s="65">
        <f t="shared" si="159"/>
        <v>211153.397</v>
      </c>
      <c r="N222" s="65">
        <f t="shared" si="159"/>
        <v>0</v>
      </c>
      <c r="O222" s="65">
        <f t="shared" si="159"/>
        <v>211153.397</v>
      </c>
      <c r="P222" s="65">
        <f t="shared" si="159"/>
        <v>203130.1023</v>
      </c>
      <c r="Q222" s="65">
        <f t="shared" si="159"/>
        <v>0</v>
      </c>
      <c r="R222" s="65">
        <f t="shared" si="159"/>
        <v>203130.1023</v>
      </c>
      <c r="S222" s="70">
        <f t="shared" ref="S222:S246" si="160">R222/O222*100</f>
        <v>96.200253079518305</v>
      </c>
      <c r="T222" s="70"/>
      <c r="U222" s="70">
        <f t="shared" si="157"/>
        <v>96.200253079518305</v>
      </c>
    </row>
    <row r="223" spans="2:21" ht="31.2">
      <c r="B223" s="165"/>
      <c r="C223" s="165"/>
      <c r="D223" s="165"/>
      <c r="E223" s="59" t="s">
        <v>195</v>
      </c>
      <c r="F223" s="59"/>
      <c r="G223" s="65">
        <f t="shared" ref="G223:R223" si="161">G224+G225+G226</f>
        <v>86916.197</v>
      </c>
      <c r="H223" s="65">
        <f t="shared" si="161"/>
        <v>0</v>
      </c>
      <c r="I223" s="65">
        <f t="shared" si="161"/>
        <v>86916.197</v>
      </c>
      <c r="J223" s="65">
        <f t="shared" si="161"/>
        <v>86916.197</v>
      </c>
      <c r="K223" s="65">
        <f t="shared" si="161"/>
        <v>0</v>
      </c>
      <c r="L223" s="65">
        <f t="shared" si="161"/>
        <v>86916.197</v>
      </c>
      <c r="M223" s="65">
        <f t="shared" si="161"/>
        <v>86916.197</v>
      </c>
      <c r="N223" s="65">
        <f t="shared" si="161"/>
        <v>0</v>
      </c>
      <c r="O223" s="65">
        <f t="shared" si="161"/>
        <v>86916.197</v>
      </c>
      <c r="P223" s="65">
        <f t="shared" si="161"/>
        <v>82015.502299999993</v>
      </c>
      <c r="Q223" s="65">
        <f t="shared" si="161"/>
        <v>0</v>
      </c>
      <c r="R223" s="65">
        <f t="shared" si="161"/>
        <v>82015.502299999993</v>
      </c>
      <c r="S223" s="70">
        <f t="shared" si="160"/>
        <v>94.361586368073603</v>
      </c>
      <c r="T223" s="70"/>
      <c r="U223" s="70">
        <f t="shared" si="157"/>
        <v>94.361586368073603</v>
      </c>
    </row>
    <row r="224" spans="2:21" ht="15.6">
      <c r="B224" s="165"/>
      <c r="C224" s="165"/>
      <c r="D224" s="165"/>
      <c r="E224" s="64"/>
      <c r="F224" s="64" t="s">
        <v>517</v>
      </c>
      <c r="G224" s="65">
        <f t="shared" ref="G224:R224" si="162">G232</f>
        <v>5900</v>
      </c>
      <c r="H224" s="65">
        <f t="shared" si="162"/>
        <v>0</v>
      </c>
      <c r="I224" s="65">
        <f t="shared" si="162"/>
        <v>5900</v>
      </c>
      <c r="J224" s="65">
        <f t="shared" si="162"/>
        <v>5900</v>
      </c>
      <c r="K224" s="65">
        <f t="shared" si="162"/>
        <v>0</v>
      </c>
      <c r="L224" s="65">
        <f t="shared" si="162"/>
        <v>5900</v>
      </c>
      <c r="M224" s="65">
        <f t="shared" si="162"/>
        <v>5900</v>
      </c>
      <c r="N224" s="65">
        <f t="shared" si="162"/>
        <v>0</v>
      </c>
      <c r="O224" s="65">
        <f t="shared" si="162"/>
        <v>5900</v>
      </c>
      <c r="P224" s="65">
        <f t="shared" si="162"/>
        <v>5562.4644500000004</v>
      </c>
      <c r="Q224" s="65">
        <f t="shared" si="162"/>
        <v>0</v>
      </c>
      <c r="R224" s="65">
        <f t="shared" si="162"/>
        <v>5562.4644500000004</v>
      </c>
      <c r="S224" s="70">
        <f t="shared" si="160"/>
        <v>94.279058474576289</v>
      </c>
      <c r="T224" s="70"/>
      <c r="U224" s="70">
        <f t="shared" si="157"/>
        <v>94.279058474576289</v>
      </c>
    </row>
    <row r="225" spans="2:21" ht="15.6">
      <c r="B225" s="165"/>
      <c r="C225" s="165"/>
      <c r="D225" s="165"/>
      <c r="E225" s="64"/>
      <c r="F225" s="64" t="s">
        <v>544</v>
      </c>
      <c r="G225" s="65">
        <f t="shared" ref="G225:R225" si="163">G233</f>
        <v>39999.997000000003</v>
      </c>
      <c r="H225" s="65">
        <f t="shared" si="163"/>
        <v>0</v>
      </c>
      <c r="I225" s="65">
        <f t="shared" si="163"/>
        <v>39999.997000000003</v>
      </c>
      <c r="J225" s="65">
        <f t="shared" si="163"/>
        <v>39999.997000000003</v>
      </c>
      <c r="K225" s="65">
        <f t="shared" si="163"/>
        <v>0</v>
      </c>
      <c r="L225" s="65">
        <f t="shared" si="163"/>
        <v>39999.997000000003</v>
      </c>
      <c r="M225" s="65">
        <f t="shared" si="163"/>
        <v>39999.997000000003</v>
      </c>
      <c r="N225" s="65">
        <f t="shared" si="163"/>
        <v>0</v>
      </c>
      <c r="O225" s="65">
        <f t="shared" si="163"/>
        <v>39999.997000000003</v>
      </c>
      <c r="P225" s="65">
        <f t="shared" si="163"/>
        <v>39347.084889999998</v>
      </c>
      <c r="Q225" s="65">
        <f t="shared" si="163"/>
        <v>0</v>
      </c>
      <c r="R225" s="65">
        <f t="shared" si="163"/>
        <v>39347.084889999998</v>
      </c>
      <c r="S225" s="70">
        <f t="shared" si="160"/>
        <v>98.367719602578958</v>
      </c>
      <c r="T225" s="70"/>
      <c r="U225" s="70">
        <f t="shared" si="157"/>
        <v>98.367719602578958</v>
      </c>
    </row>
    <row r="226" spans="2:21" ht="15.6">
      <c r="B226" s="165"/>
      <c r="C226" s="165"/>
      <c r="D226" s="165"/>
      <c r="E226" s="64"/>
      <c r="F226" s="64" t="s">
        <v>545</v>
      </c>
      <c r="G226" s="65">
        <f t="shared" ref="G226:R226" si="164">G234</f>
        <v>41016.199999999997</v>
      </c>
      <c r="H226" s="65">
        <f t="shared" si="164"/>
        <v>0</v>
      </c>
      <c r="I226" s="65">
        <f t="shared" si="164"/>
        <v>41016.199999999997</v>
      </c>
      <c r="J226" s="65">
        <f t="shared" si="164"/>
        <v>41016.199999999997</v>
      </c>
      <c r="K226" s="65">
        <f t="shared" si="164"/>
        <v>0</v>
      </c>
      <c r="L226" s="65">
        <f t="shared" si="164"/>
        <v>41016.199999999997</v>
      </c>
      <c r="M226" s="65">
        <f t="shared" si="164"/>
        <v>41016.199999999997</v>
      </c>
      <c r="N226" s="65">
        <f t="shared" si="164"/>
        <v>0</v>
      </c>
      <c r="O226" s="65">
        <f t="shared" si="164"/>
        <v>41016.199999999997</v>
      </c>
      <c r="P226" s="65">
        <f t="shared" si="164"/>
        <v>37105.952960000002</v>
      </c>
      <c r="Q226" s="65">
        <f t="shared" si="164"/>
        <v>0</v>
      </c>
      <c r="R226" s="65">
        <f t="shared" si="164"/>
        <v>37105.952960000002</v>
      </c>
      <c r="S226" s="70">
        <f t="shared" si="160"/>
        <v>90.466578961483521</v>
      </c>
      <c r="T226" s="70"/>
      <c r="U226" s="70">
        <f t="shared" si="157"/>
        <v>90.466578961483521</v>
      </c>
    </row>
    <row r="227" spans="2:21" ht="46.8">
      <c r="B227" s="165"/>
      <c r="C227" s="165"/>
      <c r="D227" s="165"/>
      <c r="E227" s="59" t="s">
        <v>104</v>
      </c>
      <c r="F227" s="59"/>
      <c r="G227" s="65">
        <f t="shared" ref="G227:R227" si="165">G235</f>
        <v>124237.20000000001</v>
      </c>
      <c r="H227" s="65">
        <f t="shared" si="165"/>
        <v>0</v>
      </c>
      <c r="I227" s="65">
        <f t="shared" si="165"/>
        <v>124237.20000000001</v>
      </c>
      <c r="J227" s="65">
        <f t="shared" si="165"/>
        <v>124237.20000000001</v>
      </c>
      <c r="K227" s="65">
        <f t="shared" si="165"/>
        <v>0</v>
      </c>
      <c r="L227" s="65">
        <f t="shared" si="165"/>
        <v>124237.20000000001</v>
      </c>
      <c r="M227" s="65">
        <f t="shared" si="165"/>
        <v>124237.20000000001</v>
      </c>
      <c r="N227" s="65">
        <f t="shared" si="165"/>
        <v>0</v>
      </c>
      <c r="O227" s="65">
        <f t="shared" si="165"/>
        <v>124237.20000000001</v>
      </c>
      <c r="P227" s="65">
        <f t="shared" si="165"/>
        <v>121114.6</v>
      </c>
      <c r="Q227" s="65">
        <f t="shared" si="165"/>
        <v>0</v>
      </c>
      <c r="R227" s="65">
        <f t="shared" si="165"/>
        <v>121114.6</v>
      </c>
      <c r="S227" s="70">
        <f t="shared" si="160"/>
        <v>97.486582118721273</v>
      </c>
      <c r="T227" s="70"/>
      <c r="U227" s="70">
        <f t="shared" si="157"/>
        <v>97.486582118721273</v>
      </c>
    </row>
    <row r="228" spans="2:21" ht="15.6">
      <c r="B228" s="165"/>
      <c r="C228" s="165"/>
      <c r="D228" s="165"/>
      <c r="E228" s="64"/>
      <c r="F228" s="64" t="s">
        <v>558</v>
      </c>
      <c r="G228" s="65">
        <f t="shared" ref="G228:R228" si="166">G236</f>
        <v>21676.1</v>
      </c>
      <c r="H228" s="65">
        <f t="shared" si="166"/>
        <v>0</v>
      </c>
      <c r="I228" s="65">
        <f t="shared" si="166"/>
        <v>21676.1</v>
      </c>
      <c r="J228" s="65">
        <f t="shared" si="166"/>
        <v>21676.1</v>
      </c>
      <c r="K228" s="65">
        <f t="shared" si="166"/>
        <v>0</v>
      </c>
      <c r="L228" s="65">
        <f t="shared" si="166"/>
        <v>21676.1</v>
      </c>
      <c r="M228" s="65">
        <f t="shared" si="166"/>
        <v>21676.1</v>
      </c>
      <c r="N228" s="65">
        <f t="shared" si="166"/>
        <v>0</v>
      </c>
      <c r="O228" s="65">
        <f t="shared" si="166"/>
        <v>21676.1</v>
      </c>
      <c r="P228" s="65">
        <f t="shared" si="166"/>
        <v>21054.799999999999</v>
      </c>
      <c r="Q228" s="65">
        <f t="shared" si="166"/>
        <v>0</v>
      </c>
      <c r="R228" s="65">
        <f t="shared" si="166"/>
        <v>21054.799999999999</v>
      </c>
      <c r="S228" s="70">
        <f t="shared" si="160"/>
        <v>97.133709477258364</v>
      </c>
      <c r="T228" s="70"/>
      <c r="U228" s="70">
        <f t="shared" si="157"/>
        <v>97.133709477258364</v>
      </c>
    </row>
    <row r="229" spans="2:21" ht="15.6">
      <c r="B229" s="165"/>
      <c r="C229" s="165"/>
      <c r="D229" s="165"/>
      <c r="E229" s="64"/>
      <c r="F229" s="64" t="s">
        <v>562</v>
      </c>
      <c r="G229" s="65">
        <f t="shared" ref="G229:R229" si="167">G237</f>
        <v>102561.1</v>
      </c>
      <c r="H229" s="65">
        <f t="shared" si="167"/>
        <v>0</v>
      </c>
      <c r="I229" s="65">
        <f t="shared" si="167"/>
        <v>102561.1</v>
      </c>
      <c r="J229" s="65">
        <f t="shared" si="167"/>
        <v>102561.1</v>
      </c>
      <c r="K229" s="65">
        <f t="shared" si="167"/>
        <v>0</v>
      </c>
      <c r="L229" s="65">
        <f t="shared" si="167"/>
        <v>102561.1</v>
      </c>
      <c r="M229" s="65">
        <f t="shared" si="167"/>
        <v>102561.1</v>
      </c>
      <c r="N229" s="65">
        <f t="shared" si="167"/>
        <v>0</v>
      </c>
      <c r="O229" s="65">
        <f t="shared" si="167"/>
        <v>102561.1</v>
      </c>
      <c r="P229" s="65">
        <f t="shared" si="167"/>
        <v>100059.8</v>
      </c>
      <c r="Q229" s="65">
        <f t="shared" si="167"/>
        <v>0</v>
      </c>
      <c r="R229" s="65">
        <f t="shared" si="167"/>
        <v>100059.8</v>
      </c>
      <c r="S229" s="70">
        <f t="shared" si="160"/>
        <v>97.561161102991292</v>
      </c>
      <c r="T229" s="70"/>
      <c r="U229" s="70">
        <f t="shared" si="157"/>
        <v>97.561161102991292</v>
      </c>
    </row>
    <row r="230" spans="2:21" ht="12.75" customHeight="1">
      <c r="B230" s="165" t="s">
        <v>454</v>
      </c>
      <c r="C230" s="165" t="s">
        <v>126</v>
      </c>
      <c r="D230" s="165" t="s">
        <v>595</v>
      </c>
      <c r="E230" s="59" t="s">
        <v>515</v>
      </c>
      <c r="F230" s="59"/>
      <c r="G230" s="65">
        <f t="shared" ref="G230:R230" si="168">G231+G235</f>
        <v>211153.397</v>
      </c>
      <c r="H230" s="65">
        <f t="shared" si="168"/>
        <v>0</v>
      </c>
      <c r="I230" s="65">
        <f t="shared" si="168"/>
        <v>211153.397</v>
      </c>
      <c r="J230" s="65">
        <f t="shared" si="168"/>
        <v>211153.397</v>
      </c>
      <c r="K230" s="65">
        <f t="shared" si="168"/>
        <v>0</v>
      </c>
      <c r="L230" s="65">
        <f t="shared" si="168"/>
        <v>211153.397</v>
      </c>
      <c r="M230" s="65">
        <f t="shared" si="168"/>
        <v>211153.397</v>
      </c>
      <c r="N230" s="65">
        <f t="shared" si="168"/>
        <v>0</v>
      </c>
      <c r="O230" s="65">
        <f t="shared" si="168"/>
        <v>211153.397</v>
      </c>
      <c r="P230" s="65">
        <f t="shared" si="168"/>
        <v>203130.1023</v>
      </c>
      <c r="Q230" s="65">
        <f t="shared" si="168"/>
        <v>0</v>
      </c>
      <c r="R230" s="65">
        <f t="shared" si="168"/>
        <v>203130.1023</v>
      </c>
      <c r="S230" s="70">
        <f t="shared" si="160"/>
        <v>96.200253079518305</v>
      </c>
      <c r="T230" s="70"/>
      <c r="U230" s="70">
        <f t="shared" si="157"/>
        <v>96.200253079518305</v>
      </c>
    </row>
    <row r="231" spans="2:21" ht="31.2">
      <c r="B231" s="165"/>
      <c r="C231" s="165"/>
      <c r="D231" s="165"/>
      <c r="E231" s="59" t="s">
        <v>195</v>
      </c>
      <c r="F231" s="59"/>
      <c r="G231" s="65">
        <f t="shared" ref="G231:R231" si="169">SUM(G232:G234)</f>
        <v>86916.197</v>
      </c>
      <c r="H231" s="65">
        <f t="shared" si="169"/>
        <v>0</v>
      </c>
      <c r="I231" s="65">
        <f t="shared" si="169"/>
        <v>86916.197</v>
      </c>
      <c r="J231" s="65">
        <f t="shared" si="169"/>
        <v>86916.197</v>
      </c>
      <c r="K231" s="65">
        <f t="shared" si="169"/>
        <v>0</v>
      </c>
      <c r="L231" s="65">
        <f t="shared" si="169"/>
        <v>86916.197</v>
      </c>
      <c r="M231" s="65">
        <f t="shared" si="169"/>
        <v>86916.197</v>
      </c>
      <c r="N231" s="65">
        <f t="shared" si="169"/>
        <v>0</v>
      </c>
      <c r="O231" s="65">
        <f t="shared" si="169"/>
        <v>86916.197</v>
      </c>
      <c r="P231" s="65">
        <f t="shared" si="169"/>
        <v>82015.502299999993</v>
      </c>
      <c r="Q231" s="65">
        <f t="shared" si="169"/>
        <v>0</v>
      </c>
      <c r="R231" s="65">
        <f t="shared" si="169"/>
        <v>82015.502299999993</v>
      </c>
      <c r="S231" s="70">
        <f t="shared" si="160"/>
        <v>94.361586368073603</v>
      </c>
      <c r="T231" s="70"/>
      <c r="U231" s="70">
        <f t="shared" si="157"/>
        <v>94.361586368073603</v>
      </c>
    </row>
    <row r="232" spans="2:21" ht="15.6">
      <c r="B232" s="165"/>
      <c r="C232" s="165"/>
      <c r="D232" s="165"/>
      <c r="E232" s="64"/>
      <c r="F232" s="64" t="s">
        <v>517</v>
      </c>
      <c r="G232" s="65">
        <f t="shared" ref="G232:R232" si="170">G243</f>
        <v>5900</v>
      </c>
      <c r="H232" s="65">
        <f t="shared" si="170"/>
        <v>0</v>
      </c>
      <c r="I232" s="65">
        <f t="shared" si="170"/>
        <v>5900</v>
      </c>
      <c r="J232" s="65">
        <f t="shared" si="170"/>
        <v>5900</v>
      </c>
      <c r="K232" s="65">
        <f t="shared" si="170"/>
        <v>0</v>
      </c>
      <c r="L232" s="65">
        <f t="shared" si="170"/>
        <v>5900</v>
      </c>
      <c r="M232" s="65">
        <f t="shared" si="170"/>
        <v>5900</v>
      </c>
      <c r="N232" s="65">
        <f t="shared" si="170"/>
        <v>0</v>
      </c>
      <c r="O232" s="65">
        <f t="shared" si="170"/>
        <v>5900</v>
      </c>
      <c r="P232" s="65">
        <f t="shared" si="170"/>
        <v>5562.4644500000004</v>
      </c>
      <c r="Q232" s="65">
        <f t="shared" si="170"/>
        <v>0</v>
      </c>
      <c r="R232" s="65">
        <f t="shared" si="170"/>
        <v>5562.4644500000004</v>
      </c>
      <c r="S232" s="70">
        <f t="shared" si="160"/>
        <v>94.279058474576289</v>
      </c>
      <c r="T232" s="70"/>
      <c r="U232" s="70">
        <f t="shared" si="157"/>
        <v>94.279058474576289</v>
      </c>
    </row>
    <row r="233" spans="2:21" ht="15.6">
      <c r="B233" s="165"/>
      <c r="C233" s="165"/>
      <c r="D233" s="165"/>
      <c r="E233" s="64"/>
      <c r="F233" s="64" t="s">
        <v>544</v>
      </c>
      <c r="G233" s="65">
        <f t="shared" ref="G233:R233" si="171">G249</f>
        <v>39999.997000000003</v>
      </c>
      <c r="H233" s="65">
        <f t="shared" si="171"/>
        <v>0</v>
      </c>
      <c r="I233" s="65">
        <f t="shared" si="171"/>
        <v>39999.997000000003</v>
      </c>
      <c r="J233" s="65">
        <f t="shared" si="171"/>
        <v>39999.997000000003</v>
      </c>
      <c r="K233" s="65">
        <f t="shared" si="171"/>
        <v>0</v>
      </c>
      <c r="L233" s="65">
        <f t="shared" si="171"/>
        <v>39999.997000000003</v>
      </c>
      <c r="M233" s="65">
        <f t="shared" si="171"/>
        <v>39999.997000000003</v>
      </c>
      <c r="N233" s="65">
        <f t="shared" si="171"/>
        <v>0</v>
      </c>
      <c r="O233" s="65">
        <f t="shared" si="171"/>
        <v>39999.997000000003</v>
      </c>
      <c r="P233" s="65">
        <f t="shared" si="171"/>
        <v>39347.084889999998</v>
      </c>
      <c r="Q233" s="65">
        <f t="shared" si="171"/>
        <v>0</v>
      </c>
      <c r="R233" s="65">
        <f t="shared" si="171"/>
        <v>39347.084889999998</v>
      </c>
      <c r="S233" s="70">
        <f t="shared" si="160"/>
        <v>98.367719602578958</v>
      </c>
      <c r="T233" s="70"/>
      <c r="U233" s="70">
        <f t="shared" si="157"/>
        <v>98.367719602578958</v>
      </c>
    </row>
    <row r="234" spans="2:21" ht="15.6">
      <c r="B234" s="165"/>
      <c r="C234" s="165"/>
      <c r="D234" s="165"/>
      <c r="E234" s="64"/>
      <c r="F234" s="64" t="s">
        <v>545</v>
      </c>
      <c r="G234" s="65">
        <f t="shared" ref="G234:R234" si="172">G244</f>
        <v>41016.199999999997</v>
      </c>
      <c r="H234" s="65">
        <f t="shared" si="172"/>
        <v>0</v>
      </c>
      <c r="I234" s="65">
        <f t="shared" si="172"/>
        <v>41016.199999999997</v>
      </c>
      <c r="J234" s="65">
        <f t="shared" si="172"/>
        <v>41016.199999999997</v>
      </c>
      <c r="K234" s="65">
        <f t="shared" si="172"/>
        <v>0</v>
      </c>
      <c r="L234" s="65">
        <f t="shared" si="172"/>
        <v>41016.199999999997</v>
      </c>
      <c r="M234" s="65">
        <f t="shared" si="172"/>
        <v>41016.199999999997</v>
      </c>
      <c r="N234" s="65">
        <f t="shared" si="172"/>
        <v>0</v>
      </c>
      <c r="O234" s="65">
        <f t="shared" si="172"/>
        <v>41016.199999999997</v>
      </c>
      <c r="P234" s="65">
        <f t="shared" si="172"/>
        <v>37105.952960000002</v>
      </c>
      <c r="Q234" s="65">
        <f t="shared" si="172"/>
        <v>0</v>
      </c>
      <c r="R234" s="65">
        <f t="shared" si="172"/>
        <v>37105.952960000002</v>
      </c>
      <c r="S234" s="70">
        <f t="shared" si="160"/>
        <v>90.466578961483521</v>
      </c>
      <c r="T234" s="70"/>
      <c r="U234" s="70">
        <f t="shared" si="157"/>
        <v>90.466578961483521</v>
      </c>
    </row>
    <row r="235" spans="2:21" ht="46.8">
      <c r="B235" s="165"/>
      <c r="C235" s="165"/>
      <c r="D235" s="165"/>
      <c r="E235" s="59" t="s">
        <v>104</v>
      </c>
      <c r="F235" s="59"/>
      <c r="G235" s="65">
        <f t="shared" ref="G235:R235" si="173">G236+G237</f>
        <v>124237.20000000001</v>
      </c>
      <c r="H235" s="65">
        <f t="shared" si="173"/>
        <v>0</v>
      </c>
      <c r="I235" s="65">
        <f t="shared" si="173"/>
        <v>124237.20000000001</v>
      </c>
      <c r="J235" s="65">
        <f t="shared" si="173"/>
        <v>124237.20000000001</v>
      </c>
      <c r="K235" s="65">
        <f t="shared" si="173"/>
        <v>0</v>
      </c>
      <c r="L235" s="65">
        <f t="shared" si="173"/>
        <v>124237.20000000001</v>
      </c>
      <c r="M235" s="65">
        <f t="shared" si="173"/>
        <v>124237.20000000001</v>
      </c>
      <c r="N235" s="65">
        <f t="shared" si="173"/>
        <v>0</v>
      </c>
      <c r="O235" s="65">
        <f t="shared" si="173"/>
        <v>124237.20000000001</v>
      </c>
      <c r="P235" s="65">
        <f t="shared" si="173"/>
        <v>121114.6</v>
      </c>
      <c r="Q235" s="65">
        <f t="shared" si="173"/>
        <v>0</v>
      </c>
      <c r="R235" s="65">
        <f t="shared" si="173"/>
        <v>121114.6</v>
      </c>
      <c r="S235" s="70">
        <f t="shared" si="160"/>
        <v>97.486582118721273</v>
      </c>
      <c r="T235" s="70"/>
      <c r="U235" s="70">
        <f t="shared" si="157"/>
        <v>97.486582118721273</v>
      </c>
    </row>
    <row r="236" spans="2:21" ht="15.6">
      <c r="B236" s="165"/>
      <c r="C236" s="165"/>
      <c r="D236" s="165"/>
      <c r="E236" s="64"/>
      <c r="F236" s="64" t="s">
        <v>558</v>
      </c>
      <c r="G236" s="65">
        <f t="shared" ref="G236:R236" si="174">G246</f>
        <v>21676.1</v>
      </c>
      <c r="H236" s="65">
        <f t="shared" si="174"/>
        <v>0</v>
      </c>
      <c r="I236" s="65">
        <f t="shared" si="174"/>
        <v>21676.1</v>
      </c>
      <c r="J236" s="65">
        <f t="shared" si="174"/>
        <v>21676.1</v>
      </c>
      <c r="K236" s="65">
        <f t="shared" si="174"/>
        <v>0</v>
      </c>
      <c r="L236" s="65">
        <f t="shared" si="174"/>
        <v>21676.1</v>
      </c>
      <c r="M236" s="65">
        <f t="shared" si="174"/>
        <v>21676.1</v>
      </c>
      <c r="N236" s="65">
        <f t="shared" si="174"/>
        <v>0</v>
      </c>
      <c r="O236" s="65">
        <f t="shared" si="174"/>
        <v>21676.1</v>
      </c>
      <c r="P236" s="65">
        <f t="shared" si="174"/>
        <v>21054.799999999999</v>
      </c>
      <c r="Q236" s="65">
        <f t="shared" si="174"/>
        <v>0</v>
      </c>
      <c r="R236" s="65">
        <f t="shared" si="174"/>
        <v>21054.799999999999</v>
      </c>
      <c r="S236" s="70">
        <f t="shared" si="160"/>
        <v>97.133709477258364</v>
      </c>
      <c r="T236" s="70"/>
      <c r="U236" s="70">
        <f t="shared" si="157"/>
        <v>97.133709477258364</v>
      </c>
    </row>
    <row r="237" spans="2:21" ht="15.6">
      <c r="B237" s="165"/>
      <c r="C237" s="165"/>
      <c r="D237" s="165"/>
      <c r="E237" s="64"/>
      <c r="F237" s="64" t="s">
        <v>562</v>
      </c>
      <c r="G237" s="65">
        <f t="shared" ref="G237:R237" si="175">G240</f>
        <v>102561.1</v>
      </c>
      <c r="H237" s="65">
        <f t="shared" si="175"/>
        <v>0</v>
      </c>
      <c r="I237" s="65">
        <f t="shared" si="175"/>
        <v>102561.1</v>
      </c>
      <c r="J237" s="65">
        <f t="shared" si="175"/>
        <v>102561.1</v>
      </c>
      <c r="K237" s="65">
        <f t="shared" si="175"/>
        <v>0</v>
      </c>
      <c r="L237" s="65">
        <f t="shared" si="175"/>
        <v>102561.1</v>
      </c>
      <c r="M237" s="65">
        <f t="shared" si="175"/>
        <v>102561.1</v>
      </c>
      <c r="N237" s="65">
        <f t="shared" si="175"/>
        <v>0</v>
      </c>
      <c r="O237" s="65">
        <f t="shared" si="175"/>
        <v>102561.1</v>
      </c>
      <c r="P237" s="65">
        <f t="shared" si="175"/>
        <v>100059.8</v>
      </c>
      <c r="Q237" s="65">
        <f t="shared" si="175"/>
        <v>0</v>
      </c>
      <c r="R237" s="65">
        <f t="shared" si="175"/>
        <v>100059.8</v>
      </c>
      <c r="S237" s="70">
        <f t="shared" si="160"/>
        <v>97.561161102991292</v>
      </c>
      <c r="T237" s="70"/>
      <c r="U237" s="70">
        <f t="shared" si="157"/>
        <v>97.561161102991292</v>
      </c>
    </row>
    <row r="238" spans="2:21" ht="57" customHeight="1">
      <c r="B238" s="166" t="s">
        <v>596</v>
      </c>
      <c r="C238" s="166" t="s">
        <v>268</v>
      </c>
      <c r="D238" s="166" t="s">
        <v>597</v>
      </c>
      <c r="E238" s="59" t="s">
        <v>515</v>
      </c>
      <c r="F238" s="59"/>
      <c r="G238" s="65">
        <f t="shared" ref="G238:R239" si="176">G239</f>
        <v>102561.1</v>
      </c>
      <c r="H238" s="65">
        <f t="shared" si="176"/>
        <v>0</v>
      </c>
      <c r="I238" s="65">
        <f t="shared" si="176"/>
        <v>102561.1</v>
      </c>
      <c r="J238" s="65">
        <f t="shared" si="176"/>
        <v>102561.1</v>
      </c>
      <c r="K238" s="65">
        <f t="shared" si="176"/>
        <v>0</v>
      </c>
      <c r="L238" s="65">
        <f t="shared" si="176"/>
        <v>102561.1</v>
      </c>
      <c r="M238" s="65">
        <f t="shared" si="176"/>
        <v>102561.1</v>
      </c>
      <c r="N238" s="65">
        <f t="shared" si="176"/>
        <v>0</v>
      </c>
      <c r="O238" s="65">
        <f t="shared" si="176"/>
        <v>102561.1</v>
      </c>
      <c r="P238" s="65">
        <f t="shared" si="176"/>
        <v>100059.8</v>
      </c>
      <c r="Q238" s="65">
        <f t="shared" si="176"/>
        <v>0</v>
      </c>
      <c r="R238" s="65">
        <f t="shared" si="176"/>
        <v>100059.8</v>
      </c>
      <c r="S238" s="70">
        <f t="shared" si="160"/>
        <v>97.561161102991292</v>
      </c>
      <c r="T238" s="70"/>
      <c r="U238" s="70">
        <f t="shared" si="157"/>
        <v>97.561161102991292</v>
      </c>
    </row>
    <row r="239" spans="2:21" ht="57" customHeight="1">
      <c r="B239" s="166"/>
      <c r="C239" s="166"/>
      <c r="D239" s="166"/>
      <c r="E239" s="59" t="s">
        <v>104</v>
      </c>
      <c r="F239" s="59"/>
      <c r="G239" s="65">
        <f t="shared" si="176"/>
        <v>102561.1</v>
      </c>
      <c r="H239" s="65">
        <f t="shared" si="176"/>
        <v>0</v>
      </c>
      <c r="I239" s="65">
        <f t="shared" si="176"/>
        <v>102561.1</v>
      </c>
      <c r="J239" s="65">
        <f t="shared" si="176"/>
        <v>102561.1</v>
      </c>
      <c r="K239" s="65">
        <f t="shared" si="176"/>
        <v>0</v>
      </c>
      <c r="L239" s="65">
        <f t="shared" si="176"/>
        <v>102561.1</v>
      </c>
      <c r="M239" s="65">
        <f t="shared" si="176"/>
        <v>102561.1</v>
      </c>
      <c r="N239" s="65">
        <f t="shared" si="176"/>
        <v>0</v>
      </c>
      <c r="O239" s="65">
        <f t="shared" si="176"/>
        <v>102561.1</v>
      </c>
      <c r="P239" s="65">
        <f t="shared" si="176"/>
        <v>100059.8</v>
      </c>
      <c r="Q239" s="65">
        <f t="shared" si="176"/>
        <v>0</v>
      </c>
      <c r="R239" s="65">
        <f t="shared" si="176"/>
        <v>100059.8</v>
      </c>
      <c r="S239" s="70">
        <f t="shared" si="160"/>
        <v>97.561161102991292</v>
      </c>
      <c r="T239" s="70"/>
      <c r="U239" s="70">
        <f t="shared" si="157"/>
        <v>97.561161102991292</v>
      </c>
    </row>
    <row r="240" spans="2:21" ht="57" customHeight="1">
      <c r="B240" s="166"/>
      <c r="C240" s="166"/>
      <c r="D240" s="166"/>
      <c r="E240" s="64"/>
      <c r="F240" s="64" t="s">
        <v>562</v>
      </c>
      <c r="G240" s="65">
        <f>H240+I240</f>
        <v>102561.1</v>
      </c>
      <c r="H240" s="69"/>
      <c r="I240" s="65">
        <v>102561.1</v>
      </c>
      <c r="J240" s="65">
        <f>K240+L240</f>
        <v>102561.1</v>
      </c>
      <c r="K240" s="69"/>
      <c r="L240" s="65">
        <v>102561.1</v>
      </c>
      <c r="M240" s="65">
        <f>N240+O240</f>
        <v>102561.1</v>
      </c>
      <c r="N240" s="69"/>
      <c r="O240" s="65">
        <v>102561.1</v>
      </c>
      <c r="P240" s="65">
        <f>Q240+R240</f>
        <v>100059.8</v>
      </c>
      <c r="Q240" s="69"/>
      <c r="R240" s="65">
        <v>100059.8</v>
      </c>
      <c r="S240" s="70">
        <f t="shared" si="160"/>
        <v>97.561161102991292</v>
      </c>
      <c r="T240" s="70"/>
      <c r="U240" s="70">
        <f t="shared" si="157"/>
        <v>97.561161102991292</v>
      </c>
    </row>
    <row r="241" spans="2:21" ht="57" customHeight="1">
      <c r="B241" s="166" t="s">
        <v>598</v>
      </c>
      <c r="C241" s="166" t="s">
        <v>599</v>
      </c>
      <c r="D241" s="166" t="s">
        <v>600</v>
      </c>
      <c r="E241" s="59" t="s">
        <v>515</v>
      </c>
      <c r="F241" s="59"/>
      <c r="G241" s="65">
        <f t="shared" ref="G241:R241" si="177">G242+G245</f>
        <v>68592.299999999988</v>
      </c>
      <c r="H241" s="65">
        <f t="shared" si="177"/>
        <v>0</v>
      </c>
      <c r="I241" s="65">
        <f t="shared" si="177"/>
        <v>68592.299999999988</v>
      </c>
      <c r="J241" s="65">
        <f t="shared" si="177"/>
        <v>68592.299999999988</v>
      </c>
      <c r="K241" s="65">
        <f t="shared" si="177"/>
        <v>0</v>
      </c>
      <c r="L241" s="65">
        <f t="shared" si="177"/>
        <v>68592.299999999988</v>
      </c>
      <c r="M241" s="65">
        <f t="shared" si="177"/>
        <v>68592.299999999988</v>
      </c>
      <c r="N241" s="65">
        <f t="shared" si="177"/>
        <v>0</v>
      </c>
      <c r="O241" s="65">
        <f t="shared" si="177"/>
        <v>68592.299999999988</v>
      </c>
      <c r="P241" s="65">
        <f t="shared" si="177"/>
        <v>63723.217409999997</v>
      </c>
      <c r="Q241" s="65">
        <f t="shared" si="177"/>
        <v>0</v>
      </c>
      <c r="R241" s="65">
        <f t="shared" si="177"/>
        <v>63723.217409999997</v>
      </c>
      <c r="S241" s="70">
        <f t="shared" si="160"/>
        <v>92.901415188002161</v>
      </c>
      <c r="T241" s="70"/>
      <c r="U241" s="70">
        <f t="shared" si="157"/>
        <v>92.901415188002161</v>
      </c>
    </row>
    <row r="242" spans="2:21" ht="34.200000000000003" customHeight="1">
      <c r="B242" s="166"/>
      <c r="C242" s="166"/>
      <c r="D242" s="166"/>
      <c r="E242" s="59" t="s">
        <v>195</v>
      </c>
      <c r="F242" s="59"/>
      <c r="G242" s="65">
        <f t="shared" ref="G242:R242" si="178">G243+G244</f>
        <v>46916.2</v>
      </c>
      <c r="H242" s="65">
        <f t="shared" si="178"/>
        <v>0</v>
      </c>
      <c r="I242" s="65">
        <f t="shared" si="178"/>
        <v>46916.2</v>
      </c>
      <c r="J242" s="65">
        <f t="shared" si="178"/>
        <v>46916.2</v>
      </c>
      <c r="K242" s="65">
        <f t="shared" si="178"/>
        <v>0</v>
      </c>
      <c r="L242" s="65">
        <f t="shared" si="178"/>
        <v>46916.2</v>
      </c>
      <c r="M242" s="65">
        <f t="shared" si="178"/>
        <v>46916.2</v>
      </c>
      <c r="N242" s="65">
        <f t="shared" si="178"/>
        <v>0</v>
      </c>
      <c r="O242" s="65">
        <f t="shared" si="178"/>
        <v>46916.2</v>
      </c>
      <c r="P242" s="65">
        <f t="shared" si="178"/>
        <v>42668.417410000002</v>
      </c>
      <c r="Q242" s="65">
        <f t="shared" si="178"/>
        <v>0</v>
      </c>
      <c r="R242" s="65">
        <f t="shared" si="178"/>
        <v>42668.417410000002</v>
      </c>
      <c r="S242" s="70">
        <f t="shared" si="160"/>
        <v>90.946021651369904</v>
      </c>
      <c r="T242" s="70"/>
      <c r="U242" s="70">
        <f t="shared" si="157"/>
        <v>90.946021651369904</v>
      </c>
    </row>
    <row r="243" spans="2:21" ht="35.4" customHeight="1">
      <c r="B243" s="166"/>
      <c r="C243" s="166"/>
      <c r="D243" s="166"/>
      <c r="E243" s="64"/>
      <c r="F243" s="64" t="s">
        <v>517</v>
      </c>
      <c r="G243" s="65">
        <f>H243+I243</f>
        <v>5900</v>
      </c>
      <c r="H243" s="69"/>
      <c r="I243" s="73">
        <v>5900</v>
      </c>
      <c r="J243" s="65">
        <f>K243+L243</f>
        <v>5900</v>
      </c>
      <c r="K243" s="69"/>
      <c r="L243" s="73">
        <v>5900</v>
      </c>
      <c r="M243" s="65">
        <f>N243+O243</f>
        <v>5900</v>
      </c>
      <c r="N243" s="69"/>
      <c r="O243" s="73">
        <v>5900</v>
      </c>
      <c r="P243" s="65">
        <f>Q243+R243</f>
        <v>5562.4644500000004</v>
      </c>
      <c r="Q243" s="69"/>
      <c r="R243" s="65">
        <v>5562.4644500000004</v>
      </c>
      <c r="S243" s="70">
        <f t="shared" si="160"/>
        <v>94.279058474576289</v>
      </c>
      <c r="T243" s="70"/>
      <c r="U243" s="70">
        <f t="shared" si="157"/>
        <v>94.279058474576289</v>
      </c>
    </row>
    <row r="244" spans="2:21" ht="33.6" customHeight="1">
      <c r="B244" s="166"/>
      <c r="C244" s="166"/>
      <c r="D244" s="166"/>
      <c r="E244" s="64"/>
      <c r="F244" s="64" t="s">
        <v>545</v>
      </c>
      <c r="G244" s="65">
        <f>H244+I244</f>
        <v>41016.199999999997</v>
      </c>
      <c r="H244" s="69"/>
      <c r="I244" s="73">
        <v>41016.199999999997</v>
      </c>
      <c r="J244" s="65">
        <f>K244+L244</f>
        <v>41016.199999999997</v>
      </c>
      <c r="K244" s="69"/>
      <c r="L244" s="73">
        <v>41016.199999999997</v>
      </c>
      <c r="M244" s="65">
        <f>N244+O244</f>
        <v>41016.199999999997</v>
      </c>
      <c r="N244" s="69"/>
      <c r="O244" s="73">
        <v>41016.199999999997</v>
      </c>
      <c r="P244" s="65">
        <f>Q244+R244</f>
        <v>37105.952960000002</v>
      </c>
      <c r="Q244" s="69"/>
      <c r="R244" s="65">
        <v>37105.952960000002</v>
      </c>
      <c r="S244" s="70">
        <f t="shared" si="160"/>
        <v>90.466578961483521</v>
      </c>
      <c r="T244" s="70"/>
      <c r="U244" s="70">
        <f t="shared" si="157"/>
        <v>90.466578961483521</v>
      </c>
    </row>
    <row r="245" spans="2:21" ht="46.8">
      <c r="B245" s="166"/>
      <c r="C245" s="166"/>
      <c r="D245" s="166"/>
      <c r="E245" s="59" t="s">
        <v>104</v>
      </c>
      <c r="F245" s="59"/>
      <c r="G245" s="65">
        <f t="shared" ref="G245:R245" si="179">G246</f>
        <v>21676.1</v>
      </c>
      <c r="H245" s="65">
        <f t="shared" si="179"/>
        <v>0</v>
      </c>
      <c r="I245" s="65">
        <f t="shared" si="179"/>
        <v>21676.1</v>
      </c>
      <c r="J245" s="65">
        <f t="shared" si="179"/>
        <v>21676.1</v>
      </c>
      <c r="K245" s="65">
        <f t="shared" si="179"/>
        <v>0</v>
      </c>
      <c r="L245" s="65">
        <f t="shared" si="179"/>
        <v>21676.1</v>
      </c>
      <c r="M245" s="65">
        <f t="shared" si="179"/>
        <v>21676.1</v>
      </c>
      <c r="N245" s="65">
        <f t="shared" si="179"/>
        <v>0</v>
      </c>
      <c r="O245" s="65">
        <f t="shared" si="179"/>
        <v>21676.1</v>
      </c>
      <c r="P245" s="65">
        <f t="shared" si="179"/>
        <v>21054.799999999999</v>
      </c>
      <c r="Q245" s="65">
        <f t="shared" si="179"/>
        <v>0</v>
      </c>
      <c r="R245" s="65">
        <f t="shared" si="179"/>
        <v>21054.799999999999</v>
      </c>
      <c r="S245" s="70">
        <f t="shared" si="160"/>
        <v>97.133709477258364</v>
      </c>
      <c r="T245" s="70"/>
      <c r="U245" s="70">
        <f t="shared" si="157"/>
        <v>97.133709477258364</v>
      </c>
    </row>
    <row r="246" spans="2:21" ht="29.4" customHeight="1">
      <c r="B246" s="166"/>
      <c r="C246" s="166"/>
      <c r="D246" s="166"/>
      <c r="E246" s="64"/>
      <c r="F246" s="64" t="s">
        <v>558</v>
      </c>
      <c r="G246" s="65">
        <f>H246+I246</f>
        <v>21676.1</v>
      </c>
      <c r="H246" s="69"/>
      <c r="I246" s="65">
        <v>21676.1</v>
      </c>
      <c r="J246" s="65">
        <f>K246+L246</f>
        <v>21676.1</v>
      </c>
      <c r="K246" s="69"/>
      <c r="L246" s="65">
        <v>21676.1</v>
      </c>
      <c r="M246" s="65">
        <f>N246+O246</f>
        <v>21676.1</v>
      </c>
      <c r="N246" s="69"/>
      <c r="O246" s="65">
        <v>21676.1</v>
      </c>
      <c r="P246" s="65">
        <f>Q246+R246</f>
        <v>21054.799999999999</v>
      </c>
      <c r="Q246" s="69"/>
      <c r="R246" s="65">
        <v>21054.799999999999</v>
      </c>
      <c r="S246" s="70">
        <f t="shared" si="160"/>
        <v>97.133709477258364</v>
      </c>
      <c r="T246" s="70"/>
      <c r="U246" s="70">
        <f t="shared" si="157"/>
        <v>97.133709477258364</v>
      </c>
    </row>
    <row r="247" spans="2:21" ht="12.75" customHeight="1">
      <c r="B247" s="166" t="s">
        <v>601</v>
      </c>
      <c r="C247" s="166" t="s">
        <v>602</v>
      </c>
      <c r="D247" s="166" t="s">
        <v>603</v>
      </c>
      <c r="E247" s="59" t="s">
        <v>515</v>
      </c>
      <c r="F247" s="59"/>
      <c r="G247" s="65">
        <f t="shared" ref="G247:U248" si="180">G248</f>
        <v>39999.997000000003</v>
      </c>
      <c r="H247" s="65">
        <f t="shared" si="180"/>
        <v>0</v>
      </c>
      <c r="I247" s="65">
        <f t="shared" si="180"/>
        <v>39999.997000000003</v>
      </c>
      <c r="J247" s="65">
        <f t="shared" si="180"/>
        <v>39999.997000000003</v>
      </c>
      <c r="K247" s="65">
        <f t="shared" si="180"/>
        <v>0</v>
      </c>
      <c r="L247" s="65">
        <f t="shared" si="180"/>
        <v>39999.997000000003</v>
      </c>
      <c r="M247" s="65">
        <f t="shared" si="180"/>
        <v>39999.997000000003</v>
      </c>
      <c r="N247" s="65">
        <f t="shared" si="180"/>
        <v>0</v>
      </c>
      <c r="O247" s="65">
        <f t="shared" si="180"/>
        <v>39999.997000000003</v>
      </c>
      <c r="P247" s="65">
        <f t="shared" si="180"/>
        <v>39347.084889999998</v>
      </c>
      <c r="Q247" s="65">
        <f t="shared" si="180"/>
        <v>0</v>
      </c>
      <c r="R247" s="65">
        <f t="shared" si="180"/>
        <v>39347.084889999998</v>
      </c>
      <c r="S247" s="65">
        <f t="shared" si="180"/>
        <v>98.367719602578958</v>
      </c>
      <c r="T247" s="65">
        <f t="shared" si="180"/>
        <v>0</v>
      </c>
      <c r="U247" s="65">
        <f t="shared" si="180"/>
        <v>98.367719602578958</v>
      </c>
    </row>
    <row r="248" spans="2:21" ht="31.2">
      <c r="B248" s="166"/>
      <c r="C248" s="166"/>
      <c r="D248" s="166"/>
      <c r="E248" s="59" t="s">
        <v>195</v>
      </c>
      <c r="F248" s="59"/>
      <c r="G248" s="65">
        <f t="shared" si="180"/>
        <v>39999.997000000003</v>
      </c>
      <c r="H248" s="65">
        <f t="shared" si="180"/>
        <v>0</v>
      </c>
      <c r="I248" s="65">
        <f t="shared" si="180"/>
        <v>39999.997000000003</v>
      </c>
      <c r="J248" s="65">
        <f t="shared" si="180"/>
        <v>39999.997000000003</v>
      </c>
      <c r="K248" s="65">
        <f t="shared" si="180"/>
        <v>0</v>
      </c>
      <c r="L248" s="65">
        <f t="shared" si="180"/>
        <v>39999.997000000003</v>
      </c>
      <c r="M248" s="65">
        <f t="shared" si="180"/>
        <v>39999.997000000003</v>
      </c>
      <c r="N248" s="65">
        <f t="shared" si="180"/>
        <v>0</v>
      </c>
      <c r="O248" s="65">
        <f t="shared" si="180"/>
        <v>39999.997000000003</v>
      </c>
      <c r="P248" s="65">
        <f t="shared" si="180"/>
        <v>39347.084889999998</v>
      </c>
      <c r="Q248" s="65">
        <f t="shared" si="180"/>
        <v>0</v>
      </c>
      <c r="R248" s="65">
        <f t="shared" si="180"/>
        <v>39347.084889999998</v>
      </c>
      <c r="S248" s="65">
        <f t="shared" si="180"/>
        <v>98.367719602578958</v>
      </c>
      <c r="T248" s="65">
        <f t="shared" si="180"/>
        <v>0</v>
      </c>
      <c r="U248" s="65">
        <f t="shared" si="180"/>
        <v>98.367719602578958</v>
      </c>
    </row>
    <row r="249" spans="2:21" ht="75.599999999999994" customHeight="1">
      <c r="B249" s="166"/>
      <c r="C249" s="166"/>
      <c r="D249" s="166"/>
      <c r="E249" s="64"/>
      <c r="F249" s="64" t="s">
        <v>544</v>
      </c>
      <c r="G249" s="65">
        <f>H249+I249</f>
        <v>39999.997000000003</v>
      </c>
      <c r="H249" s="69"/>
      <c r="I249" s="65">
        <v>39999.997000000003</v>
      </c>
      <c r="J249" s="65">
        <f>K249+L249</f>
        <v>39999.997000000003</v>
      </c>
      <c r="K249" s="69"/>
      <c r="L249" s="65">
        <v>39999.997000000003</v>
      </c>
      <c r="M249" s="65">
        <f>N249+O249</f>
        <v>39999.997000000003</v>
      </c>
      <c r="N249" s="69"/>
      <c r="O249" s="65">
        <v>39999.997000000003</v>
      </c>
      <c r="P249" s="65">
        <f>Q249+R249</f>
        <v>39347.084889999998</v>
      </c>
      <c r="Q249" s="69"/>
      <c r="R249" s="74">
        <v>39347.084889999998</v>
      </c>
      <c r="S249" s="70">
        <f t="shared" ref="S249:S277" si="181">R249/O249*100</f>
        <v>98.367719602578958</v>
      </c>
      <c r="T249" s="70"/>
      <c r="U249" s="70">
        <f t="shared" ref="U249:U277" si="182">R249/O249*100</f>
        <v>98.367719602578958</v>
      </c>
    </row>
    <row r="250" spans="2:21" ht="12.75" customHeight="1">
      <c r="B250" s="165" t="s">
        <v>273</v>
      </c>
      <c r="C250" s="165" t="s">
        <v>137</v>
      </c>
      <c r="D250" s="165" t="s">
        <v>567</v>
      </c>
      <c r="E250" s="59" t="s">
        <v>515</v>
      </c>
      <c r="F250" s="59"/>
      <c r="G250" s="65">
        <f t="shared" ref="G250:R250" si="183">G251</f>
        <v>8040</v>
      </c>
      <c r="H250" s="65">
        <f t="shared" si="183"/>
        <v>0</v>
      </c>
      <c r="I250" s="65">
        <f t="shared" si="183"/>
        <v>8040</v>
      </c>
      <c r="J250" s="65">
        <f t="shared" si="183"/>
        <v>8040</v>
      </c>
      <c r="K250" s="65">
        <f t="shared" si="183"/>
        <v>0</v>
      </c>
      <c r="L250" s="65">
        <f t="shared" si="183"/>
        <v>8040</v>
      </c>
      <c r="M250" s="65">
        <f t="shared" si="183"/>
        <v>8040</v>
      </c>
      <c r="N250" s="65">
        <f t="shared" si="183"/>
        <v>0</v>
      </c>
      <c r="O250" s="65">
        <f t="shared" si="183"/>
        <v>8040</v>
      </c>
      <c r="P250" s="65">
        <f t="shared" si="183"/>
        <v>8000</v>
      </c>
      <c r="Q250" s="65">
        <f t="shared" si="183"/>
        <v>0</v>
      </c>
      <c r="R250" s="65">
        <f t="shared" si="183"/>
        <v>8000</v>
      </c>
      <c r="S250" s="70">
        <f t="shared" si="181"/>
        <v>99.50248756218906</v>
      </c>
      <c r="T250" s="70"/>
      <c r="U250" s="70">
        <f t="shared" si="182"/>
        <v>99.50248756218906</v>
      </c>
    </row>
    <row r="251" spans="2:21" ht="62.4">
      <c r="B251" s="165"/>
      <c r="C251" s="165"/>
      <c r="D251" s="165"/>
      <c r="E251" s="59" t="s">
        <v>551</v>
      </c>
      <c r="F251" s="59"/>
      <c r="G251" s="65">
        <f t="shared" ref="G251:R251" si="184">SUM(G252:G255)</f>
        <v>8040</v>
      </c>
      <c r="H251" s="65">
        <f t="shared" si="184"/>
        <v>0</v>
      </c>
      <c r="I251" s="65">
        <f t="shared" si="184"/>
        <v>8040</v>
      </c>
      <c r="J251" s="65">
        <f t="shared" si="184"/>
        <v>8040</v>
      </c>
      <c r="K251" s="65">
        <f t="shared" si="184"/>
        <v>0</v>
      </c>
      <c r="L251" s="65">
        <f t="shared" si="184"/>
        <v>8040</v>
      </c>
      <c r="M251" s="65">
        <f t="shared" si="184"/>
        <v>8040</v>
      </c>
      <c r="N251" s="65">
        <f t="shared" si="184"/>
        <v>0</v>
      </c>
      <c r="O251" s="65">
        <f t="shared" si="184"/>
        <v>8040</v>
      </c>
      <c r="P251" s="65">
        <f t="shared" si="184"/>
        <v>8000</v>
      </c>
      <c r="Q251" s="65">
        <f t="shared" si="184"/>
        <v>0</v>
      </c>
      <c r="R251" s="65">
        <f t="shared" si="184"/>
        <v>8000</v>
      </c>
      <c r="S251" s="70">
        <f t="shared" si="181"/>
        <v>99.50248756218906</v>
      </c>
      <c r="T251" s="70"/>
      <c r="U251" s="70">
        <f t="shared" si="182"/>
        <v>99.50248756218906</v>
      </c>
    </row>
    <row r="252" spans="2:21" ht="15.6">
      <c r="B252" s="165"/>
      <c r="C252" s="165"/>
      <c r="D252" s="165"/>
      <c r="E252" s="64"/>
      <c r="F252" s="64" t="s">
        <v>552</v>
      </c>
      <c r="G252" s="65">
        <f t="shared" ref="G252:R252" si="185">G258</f>
        <v>2040</v>
      </c>
      <c r="H252" s="65">
        <f t="shared" si="185"/>
        <v>0</v>
      </c>
      <c r="I252" s="65">
        <f t="shared" si="185"/>
        <v>2040</v>
      </c>
      <c r="J252" s="65">
        <f t="shared" si="185"/>
        <v>2040</v>
      </c>
      <c r="K252" s="65">
        <f t="shared" si="185"/>
        <v>0</v>
      </c>
      <c r="L252" s="65">
        <f t="shared" si="185"/>
        <v>2040</v>
      </c>
      <c r="M252" s="65">
        <f t="shared" si="185"/>
        <v>2040</v>
      </c>
      <c r="N252" s="65">
        <f t="shared" si="185"/>
        <v>0</v>
      </c>
      <c r="O252" s="65">
        <f t="shared" si="185"/>
        <v>2040</v>
      </c>
      <c r="P252" s="65">
        <f t="shared" si="185"/>
        <v>2000</v>
      </c>
      <c r="Q252" s="65">
        <f t="shared" si="185"/>
        <v>0</v>
      </c>
      <c r="R252" s="65">
        <f t="shared" si="185"/>
        <v>2000</v>
      </c>
      <c r="S252" s="70">
        <f t="shared" si="181"/>
        <v>98.039215686274503</v>
      </c>
      <c r="T252" s="70"/>
      <c r="U252" s="70">
        <f t="shared" si="182"/>
        <v>98.039215686274503</v>
      </c>
    </row>
    <row r="253" spans="2:21" ht="15.6">
      <c r="B253" s="165"/>
      <c r="C253" s="165"/>
      <c r="D253" s="165"/>
      <c r="E253" s="64"/>
      <c r="F253" s="64" t="s">
        <v>553</v>
      </c>
      <c r="G253" s="65">
        <f t="shared" ref="G253:R253" si="186">G261</f>
        <v>2000</v>
      </c>
      <c r="H253" s="65">
        <f t="shared" si="186"/>
        <v>0</v>
      </c>
      <c r="I253" s="65">
        <f t="shared" si="186"/>
        <v>2000</v>
      </c>
      <c r="J253" s="65">
        <f t="shared" si="186"/>
        <v>2000</v>
      </c>
      <c r="K253" s="65">
        <f t="shared" si="186"/>
        <v>0</v>
      </c>
      <c r="L253" s="65">
        <f t="shared" si="186"/>
        <v>2000</v>
      </c>
      <c r="M253" s="65">
        <f t="shared" si="186"/>
        <v>2000</v>
      </c>
      <c r="N253" s="65">
        <f t="shared" si="186"/>
        <v>0</v>
      </c>
      <c r="O253" s="65">
        <f t="shared" si="186"/>
        <v>2000</v>
      </c>
      <c r="P253" s="65">
        <f t="shared" si="186"/>
        <v>2000</v>
      </c>
      <c r="Q253" s="65">
        <f t="shared" si="186"/>
        <v>0</v>
      </c>
      <c r="R253" s="65">
        <f t="shared" si="186"/>
        <v>2000</v>
      </c>
      <c r="S253" s="70">
        <f t="shared" si="181"/>
        <v>100</v>
      </c>
      <c r="T253" s="70"/>
      <c r="U253" s="70">
        <f t="shared" si="182"/>
        <v>100</v>
      </c>
    </row>
    <row r="254" spans="2:21" ht="15.6">
      <c r="B254" s="165"/>
      <c r="C254" s="165"/>
      <c r="D254" s="165"/>
      <c r="E254" s="64"/>
      <c r="F254" s="64" t="s">
        <v>554</v>
      </c>
      <c r="G254" s="65">
        <f t="shared" ref="G254:R254" si="187">G264</f>
        <v>3000</v>
      </c>
      <c r="H254" s="65">
        <f t="shared" si="187"/>
        <v>0</v>
      </c>
      <c r="I254" s="65">
        <f t="shared" si="187"/>
        <v>3000</v>
      </c>
      <c r="J254" s="65">
        <f t="shared" si="187"/>
        <v>3000</v>
      </c>
      <c r="K254" s="65">
        <f t="shared" si="187"/>
        <v>0</v>
      </c>
      <c r="L254" s="65">
        <f t="shared" si="187"/>
        <v>3000</v>
      </c>
      <c r="M254" s="65">
        <f t="shared" si="187"/>
        <v>3000</v>
      </c>
      <c r="N254" s="65">
        <f t="shared" si="187"/>
        <v>0</v>
      </c>
      <c r="O254" s="65">
        <f t="shared" si="187"/>
        <v>3000</v>
      </c>
      <c r="P254" s="65">
        <f t="shared" si="187"/>
        <v>3000</v>
      </c>
      <c r="Q254" s="65">
        <f t="shared" si="187"/>
        <v>0</v>
      </c>
      <c r="R254" s="65">
        <f t="shared" si="187"/>
        <v>3000</v>
      </c>
      <c r="S254" s="70">
        <f t="shared" si="181"/>
        <v>100</v>
      </c>
      <c r="T254" s="70"/>
      <c r="U254" s="70">
        <f t="shared" si="182"/>
        <v>100</v>
      </c>
    </row>
    <row r="255" spans="2:21" ht="15.6">
      <c r="B255" s="165"/>
      <c r="C255" s="165"/>
      <c r="D255" s="165"/>
      <c r="E255" s="64"/>
      <c r="F255" s="64" t="s">
        <v>555</v>
      </c>
      <c r="G255" s="65">
        <f t="shared" ref="G255:R255" si="188">G265</f>
        <v>1000</v>
      </c>
      <c r="H255" s="65">
        <f t="shared" si="188"/>
        <v>0</v>
      </c>
      <c r="I255" s="65">
        <f t="shared" si="188"/>
        <v>1000</v>
      </c>
      <c r="J255" s="65">
        <f t="shared" si="188"/>
        <v>1000</v>
      </c>
      <c r="K255" s="65">
        <f t="shared" si="188"/>
        <v>0</v>
      </c>
      <c r="L255" s="65">
        <f t="shared" si="188"/>
        <v>1000</v>
      </c>
      <c r="M255" s="65">
        <f t="shared" si="188"/>
        <v>1000</v>
      </c>
      <c r="N255" s="65">
        <f t="shared" si="188"/>
        <v>0</v>
      </c>
      <c r="O255" s="65">
        <f t="shared" si="188"/>
        <v>1000</v>
      </c>
      <c r="P255" s="65">
        <f t="shared" si="188"/>
        <v>1000</v>
      </c>
      <c r="Q255" s="65">
        <f t="shared" si="188"/>
        <v>0</v>
      </c>
      <c r="R255" s="65">
        <f t="shared" si="188"/>
        <v>1000</v>
      </c>
      <c r="S255" s="70">
        <f t="shared" si="181"/>
        <v>100</v>
      </c>
      <c r="T255" s="70"/>
      <c r="U255" s="70">
        <f t="shared" si="182"/>
        <v>100</v>
      </c>
    </row>
    <row r="256" spans="2:21" ht="12.75" customHeight="1">
      <c r="B256" s="166" t="s">
        <v>275</v>
      </c>
      <c r="C256" s="166" t="s">
        <v>459</v>
      </c>
      <c r="D256" s="166" t="s">
        <v>604</v>
      </c>
      <c r="E256" s="59" t="s">
        <v>515</v>
      </c>
      <c r="F256" s="59"/>
      <c r="G256" s="65">
        <f>G257</f>
        <v>2040</v>
      </c>
      <c r="H256" s="69"/>
      <c r="I256" s="65">
        <f>I257</f>
        <v>2040</v>
      </c>
      <c r="J256" s="65">
        <f>J257</f>
        <v>2040</v>
      </c>
      <c r="K256" s="69"/>
      <c r="L256" s="65">
        <f>L257</f>
        <v>2040</v>
      </c>
      <c r="M256" s="65">
        <f>M257</f>
        <v>2040</v>
      </c>
      <c r="N256" s="69"/>
      <c r="O256" s="65">
        <f>O257</f>
        <v>2040</v>
      </c>
      <c r="P256" s="65">
        <f>P257</f>
        <v>2000</v>
      </c>
      <c r="Q256" s="69"/>
      <c r="R256" s="65">
        <f>R257</f>
        <v>2000</v>
      </c>
      <c r="S256" s="70">
        <f t="shared" si="181"/>
        <v>98.039215686274503</v>
      </c>
      <c r="T256" s="70"/>
      <c r="U256" s="70">
        <f t="shared" si="182"/>
        <v>98.039215686274503</v>
      </c>
    </row>
    <row r="257" spans="2:21" ht="62.4">
      <c r="B257" s="166"/>
      <c r="C257" s="166"/>
      <c r="D257" s="166"/>
      <c r="E257" s="59" t="s">
        <v>551</v>
      </c>
      <c r="F257" s="59"/>
      <c r="G257" s="65">
        <f>G258</f>
        <v>2040</v>
      </c>
      <c r="H257" s="69"/>
      <c r="I257" s="65">
        <f>I258</f>
        <v>2040</v>
      </c>
      <c r="J257" s="65">
        <f>J258</f>
        <v>2040</v>
      </c>
      <c r="K257" s="69"/>
      <c r="L257" s="65">
        <f>L258</f>
        <v>2040</v>
      </c>
      <c r="M257" s="65">
        <f>M258</f>
        <v>2040</v>
      </c>
      <c r="N257" s="69"/>
      <c r="O257" s="65">
        <f>O258</f>
        <v>2040</v>
      </c>
      <c r="P257" s="65">
        <f>P258</f>
        <v>2000</v>
      </c>
      <c r="Q257" s="69"/>
      <c r="R257" s="65">
        <f>R258</f>
        <v>2000</v>
      </c>
      <c r="S257" s="70">
        <f t="shared" si="181"/>
        <v>98.039215686274503</v>
      </c>
      <c r="T257" s="70"/>
      <c r="U257" s="70">
        <f t="shared" si="182"/>
        <v>98.039215686274503</v>
      </c>
    </row>
    <row r="258" spans="2:21" ht="15.6">
      <c r="B258" s="166"/>
      <c r="C258" s="166"/>
      <c r="D258" s="166"/>
      <c r="E258" s="64"/>
      <c r="F258" s="64" t="s">
        <v>552</v>
      </c>
      <c r="G258" s="65">
        <f>H258+I258</f>
        <v>2040</v>
      </c>
      <c r="H258" s="69"/>
      <c r="I258" s="65">
        <v>2040</v>
      </c>
      <c r="J258" s="65">
        <f>K258+L258</f>
        <v>2040</v>
      </c>
      <c r="K258" s="69"/>
      <c r="L258" s="65">
        <v>2040</v>
      </c>
      <c r="M258" s="65">
        <f>N258+O258</f>
        <v>2040</v>
      </c>
      <c r="N258" s="69"/>
      <c r="O258" s="65">
        <v>2040</v>
      </c>
      <c r="P258" s="65">
        <f>Q258+R258</f>
        <v>2000</v>
      </c>
      <c r="Q258" s="69"/>
      <c r="R258" s="65">
        <v>2000</v>
      </c>
      <c r="S258" s="70">
        <f t="shared" si="181"/>
        <v>98.039215686274503</v>
      </c>
      <c r="T258" s="70"/>
      <c r="U258" s="70">
        <f t="shared" si="182"/>
        <v>98.039215686274503</v>
      </c>
    </row>
    <row r="259" spans="2:21" ht="12.75" customHeight="1">
      <c r="B259" s="166" t="s">
        <v>466</v>
      </c>
      <c r="C259" s="166" t="s">
        <v>162</v>
      </c>
      <c r="D259" s="166" t="s">
        <v>605</v>
      </c>
      <c r="E259" s="59" t="s">
        <v>515</v>
      </c>
      <c r="F259" s="59"/>
      <c r="G259" s="65">
        <f>G260</f>
        <v>2000</v>
      </c>
      <c r="H259" s="69"/>
      <c r="I259" s="65">
        <f>I260</f>
        <v>2000</v>
      </c>
      <c r="J259" s="65">
        <f>J260</f>
        <v>2000</v>
      </c>
      <c r="K259" s="69"/>
      <c r="L259" s="65">
        <f>L260</f>
        <v>2000</v>
      </c>
      <c r="M259" s="65">
        <f>M260</f>
        <v>2000</v>
      </c>
      <c r="N259" s="69"/>
      <c r="O259" s="65">
        <f>O260</f>
        <v>2000</v>
      </c>
      <c r="P259" s="65">
        <f>P260</f>
        <v>2000</v>
      </c>
      <c r="Q259" s="69"/>
      <c r="R259" s="65">
        <f>R260</f>
        <v>2000</v>
      </c>
      <c r="S259" s="70">
        <f t="shared" si="181"/>
        <v>100</v>
      </c>
      <c r="T259" s="70"/>
      <c r="U259" s="70">
        <f t="shared" si="182"/>
        <v>100</v>
      </c>
    </row>
    <row r="260" spans="2:21" ht="62.4">
      <c r="B260" s="166"/>
      <c r="C260" s="166"/>
      <c r="D260" s="166"/>
      <c r="E260" s="59" t="s">
        <v>551</v>
      </c>
      <c r="F260" s="59"/>
      <c r="G260" s="65">
        <f>G261</f>
        <v>2000</v>
      </c>
      <c r="H260" s="69"/>
      <c r="I260" s="65">
        <f>I261</f>
        <v>2000</v>
      </c>
      <c r="J260" s="65">
        <f>J261</f>
        <v>2000</v>
      </c>
      <c r="K260" s="69"/>
      <c r="L260" s="65">
        <f>L261</f>
        <v>2000</v>
      </c>
      <c r="M260" s="65">
        <f>M261</f>
        <v>2000</v>
      </c>
      <c r="N260" s="69"/>
      <c r="O260" s="65">
        <f>O261</f>
        <v>2000</v>
      </c>
      <c r="P260" s="65">
        <f>P261</f>
        <v>2000</v>
      </c>
      <c r="Q260" s="69"/>
      <c r="R260" s="65">
        <f>R261</f>
        <v>2000</v>
      </c>
      <c r="S260" s="70">
        <f t="shared" si="181"/>
        <v>100</v>
      </c>
      <c r="T260" s="70"/>
      <c r="U260" s="70">
        <f t="shared" si="182"/>
        <v>100</v>
      </c>
    </row>
    <row r="261" spans="2:21" ht="15.6">
      <c r="B261" s="166"/>
      <c r="C261" s="166"/>
      <c r="D261" s="166"/>
      <c r="E261" s="64"/>
      <c r="F261" s="64" t="s">
        <v>553</v>
      </c>
      <c r="G261" s="65">
        <f>H261+I261</f>
        <v>2000</v>
      </c>
      <c r="H261" s="69"/>
      <c r="I261" s="65">
        <v>2000</v>
      </c>
      <c r="J261" s="65">
        <f>K261+L261</f>
        <v>2000</v>
      </c>
      <c r="K261" s="69"/>
      <c r="L261" s="65">
        <v>2000</v>
      </c>
      <c r="M261" s="65">
        <f>N261+O261</f>
        <v>2000</v>
      </c>
      <c r="N261" s="69"/>
      <c r="O261" s="65">
        <v>2000</v>
      </c>
      <c r="P261" s="65">
        <f>Q261+R261</f>
        <v>2000</v>
      </c>
      <c r="Q261" s="69"/>
      <c r="R261" s="65">
        <v>2000</v>
      </c>
      <c r="S261" s="70">
        <f t="shared" si="181"/>
        <v>100</v>
      </c>
      <c r="T261" s="70"/>
      <c r="U261" s="70">
        <f t="shared" si="182"/>
        <v>100</v>
      </c>
    </row>
    <row r="262" spans="2:21" ht="12.75" customHeight="1">
      <c r="B262" s="166" t="s">
        <v>469</v>
      </c>
      <c r="C262" s="166" t="s">
        <v>283</v>
      </c>
      <c r="D262" s="166" t="s">
        <v>606</v>
      </c>
      <c r="E262" s="59" t="s">
        <v>515</v>
      </c>
      <c r="F262" s="59"/>
      <c r="G262" s="65">
        <f>G263</f>
        <v>4000</v>
      </c>
      <c r="H262" s="69"/>
      <c r="I262" s="65">
        <f>I263</f>
        <v>4000</v>
      </c>
      <c r="J262" s="65">
        <f>J263</f>
        <v>4000</v>
      </c>
      <c r="K262" s="69"/>
      <c r="L262" s="65">
        <f>L263</f>
        <v>4000</v>
      </c>
      <c r="M262" s="65">
        <f>M263</f>
        <v>4000</v>
      </c>
      <c r="N262" s="69"/>
      <c r="O262" s="65">
        <f>O263</f>
        <v>4000</v>
      </c>
      <c r="P262" s="65">
        <f>P263</f>
        <v>4000</v>
      </c>
      <c r="Q262" s="69"/>
      <c r="R262" s="65">
        <f>R263</f>
        <v>4000</v>
      </c>
      <c r="S262" s="70">
        <f t="shared" si="181"/>
        <v>100</v>
      </c>
      <c r="T262" s="70"/>
      <c r="U262" s="70">
        <f t="shared" si="182"/>
        <v>100</v>
      </c>
    </row>
    <row r="263" spans="2:21" ht="62.4">
      <c r="B263" s="166"/>
      <c r="C263" s="166"/>
      <c r="D263" s="166"/>
      <c r="E263" s="59" t="s">
        <v>551</v>
      </c>
      <c r="F263" s="59"/>
      <c r="G263" s="65">
        <f>G264+G265</f>
        <v>4000</v>
      </c>
      <c r="H263" s="69"/>
      <c r="I263" s="65">
        <f>I264+I265</f>
        <v>4000</v>
      </c>
      <c r="J263" s="65">
        <f>J264+J265</f>
        <v>4000</v>
      </c>
      <c r="K263" s="69"/>
      <c r="L263" s="65">
        <f>L264+L265</f>
        <v>4000</v>
      </c>
      <c r="M263" s="65">
        <f>M264+M265</f>
        <v>4000</v>
      </c>
      <c r="N263" s="69"/>
      <c r="O263" s="65">
        <f>O264+O265</f>
        <v>4000</v>
      </c>
      <c r="P263" s="65">
        <f>P264+P265</f>
        <v>4000</v>
      </c>
      <c r="Q263" s="69"/>
      <c r="R263" s="65">
        <f>R264+R265</f>
        <v>4000</v>
      </c>
      <c r="S263" s="70">
        <f t="shared" si="181"/>
        <v>100</v>
      </c>
      <c r="T263" s="70"/>
      <c r="U263" s="70">
        <f t="shared" si="182"/>
        <v>100</v>
      </c>
    </row>
    <row r="264" spans="2:21" ht="15.6">
      <c r="B264" s="166"/>
      <c r="C264" s="166"/>
      <c r="D264" s="166"/>
      <c r="E264" s="64"/>
      <c r="F264" s="64" t="s">
        <v>554</v>
      </c>
      <c r="G264" s="65">
        <f>H264+I264</f>
        <v>3000</v>
      </c>
      <c r="H264" s="69"/>
      <c r="I264" s="65">
        <v>3000</v>
      </c>
      <c r="J264" s="65">
        <f>K264+L264</f>
        <v>3000</v>
      </c>
      <c r="K264" s="69"/>
      <c r="L264" s="65">
        <v>3000</v>
      </c>
      <c r="M264" s="65">
        <f>N264+O264</f>
        <v>3000</v>
      </c>
      <c r="N264" s="69"/>
      <c r="O264" s="65">
        <v>3000</v>
      </c>
      <c r="P264" s="65">
        <f>Q264+R264</f>
        <v>3000</v>
      </c>
      <c r="Q264" s="69"/>
      <c r="R264" s="65">
        <v>3000</v>
      </c>
      <c r="S264" s="70">
        <f t="shared" si="181"/>
        <v>100</v>
      </c>
      <c r="T264" s="70"/>
      <c r="U264" s="70">
        <f t="shared" si="182"/>
        <v>100</v>
      </c>
    </row>
    <row r="265" spans="2:21" ht="15.6">
      <c r="B265" s="166"/>
      <c r="C265" s="166"/>
      <c r="D265" s="166"/>
      <c r="E265" s="64"/>
      <c r="F265" s="64" t="s">
        <v>555</v>
      </c>
      <c r="G265" s="65">
        <f>H265+I265</f>
        <v>1000</v>
      </c>
      <c r="H265" s="69"/>
      <c r="I265" s="65">
        <v>1000</v>
      </c>
      <c r="J265" s="65">
        <f>K265+L265</f>
        <v>1000</v>
      </c>
      <c r="K265" s="69"/>
      <c r="L265" s="65">
        <v>1000</v>
      </c>
      <c r="M265" s="65">
        <f>N265+O265</f>
        <v>1000</v>
      </c>
      <c r="N265" s="69"/>
      <c r="O265" s="65">
        <v>1000</v>
      </c>
      <c r="P265" s="65">
        <f>Q265+R265</f>
        <v>1000</v>
      </c>
      <c r="Q265" s="69"/>
      <c r="R265" s="65">
        <v>1000</v>
      </c>
      <c r="S265" s="70">
        <f t="shared" si="181"/>
        <v>100</v>
      </c>
      <c r="T265" s="70"/>
      <c r="U265" s="70">
        <f t="shared" si="182"/>
        <v>100</v>
      </c>
    </row>
    <row r="266" spans="2:21" ht="12.75" customHeight="1">
      <c r="B266" s="165" t="s">
        <v>285</v>
      </c>
      <c r="C266" s="165" t="s">
        <v>176</v>
      </c>
      <c r="D266" s="165" t="s">
        <v>567</v>
      </c>
      <c r="E266" s="59" t="s">
        <v>515</v>
      </c>
      <c r="F266" s="59"/>
      <c r="G266" s="65">
        <f t="shared" ref="G266:R266" si="189">G270</f>
        <v>2037</v>
      </c>
      <c r="H266" s="65">
        <f t="shared" si="189"/>
        <v>1000</v>
      </c>
      <c r="I266" s="65">
        <f t="shared" si="189"/>
        <v>1037</v>
      </c>
      <c r="J266" s="65">
        <f t="shared" si="189"/>
        <v>2037</v>
      </c>
      <c r="K266" s="65">
        <f t="shared" si="189"/>
        <v>1000</v>
      </c>
      <c r="L266" s="65">
        <f t="shared" si="189"/>
        <v>1037</v>
      </c>
      <c r="M266" s="65">
        <f t="shared" si="189"/>
        <v>2037</v>
      </c>
      <c r="N266" s="65">
        <f t="shared" si="189"/>
        <v>1000</v>
      </c>
      <c r="O266" s="65">
        <f t="shared" si="189"/>
        <v>1037</v>
      </c>
      <c r="P266" s="65">
        <f t="shared" si="189"/>
        <v>2036.47145</v>
      </c>
      <c r="Q266" s="65">
        <f t="shared" si="189"/>
        <v>1000</v>
      </c>
      <c r="R266" s="65">
        <f t="shared" si="189"/>
        <v>1036.47145</v>
      </c>
      <c r="S266" s="70">
        <f t="shared" si="181"/>
        <v>99.949030858244939</v>
      </c>
      <c r="T266" s="70">
        <f>Q266/N266*100</f>
        <v>100</v>
      </c>
      <c r="U266" s="70">
        <f t="shared" si="182"/>
        <v>99.949030858244939</v>
      </c>
    </row>
    <row r="267" spans="2:21" ht="31.2">
      <c r="B267" s="165"/>
      <c r="C267" s="165"/>
      <c r="D267" s="165"/>
      <c r="E267" s="59" t="s">
        <v>195</v>
      </c>
      <c r="F267" s="59"/>
      <c r="G267" s="65">
        <f t="shared" ref="G267:R267" si="190">G271</f>
        <v>2037</v>
      </c>
      <c r="H267" s="65">
        <f t="shared" si="190"/>
        <v>1000</v>
      </c>
      <c r="I267" s="65">
        <f t="shared" si="190"/>
        <v>1037</v>
      </c>
      <c r="J267" s="65">
        <f t="shared" si="190"/>
        <v>2037</v>
      </c>
      <c r="K267" s="65">
        <f t="shared" si="190"/>
        <v>1000</v>
      </c>
      <c r="L267" s="65">
        <f t="shared" si="190"/>
        <v>1037</v>
      </c>
      <c r="M267" s="65">
        <f t="shared" si="190"/>
        <v>2037</v>
      </c>
      <c r="N267" s="65">
        <f t="shared" si="190"/>
        <v>1000</v>
      </c>
      <c r="O267" s="65">
        <f t="shared" si="190"/>
        <v>1037</v>
      </c>
      <c r="P267" s="65">
        <f t="shared" si="190"/>
        <v>2036.47145</v>
      </c>
      <c r="Q267" s="65">
        <f t="shared" si="190"/>
        <v>1000</v>
      </c>
      <c r="R267" s="65">
        <f t="shared" si="190"/>
        <v>1036.47145</v>
      </c>
      <c r="S267" s="70">
        <f t="shared" si="181"/>
        <v>99.949030858244939</v>
      </c>
      <c r="T267" s="70">
        <f>Q267/N267*100</f>
        <v>100</v>
      </c>
      <c r="U267" s="70">
        <f t="shared" si="182"/>
        <v>99.949030858244939</v>
      </c>
    </row>
    <row r="268" spans="2:21" ht="22.8" customHeight="1">
      <c r="B268" s="165"/>
      <c r="C268" s="165"/>
      <c r="D268" s="165"/>
      <c r="E268" s="64"/>
      <c r="F268" s="64" t="s">
        <v>546</v>
      </c>
      <c r="G268" s="65">
        <f t="shared" ref="G268:R268" si="191">G272</f>
        <v>860</v>
      </c>
      <c r="H268" s="65">
        <f t="shared" si="191"/>
        <v>0</v>
      </c>
      <c r="I268" s="65">
        <f t="shared" si="191"/>
        <v>860</v>
      </c>
      <c r="J268" s="65">
        <f t="shared" si="191"/>
        <v>860</v>
      </c>
      <c r="K268" s="65">
        <f t="shared" si="191"/>
        <v>0</v>
      </c>
      <c r="L268" s="65">
        <f t="shared" si="191"/>
        <v>860</v>
      </c>
      <c r="M268" s="65">
        <f t="shared" si="191"/>
        <v>860</v>
      </c>
      <c r="N268" s="65">
        <f t="shared" si="191"/>
        <v>0</v>
      </c>
      <c r="O268" s="65">
        <f t="shared" si="191"/>
        <v>860</v>
      </c>
      <c r="P268" s="65">
        <f t="shared" si="191"/>
        <v>860</v>
      </c>
      <c r="Q268" s="65">
        <f t="shared" si="191"/>
        <v>0</v>
      </c>
      <c r="R268" s="65">
        <f t="shared" si="191"/>
        <v>860</v>
      </c>
      <c r="S268" s="70">
        <f t="shared" si="181"/>
        <v>100</v>
      </c>
      <c r="T268" s="70"/>
      <c r="U268" s="70">
        <f t="shared" si="182"/>
        <v>100</v>
      </c>
    </row>
    <row r="269" spans="2:21" ht="24.6" customHeight="1">
      <c r="B269" s="165"/>
      <c r="C269" s="165"/>
      <c r="D269" s="165"/>
      <c r="E269" s="64"/>
      <c r="F269" s="64" t="s">
        <v>547</v>
      </c>
      <c r="G269" s="65">
        <f t="shared" ref="G269:R269" si="192">G273</f>
        <v>1177</v>
      </c>
      <c r="H269" s="65">
        <f t="shared" si="192"/>
        <v>1000</v>
      </c>
      <c r="I269" s="65">
        <f t="shared" si="192"/>
        <v>177</v>
      </c>
      <c r="J269" s="65">
        <f t="shared" si="192"/>
        <v>1177</v>
      </c>
      <c r="K269" s="65">
        <f t="shared" si="192"/>
        <v>1000</v>
      </c>
      <c r="L269" s="65">
        <f t="shared" si="192"/>
        <v>177</v>
      </c>
      <c r="M269" s="65">
        <f t="shared" si="192"/>
        <v>1177</v>
      </c>
      <c r="N269" s="65">
        <f t="shared" si="192"/>
        <v>1000</v>
      </c>
      <c r="O269" s="65">
        <f t="shared" si="192"/>
        <v>177</v>
      </c>
      <c r="P269" s="65">
        <f t="shared" si="192"/>
        <v>1176.47145</v>
      </c>
      <c r="Q269" s="65">
        <f t="shared" si="192"/>
        <v>1000</v>
      </c>
      <c r="R269" s="65">
        <f t="shared" si="192"/>
        <v>176.47145</v>
      </c>
      <c r="S269" s="70">
        <f t="shared" si="181"/>
        <v>99.701384180790967</v>
      </c>
      <c r="T269" s="70">
        <f>Q269/N269*100</f>
        <v>100</v>
      </c>
      <c r="U269" s="70">
        <f t="shared" si="182"/>
        <v>99.701384180790967</v>
      </c>
    </row>
    <row r="270" spans="2:21" ht="60" customHeight="1">
      <c r="B270" s="165" t="s">
        <v>297</v>
      </c>
      <c r="C270" s="165" t="s">
        <v>182</v>
      </c>
      <c r="D270" s="165" t="s">
        <v>607</v>
      </c>
      <c r="E270" s="59" t="s">
        <v>515</v>
      </c>
      <c r="F270" s="59"/>
      <c r="G270" s="65">
        <f t="shared" ref="G270:R270" si="193">G271</f>
        <v>2037</v>
      </c>
      <c r="H270" s="65">
        <f t="shared" si="193"/>
        <v>1000</v>
      </c>
      <c r="I270" s="65">
        <f t="shared" si="193"/>
        <v>1037</v>
      </c>
      <c r="J270" s="65">
        <f t="shared" si="193"/>
        <v>2037</v>
      </c>
      <c r="K270" s="65">
        <f t="shared" si="193"/>
        <v>1000</v>
      </c>
      <c r="L270" s="65">
        <f t="shared" si="193"/>
        <v>1037</v>
      </c>
      <c r="M270" s="65">
        <f t="shared" si="193"/>
        <v>2037</v>
      </c>
      <c r="N270" s="65">
        <f t="shared" si="193"/>
        <v>1000</v>
      </c>
      <c r="O270" s="65">
        <f t="shared" si="193"/>
        <v>1037</v>
      </c>
      <c r="P270" s="65">
        <f t="shared" si="193"/>
        <v>2036.47145</v>
      </c>
      <c r="Q270" s="65">
        <f t="shared" si="193"/>
        <v>1000</v>
      </c>
      <c r="R270" s="65">
        <f t="shared" si="193"/>
        <v>1036.47145</v>
      </c>
      <c r="S270" s="70">
        <f t="shared" si="181"/>
        <v>99.949030858244939</v>
      </c>
      <c r="T270" s="70">
        <f>Q270/N270*100</f>
        <v>100</v>
      </c>
      <c r="U270" s="70">
        <f t="shared" si="182"/>
        <v>99.949030858244939</v>
      </c>
    </row>
    <row r="271" spans="2:21" ht="60" customHeight="1">
      <c r="B271" s="165"/>
      <c r="C271" s="165"/>
      <c r="D271" s="165"/>
      <c r="E271" s="59" t="s">
        <v>195</v>
      </c>
      <c r="F271" s="59"/>
      <c r="G271" s="65">
        <f t="shared" ref="G271:R271" si="194">G272+G273</f>
        <v>2037</v>
      </c>
      <c r="H271" s="65">
        <f t="shared" si="194"/>
        <v>1000</v>
      </c>
      <c r="I271" s="65">
        <f t="shared" si="194"/>
        <v>1037</v>
      </c>
      <c r="J271" s="65">
        <f t="shared" si="194"/>
        <v>2037</v>
      </c>
      <c r="K271" s="65">
        <f t="shared" si="194"/>
        <v>1000</v>
      </c>
      <c r="L271" s="65">
        <f t="shared" si="194"/>
        <v>1037</v>
      </c>
      <c r="M271" s="65">
        <f t="shared" si="194"/>
        <v>2037</v>
      </c>
      <c r="N271" s="65">
        <f t="shared" si="194"/>
        <v>1000</v>
      </c>
      <c r="O271" s="65">
        <f t="shared" si="194"/>
        <v>1037</v>
      </c>
      <c r="P271" s="65">
        <f t="shared" si="194"/>
        <v>2036.47145</v>
      </c>
      <c r="Q271" s="65">
        <f t="shared" si="194"/>
        <v>1000</v>
      </c>
      <c r="R271" s="65">
        <f t="shared" si="194"/>
        <v>1036.47145</v>
      </c>
      <c r="S271" s="70">
        <f t="shared" si="181"/>
        <v>99.949030858244939</v>
      </c>
      <c r="T271" s="70">
        <f>Q271/N271*100</f>
        <v>100</v>
      </c>
      <c r="U271" s="70">
        <f t="shared" si="182"/>
        <v>99.949030858244939</v>
      </c>
    </row>
    <row r="272" spans="2:21" ht="60" customHeight="1">
      <c r="B272" s="165"/>
      <c r="C272" s="165"/>
      <c r="D272" s="165"/>
      <c r="E272" s="64"/>
      <c r="F272" s="64" t="s">
        <v>546</v>
      </c>
      <c r="G272" s="65">
        <f t="shared" ref="G272:R272" si="195">G276</f>
        <v>860</v>
      </c>
      <c r="H272" s="65">
        <f t="shared" si="195"/>
        <v>0</v>
      </c>
      <c r="I272" s="65">
        <f t="shared" si="195"/>
        <v>860</v>
      </c>
      <c r="J272" s="65">
        <f t="shared" si="195"/>
        <v>860</v>
      </c>
      <c r="K272" s="65">
        <f t="shared" si="195"/>
        <v>0</v>
      </c>
      <c r="L272" s="65">
        <f t="shared" si="195"/>
        <v>860</v>
      </c>
      <c r="M272" s="65">
        <f t="shared" si="195"/>
        <v>860</v>
      </c>
      <c r="N272" s="65">
        <f t="shared" si="195"/>
        <v>0</v>
      </c>
      <c r="O272" s="65">
        <f t="shared" si="195"/>
        <v>860</v>
      </c>
      <c r="P272" s="65">
        <f t="shared" si="195"/>
        <v>860</v>
      </c>
      <c r="Q272" s="65">
        <f t="shared" si="195"/>
        <v>0</v>
      </c>
      <c r="R272" s="65">
        <f t="shared" si="195"/>
        <v>860</v>
      </c>
      <c r="S272" s="70">
        <f t="shared" si="181"/>
        <v>100</v>
      </c>
      <c r="T272" s="70"/>
      <c r="U272" s="70">
        <f t="shared" si="182"/>
        <v>100</v>
      </c>
    </row>
    <row r="273" spans="2:21" ht="60" customHeight="1">
      <c r="B273" s="165"/>
      <c r="C273" s="165"/>
      <c r="D273" s="165"/>
      <c r="E273" s="64"/>
      <c r="F273" s="64" t="s">
        <v>547</v>
      </c>
      <c r="G273" s="65">
        <f t="shared" ref="G273:R273" si="196">G277</f>
        <v>1177</v>
      </c>
      <c r="H273" s="65">
        <f t="shared" si="196"/>
        <v>1000</v>
      </c>
      <c r="I273" s="65">
        <f t="shared" si="196"/>
        <v>177</v>
      </c>
      <c r="J273" s="65">
        <f t="shared" si="196"/>
        <v>1177</v>
      </c>
      <c r="K273" s="65">
        <f t="shared" si="196"/>
        <v>1000</v>
      </c>
      <c r="L273" s="65">
        <f t="shared" si="196"/>
        <v>177</v>
      </c>
      <c r="M273" s="65">
        <f t="shared" si="196"/>
        <v>1177</v>
      </c>
      <c r="N273" s="65">
        <f t="shared" si="196"/>
        <v>1000</v>
      </c>
      <c r="O273" s="65">
        <f t="shared" si="196"/>
        <v>177</v>
      </c>
      <c r="P273" s="65">
        <f t="shared" si="196"/>
        <v>1176.47145</v>
      </c>
      <c r="Q273" s="65">
        <f t="shared" si="196"/>
        <v>1000</v>
      </c>
      <c r="R273" s="65">
        <f t="shared" si="196"/>
        <v>176.47145</v>
      </c>
      <c r="S273" s="70">
        <f t="shared" si="181"/>
        <v>99.701384180790967</v>
      </c>
      <c r="T273" s="70">
        <f>Q273/N273*100</f>
        <v>100</v>
      </c>
      <c r="U273" s="70">
        <f t="shared" si="182"/>
        <v>99.701384180790967</v>
      </c>
    </row>
    <row r="274" spans="2:21" ht="31.2" customHeight="1">
      <c r="B274" s="167" t="s">
        <v>302</v>
      </c>
      <c r="C274" s="167" t="s">
        <v>303</v>
      </c>
      <c r="D274" s="167" t="s">
        <v>608</v>
      </c>
      <c r="E274" s="64" t="s">
        <v>515</v>
      </c>
      <c r="F274" s="64"/>
      <c r="G274" s="75">
        <f t="shared" ref="G274:R274" si="197">G275</f>
        <v>2037</v>
      </c>
      <c r="H274" s="75">
        <f t="shared" si="197"/>
        <v>1000</v>
      </c>
      <c r="I274" s="75">
        <f t="shared" si="197"/>
        <v>1037</v>
      </c>
      <c r="J274" s="75">
        <f t="shared" si="197"/>
        <v>2037</v>
      </c>
      <c r="K274" s="75">
        <f t="shared" si="197"/>
        <v>1000</v>
      </c>
      <c r="L274" s="75">
        <f t="shared" si="197"/>
        <v>1037</v>
      </c>
      <c r="M274" s="75">
        <f t="shared" si="197"/>
        <v>2037</v>
      </c>
      <c r="N274" s="75">
        <f t="shared" si="197"/>
        <v>1000</v>
      </c>
      <c r="O274" s="75">
        <f t="shared" si="197"/>
        <v>1037</v>
      </c>
      <c r="P274" s="75">
        <f t="shared" si="197"/>
        <v>2036.47145</v>
      </c>
      <c r="Q274" s="75">
        <f t="shared" si="197"/>
        <v>1000</v>
      </c>
      <c r="R274" s="75">
        <f t="shared" si="197"/>
        <v>1036.47145</v>
      </c>
      <c r="S274" s="70">
        <f t="shared" si="181"/>
        <v>99.949030858244939</v>
      </c>
      <c r="T274" s="70">
        <f>Q274/N274*100</f>
        <v>100</v>
      </c>
      <c r="U274" s="70">
        <f t="shared" si="182"/>
        <v>99.949030858244939</v>
      </c>
    </row>
    <row r="275" spans="2:21" ht="31.2">
      <c r="B275" s="167"/>
      <c r="C275" s="167"/>
      <c r="D275" s="167"/>
      <c r="E275" s="64" t="s">
        <v>195</v>
      </c>
      <c r="F275" s="64"/>
      <c r="G275" s="75">
        <f t="shared" ref="G275:R275" si="198">G276+G277</f>
        <v>2037</v>
      </c>
      <c r="H275" s="75">
        <f t="shared" si="198"/>
        <v>1000</v>
      </c>
      <c r="I275" s="75">
        <f t="shared" si="198"/>
        <v>1037</v>
      </c>
      <c r="J275" s="75">
        <f t="shared" si="198"/>
        <v>2037</v>
      </c>
      <c r="K275" s="75">
        <f t="shared" si="198"/>
        <v>1000</v>
      </c>
      <c r="L275" s="75">
        <f t="shared" si="198"/>
        <v>1037</v>
      </c>
      <c r="M275" s="75">
        <f t="shared" si="198"/>
        <v>2037</v>
      </c>
      <c r="N275" s="75">
        <f t="shared" si="198"/>
        <v>1000</v>
      </c>
      <c r="O275" s="75">
        <f t="shared" si="198"/>
        <v>1037</v>
      </c>
      <c r="P275" s="75">
        <f t="shared" si="198"/>
        <v>2036.47145</v>
      </c>
      <c r="Q275" s="75">
        <f t="shared" si="198"/>
        <v>1000</v>
      </c>
      <c r="R275" s="75">
        <f t="shared" si="198"/>
        <v>1036.47145</v>
      </c>
      <c r="S275" s="70">
        <f t="shared" si="181"/>
        <v>99.949030858244939</v>
      </c>
      <c r="T275" s="70">
        <f>Q275/N275*100</f>
        <v>100</v>
      </c>
      <c r="U275" s="70">
        <f t="shared" si="182"/>
        <v>99.949030858244939</v>
      </c>
    </row>
    <row r="276" spans="2:21" ht="15.6">
      <c r="B276" s="167"/>
      <c r="C276" s="167"/>
      <c r="D276" s="167"/>
      <c r="E276" s="64"/>
      <c r="F276" s="64" t="s">
        <v>546</v>
      </c>
      <c r="G276" s="75">
        <f>H276+I276</f>
        <v>860</v>
      </c>
      <c r="H276" s="75"/>
      <c r="I276" s="75">
        <v>860</v>
      </c>
      <c r="J276" s="65">
        <v>860</v>
      </c>
      <c r="K276" s="69"/>
      <c r="L276" s="65">
        <v>860</v>
      </c>
      <c r="M276" s="65">
        <v>860</v>
      </c>
      <c r="N276" s="69"/>
      <c r="O276" s="65">
        <v>860</v>
      </c>
      <c r="P276" s="65">
        <v>860</v>
      </c>
      <c r="Q276" s="69"/>
      <c r="R276" s="65">
        <v>860</v>
      </c>
      <c r="S276" s="70">
        <f t="shared" si="181"/>
        <v>100</v>
      </c>
      <c r="T276" s="70"/>
      <c r="U276" s="70">
        <f t="shared" si="182"/>
        <v>100</v>
      </c>
    </row>
    <row r="277" spans="2:21" ht="27" customHeight="1">
      <c r="B277" s="167"/>
      <c r="C277" s="167"/>
      <c r="D277" s="167"/>
      <c r="E277" s="76"/>
      <c r="F277" s="64" t="s">
        <v>547</v>
      </c>
      <c r="G277" s="77">
        <f>H277+I277</f>
        <v>1177</v>
      </c>
      <c r="H277" s="77">
        <v>1000</v>
      </c>
      <c r="I277" s="77">
        <v>177</v>
      </c>
      <c r="J277" s="77">
        <f>K277+L277</f>
        <v>1177</v>
      </c>
      <c r="K277" s="77">
        <v>1000</v>
      </c>
      <c r="L277" s="77">
        <v>177</v>
      </c>
      <c r="M277" s="77">
        <f>N277+O277</f>
        <v>1177</v>
      </c>
      <c r="N277" s="77">
        <v>1000</v>
      </c>
      <c r="O277" s="77">
        <v>177</v>
      </c>
      <c r="P277" s="77">
        <f>Q277+R277</f>
        <v>1176.47145</v>
      </c>
      <c r="Q277" s="77">
        <v>1000</v>
      </c>
      <c r="R277" s="77">
        <v>176.47145</v>
      </c>
      <c r="S277" s="70">
        <f t="shared" si="181"/>
        <v>99.701384180790967</v>
      </c>
      <c r="T277" s="70">
        <f>Q277/N277*100</f>
        <v>100</v>
      </c>
      <c r="U277" s="70">
        <f t="shared" si="182"/>
        <v>99.701384180790967</v>
      </c>
    </row>
    <row r="278" spans="2:21" ht="30" customHeight="1"/>
  </sheetData>
  <sheetProtection selectLockedCells="1" selectUnlockedCells="1"/>
  <mergeCells count="141">
    <mergeCell ref="B270:B273"/>
    <mergeCell ref="C270:C273"/>
    <mergeCell ref="D270:D273"/>
    <mergeCell ref="B274:B277"/>
    <mergeCell ref="C274:C277"/>
    <mergeCell ref="D274:D277"/>
    <mergeCell ref="B262:B265"/>
    <mergeCell ref="C262:C265"/>
    <mergeCell ref="D262:D265"/>
    <mergeCell ref="B266:B269"/>
    <mergeCell ref="C266:C269"/>
    <mergeCell ref="D266:D269"/>
    <mergeCell ref="B256:B258"/>
    <mergeCell ref="C256:C258"/>
    <mergeCell ref="D256:D258"/>
    <mergeCell ref="B259:B261"/>
    <mergeCell ref="C259:C261"/>
    <mergeCell ref="D259:D261"/>
    <mergeCell ref="B247:B249"/>
    <mergeCell ref="C247:C249"/>
    <mergeCell ref="D247:D249"/>
    <mergeCell ref="B250:B255"/>
    <mergeCell ref="C250:C255"/>
    <mergeCell ref="D250:D255"/>
    <mergeCell ref="B238:B240"/>
    <mergeCell ref="C238:C240"/>
    <mergeCell ref="D238:D240"/>
    <mergeCell ref="B241:B246"/>
    <mergeCell ref="C241:C246"/>
    <mergeCell ref="D241:D246"/>
    <mergeCell ref="B222:B229"/>
    <mergeCell ref="C222:C229"/>
    <mergeCell ref="D222:D229"/>
    <mergeCell ref="B230:B237"/>
    <mergeCell ref="C230:C237"/>
    <mergeCell ref="D230:D237"/>
    <mergeCell ref="B209:B213"/>
    <mergeCell ref="C209:C213"/>
    <mergeCell ref="D209:D213"/>
    <mergeCell ref="B214:B221"/>
    <mergeCell ref="C214:C221"/>
    <mergeCell ref="D214:D221"/>
    <mergeCell ref="B201:B205"/>
    <mergeCell ref="C201:C205"/>
    <mergeCell ref="D201:D205"/>
    <mergeCell ref="B206:B208"/>
    <mergeCell ref="C206:C208"/>
    <mergeCell ref="D206:D208"/>
    <mergeCell ref="B186:B197"/>
    <mergeCell ref="C186:C197"/>
    <mergeCell ref="D186:D197"/>
    <mergeCell ref="B198:B200"/>
    <mergeCell ref="C198:C200"/>
    <mergeCell ref="D198:D200"/>
    <mergeCell ref="B178:B180"/>
    <mergeCell ref="C178:C180"/>
    <mergeCell ref="D178:D180"/>
    <mergeCell ref="B181:B185"/>
    <mergeCell ref="C181:C185"/>
    <mergeCell ref="D181:D185"/>
    <mergeCell ref="B164:B172"/>
    <mergeCell ref="C164:C172"/>
    <mergeCell ref="D164:D172"/>
    <mergeCell ref="B173:B177"/>
    <mergeCell ref="C173:C177"/>
    <mergeCell ref="D173:D177"/>
    <mergeCell ref="B158:B160"/>
    <mergeCell ref="C158:C160"/>
    <mergeCell ref="D158:D160"/>
    <mergeCell ref="B161:B163"/>
    <mergeCell ref="C161:C163"/>
    <mergeCell ref="D161:D163"/>
    <mergeCell ref="B150:B153"/>
    <mergeCell ref="C150:C153"/>
    <mergeCell ref="D150:D153"/>
    <mergeCell ref="B154:B157"/>
    <mergeCell ref="C154:C157"/>
    <mergeCell ref="D154:D157"/>
    <mergeCell ref="B141:B145"/>
    <mergeCell ref="C141:C145"/>
    <mergeCell ref="D141:D145"/>
    <mergeCell ref="B146:B149"/>
    <mergeCell ref="C146:C149"/>
    <mergeCell ref="D146:D149"/>
    <mergeCell ref="B130:B136"/>
    <mergeCell ref="C130:C136"/>
    <mergeCell ref="D130:D136"/>
    <mergeCell ref="B137:B140"/>
    <mergeCell ref="C137:C140"/>
    <mergeCell ref="D137:D140"/>
    <mergeCell ref="B122:B126"/>
    <mergeCell ref="C122:C126"/>
    <mergeCell ref="D122:D126"/>
    <mergeCell ref="B127:B129"/>
    <mergeCell ref="C127:C129"/>
    <mergeCell ref="D127:D129"/>
    <mergeCell ref="B114:B116"/>
    <mergeCell ref="C114:C116"/>
    <mergeCell ref="D114:D116"/>
    <mergeCell ref="B117:B121"/>
    <mergeCell ref="C117:C121"/>
    <mergeCell ref="D117:D121"/>
    <mergeCell ref="B105:B110"/>
    <mergeCell ref="C105:C110"/>
    <mergeCell ref="D105:D110"/>
    <mergeCell ref="B111:B113"/>
    <mergeCell ref="C111:C113"/>
    <mergeCell ref="D111:D113"/>
    <mergeCell ref="B93:B98"/>
    <mergeCell ref="C93:C98"/>
    <mergeCell ref="D93:D98"/>
    <mergeCell ref="B99:B104"/>
    <mergeCell ref="C99:C104"/>
    <mergeCell ref="D99:D104"/>
    <mergeCell ref="S9:S10"/>
    <mergeCell ref="T9:U9"/>
    <mergeCell ref="B12:B66"/>
    <mergeCell ref="C12:C66"/>
    <mergeCell ref="D12:D66"/>
    <mergeCell ref="B67:B91"/>
    <mergeCell ref="C67:C91"/>
    <mergeCell ref="D67:D91"/>
    <mergeCell ref="P8:R8"/>
    <mergeCell ref="G9:G10"/>
    <mergeCell ref="H9:I9"/>
    <mergeCell ref="J9:J10"/>
    <mergeCell ref="K9:L9"/>
    <mergeCell ref="M9:M10"/>
    <mergeCell ref="N9:O9"/>
    <mergeCell ref="P9:P10"/>
    <mergeCell ref="Q9:R9"/>
    <mergeCell ref="T1:U1"/>
    <mergeCell ref="B2:U2"/>
    <mergeCell ref="B3:U3"/>
    <mergeCell ref="B4:U4"/>
    <mergeCell ref="B5:U5"/>
    <mergeCell ref="G7:R7"/>
    <mergeCell ref="S7:U8"/>
    <mergeCell ref="G8:I8"/>
    <mergeCell ref="J8:L8"/>
    <mergeCell ref="M8:O8"/>
  </mergeCells>
  <pageMargins left="0.25" right="0.25" top="0.75" bottom="0.75" header="0.51180555555555551" footer="0.51180555555555551"/>
  <pageSetup paperSize="9" scale="39" firstPageNumber="0" fitToHeight="0" orientation="landscape" horizontalDpi="300" verticalDpi="300" r:id="rId1"/>
  <headerFooter alignWithMargins="0"/>
  <rowBreaks count="2" manualBreakCount="2">
    <brk id="66" max="16383" man="1"/>
    <brk id="12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5"/>
  <sheetViews>
    <sheetView showGridLines="0" view="pageBreakPreview" zoomScale="60" zoomScaleNormal="80" workbookViewId="0">
      <selection activeCell="U1" sqref="U1"/>
    </sheetView>
  </sheetViews>
  <sheetFormatPr defaultRowHeight="13.2"/>
  <cols>
    <col min="1" max="1" width="15.88671875" customWidth="1"/>
    <col min="2" max="2" width="28.88671875" customWidth="1"/>
    <col min="3" max="3" width="25.21875" customWidth="1"/>
    <col min="4" max="4" width="14.6640625" customWidth="1"/>
    <col min="5" max="5" width="14.5546875" customWidth="1"/>
    <col min="6" max="6" width="14.6640625" customWidth="1"/>
    <col min="7" max="7" width="14.33203125" customWidth="1"/>
    <col min="8" max="8" width="14.6640625" customWidth="1"/>
    <col min="9" max="9" width="15.6640625" customWidth="1"/>
    <col min="10" max="10" width="14.33203125" customWidth="1"/>
    <col min="11" max="11" width="14.6640625" customWidth="1"/>
    <col min="12" max="12" width="16.5546875" customWidth="1"/>
    <col min="13" max="14" width="14.5546875" customWidth="1"/>
    <col min="15" max="15" width="14.33203125" customWidth="1"/>
    <col min="16" max="16" width="21.6640625" customWidth="1"/>
    <col min="17" max="17" width="24.21875" customWidth="1"/>
    <col min="18" max="18" width="15.88671875" customWidth="1"/>
  </cols>
  <sheetData>
    <row r="1" spans="1:15" ht="15.6">
      <c r="N1" s="168" t="s">
        <v>609</v>
      </c>
      <c r="O1" s="168"/>
    </row>
    <row r="2" spans="1:15" ht="23.4" customHeight="1">
      <c r="A2" s="169" t="s">
        <v>610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</row>
    <row r="3" spans="1:15" ht="23.4" customHeight="1">
      <c r="A3" s="169" t="s">
        <v>308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5" ht="15.6" customHeight="1">
      <c r="A4" s="169" t="s">
        <v>611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</row>
    <row r="5" spans="1: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ht="15.6" customHeight="1">
      <c r="A6" s="170" t="s">
        <v>3</v>
      </c>
      <c r="B6" s="170" t="s">
        <v>310</v>
      </c>
      <c r="C6" s="170" t="s">
        <v>612</v>
      </c>
      <c r="D6" s="170" t="s">
        <v>488</v>
      </c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</row>
    <row r="7" spans="1:15" ht="62.4" customHeight="1">
      <c r="A7" s="170"/>
      <c r="B7" s="170"/>
      <c r="C7" s="170"/>
      <c r="D7" s="170" t="s">
        <v>494</v>
      </c>
      <c r="E7" s="170"/>
      <c r="F7" s="170"/>
      <c r="G7" s="170" t="s">
        <v>495</v>
      </c>
      <c r="H7" s="170"/>
      <c r="I7" s="170"/>
      <c r="J7" s="170" t="s">
        <v>496</v>
      </c>
      <c r="K7" s="170"/>
      <c r="L7" s="170"/>
      <c r="M7" s="170" t="s">
        <v>497</v>
      </c>
      <c r="N7" s="170"/>
      <c r="O7" s="170"/>
    </row>
    <row r="8" spans="1:15" ht="15.6" customHeight="1">
      <c r="A8" s="170"/>
      <c r="B8" s="170"/>
      <c r="C8" s="170"/>
      <c r="D8" s="170" t="s">
        <v>501</v>
      </c>
      <c r="E8" s="170" t="s">
        <v>502</v>
      </c>
      <c r="F8" s="170"/>
      <c r="G8" s="170" t="s">
        <v>501</v>
      </c>
      <c r="H8" s="170" t="s">
        <v>502</v>
      </c>
      <c r="I8" s="170"/>
      <c r="J8" s="170" t="s">
        <v>501</v>
      </c>
      <c r="K8" s="170" t="s">
        <v>502</v>
      </c>
      <c r="L8" s="170"/>
      <c r="M8" s="170" t="s">
        <v>501</v>
      </c>
      <c r="N8" s="170" t="s">
        <v>502</v>
      </c>
      <c r="O8" s="170"/>
    </row>
    <row r="9" spans="1:15" ht="31.2">
      <c r="A9" s="170"/>
      <c r="B9" s="170"/>
      <c r="C9" s="170"/>
      <c r="D9" s="170"/>
      <c r="E9" s="43" t="s">
        <v>504</v>
      </c>
      <c r="F9" s="43" t="s">
        <v>505</v>
      </c>
      <c r="G9" s="170"/>
      <c r="H9" s="43" t="s">
        <v>504</v>
      </c>
      <c r="I9" s="43" t="s">
        <v>505</v>
      </c>
      <c r="J9" s="170"/>
      <c r="K9" s="43" t="s">
        <v>504</v>
      </c>
      <c r="L9" s="43" t="s">
        <v>505</v>
      </c>
      <c r="M9" s="170"/>
      <c r="N9" s="43" t="s">
        <v>504</v>
      </c>
      <c r="O9" s="43" t="s">
        <v>505</v>
      </c>
    </row>
    <row r="10" spans="1:15" ht="15.6">
      <c r="A10" s="44" t="s">
        <v>319</v>
      </c>
      <c r="B10" s="44" t="s">
        <v>320</v>
      </c>
      <c r="C10" s="44" t="s">
        <v>321</v>
      </c>
      <c r="D10" s="44" t="s">
        <v>322</v>
      </c>
      <c r="E10" s="44" t="s">
        <v>323</v>
      </c>
      <c r="F10" s="44" t="s">
        <v>324</v>
      </c>
      <c r="G10" s="44" t="s">
        <v>325</v>
      </c>
      <c r="H10" s="44" t="s">
        <v>326</v>
      </c>
      <c r="I10" s="44" t="s">
        <v>327</v>
      </c>
      <c r="J10" s="78" t="s">
        <v>506</v>
      </c>
      <c r="K10" s="78" t="s">
        <v>507</v>
      </c>
      <c r="L10" s="78" t="s">
        <v>508</v>
      </c>
      <c r="M10" s="78" t="s">
        <v>509</v>
      </c>
      <c r="N10" s="78" t="s">
        <v>510</v>
      </c>
      <c r="O10" s="78" t="s">
        <v>511</v>
      </c>
    </row>
    <row r="11" spans="1:15" ht="28.8" customHeight="1">
      <c r="A11" s="171" t="s">
        <v>193</v>
      </c>
      <c r="B11" s="171" t="s">
        <v>194</v>
      </c>
      <c r="C11" s="79" t="s">
        <v>613</v>
      </c>
      <c r="D11" s="80">
        <f>E11+F11</f>
        <v>2749682.4</v>
      </c>
      <c r="E11" s="80">
        <f>E12+E22+E23</f>
        <v>225591.4</v>
      </c>
      <c r="F11" s="80">
        <f>F12+F22+F23</f>
        <v>2524091</v>
      </c>
      <c r="G11" s="80">
        <f>H11+I11</f>
        <v>2750259.6999999997</v>
      </c>
      <c r="H11" s="80">
        <f>H12+H22+H23</f>
        <v>225591.4</v>
      </c>
      <c r="I11" s="80">
        <f>I12+I22+I23</f>
        <v>2524668.2999999998</v>
      </c>
      <c r="J11" s="80">
        <f>K11+L11</f>
        <v>2750259.6999999997</v>
      </c>
      <c r="K11" s="80">
        <f>K12+K22+K23</f>
        <v>225591.4</v>
      </c>
      <c r="L11" s="80">
        <f>L12+L22+L23</f>
        <v>2524668.2999999998</v>
      </c>
      <c r="M11" s="80">
        <f>N11+O11</f>
        <v>2708535.5283499998</v>
      </c>
      <c r="N11" s="80">
        <f>N12+N22+N23</f>
        <v>224251.76694999999</v>
      </c>
      <c r="O11" s="80">
        <f>O12+O22+O23</f>
        <v>2484283.7613999997</v>
      </c>
    </row>
    <row r="12" spans="1:15" ht="52.2">
      <c r="A12" s="171"/>
      <c r="B12" s="171"/>
      <c r="C12" s="81" t="s">
        <v>614</v>
      </c>
      <c r="D12" s="80">
        <f>E12+F12</f>
        <v>700819.89999999991</v>
      </c>
      <c r="E12" s="80">
        <f>E14+E21</f>
        <v>133207.79999999999</v>
      </c>
      <c r="F12" s="80">
        <f>F14+F21</f>
        <v>567612.1</v>
      </c>
      <c r="G12" s="80">
        <f>H12+I12</f>
        <v>700819.89999999991</v>
      </c>
      <c r="H12" s="80">
        <f>H14+H21</f>
        <v>133207.79999999999</v>
      </c>
      <c r="I12" s="80">
        <f>I14+I21</f>
        <v>567612.1</v>
      </c>
      <c r="J12" s="80">
        <f>K12+L12</f>
        <v>700819.89999999991</v>
      </c>
      <c r="K12" s="80">
        <f>K14+K21</f>
        <v>133207.79999999999</v>
      </c>
      <c r="L12" s="80">
        <f>L14+L21</f>
        <v>567612.1</v>
      </c>
      <c r="M12" s="80">
        <f>N12+O12</f>
        <v>691804.91388000001</v>
      </c>
      <c r="N12" s="80">
        <f>N14+N21</f>
        <v>133207.70694999999</v>
      </c>
      <c r="O12" s="80">
        <f>O14+O21</f>
        <v>558597.20692999999</v>
      </c>
    </row>
    <row r="13" spans="1:15" ht="17.399999999999999">
      <c r="A13" s="171"/>
      <c r="B13" s="171"/>
      <c r="C13" s="81" t="s">
        <v>615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spans="1:15" ht="121.8">
      <c r="A14" s="171"/>
      <c r="B14" s="171"/>
      <c r="C14" s="81" t="s">
        <v>616</v>
      </c>
      <c r="D14" s="80">
        <f t="shared" ref="D14:D25" si="0">E14+F14</f>
        <v>563400.80000000005</v>
      </c>
      <c r="E14" s="80">
        <f>E15+E16+E17+E18+E19+E20</f>
        <v>64788.4</v>
      </c>
      <c r="F14" s="80">
        <f>F15+F16+F17+F18+F19+F20</f>
        <v>498612.4</v>
      </c>
      <c r="G14" s="80">
        <f t="shared" ref="G14:G25" si="1">H14+I14</f>
        <v>563400.80000000005</v>
      </c>
      <c r="H14" s="80">
        <f>H15+H16+H17+H18+H19+H20</f>
        <v>64788.4</v>
      </c>
      <c r="I14" s="80">
        <f>I15+I16+I17+I18+I19+I20</f>
        <v>498612.4</v>
      </c>
      <c r="J14" s="80">
        <f t="shared" ref="J14:J25" si="2">K14+L14</f>
        <v>563400.80000000005</v>
      </c>
      <c r="K14" s="80">
        <f>K15+K16+K17+K18+K19+K20</f>
        <v>64788.4</v>
      </c>
      <c r="L14" s="80">
        <f>L15+L16+L17+L18+L19+L20</f>
        <v>498612.4</v>
      </c>
      <c r="M14" s="80">
        <f t="shared" ref="M14:M25" si="3">N14+O14</f>
        <v>555039</v>
      </c>
      <c r="N14" s="80">
        <f>N15+N16+N17+N18+N19+N20</f>
        <v>64788.4</v>
      </c>
      <c r="O14" s="80">
        <f>O15+O16+O17+O18+O19+O20</f>
        <v>490250.6</v>
      </c>
    </row>
    <row r="15" spans="1:15" ht="86.4" customHeight="1">
      <c r="A15" s="171"/>
      <c r="B15" s="171"/>
      <c r="C15" s="81" t="s">
        <v>617</v>
      </c>
      <c r="D15" s="80">
        <f t="shared" si="0"/>
        <v>102561.1</v>
      </c>
      <c r="E15" s="80">
        <f t="shared" ref="E15:F23" si="4">E28+E197+E262+E314+E392+E457+E535</f>
        <v>0</v>
      </c>
      <c r="F15" s="80">
        <f t="shared" si="4"/>
        <v>102561.1</v>
      </c>
      <c r="G15" s="80">
        <f t="shared" si="1"/>
        <v>102561.1</v>
      </c>
      <c r="H15" s="80">
        <f t="shared" ref="H15:I23" si="5">H28+H197+H262+H314+H392+H457+H535</f>
        <v>0</v>
      </c>
      <c r="I15" s="80">
        <f t="shared" si="5"/>
        <v>102561.1</v>
      </c>
      <c r="J15" s="80">
        <f t="shared" si="2"/>
        <v>102561.1</v>
      </c>
      <c r="K15" s="80">
        <f t="shared" ref="K15:L23" si="6">K28+K197+K262+K314+K392+K457+K535</f>
        <v>0</v>
      </c>
      <c r="L15" s="80">
        <f t="shared" si="6"/>
        <v>102561.1</v>
      </c>
      <c r="M15" s="80">
        <f t="shared" si="3"/>
        <v>100059.8</v>
      </c>
      <c r="N15" s="80">
        <f t="shared" ref="N15:O23" si="7">N28+N197+N262+N314+N392+N457+N535</f>
        <v>0</v>
      </c>
      <c r="O15" s="80">
        <f t="shared" si="7"/>
        <v>100059.8</v>
      </c>
    </row>
    <row r="16" spans="1:15" ht="121.8">
      <c r="A16" s="171"/>
      <c r="B16" s="171"/>
      <c r="C16" s="81" t="s">
        <v>618</v>
      </c>
      <c r="D16" s="80">
        <f t="shared" si="0"/>
        <v>0</v>
      </c>
      <c r="E16" s="80">
        <f t="shared" si="4"/>
        <v>0</v>
      </c>
      <c r="F16" s="80">
        <f t="shared" si="4"/>
        <v>0</v>
      </c>
      <c r="G16" s="80">
        <f t="shared" si="1"/>
        <v>0</v>
      </c>
      <c r="H16" s="80">
        <f t="shared" si="5"/>
        <v>0</v>
      </c>
      <c r="I16" s="80">
        <f t="shared" si="5"/>
        <v>0</v>
      </c>
      <c r="J16" s="80">
        <f t="shared" si="2"/>
        <v>0</v>
      </c>
      <c r="K16" s="80">
        <f t="shared" si="6"/>
        <v>0</v>
      </c>
      <c r="L16" s="80">
        <f t="shared" si="6"/>
        <v>0</v>
      </c>
      <c r="M16" s="80">
        <f t="shared" si="3"/>
        <v>0</v>
      </c>
      <c r="N16" s="80">
        <f t="shared" si="7"/>
        <v>0</v>
      </c>
      <c r="O16" s="80">
        <f t="shared" si="7"/>
        <v>0</v>
      </c>
    </row>
    <row r="17" spans="1:15" ht="87">
      <c r="A17" s="171"/>
      <c r="B17" s="171"/>
      <c r="C17" s="79" t="s">
        <v>619</v>
      </c>
      <c r="D17" s="80">
        <f t="shared" si="0"/>
        <v>0</v>
      </c>
      <c r="E17" s="80">
        <f t="shared" si="4"/>
        <v>0</v>
      </c>
      <c r="F17" s="80">
        <f t="shared" si="4"/>
        <v>0</v>
      </c>
      <c r="G17" s="80">
        <f t="shared" si="1"/>
        <v>0</v>
      </c>
      <c r="H17" s="80">
        <f t="shared" si="5"/>
        <v>0</v>
      </c>
      <c r="I17" s="80">
        <f t="shared" si="5"/>
        <v>0</v>
      </c>
      <c r="J17" s="80">
        <f t="shared" si="2"/>
        <v>0</v>
      </c>
      <c r="K17" s="80">
        <f t="shared" si="6"/>
        <v>0</v>
      </c>
      <c r="L17" s="80">
        <f t="shared" si="6"/>
        <v>0</v>
      </c>
      <c r="M17" s="80">
        <f t="shared" si="3"/>
        <v>0</v>
      </c>
      <c r="N17" s="80">
        <f t="shared" si="7"/>
        <v>0</v>
      </c>
      <c r="O17" s="80">
        <f t="shared" si="7"/>
        <v>0</v>
      </c>
    </row>
    <row r="18" spans="1:15" ht="121.8">
      <c r="A18" s="171"/>
      <c r="B18" s="171"/>
      <c r="C18" s="81" t="s">
        <v>620</v>
      </c>
      <c r="D18" s="80">
        <f t="shared" si="0"/>
        <v>0</v>
      </c>
      <c r="E18" s="80">
        <f t="shared" si="4"/>
        <v>0</v>
      </c>
      <c r="F18" s="80">
        <f t="shared" si="4"/>
        <v>0</v>
      </c>
      <c r="G18" s="80">
        <f t="shared" si="1"/>
        <v>0</v>
      </c>
      <c r="H18" s="80">
        <f t="shared" si="5"/>
        <v>0</v>
      </c>
      <c r="I18" s="80">
        <f t="shared" si="5"/>
        <v>0</v>
      </c>
      <c r="J18" s="80">
        <f t="shared" si="2"/>
        <v>0</v>
      </c>
      <c r="K18" s="80">
        <f t="shared" si="6"/>
        <v>0</v>
      </c>
      <c r="L18" s="80">
        <f t="shared" si="6"/>
        <v>0</v>
      </c>
      <c r="M18" s="80">
        <f t="shared" si="3"/>
        <v>0</v>
      </c>
      <c r="N18" s="80">
        <f t="shared" si="7"/>
        <v>0</v>
      </c>
      <c r="O18" s="80">
        <f t="shared" si="7"/>
        <v>0</v>
      </c>
    </row>
    <row r="19" spans="1:15" ht="104.4">
      <c r="A19" s="171"/>
      <c r="B19" s="171"/>
      <c r="C19" s="81" t="s">
        <v>621</v>
      </c>
      <c r="D19" s="80">
        <f t="shared" si="0"/>
        <v>460839.7</v>
      </c>
      <c r="E19" s="80">
        <f t="shared" si="4"/>
        <v>64788.4</v>
      </c>
      <c r="F19" s="80">
        <f t="shared" si="4"/>
        <v>396051.3</v>
      </c>
      <c r="G19" s="80">
        <f t="shared" si="1"/>
        <v>460839.7</v>
      </c>
      <c r="H19" s="80">
        <f t="shared" si="5"/>
        <v>64788.4</v>
      </c>
      <c r="I19" s="80">
        <f t="shared" si="5"/>
        <v>396051.3</v>
      </c>
      <c r="J19" s="80">
        <f t="shared" si="2"/>
        <v>460839.7</v>
      </c>
      <c r="K19" s="80">
        <f t="shared" si="6"/>
        <v>64788.4</v>
      </c>
      <c r="L19" s="80">
        <f t="shared" si="6"/>
        <v>396051.3</v>
      </c>
      <c r="M19" s="80">
        <f t="shared" si="3"/>
        <v>454979.2</v>
      </c>
      <c r="N19" s="80">
        <f t="shared" si="7"/>
        <v>64788.4</v>
      </c>
      <c r="O19" s="80">
        <f t="shared" si="7"/>
        <v>390190.8</v>
      </c>
    </row>
    <row r="20" spans="1:15" ht="15.6" customHeight="1">
      <c r="A20" s="171"/>
      <c r="B20" s="171"/>
      <c r="C20" s="81" t="s">
        <v>622</v>
      </c>
      <c r="D20" s="80">
        <f t="shared" si="0"/>
        <v>0</v>
      </c>
      <c r="E20" s="80">
        <f t="shared" si="4"/>
        <v>0</v>
      </c>
      <c r="F20" s="80">
        <f t="shared" si="4"/>
        <v>0</v>
      </c>
      <c r="G20" s="80">
        <f t="shared" si="1"/>
        <v>0</v>
      </c>
      <c r="H20" s="80">
        <f t="shared" si="5"/>
        <v>0</v>
      </c>
      <c r="I20" s="80">
        <f t="shared" si="5"/>
        <v>0</v>
      </c>
      <c r="J20" s="80">
        <f t="shared" si="2"/>
        <v>0</v>
      </c>
      <c r="K20" s="80">
        <f t="shared" si="6"/>
        <v>0</v>
      </c>
      <c r="L20" s="80">
        <f t="shared" si="6"/>
        <v>0</v>
      </c>
      <c r="M20" s="80">
        <f t="shared" si="3"/>
        <v>0</v>
      </c>
      <c r="N20" s="80">
        <f t="shared" si="7"/>
        <v>0</v>
      </c>
      <c r="O20" s="80">
        <f t="shared" si="7"/>
        <v>0</v>
      </c>
    </row>
    <row r="21" spans="1:15" ht="174">
      <c r="A21" s="171"/>
      <c r="B21" s="171"/>
      <c r="C21" s="81" t="s">
        <v>623</v>
      </c>
      <c r="D21" s="80">
        <f t="shared" si="0"/>
        <v>137419.09999999998</v>
      </c>
      <c r="E21" s="80">
        <f t="shared" si="4"/>
        <v>68419.399999999994</v>
      </c>
      <c r="F21" s="80">
        <f t="shared" si="4"/>
        <v>68999.7</v>
      </c>
      <c r="G21" s="80">
        <f t="shared" si="1"/>
        <v>137419.09999999998</v>
      </c>
      <c r="H21" s="80">
        <f t="shared" si="5"/>
        <v>68419.399999999994</v>
      </c>
      <c r="I21" s="80">
        <f t="shared" si="5"/>
        <v>68999.7</v>
      </c>
      <c r="J21" s="80">
        <f t="shared" si="2"/>
        <v>137419.09999999998</v>
      </c>
      <c r="K21" s="80">
        <f t="shared" si="6"/>
        <v>68419.399999999994</v>
      </c>
      <c r="L21" s="80">
        <f t="shared" si="6"/>
        <v>68999.7</v>
      </c>
      <c r="M21" s="80">
        <f t="shared" si="3"/>
        <v>136765.91388000001</v>
      </c>
      <c r="N21" s="80">
        <f t="shared" si="7"/>
        <v>68419.306949999998</v>
      </c>
      <c r="O21" s="80">
        <f t="shared" si="7"/>
        <v>68346.606930000009</v>
      </c>
    </row>
    <row r="22" spans="1:15" ht="15.6" customHeight="1">
      <c r="A22" s="171"/>
      <c r="B22" s="171"/>
      <c r="C22" s="81" t="s">
        <v>624</v>
      </c>
      <c r="D22" s="80">
        <f t="shared" si="0"/>
        <v>0</v>
      </c>
      <c r="E22" s="80">
        <f t="shared" si="4"/>
        <v>0</v>
      </c>
      <c r="F22" s="80">
        <f t="shared" si="4"/>
        <v>0</v>
      </c>
      <c r="G22" s="80">
        <f t="shared" si="1"/>
        <v>0</v>
      </c>
      <c r="H22" s="80">
        <f t="shared" si="5"/>
        <v>0</v>
      </c>
      <c r="I22" s="80">
        <f t="shared" si="5"/>
        <v>0</v>
      </c>
      <c r="J22" s="80">
        <f t="shared" si="2"/>
        <v>0</v>
      </c>
      <c r="K22" s="80">
        <f t="shared" si="6"/>
        <v>0</v>
      </c>
      <c r="L22" s="80">
        <f t="shared" si="6"/>
        <v>0</v>
      </c>
      <c r="M22" s="80">
        <f t="shared" si="3"/>
        <v>0</v>
      </c>
      <c r="N22" s="80">
        <f t="shared" si="7"/>
        <v>0</v>
      </c>
      <c r="O22" s="80">
        <f t="shared" si="7"/>
        <v>0</v>
      </c>
    </row>
    <row r="23" spans="1:15" ht="17.399999999999999">
      <c r="A23" s="171"/>
      <c r="B23" s="171"/>
      <c r="C23" s="81" t="s">
        <v>625</v>
      </c>
      <c r="D23" s="80">
        <f t="shared" si="0"/>
        <v>2048862.5</v>
      </c>
      <c r="E23" s="80">
        <f t="shared" si="4"/>
        <v>92383.6</v>
      </c>
      <c r="F23" s="80">
        <f t="shared" si="4"/>
        <v>1956478.9</v>
      </c>
      <c r="G23" s="80">
        <f t="shared" si="1"/>
        <v>2049439.8</v>
      </c>
      <c r="H23" s="80">
        <f t="shared" si="5"/>
        <v>92383.6</v>
      </c>
      <c r="I23" s="80">
        <f t="shared" si="5"/>
        <v>1957056.2</v>
      </c>
      <c r="J23" s="80">
        <f t="shared" si="2"/>
        <v>2049439.8</v>
      </c>
      <c r="K23" s="80">
        <f t="shared" si="6"/>
        <v>92383.6</v>
      </c>
      <c r="L23" s="80">
        <f t="shared" si="6"/>
        <v>1957056.2</v>
      </c>
      <c r="M23" s="80">
        <f t="shared" si="3"/>
        <v>2016730.6144699997</v>
      </c>
      <c r="N23" s="80">
        <f t="shared" si="7"/>
        <v>91044.06</v>
      </c>
      <c r="O23" s="80">
        <f t="shared" si="7"/>
        <v>1925686.5544699996</v>
      </c>
    </row>
    <row r="24" spans="1:15" ht="15.6" customHeight="1">
      <c r="A24" s="172" t="s">
        <v>197</v>
      </c>
      <c r="B24" s="172" t="s">
        <v>12</v>
      </c>
      <c r="C24" s="81" t="s">
        <v>613</v>
      </c>
      <c r="D24" s="80">
        <f t="shared" si="0"/>
        <v>1468187.6999999997</v>
      </c>
      <c r="E24" s="80">
        <f>E25+E35+E36</f>
        <v>88795</v>
      </c>
      <c r="F24" s="80">
        <f>F25+F35+F36</f>
        <v>1379392.6999999997</v>
      </c>
      <c r="G24" s="80">
        <f t="shared" si="1"/>
        <v>1468187.6999999997</v>
      </c>
      <c r="H24" s="80">
        <f>H25+H35+H36</f>
        <v>88795</v>
      </c>
      <c r="I24" s="80">
        <f>I25+I35+I36</f>
        <v>1379392.6999999997</v>
      </c>
      <c r="J24" s="80">
        <f t="shared" si="2"/>
        <v>1468187.6999999997</v>
      </c>
      <c r="K24" s="80">
        <f>K25+K35+K36</f>
        <v>88795</v>
      </c>
      <c r="L24" s="80">
        <f>L25+L35+L36</f>
        <v>1379392.6999999997</v>
      </c>
      <c r="M24" s="80">
        <f t="shared" si="3"/>
        <v>1442181.1999999997</v>
      </c>
      <c r="N24" s="80">
        <f>N25+N35+N36</f>
        <v>87455.459999999992</v>
      </c>
      <c r="O24" s="80">
        <f>O25+O35+O36</f>
        <v>1354725.7399999998</v>
      </c>
    </row>
    <row r="25" spans="1:15" ht="52.2">
      <c r="A25" s="172"/>
      <c r="B25" s="172"/>
      <c r="C25" s="81" t="s">
        <v>614</v>
      </c>
      <c r="D25" s="80">
        <f t="shared" si="0"/>
        <v>0</v>
      </c>
      <c r="E25" s="80">
        <f>E27+E34</f>
        <v>0</v>
      </c>
      <c r="F25" s="80">
        <f>F27+F34</f>
        <v>0</v>
      </c>
      <c r="G25" s="80">
        <f t="shared" si="1"/>
        <v>0</v>
      </c>
      <c r="H25" s="80">
        <f>H27+H34</f>
        <v>0</v>
      </c>
      <c r="I25" s="80">
        <f>I27+I34</f>
        <v>0</v>
      </c>
      <c r="J25" s="80">
        <f t="shared" si="2"/>
        <v>0</v>
      </c>
      <c r="K25" s="80">
        <f>K27+K34</f>
        <v>0</v>
      </c>
      <c r="L25" s="80">
        <f>L27+L34</f>
        <v>0</v>
      </c>
      <c r="M25" s="80">
        <f t="shared" si="3"/>
        <v>0</v>
      </c>
      <c r="N25" s="80">
        <f>N27+N34</f>
        <v>0</v>
      </c>
      <c r="O25" s="80">
        <f>O27+O34</f>
        <v>0</v>
      </c>
    </row>
    <row r="26" spans="1:15" ht="15.6" customHeight="1">
      <c r="A26" s="172"/>
      <c r="B26" s="172"/>
      <c r="C26" s="81" t="s">
        <v>615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121.8">
      <c r="A27" s="172"/>
      <c r="B27" s="172"/>
      <c r="C27" s="81" t="s">
        <v>616</v>
      </c>
      <c r="D27" s="80">
        <f t="shared" ref="D27:D35" si="8">E27+F27</f>
        <v>0</v>
      </c>
      <c r="E27" s="80">
        <f>E28+E29+E30+E31+E32+E33</f>
        <v>0</v>
      </c>
      <c r="F27" s="80">
        <f>F28+F29+F30+F31+F32+F33</f>
        <v>0</v>
      </c>
      <c r="G27" s="80">
        <f t="shared" ref="G27:G35" si="9">H27+I27</f>
        <v>0</v>
      </c>
      <c r="H27" s="80">
        <f>H28+H29+H30+H31+H32+H33</f>
        <v>0</v>
      </c>
      <c r="I27" s="80">
        <f>I28+I29+I30+I31+I32+I33</f>
        <v>0</v>
      </c>
      <c r="J27" s="80">
        <f t="shared" ref="J27:J35" si="10">K27+L27</f>
        <v>0</v>
      </c>
      <c r="K27" s="80">
        <f>K28+K29+K30+K31+K32+K33</f>
        <v>0</v>
      </c>
      <c r="L27" s="80">
        <f>L28+L29+L30+L31+L32+L33</f>
        <v>0</v>
      </c>
      <c r="M27" s="80">
        <f t="shared" ref="M27:M35" si="11">N27+O27</f>
        <v>0</v>
      </c>
      <c r="N27" s="80">
        <f>N28+N29+N30+N31+N32+N33</f>
        <v>0</v>
      </c>
      <c r="O27" s="80">
        <f>O28+O29+O30+O31+O32+O33</f>
        <v>0</v>
      </c>
    </row>
    <row r="28" spans="1:15" ht="15.6" customHeight="1">
      <c r="A28" s="172"/>
      <c r="B28" s="172"/>
      <c r="C28" s="81" t="s">
        <v>617</v>
      </c>
      <c r="D28" s="80">
        <f t="shared" si="8"/>
        <v>0</v>
      </c>
      <c r="E28" s="80">
        <f t="shared" ref="E28:F35" si="12">E41+E106+E132+E145</f>
        <v>0</v>
      </c>
      <c r="F28" s="80">
        <f t="shared" si="12"/>
        <v>0</v>
      </c>
      <c r="G28" s="80">
        <f t="shared" si="9"/>
        <v>0</v>
      </c>
      <c r="H28" s="80">
        <f t="shared" ref="H28:I35" si="13">H41+H106+H132+H145</f>
        <v>0</v>
      </c>
      <c r="I28" s="80">
        <f t="shared" si="13"/>
        <v>0</v>
      </c>
      <c r="J28" s="80">
        <f t="shared" si="10"/>
        <v>0</v>
      </c>
      <c r="K28" s="80">
        <f t="shared" ref="K28:L35" si="14">K41+K106+K132+K145</f>
        <v>0</v>
      </c>
      <c r="L28" s="80">
        <f t="shared" si="14"/>
        <v>0</v>
      </c>
      <c r="M28" s="80">
        <f t="shared" si="11"/>
        <v>0</v>
      </c>
      <c r="N28" s="80">
        <f t="shared" ref="N28:O35" si="15">N41+N106+N132+N145</f>
        <v>0</v>
      </c>
      <c r="O28" s="80">
        <f t="shared" si="15"/>
        <v>0</v>
      </c>
    </row>
    <row r="29" spans="1:15" ht="121.8">
      <c r="A29" s="172"/>
      <c r="B29" s="172"/>
      <c r="C29" s="81" t="s">
        <v>618</v>
      </c>
      <c r="D29" s="80">
        <f t="shared" si="8"/>
        <v>0</v>
      </c>
      <c r="E29" s="80">
        <f t="shared" si="12"/>
        <v>0</v>
      </c>
      <c r="F29" s="80">
        <f t="shared" si="12"/>
        <v>0</v>
      </c>
      <c r="G29" s="80">
        <f t="shared" si="9"/>
        <v>0</v>
      </c>
      <c r="H29" s="80">
        <f t="shared" si="13"/>
        <v>0</v>
      </c>
      <c r="I29" s="80">
        <f t="shared" si="13"/>
        <v>0</v>
      </c>
      <c r="J29" s="80">
        <f t="shared" si="10"/>
        <v>0</v>
      </c>
      <c r="K29" s="80">
        <f t="shared" si="14"/>
        <v>0</v>
      </c>
      <c r="L29" s="80">
        <f t="shared" si="14"/>
        <v>0</v>
      </c>
      <c r="M29" s="80">
        <f t="shared" si="11"/>
        <v>0</v>
      </c>
      <c r="N29" s="80">
        <f t="shared" si="15"/>
        <v>0</v>
      </c>
      <c r="O29" s="80">
        <f t="shared" si="15"/>
        <v>0</v>
      </c>
    </row>
    <row r="30" spans="1:15" ht="15.6" customHeight="1">
      <c r="A30" s="172"/>
      <c r="B30" s="172"/>
      <c r="C30" s="81" t="s">
        <v>619</v>
      </c>
      <c r="D30" s="80">
        <f t="shared" si="8"/>
        <v>0</v>
      </c>
      <c r="E30" s="80">
        <f t="shared" si="12"/>
        <v>0</v>
      </c>
      <c r="F30" s="80">
        <f t="shared" si="12"/>
        <v>0</v>
      </c>
      <c r="G30" s="80">
        <f t="shared" si="9"/>
        <v>0</v>
      </c>
      <c r="H30" s="80">
        <f t="shared" si="13"/>
        <v>0</v>
      </c>
      <c r="I30" s="80">
        <f t="shared" si="13"/>
        <v>0</v>
      </c>
      <c r="J30" s="80">
        <f t="shared" si="10"/>
        <v>0</v>
      </c>
      <c r="K30" s="80">
        <f t="shared" si="14"/>
        <v>0</v>
      </c>
      <c r="L30" s="80">
        <f t="shared" si="14"/>
        <v>0</v>
      </c>
      <c r="M30" s="80">
        <f t="shared" si="11"/>
        <v>0</v>
      </c>
      <c r="N30" s="80">
        <f t="shared" si="15"/>
        <v>0</v>
      </c>
      <c r="O30" s="80">
        <f t="shared" si="15"/>
        <v>0</v>
      </c>
    </row>
    <row r="31" spans="1:15" ht="121.8">
      <c r="A31" s="172"/>
      <c r="B31" s="172"/>
      <c r="C31" s="81" t="s">
        <v>620</v>
      </c>
      <c r="D31" s="80">
        <f t="shared" si="8"/>
        <v>0</v>
      </c>
      <c r="E31" s="80">
        <f t="shared" si="12"/>
        <v>0</v>
      </c>
      <c r="F31" s="80">
        <f t="shared" si="12"/>
        <v>0</v>
      </c>
      <c r="G31" s="80">
        <f t="shared" si="9"/>
        <v>0</v>
      </c>
      <c r="H31" s="80">
        <f t="shared" si="13"/>
        <v>0</v>
      </c>
      <c r="I31" s="80">
        <f t="shared" si="13"/>
        <v>0</v>
      </c>
      <c r="J31" s="80">
        <f t="shared" si="10"/>
        <v>0</v>
      </c>
      <c r="K31" s="80">
        <f t="shared" si="14"/>
        <v>0</v>
      </c>
      <c r="L31" s="80">
        <f t="shared" si="14"/>
        <v>0</v>
      </c>
      <c r="M31" s="80">
        <f t="shared" si="11"/>
        <v>0</v>
      </c>
      <c r="N31" s="80">
        <f t="shared" si="15"/>
        <v>0</v>
      </c>
      <c r="O31" s="80">
        <f t="shared" si="15"/>
        <v>0</v>
      </c>
    </row>
    <row r="32" spans="1:15" ht="15.6" customHeight="1">
      <c r="A32" s="172"/>
      <c r="B32" s="172"/>
      <c r="C32" s="81" t="s">
        <v>621</v>
      </c>
      <c r="D32" s="80">
        <f t="shared" si="8"/>
        <v>0</v>
      </c>
      <c r="E32" s="80">
        <f t="shared" si="12"/>
        <v>0</v>
      </c>
      <c r="F32" s="80">
        <f t="shared" si="12"/>
        <v>0</v>
      </c>
      <c r="G32" s="80">
        <f t="shared" si="9"/>
        <v>0</v>
      </c>
      <c r="H32" s="80">
        <f t="shared" si="13"/>
        <v>0</v>
      </c>
      <c r="I32" s="80">
        <f t="shared" si="13"/>
        <v>0</v>
      </c>
      <c r="J32" s="80">
        <f t="shared" si="10"/>
        <v>0</v>
      </c>
      <c r="K32" s="80">
        <f t="shared" si="14"/>
        <v>0</v>
      </c>
      <c r="L32" s="80">
        <f t="shared" si="14"/>
        <v>0</v>
      </c>
      <c r="M32" s="80">
        <f t="shared" si="11"/>
        <v>0</v>
      </c>
      <c r="N32" s="80">
        <f t="shared" si="15"/>
        <v>0</v>
      </c>
      <c r="O32" s="80">
        <f t="shared" si="15"/>
        <v>0</v>
      </c>
    </row>
    <row r="33" spans="1:15" ht="121.8">
      <c r="A33" s="172"/>
      <c r="B33" s="172"/>
      <c r="C33" s="81" t="s">
        <v>622</v>
      </c>
      <c r="D33" s="80">
        <f t="shared" si="8"/>
        <v>0</v>
      </c>
      <c r="E33" s="80">
        <f t="shared" si="12"/>
        <v>0</v>
      </c>
      <c r="F33" s="80">
        <f t="shared" si="12"/>
        <v>0</v>
      </c>
      <c r="G33" s="80">
        <f t="shared" si="9"/>
        <v>0</v>
      </c>
      <c r="H33" s="80">
        <f t="shared" si="13"/>
        <v>0</v>
      </c>
      <c r="I33" s="80">
        <f t="shared" si="13"/>
        <v>0</v>
      </c>
      <c r="J33" s="80">
        <f t="shared" si="10"/>
        <v>0</v>
      </c>
      <c r="K33" s="80">
        <f t="shared" si="14"/>
        <v>0</v>
      </c>
      <c r="L33" s="80">
        <f t="shared" si="14"/>
        <v>0</v>
      </c>
      <c r="M33" s="80">
        <f t="shared" si="11"/>
        <v>0</v>
      </c>
      <c r="N33" s="80">
        <f t="shared" si="15"/>
        <v>0</v>
      </c>
      <c r="O33" s="80">
        <f t="shared" si="15"/>
        <v>0</v>
      </c>
    </row>
    <row r="34" spans="1:15" ht="15.6" customHeight="1">
      <c r="A34" s="172"/>
      <c r="B34" s="172"/>
      <c r="C34" s="81" t="s">
        <v>623</v>
      </c>
      <c r="D34" s="80">
        <f t="shared" si="8"/>
        <v>0</v>
      </c>
      <c r="E34" s="80">
        <f t="shared" si="12"/>
        <v>0</v>
      </c>
      <c r="F34" s="80">
        <f t="shared" si="12"/>
        <v>0</v>
      </c>
      <c r="G34" s="80">
        <f t="shared" si="9"/>
        <v>0</v>
      </c>
      <c r="H34" s="80">
        <f t="shared" si="13"/>
        <v>0</v>
      </c>
      <c r="I34" s="80">
        <f t="shared" si="13"/>
        <v>0</v>
      </c>
      <c r="J34" s="80">
        <f t="shared" si="10"/>
        <v>0</v>
      </c>
      <c r="K34" s="80">
        <f t="shared" si="14"/>
        <v>0</v>
      </c>
      <c r="L34" s="80">
        <f t="shared" si="14"/>
        <v>0</v>
      </c>
      <c r="M34" s="80">
        <f t="shared" si="11"/>
        <v>0</v>
      </c>
      <c r="N34" s="80">
        <f t="shared" si="15"/>
        <v>0</v>
      </c>
      <c r="O34" s="80">
        <f t="shared" si="15"/>
        <v>0</v>
      </c>
    </row>
    <row r="35" spans="1:15" ht="17.399999999999999">
      <c r="A35" s="172"/>
      <c r="B35" s="172"/>
      <c r="C35" s="81" t="s">
        <v>624</v>
      </c>
      <c r="D35" s="80">
        <f t="shared" si="8"/>
        <v>0</v>
      </c>
      <c r="E35" s="80">
        <f t="shared" si="12"/>
        <v>0</v>
      </c>
      <c r="F35" s="80">
        <f t="shared" si="12"/>
        <v>0</v>
      </c>
      <c r="G35" s="80">
        <f t="shared" si="9"/>
        <v>0</v>
      </c>
      <c r="H35" s="80">
        <f t="shared" si="13"/>
        <v>0</v>
      </c>
      <c r="I35" s="80">
        <f t="shared" si="13"/>
        <v>0</v>
      </c>
      <c r="J35" s="80">
        <f t="shared" si="10"/>
        <v>0</v>
      </c>
      <c r="K35" s="80">
        <f t="shared" si="14"/>
        <v>0</v>
      </c>
      <c r="L35" s="80">
        <f t="shared" si="14"/>
        <v>0</v>
      </c>
      <c r="M35" s="80">
        <f t="shared" si="11"/>
        <v>0</v>
      </c>
      <c r="N35" s="80">
        <f t="shared" si="15"/>
        <v>0</v>
      </c>
      <c r="O35" s="80">
        <f t="shared" si="15"/>
        <v>0</v>
      </c>
    </row>
    <row r="36" spans="1:15" ht="15.6" customHeight="1">
      <c r="A36" s="172"/>
      <c r="B36" s="172"/>
      <c r="C36" s="82" t="s">
        <v>625</v>
      </c>
      <c r="D36" s="83">
        <f t="shared" ref="D36:O36" si="16">D49+D114+D140+D153+D179+D166+D192</f>
        <v>1468187.6999999997</v>
      </c>
      <c r="E36" s="83">
        <f t="shared" si="16"/>
        <v>88795</v>
      </c>
      <c r="F36" s="83">
        <f t="shared" si="16"/>
        <v>1379392.6999999997</v>
      </c>
      <c r="G36" s="83">
        <f t="shared" si="16"/>
        <v>1468187.6999999997</v>
      </c>
      <c r="H36" s="83">
        <f t="shared" si="16"/>
        <v>88795</v>
      </c>
      <c r="I36" s="83">
        <f t="shared" si="16"/>
        <v>1379392.6999999997</v>
      </c>
      <c r="J36" s="83">
        <f t="shared" si="16"/>
        <v>1468187.6999999997</v>
      </c>
      <c r="K36" s="83">
        <f t="shared" si="16"/>
        <v>88795</v>
      </c>
      <c r="L36" s="83">
        <f t="shared" si="16"/>
        <v>1379392.6999999997</v>
      </c>
      <c r="M36" s="83">
        <f t="shared" si="16"/>
        <v>1442181.2</v>
      </c>
      <c r="N36" s="83">
        <f t="shared" si="16"/>
        <v>87455.459999999992</v>
      </c>
      <c r="O36" s="83">
        <f t="shared" si="16"/>
        <v>1354725.7399999998</v>
      </c>
    </row>
    <row r="37" spans="1:15" ht="12.75" customHeight="1">
      <c r="A37" s="173" t="s">
        <v>200</v>
      </c>
      <c r="B37" s="173" t="s">
        <v>15</v>
      </c>
      <c r="C37" s="84" t="s">
        <v>613</v>
      </c>
      <c r="D37" s="85">
        <f>E37+F37</f>
        <v>1236424.2999999998</v>
      </c>
      <c r="E37" s="85">
        <f>E38+E48+E49</f>
        <v>0</v>
      </c>
      <c r="F37" s="85">
        <f>F38+F48+F49</f>
        <v>1236424.2999999998</v>
      </c>
      <c r="G37" s="85">
        <f>H37+I37</f>
        <v>1236424.2999999998</v>
      </c>
      <c r="H37" s="85">
        <f>H38+H48+H49</f>
        <v>0</v>
      </c>
      <c r="I37" s="85">
        <f>I38+I48+I49</f>
        <v>1236424.2999999998</v>
      </c>
      <c r="J37" s="85">
        <f>K37+L37</f>
        <v>1236424.2999999998</v>
      </c>
      <c r="K37" s="85">
        <f>K38+K48+K49</f>
        <v>0</v>
      </c>
      <c r="L37" s="85">
        <f>L38+L48+L49</f>
        <v>1236424.2999999998</v>
      </c>
      <c r="M37" s="85">
        <f>N37+O37</f>
        <v>1232956.47</v>
      </c>
      <c r="N37" s="85">
        <f>N38+N48+N49</f>
        <v>0</v>
      </c>
      <c r="O37" s="85">
        <f>O38+O48+O49</f>
        <v>1232956.47</v>
      </c>
    </row>
    <row r="38" spans="1:15" ht="15.6" customHeight="1">
      <c r="A38" s="173"/>
      <c r="B38" s="173"/>
      <c r="C38" s="84" t="s">
        <v>614</v>
      </c>
      <c r="D38" s="85">
        <f>E38+F38</f>
        <v>0</v>
      </c>
      <c r="E38" s="85">
        <f>E40+E47</f>
        <v>0</v>
      </c>
      <c r="F38" s="85">
        <f>F40+F47</f>
        <v>0</v>
      </c>
      <c r="G38" s="85">
        <f>H38+I38</f>
        <v>0</v>
      </c>
      <c r="H38" s="85">
        <f>H40+H47</f>
        <v>0</v>
      </c>
      <c r="I38" s="85">
        <f>I40+I47</f>
        <v>0</v>
      </c>
      <c r="J38" s="85">
        <f>K38+L38</f>
        <v>0</v>
      </c>
      <c r="K38" s="85">
        <f>K40+K47</f>
        <v>0</v>
      </c>
      <c r="L38" s="85">
        <f>L40+L47</f>
        <v>0</v>
      </c>
      <c r="M38" s="85">
        <f>N38+O38</f>
        <v>0</v>
      </c>
      <c r="N38" s="85">
        <f>N40+N47</f>
        <v>0</v>
      </c>
      <c r="O38" s="85">
        <f>O40+O47</f>
        <v>0</v>
      </c>
    </row>
    <row r="39" spans="1:15" ht="18">
      <c r="A39" s="173"/>
      <c r="B39" s="173"/>
      <c r="C39" s="84" t="s">
        <v>615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</row>
    <row r="40" spans="1:15" ht="15.6" customHeight="1">
      <c r="A40" s="173"/>
      <c r="B40" s="173"/>
      <c r="C40" s="84" t="s">
        <v>616</v>
      </c>
      <c r="D40" s="85">
        <f t="shared" ref="D40:D51" si="17">E40+F40</f>
        <v>0</v>
      </c>
      <c r="E40" s="85">
        <f>E41+E42+E43+E44+E45+E46</f>
        <v>0</v>
      </c>
      <c r="F40" s="85">
        <f>F41+F42+F43+F44+F45+F46</f>
        <v>0</v>
      </c>
      <c r="G40" s="85">
        <f t="shared" ref="G40:G51" si="18">H40+I40</f>
        <v>0</v>
      </c>
      <c r="H40" s="85">
        <f>H41+H42+H43+H44+H45+H46</f>
        <v>0</v>
      </c>
      <c r="I40" s="85">
        <f>I41+I42+I43+I44+I45+I46</f>
        <v>0</v>
      </c>
      <c r="J40" s="85">
        <f t="shared" ref="J40:J51" si="19">K40+L40</f>
        <v>0</v>
      </c>
      <c r="K40" s="85">
        <f>K41+K42+K43+K44+K45+K46</f>
        <v>0</v>
      </c>
      <c r="L40" s="85">
        <f>L41+L42+L43+L44+L45+L46</f>
        <v>0</v>
      </c>
      <c r="M40" s="85">
        <f t="shared" ref="M40:M51" si="20">N40+O40</f>
        <v>0</v>
      </c>
      <c r="N40" s="85">
        <f>N41+N42+N43+N44+N45+N46</f>
        <v>0</v>
      </c>
      <c r="O40" s="85">
        <f>O41+O42+O43+O44+O45+O46</f>
        <v>0</v>
      </c>
    </row>
    <row r="41" spans="1:15" ht="108">
      <c r="A41" s="173"/>
      <c r="B41" s="173"/>
      <c r="C41" s="84" t="s">
        <v>617</v>
      </c>
      <c r="D41" s="85">
        <f t="shared" si="17"/>
        <v>0</v>
      </c>
      <c r="E41" s="85">
        <f t="shared" ref="E41:F49" si="21">E54+E67+E80+E93</f>
        <v>0</v>
      </c>
      <c r="F41" s="85">
        <f t="shared" si="21"/>
        <v>0</v>
      </c>
      <c r="G41" s="85">
        <f t="shared" si="18"/>
        <v>0</v>
      </c>
      <c r="H41" s="85">
        <f t="shared" ref="H41:I49" si="22">H54+H67+H80+H93</f>
        <v>0</v>
      </c>
      <c r="I41" s="85">
        <f t="shared" si="22"/>
        <v>0</v>
      </c>
      <c r="J41" s="85">
        <f t="shared" si="19"/>
        <v>0</v>
      </c>
      <c r="K41" s="85">
        <f t="shared" ref="K41:L49" si="23">K54+K67+K80+K93</f>
        <v>0</v>
      </c>
      <c r="L41" s="85">
        <f t="shared" si="23"/>
        <v>0</v>
      </c>
      <c r="M41" s="85">
        <f t="shared" si="20"/>
        <v>0</v>
      </c>
      <c r="N41" s="85">
        <f t="shared" ref="N41:O49" si="24">N54+N67+N80+N93</f>
        <v>0</v>
      </c>
      <c r="O41" s="85">
        <f t="shared" si="24"/>
        <v>0</v>
      </c>
    </row>
    <row r="42" spans="1:15" ht="15.6" customHeight="1">
      <c r="A42" s="173"/>
      <c r="B42" s="173"/>
      <c r="C42" s="84" t="s">
        <v>618</v>
      </c>
      <c r="D42" s="85">
        <f t="shared" si="17"/>
        <v>0</v>
      </c>
      <c r="E42" s="85">
        <f t="shared" si="21"/>
        <v>0</v>
      </c>
      <c r="F42" s="85">
        <f t="shared" si="21"/>
        <v>0</v>
      </c>
      <c r="G42" s="85">
        <f t="shared" si="18"/>
        <v>0</v>
      </c>
      <c r="H42" s="85">
        <f t="shared" si="22"/>
        <v>0</v>
      </c>
      <c r="I42" s="85">
        <f t="shared" si="22"/>
        <v>0</v>
      </c>
      <c r="J42" s="85">
        <f t="shared" si="19"/>
        <v>0</v>
      </c>
      <c r="K42" s="85">
        <f t="shared" si="23"/>
        <v>0</v>
      </c>
      <c r="L42" s="85">
        <f t="shared" si="23"/>
        <v>0</v>
      </c>
      <c r="M42" s="85">
        <f t="shared" si="20"/>
        <v>0</v>
      </c>
      <c r="N42" s="85">
        <f t="shared" si="24"/>
        <v>0</v>
      </c>
      <c r="O42" s="85">
        <f t="shared" si="24"/>
        <v>0</v>
      </c>
    </row>
    <row r="43" spans="1:15" ht="108">
      <c r="A43" s="173"/>
      <c r="B43" s="173"/>
      <c r="C43" s="84" t="s">
        <v>619</v>
      </c>
      <c r="D43" s="85">
        <f t="shared" si="17"/>
        <v>0</v>
      </c>
      <c r="E43" s="85">
        <f t="shared" si="21"/>
        <v>0</v>
      </c>
      <c r="F43" s="85">
        <f t="shared" si="21"/>
        <v>0</v>
      </c>
      <c r="G43" s="85">
        <f t="shared" si="18"/>
        <v>0</v>
      </c>
      <c r="H43" s="85">
        <f t="shared" si="22"/>
        <v>0</v>
      </c>
      <c r="I43" s="85">
        <f t="shared" si="22"/>
        <v>0</v>
      </c>
      <c r="J43" s="85">
        <f t="shared" si="19"/>
        <v>0</v>
      </c>
      <c r="K43" s="85">
        <f t="shared" si="23"/>
        <v>0</v>
      </c>
      <c r="L43" s="85">
        <f t="shared" si="23"/>
        <v>0</v>
      </c>
      <c r="M43" s="85">
        <f t="shared" si="20"/>
        <v>0</v>
      </c>
      <c r="N43" s="85">
        <f t="shared" si="24"/>
        <v>0</v>
      </c>
      <c r="O43" s="85">
        <f t="shared" si="24"/>
        <v>0</v>
      </c>
    </row>
    <row r="44" spans="1:15" ht="15.6" customHeight="1">
      <c r="A44" s="173"/>
      <c r="B44" s="173"/>
      <c r="C44" s="84" t="s">
        <v>620</v>
      </c>
      <c r="D44" s="85">
        <f t="shared" si="17"/>
        <v>0</v>
      </c>
      <c r="E44" s="85">
        <f t="shared" si="21"/>
        <v>0</v>
      </c>
      <c r="F44" s="85">
        <f t="shared" si="21"/>
        <v>0</v>
      </c>
      <c r="G44" s="85">
        <f t="shared" si="18"/>
        <v>0</v>
      </c>
      <c r="H44" s="85">
        <f t="shared" si="22"/>
        <v>0</v>
      </c>
      <c r="I44" s="85">
        <f t="shared" si="22"/>
        <v>0</v>
      </c>
      <c r="J44" s="85">
        <f t="shared" si="19"/>
        <v>0</v>
      </c>
      <c r="K44" s="85">
        <f t="shared" si="23"/>
        <v>0</v>
      </c>
      <c r="L44" s="85">
        <f t="shared" si="23"/>
        <v>0</v>
      </c>
      <c r="M44" s="85">
        <f t="shared" si="20"/>
        <v>0</v>
      </c>
      <c r="N44" s="85">
        <f t="shared" si="24"/>
        <v>0</v>
      </c>
      <c r="O44" s="85">
        <f t="shared" si="24"/>
        <v>0</v>
      </c>
    </row>
    <row r="45" spans="1:15" ht="108">
      <c r="A45" s="173"/>
      <c r="B45" s="173"/>
      <c r="C45" s="84" t="s">
        <v>621</v>
      </c>
      <c r="D45" s="85">
        <f t="shared" si="17"/>
        <v>0</v>
      </c>
      <c r="E45" s="85">
        <f t="shared" si="21"/>
        <v>0</v>
      </c>
      <c r="F45" s="85">
        <f t="shared" si="21"/>
        <v>0</v>
      </c>
      <c r="G45" s="85">
        <f t="shared" si="18"/>
        <v>0</v>
      </c>
      <c r="H45" s="85">
        <f t="shared" si="22"/>
        <v>0</v>
      </c>
      <c r="I45" s="85">
        <f t="shared" si="22"/>
        <v>0</v>
      </c>
      <c r="J45" s="85">
        <f t="shared" si="19"/>
        <v>0</v>
      </c>
      <c r="K45" s="85">
        <f t="shared" si="23"/>
        <v>0</v>
      </c>
      <c r="L45" s="85">
        <f t="shared" si="23"/>
        <v>0</v>
      </c>
      <c r="M45" s="85">
        <f t="shared" si="20"/>
        <v>0</v>
      </c>
      <c r="N45" s="85">
        <f t="shared" si="24"/>
        <v>0</v>
      </c>
      <c r="O45" s="85">
        <f t="shared" si="24"/>
        <v>0</v>
      </c>
    </row>
    <row r="46" spans="1:15" ht="15.6" customHeight="1">
      <c r="A46" s="173"/>
      <c r="B46" s="173"/>
      <c r="C46" s="84" t="s">
        <v>622</v>
      </c>
      <c r="D46" s="85">
        <f t="shared" si="17"/>
        <v>0</v>
      </c>
      <c r="E46" s="85">
        <f t="shared" si="21"/>
        <v>0</v>
      </c>
      <c r="F46" s="85">
        <f t="shared" si="21"/>
        <v>0</v>
      </c>
      <c r="G46" s="85">
        <f t="shared" si="18"/>
        <v>0</v>
      </c>
      <c r="H46" s="85">
        <f t="shared" si="22"/>
        <v>0</v>
      </c>
      <c r="I46" s="85">
        <f t="shared" si="22"/>
        <v>0</v>
      </c>
      <c r="J46" s="85">
        <f t="shared" si="19"/>
        <v>0</v>
      </c>
      <c r="K46" s="85">
        <f t="shared" si="23"/>
        <v>0</v>
      </c>
      <c r="L46" s="85">
        <f t="shared" si="23"/>
        <v>0</v>
      </c>
      <c r="M46" s="85">
        <f t="shared" si="20"/>
        <v>0</v>
      </c>
      <c r="N46" s="85">
        <f t="shared" si="24"/>
        <v>0</v>
      </c>
      <c r="O46" s="85">
        <f t="shared" si="24"/>
        <v>0</v>
      </c>
    </row>
    <row r="47" spans="1:15" ht="180">
      <c r="A47" s="173"/>
      <c r="B47" s="173"/>
      <c r="C47" s="84" t="s">
        <v>623</v>
      </c>
      <c r="D47" s="85">
        <f t="shared" si="17"/>
        <v>0</v>
      </c>
      <c r="E47" s="85">
        <f t="shared" si="21"/>
        <v>0</v>
      </c>
      <c r="F47" s="85">
        <f t="shared" si="21"/>
        <v>0</v>
      </c>
      <c r="G47" s="85">
        <f t="shared" si="18"/>
        <v>0</v>
      </c>
      <c r="H47" s="85">
        <f t="shared" si="22"/>
        <v>0</v>
      </c>
      <c r="I47" s="85">
        <f t="shared" si="22"/>
        <v>0</v>
      </c>
      <c r="J47" s="85">
        <f t="shared" si="19"/>
        <v>0</v>
      </c>
      <c r="K47" s="85">
        <f t="shared" si="23"/>
        <v>0</v>
      </c>
      <c r="L47" s="85">
        <f t="shared" si="23"/>
        <v>0</v>
      </c>
      <c r="M47" s="85">
        <f t="shared" si="20"/>
        <v>0</v>
      </c>
      <c r="N47" s="85">
        <f t="shared" si="24"/>
        <v>0</v>
      </c>
      <c r="O47" s="85">
        <f t="shared" si="24"/>
        <v>0</v>
      </c>
    </row>
    <row r="48" spans="1:15" ht="15.6" customHeight="1">
      <c r="A48" s="173"/>
      <c r="B48" s="173"/>
      <c r="C48" s="84" t="s">
        <v>624</v>
      </c>
      <c r="D48" s="85">
        <f t="shared" si="17"/>
        <v>0</v>
      </c>
      <c r="E48" s="85">
        <f t="shared" si="21"/>
        <v>0</v>
      </c>
      <c r="F48" s="85">
        <f t="shared" si="21"/>
        <v>0</v>
      </c>
      <c r="G48" s="85">
        <f t="shared" si="18"/>
        <v>0</v>
      </c>
      <c r="H48" s="85">
        <f t="shared" si="22"/>
        <v>0</v>
      </c>
      <c r="I48" s="85">
        <f t="shared" si="22"/>
        <v>0</v>
      </c>
      <c r="J48" s="85">
        <f t="shared" si="19"/>
        <v>0</v>
      </c>
      <c r="K48" s="85">
        <f t="shared" si="23"/>
        <v>0</v>
      </c>
      <c r="L48" s="85">
        <f t="shared" si="23"/>
        <v>0</v>
      </c>
      <c r="M48" s="85">
        <f t="shared" si="20"/>
        <v>0</v>
      </c>
      <c r="N48" s="85">
        <f t="shared" si="24"/>
        <v>0</v>
      </c>
      <c r="O48" s="85">
        <f t="shared" si="24"/>
        <v>0</v>
      </c>
    </row>
    <row r="49" spans="1:15" ht="18">
      <c r="A49" s="173"/>
      <c r="B49" s="173"/>
      <c r="C49" s="84" t="s">
        <v>625</v>
      </c>
      <c r="D49" s="85">
        <f t="shared" si="17"/>
        <v>1236424.2999999998</v>
      </c>
      <c r="E49" s="85">
        <f t="shared" si="21"/>
        <v>0</v>
      </c>
      <c r="F49" s="85">
        <f t="shared" si="21"/>
        <v>1236424.2999999998</v>
      </c>
      <c r="G49" s="85">
        <f t="shared" si="18"/>
        <v>1236424.2999999998</v>
      </c>
      <c r="H49" s="85">
        <f t="shared" si="22"/>
        <v>0</v>
      </c>
      <c r="I49" s="85">
        <f t="shared" si="22"/>
        <v>1236424.2999999998</v>
      </c>
      <c r="J49" s="85">
        <f t="shared" si="19"/>
        <v>1236424.2999999998</v>
      </c>
      <c r="K49" s="85">
        <f t="shared" si="23"/>
        <v>0</v>
      </c>
      <c r="L49" s="85">
        <f t="shared" si="23"/>
        <v>1236424.2999999998</v>
      </c>
      <c r="M49" s="85">
        <f t="shared" si="20"/>
        <v>1232956.47</v>
      </c>
      <c r="N49" s="85">
        <f t="shared" si="24"/>
        <v>0</v>
      </c>
      <c r="O49" s="85">
        <f t="shared" si="24"/>
        <v>1232956.47</v>
      </c>
    </row>
    <row r="50" spans="1:15" ht="15.6" customHeight="1">
      <c r="A50" s="143" t="s">
        <v>202</v>
      </c>
      <c r="B50" s="143" t="s">
        <v>203</v>
      </c>
      <c r="C50" s="14" t="s">
        <v>613</v>
      </c>
      <c r="D50" s="86">
        <f t="shared" si="17"/>
        <v>158071.39000000001</v>
      </c>
      <c r="E50" s="86">
        <f>E51+E61+E62</f>
        <v>0</v>
      </c>
      <c r="F50" s="86">
        <f>F51+F61+F62</f>
        <v>158071.39000000001</v>
      </c>
      <c r="G50" s="86">
        <f t="shared" si="18"/>
        <v>158071.39000000001</v>
      </c>
      <c r="H50" s="86">
        <f>H51+H61+H62</f>
        <v>0</v>
      </c>
      <c r="I50" s="86">
        <f>I51+I61+I62</f>
        <v>158071.39000000001</v>
      </c>
      <c r="J50" s="86">
        <f t="shared" si="19"/>
        <v>158071.39000000001</v>
      </c>
      <c r="K50" s="86">
        <f>K51+K61+K62</f>
        <v>0</v>
      </c>
      <c r="L50" s="86">
        <f>L51+L61+L62</f>
        <v>158071.39000000001</v>
      </c>
      <c r="M50" s="86">
        <f t="shared" si="20"/>
        <v>157704.49</v>
      </c>
      <c r="N50" s="86">
        <f>N51+N61+N62</f>
        <v>0</v>
      </c>
      <c r="O50" s="86">
        <f>O51+O61+O62</f>
        <v>157704.49</v>
      </c>
    </row>
    <row r="51" spans="1:15" ht="54">
      <c r="A51" s="143"/>
      <c r="B51" s="143"/>
      <c r="C51" s="14" t="s">
        <v>614</v>
      </c>
      <c r="D51" s="86">
        <f t="shared" si="17"/>
        <v>0</v>
      </c>
      <c r="E51" s="86">
        <f>E53+E60</f>
        <v>0</v>
      </c>
      <c r="F51" s="86">
        <f>F53+F60</f>
        <v>0</v>
      </c>
      <c r="G51" s="86">
        <f t="shared" si="18"/>
        <v>0</v>
      </c>
      <c r="H51" s="86">
        <f>H53+H60</f>
        <v>0</v>
      </c>
      <c r="I51" s="86">
        <f>I53+I60</f>
        <v>0</v>
      </c>
      <c r="J51" s="86">
        <f t="shared" si="19"/>
        <v>0</v>
      </c>
      <c r="K51" s="86">
        <f>K53+K60</f>
        <v>0</v>
      </c>
      <c r="L51" s="86">
        <f>L53+L60</f>
        <v>0</v>
      </c>
      <c r="M51" s="86">
        <f t="shared" si="20"/>
        <v>0</v>
      </c>
      <c r="N51" s="86">
        <f>N53+N60</f>
        <v>0</v>
      </c>
      <c r="O51" s="86">
        <f>O53+O60</f>
        <v>0</v>
      </c>
    </row>
    <row r="52" spans="1:15" ht="15.6" customHeight="1">
      <c r="A52" s="143"/>
      <c r="B52" s="143"/>
      <c r="C52" s="14" t="s">
        <v>615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</row>
    <row r="53" spans="1:15" ht="126">
      <c r="A53" s="143"/>
      <c r="B53" s="143"/>
      <c r="C53" s="14" t="s">
        <v>616</v>
      </c>
      <c r="D53" s="86">
        <f t="shared" ref="D53:D64" si="25">E53+F53</f>
        <v>0</v>
      </c>
      <c r="E53" s="86">
        <f>E54+E55+E56+E57+E58+E59</f>
        <v>0</v>
      </c>
      <c r="F53" s="86">
        <f>F54+F55+F56+F57+F58+F59</f>
        <v>0</v>
      </c>
      <c r="G53" s="86">
        <f t="shared" ref="G53:G64" si="26">H53+I53</f>
        <v>0</v>
      </c>
      <c r="H53" s="86">
        <f>H54+H55+H56+H57+H58+H59</f>
        <v>0</v>
      </c>
      <c r="I53" s="86">
        <f>I54+I55+I56+I57+I58+I59</f>
        <v>0</v>
      </c>
      <c r="J53" s="86">
        <f t="shared" ref="J53:J64" si="27">K53+L53</f>
        <v>0</v>
      </c>
      <c r="K53" s="86">
        <f>K54+K55+K56+K57+K58+K59</f>
        <v>0</v>
      </c>
      <c r="L53" s="86">
        <f>L54+L55+L56+L57+L58+L59</f>
        <v>0</v>
      </c>
      <c r="M53" s="86">
        <f t="shared" ref="M53:M64" si="28">N53+O53</f>
        <v>0</v>
      </c>
      <c r="N53" s="86">
        <f>N54+N55+N56+N57+N58+N59</f>
        <v>0</v>
      </c>
      <c r="O53" s="86">
        <f>O54+O55+O56+O57+O58+O59</f>
        <v>0</v>
      </c>
    </row>
    <row r="54" spans="1:15" ht="15.6" customHeight="1">
      <c r="A54" s="143"/>
      <c r="B54" s="143"/>
      <c r="C54" s="14" t="s">
        <v>617</v>
      </c>
      <c r="D54" s="86">
        <f t="shared" si="25"/>
        <v>0</v>
      </c>
      <c r="E54" s="86"/>
      <c r="F54" s="86"/>
      <c r="G54" s="86">
        <f t="shared" si="26"/>
        <v>0</v>
      </c>
      <c r="H54" s="86"/>
      <c r="I54" s="86"/>
      <c r="J54" s="86">
        <f t="shared" si="27"/>
        <v>0</v>
      </c>
      <c r="K54" s="86"/>
      <c r="L54" s="86"/>
      <c r="M54" s="86">
        <f t="shared" si="28"/>
        <v>0</v>
      </c>
      <c r="N54" s="86"/>
      <c r="O54" s="86"/>
    </row>
    <row r="55" spans="1:15" ht="126">
      <c r="A55" s="143"/>
      <c r="B55" s="143"/>
      <c r="C55" s="14" t="s">
        <v>618</v>
      </c>
      <c r="D55" s="86">
        <f t="shared" si="25"/>
        <v>0</v>
      </c>
      <c r="E55" s="86"/>
      <c r="F55" s="86"/>
      <c r="G55" s="86">
        <f t="shared" si="26"/>
        <v>0</v>
      </c>
      <c r="H55" s="86"/>
      <c r="I55" s="86"/>
      <c r="J55" s="86">
        <f t="shared" si="27"/>
        <v>0</v>
      </c>
      <c r="K55" s="86"/>
      <c r="L55" s="86"/>
      <c r="M55" s="86">
        <f t="shared" si="28"/>
        <v>0</v>
      </c>
      <c r="N55" s="86"/>
      <c r="O55" s="86"/>
    </row>
    <row r="56" spans="1:15" ht="15.6" customHeight="1">
      <c r="A56" s="143"/>
      <c r="B56" s="143"/>
      <c r="C56" s="14" t="s">
        <v>619</v>
      </c>
      <c r="D56" s="86">
        <f t="shared" si="25"/>
        <v>0</v>
      </c>
      <c r="E56" s="86"/>
      <c r="F56" s="86"/>
      <c r="G56" s="86">
        <f t="shared" si="26"/>
        <v>0</v>
      </c>
      <c r="H56" s="86"/>
      <c r="I56" s="86"/>
      <c r="J56" s="86">
        <f t="shared" si="27"/>
        <v>0</v>
      </c>
      <c r="K56" s="86"/>
      <c r="L56" s="86"/>
      <c r="M56" s="86">
        <f t="shared" si="28"/>
        <v>0</v>
      </c>
      <c r="N56" s="86"/>
      <c r="O56" s="86"/>
    </row>
    <row r="57" spans="1:15" ht="126">
      <c r="A57" s="143"/>
      <c r="B57" s="143"/>
      <c r="C57" s="14" t="s">
        <v>620</v>
      </c>
      <c r="D57" s="86">
        <f t="shared" si="25"/>
        <v>0</v>
      </c>
      <c r="E57" s="86"/>
      <c r="F57" s="86"/>
      <c r="G57" s="86">
        <f t="shared" si="26"/>
        <v>0</v>
      </c>
      <c r="H57" s="86"/>
      <c r="I57" s="86"/>
      <c r="J57" s="86">
        <f t="shared" si="27"/>
        <v>0</v>
      </c>
      <c r="K57" s="86"/>
      <c r="L57" s="86"/>
      <c r="M57" s="86">
        <f t="shared" si="28"/>
        <v>0</v>
      </c>
      <c r="N57" s="86"/>
      <c r="O57" s="86"/>
    </row>
    <row r="58" spans="1:15" ht="15.6" customHeight="1">
      <c r="A58" s="143"/>
      <c r="B58" s="143"/>
      <c r="C58" s="14" t="s">
        <v>621</v>
      </c>
      <c r="D58" s="86">
        <f t="shared" si="25"/>
        <v>0</v>
      </c>
      <c r="E58" s="86"/>
      <c r="F58" s="86"/>
      <c r="G58" s="86">
        <f t="shared" si="26"/>
        <v>0</v>
      </c>
      <c r="H58" s="86"/>
      <c r="I58" s="86"/>
      <c r="J58" s="86">
        <f t="shared" si="27"/>
        <v>0</v>
      </c>
      <c r="K58" s="86"/>
      <c r="L58" s="86"/>
      <c r="M58" s="86">
        <f t="shared" si="28"/>
        <v>0</v>
      </c>
      <c r="N58" s="86"/>
      <c r="O58" s="86"/>
    </row>
    <row r="59" spans="1:15" ht="126">
      <c r="A59" s="143"/>
      <c r="B59" s="143"/>
      <c r="C59" s="14" t="s">
        <v>622</v>
      </c>
      <c r="D59" s="86">
        <f t="shared" si="25"/>
        <v>0</v>
      </c>
      <c r="E59" s="86"/>
      <c r="F59" s="86"/>
      <c r="G59" s="86">
        <f t="shared" si="26"/>
        <v>0</v>
      </c>
      <c r="H59" s="86"/>
      <c r="I59" s="86"/>
      <c r="J59" s="86">
        <f t="shared" si="27"/>
        <v>0</v>
      </c>
      <c r="K59" s="86"/>
      <c r="L59" s="86"/>
      <c r="M59" s="86">
        <f t="shared" si="28"/>
        <v>0</v>
      </c>
      <c r="N59" s="86"/>
      <c r="O59" s="86"/>
    </row>
    <row r="60" spans="1:15" ht="180">
      <c r="A60" s="143"/>
      <c r="B60" s="143"/>
      <c r="C60" s="14" t="s">
        <v>623</v>
      </c>
      <c r="D60" s="86">
        <f t="shared" si="25"/>
        <v>0</v>
      </c>
      <c r="E60" s="86"/>
      <c r="F60" s="86"/>
      <c r="G60" s="86">
        <f t="shared" si="26"/>
        <v>0</v>
      </c>
      <c r="H60" s="86"/>
      <c r="I60" s="86"/>
      <c r="J60" s="86">
        <f t="shared" si="27"/>
        <v>0</v>
      </c>
      <c r="K60" s="86"/>
      <c r="L60" s="86"/>
      <c r="M60" s="86">
        <f t="shared" si="28"/>
        <v>0</v>
      </c>
      <c r="N60" s="86"/>
      <c r="O60" s="86"/>
    </row>
    <row r="61" spans="1:15" ht="18">
      <c r="A61" s="143"/>
      <c r="B61" s="143"/>
      <c r="C61" s="14" t="s">
        <v>624</v>
      </c>
      <c r="D61" s="86">
        <f t="shared" si="25"/>
        <v>0</v>
      </c>
      <c r="E61" s="86"/>
      <c r="F61" s="86"/>
      <c r="G61" s="86">
        <f t="shared" si="26"/>
        <v>0</v>
      </c>
      <c r="H61" s="86"/>
      <c r="I61" s="86"/>
      <c r="J61" s="86">
        <f t="shared" si="27"/>
        <v>0</v>
      </c>
      <c r="K61" s="86"/>
      <c r="L61" s="86"/>
      <c r="M61" s="86">
        <f t="shared" si="28"/>
        <v>0</v>
      </c>
      <c r="N61" s="86"/>
      <c r="O61" s="86"/>
    </row>
    <row r="62" spans="1:15" ht="18">
      <c r="A62" s="143"/>
      <c r="B62" s="143"/>
      <c r="C62" s="14" t="s">
        <v>625</v>
      </c>
      <c r="D62" s="86">
        <f t="shared" si="25"/>
        <v>158071.39000000001</v>
      </c>
      <c r="E62" s="86">
        <v>0</v>
      </c>
      <c r="F62" s="86">
        <v>158071.39000000001</v>
      </c>
      <c r="G62" s="86">
        <f t="shared" si="26"/>
        <v>158071.39000000001</v>
      </c>
      <c r="H62" s="86">
        <v>0</v>
      </c>
      <c r="I62" s="86">
        <v>158071.39000000001</v>
      </c>
      <c r="J62" s="86">
        <f t="shared" si="27"/>
        <v>158071.39000000001</v>
      </c>
      <c r="K62" s="86">
        <v>0</v>
      </c>
      <c r="L62" s="86">
        <v>158071.39000000001</v>
      </c>
      <c r="M62" s="86">
        <f t="shared" si="28"/>
        <v>157704.49</v>
      </c>
      <c r="N62" s="86">
        <v>0</v>
      </c>
      <c r="O62" s="86">
        <v>157704.49</v>
      </c>
    </row>
    <row r="63" spans="1:15" ht="12.75" customHeight="1">
      <c r="A63" s="143" t="s">
        <v>205</v>
      </c>
      <c r="B63" s="143" t="s">
        <v>206</v>
      </c>
      <c r="C63" s="14" t="s">
        <v>613</v>
      </c>
      <c r="D63" s="86">
        <f t="shared" si="25"/>
        <v>194327.19</v>
      </c>
      <c r="E63" s="86">
        <f>E64+E74+E75</f>
        <v>0</v>
      </c>
      <c r="F63" s="86">
        <f>F64+F74+F75</f>
        <v>194327.19</v>
      </c>
      <c r="G63" s="86">
        <f t="shared" si="26"/>
        <v>194327.19</v>
      </c>
      <c r="H63" s="86">
        <f>H64+H74+H75</f>
        <v>0</v>
      </c>
      <c r="I63" s="86">
        <f>I64+I74+I75</f>
        <v>194327.19</v>
      </c>
      <c r="J63" s="86">
        <f t="shared" si="27"/>
        <v>194327.19</v>
      </c>
      <c r="K63" s="86">
        <f>K64+K74+K75</f>
        <v>0</v>
      </c>
      <c r="L63" s="86">
        <f>L64+L74+L75</f>
        <v>194327.19</v>
      </c>
      <c r="M63" s="86">
        <f t="shared" si="28"/>
        <v>193898.88</v>
      </c>
      <c r="N63" s="86">
        <f>N64+N74+N75</f>
        <v>0</v>
      </c>
      <c r="O63" s="86">
        <f>O64+O74+O75</f>
        <v>193898.88</v>
      </c>
    </row>
    <row r="64" spans="1:15" ht="15.6" customHeight="1">
      <c r="A64" s="143"/>
      <c r="B64" s="143"/>
      <c r="C64" s="14" t="s">
        <v>614</v>
      </c>
      <c r="D64" s="86">
        <f t="shared" si="25"/>
        <v>0</v>
      </c>
      <c r="E64" s="86">
        <f>E66+E73</f>
        <v>0</v>
      </c>
      <c r="F64" s="86">
        <f>F66+F73</f>
        <v>0</v>
      </c>
      <c r="G64" s="86">
        <f t="shared" si="26"/>
        <v>0</v>
      </c>
      <c r="H64" s="86">
        <f>H66+H73</f>
        <v>0</v>
      </c>
      <c r="I64" s="86">
        <f>I66+I73</f>
        <v>0</v>
      </c>
      <c r="J64" s="86">
        <f t="shared" si="27"/>
        <v>0</v>
      </c>
      <c r="K64" s="86">
        <f>K66+K73</f>
        <v>0</v>
      </c>
      <c r="L64" s="86">
        <f>L66+L73</f>
        <v>0</v>
      </c>
      <c r="M64" s="86">
        <f t="shared" si="28"/>
        <v>0</v>
      </c>
      <c r="N64" s="86">
        <f>N66+N73</f>
        <v>0</v>
      </c>
      <c r="O64" s="86">
        <f>O66+O73</f>
        <v>0</v>
      </c>
    </row>
    <row r="65" spans="1:15" ht="18">
      <c r="A65" s="143"/>
      <c r="B65" s="143"/>
      <c r="C65" s="14" t="s">
        <v>615</v>
      </c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</row>
    <row r="66" spans="1:15" ht="126">
      <c r="A66" s="143"/>
      <c r="B66" s="143"/>
      <c r="C66" s="14" t="s">
        <v>616</v>
      </c>
      <c r="D66" s="86">
        <f t="shared" ref="D66:D77" si="29">E66+F66</f>
        <v>0</v>
      </c>
      <c r="E66" s="86">
        <f>E67+E68+E69+E70+E71+E72</f>
        <v>0</v>
      </c>
      <c r="F66" s="86">
        <f>F67+F68+F69+F70+F71+F72</f>
        <v>0</v>
      </c>
      <c r="G66" s="86">
        <f t="shared" ref="G66:G77" si="30">H66+I66</f>
        <v>0</v>
      </c>
      <c r="H66" s="86">
        <f>H67+H68+H69+H70+H71+H72</f>
        <v>0</v>
      </c>
      <c r="I66" s="86">
        <f>I67+I68+I69+I70+I71+I72</f>
        <v>0</v>
      </c>
      <c r="J66" s="86">
        <f t="shared" ref="J66:J77" si="31">K66+L66</f>
        <v>0</v>
      </c>
      <c r="K66" s="86">
        <f>K67+K68+K69+K70+K71+K72</f>
        <v>0</v>
      </c>
      <c r="L66" s="86">
        <f>L67+L68+L69+L70+L71+L72</f>
        <v>0</v>
      </c>
      <c r="M66" s="86">
        <f t="shared" ref="M66:M77" si="32">N66+O66</f>
        <v>0</v>
      </c>
      <c r="N66" s="86">
        <f>N67+N68+N69+N70+N71+N72</f>
        <v>0</v>
      </c>
      <c r="O66" s="86">
        <f>O67+O68+O69+O70+O71+O72</f>
        <v>0</v>
      </c>
    </row>
    <row r="67" spans="1:15" ht="90">
      <c r="A67" s="143"/>
      <c r="B67" s="143"/>
      <c r="C67" s="14" t="s">
        <v>617</v>
      </c>
      <c r="D67" s="86">
        <f t="shared" si="29"/>
        <v>0</v>
      </c>
      <c r="E67" s="86"/>
      <c r="F67" s="86"/>
      <c r="G67" s="86">
        <f t="shared" si="30"/>
        <v>0</v>
      </c>
      <c r="H67" s="86"/>
      <c r="I67" s="86"/>
      <c r="J67" s="86">
        <f t="shared" si="31"/>
        <v>0</v>
      </c>
      <c r="K67" s="86"/>
      <c r="L67" s="86"/>
      <c r="M67" s="86">
        <f t="shared" si="32"/>
        <v>0</v>
      </c>
      <c r="N67" s="86"/>
      <c r="O67" s="86"/>
    </row>
    <row r="68" spans="1:15" ht="15.6" customHeight="1">
      <c r="A68" s="143"/>
      <c r="B68" s="143"/>
      <c r="C68" s="14" t="s">
        <v>618</v>
      </c>
      <c r="D68" s="86">
        <f t="shared" si="29"/>
        <v>0</v>
      </c>
      <c r="E68" s="86"/>
      <c r="F68" s="86"/>
      <c r="G68" s="86">
        <f t="shared" si="30"/>
        <v>0</v>
      </c>
      <c r="H68" s="86"/>
      <c r="I68" s="86"/>
      <c r="J68" s="86">
        <f t="shared" si="31"/>
        <v>0</v>
      </c>
      <c r="K68" s="86"/>
      <c r="L68" s="86"/>
      <c r="M68" s="86">
        <f t="shared" si="32"/>
        <v>0</v>
      </c>
      <c r="N68" s="86"/>
      <c r="O68" s="86"/>
    </row>
    <row r="69" spans="1:15" ht="90">
      <c r="A69" s="143"/>
      <c r="B69" s="143"/>
      <c r="C69" s="14" t="s">
        <v>619</v>
      </c>
      <c r="D69" s="86">
        <f t="shared" si="29"/>
        <v>0</v>
      </c>
      <c r="E69" s="86"/>
      <c r="F69" s="86"/>
      <c r="G69" s="86">
        <f t="shared" si="30"/>
        <v>0</v>
      </c>
      <c r="H69" s="86"/>
      <c r="I69" s="86"/>
      <c r="J69" s="86">
        <f t="shared" si="31"/>
        <v>0</v>
      </c>
      <c r="K69" s="86"/>
      <c r="L69" s="86"/>
      <c r="M69" s="86">
        <f t="shared" si="32"/>
        <v>0</v>
      </c>
      <c r="N69" s="86"/>
      <c r="O69" s="86"/>
    </row>
    <row r="70" spans="1:15" ht="126">
      <c r="A70" s="143"/>
      <c r="B70" s="143"/>
      <c r="C70" s="14" t="s">
        <v>620</v>
      </c>
      <c r="D70" s="86">
        <f t="shared" si="29"/>
        <v>0</v>
      </c>
      <c r="E70" s="86"/>
      <c r="F70" s="86"/>
      <c r="G70" s="86">
        <f t="shared" si="30"/>
        <v>0</v>
      </c>
      <c r="H70" s="86"/>
      <c r="I70" s="86"/>
      <c r="J70" s="86">
        <f t="shared" si="31"/>
        <v>0</v>
      </c>
      <c r="K70" s="86"/>
      <c r="L70" s="86"/>
      <c r="M70" s="86">
        <f t="shared" si="32"/>
        <v>0</v>
      </c>
      <c r="N70" s="86"/>
      <c r="O70" s="86"/>
    </row>
    <row r="71" spans="1:15" ht="108">
      <c r="A71" s="143"/>
      <c r="B71" s="143"/>
      <c r="C71" s="14" t="s">
        <v>621</v>
      </c>
      <c r="D71" s="86">
        <f t="shared" si="29"/>
        <v>0</v>
      </c>
      <c r="E71" s="86"/>
      <c r="F71" s="86"/>
      <c r="G71" s="86">
        <f t="shared" si="30"/>
        <v>0</v>
      </c>
      <c r="H71" s="86"/>
      <c r="I71" s="86"/>
      <c r="J71" s="86">
        <f t="shared" si="31"/>
        <v>0</v>
      </c>
      <c r="K71" s="86"/>
      <c r="L71" s="86"/>
      <c r="M71" s="86">
        <f t="shared" si="32"/>
        <v>0</v>
      </c>
      <c r="N71" s="86"/>
      <c r="O71" s="86"/>
    </row>
    <row r="72" spans="1:15" ht="15.6" customHeight="1">
      <c r="A72" s="143"/>
      <c r="B72" s="143"/>
      <c r="C72" s="14" t="s">
        <v>622</v>
      </c>
      <c r="D72" s="86">
        <f t="shared" si="29"/>
        <v>0</v>
      </c>
      <c r="E72" s="86"/>
      <c r="F72" s="86"/>
      <c r="G72" s="86">
        <f t="shared" si="30"/>
        <v>0</v>
      </c>
      <c r="H72" s="86"/>
      <c r="I72" s="86"/>
      <c r="J72" s="86">
        <f t="shared" si="31"/>
        <v>0</v>
      </c>
      <c r="K72" s="86"/>
      <c r="L72" s="86"/>
      <c r="M72" s="86">
        <f t="shared" si="32"/>
        <v>0</v>
      </c>
      <c r="N72" s="86"/>
      <c r="O72" s="86"/>
    </row>
    <row r="73" spans="1:15" ht="180">
      <c r="A73" s="143"/>
      <c r="B73" s="143"/>
      <c r="C73" s="14" t="s">
        <v>623</v>
      </c>
      <c r="D73" s="86">
        <f t="shared" si="29"/>
        <v>0</v>
      </c>
      <c r="E73" s="86"/>
      <c r="F73" s="86"/>
      <c r="G73" s="86">
        <f t="shared" si="30"/>
        <v>0</v>
      </c>
      <c r="H73" s="86"/>
      <c r="I73" s="86"/>
      <c r="J73" s="86">
        <f t="shared" si="31"/>
        <v>0</v>
      </c>
      <c r="K73" s="86"/>
      <c r="L73" s="86"/>
      <c r="M73" s="86">
        <f t="shared" si="32"/>
        <v>0</v>
      </c>
      <c r="N73" s="86"/>
      <c r="O73" s="86"/>
    </row>
    <row r="74" spans="1:15" ht="15.6" customHeight="1">
      <c r="A74" s="143"/>
      <c r="B74" s="143"/>
      <c r="C74" s="14" t="s">
        <v>624</v>
      </c>
      <c r="D74" s="86">
        <f t="shared" si="29"/>
        <v>0</v>
      </c>
      <c r="E74" s="86"/>
      <c r="F74" s="86"/>
      <c r="G74" s="86">
        <f t="shared" si="30"/>
        <v>0</v>
      </c>
      <c r="H74" s="86"/>
      <c r="I74" s="86"/>
      <c r="J74" s="86">
        <f t="shared" si="31"/>
        <v>0</v>
      </c>
      <c r="K74" s="86"/>
      <c r="L74" s="86"/>
      <c r="M74" s="86">
        <f t="shared" si="32"/>
        <v>0</v>
      </c>
      <c r="N74" s="86"/>
      <c r="O74" s="86"/>
    </row>
    <row r="75" spans="1:15" ht="18">
      <c r="A75" s="143"/>
      <c r="B75" s="143"/>
      <c r="C75" s="14" t="s">
        <v>625</v>
      </c>
      <c r="D75" s="86">
        <f t="shared" si="29"/>
        <v>194327.19</v>
      </c>
      <c r="E75" s="86">
        <v>0</v>
      </c>
      <c r="F75" s="86">
        <v>194327.19</v>
      </c>
      <c r="G75" s="86">
        <f t="shared" si="30"/>
        <v>194327.19</v>
      </c>
      <c r="H75" s="86">
        <v>0</v>
      </c>
      <c r="I75" s="86">
        <v>194327.19</v>
      </c>
      <c r="J75" s="86">
        <f t="shared" si="31"/>
        <v>194327.19</v>
      </c>
      <c r="K75" s="86">
        <v>0</v>
      </c>
      <c r="L75" s="86">
        <v>194327.19</v>
      </c>
      <c r="M75" s="86">
        <f t="shared" si="32"/>
        <v>193898.88</v>
      </c>
      <c r="N75" s="86">
        <v>0</v>
      </c>
      <c r="O75" s="86">
        <v>193898.88</v>
      </c>
    </row>
    <row r="76" spans="1:15" ht="12.75" customHeight="1">
      <c r="A76" s="143" t="s">
        <v>208</v>
      </c>
      <c r="B76" s="143" t="s">
        <v>209</v>
      </c>
      <c r="C76" s="14" t="s">
        <v>613</v>
      </c>
      <c r="D76" s="86">
        <f t="shared" si="29"/>
        <v>846957.32</v>
      </c>
      <c r="E76" s="86">
        <f>E77+E87+E88</f>
        <v>0</v>
      </c>
      <c r="F76" s="86">
        <f>F77+F87+F88</f>
        <v>846957.32</v>
      </c>
      <c r="G76" s="86">
        <f t="shared" si="30"/>
        <v>846957.32</v>
      </c>
      <c r="H76" s="86">
        <f>H77+H87+H88</f>
        <v>0</v>
      </c>
      <c r="I76" s="86">
        <f>I77+I87+I88</f>
        <v>846957.32</v>
      </c>
      <c r="J76" s="86">
        <f t="shared" si="31"/>
        <v>846957.32</v>
      </c>
      <c r="K76" s="86">
        <f>K77+K87+K88</f>
        <v>0</v>
      </c>
      <c r="L76" s="86">
        <f>L77+L87+L88</f>
        <v>846957.32</v>
      </c>
      <c r="M76" s="86">
        <f t="shared" si="32"/>
        <v>844398.66</v>
      </c>
      <c r="N76" s="86">
        <f>N77+N87+N88</f>
        <v>0</v>
      </c>
      <c r="O76" s="86">
        <f>O77+O87+O88</f>
        <v>844398.66</v>
      </c>
    </row>
    <row r="77" spans="1:15" ht="54">
      <c r="A77" s="143"/>
      <c r="B77" s="143"/>
      <c r="C77" s="14" t="s">
        <v>614</v>
      </c>
      <c r="D77" s="86">
        <f t="shared" si="29"/>
        <v>0</v>
      </c>
      <c r="E77" s="86">
        <f>E79+E86</f>
        <v>0</v>
      </c>
      <c r="F77" s="86">
        <f>F79+F86</f>
        <v>0</v>
      </c>
      <c r="G77" s="86">
        <f t="shared" si="30"/>
        <v>0</v>
      </c>
      <c r="H77" s="86">
        <f>H79+H86</f>
        <v>0</v>
      </c>
      <c r="I77" s="86">
        <f>I79+I86</f>
        <v>0</v>
      </c>
      <c r="J77" s="86">
        <f t="shared" si="31"/>
        <v>0</v>
      </c>
      <c r="K77" s="86">
        <f>K79+K86</f>
        <v>0</v>
      </c>
      <c r="L77" s="86">
        <f>L79+L86</f>
        <v>0</v>
      </c>
      <c r="M77" s="86">
        <f t="shared" si="32"/>
        <v>0</v>
      </c>
      <c r="N77" s="86">
        <f>N79+N86</f>
        <v>0</v>
      </c>
      <c r="O77" s="86">
        <f>O79+O86</f>
        <v>0</v>
      </c>
    </row>
    <row r="78" spans="1:15" ht="15.6" customHeight="1">
      <c r="A78" s="143"/>
      <c r="B78" s="143"/>
      <c r="C78" s="14" t="s">
        <v>615</v>
      </c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  <row r="79" spans="1:15" ht="126">
      <c r="A79" s="143"/>
      <c r="B79" s="143"/>
      <c r="C79" s="14" t="s">
        <v>616</v>
      </c>
      <c r="D79" s="86">
        <f t="shared" ref="D79:D90" si="33">E79+F79</f>
        <v>0</v>
      </c>
      <c r="E79" s="86">
        <f>E80+E81+E82+E83+E84+E85</f>
        <v>0</v>
      </c>
      <c r="F79" s="86">
        <f>F80+F81+F82+F83+F84+F85</f>
        <v>0</v>
      </c>
      <c r="G79" s="86">
        <f t="shared" ref="G79:G90" si="34">H79+I79</f>
        <v>0</v>
      </c>
      <c r="H79" s="86">
        <f>H80+H81+H82+H83+H84+H85</f>
        <v>0</v>
      </c>
      <c r="I79" s="86">
        <f>I80+I81+I82+I83+I84+I85</f>
        <v>0</v>
      </c>
      <c r="J79" s="86">
        <f t="shared" ref="J79:J90" si="35">K79+L79</f>
        <v>0</v>
      </c>
      <c r="K79" s="86">
        <f>K80+K81+K82+K83+K84+K85</f>
        <v>0</v>
      </c>
      <c r="L79" s="86">
        <f>L80+L81+L82+L83+L84+L85</f>
        <v>0</v>
      </c>
      <c r="M79" s="86">
        <f t="shared" ref="M79:M90" si="36">N79+O79</f>
        <v>0</v>
      </c>
      <c r="N79" s="86">
        <f>N80+N81+N82+N83+N84+N85</f>
        <v>0</v>
      </c>
      <c r="O79" s="86">
        <f>O80+O81+O82+O83+O84+O85</f>
        <v>0</v>
      </c>
    </row>
    <row r="80" spans="1:15" ht="90">
      <c r="A80" s="143"/>
      <c r="B80" s="143"/>
      <c r="C80" s="14" t="s">
        <v>617</v>
      </c>
      <c r="D80" s="86">
        <f t="shared" si="33"/>
        <v>0</v>
      </c>
      <c r="E80" s="86"/>
      <c r="F80" s="86"/>
      <c r="G80" s="86">
        <f t="shared" si="34"/>
        <v>0</v>
      </c>
      <c r="H80" s="86"/>
      <c r="I80" s="86"/>
      <c r="J80" s="86">
        <f t="shared" si="35"/>
        <v>0</v>
      </c>
      <c r="K80" s="86"/>
      <c r="L80" s="86"/>
      <c r="M80" s="86">
        <f t="shared" si="36"/>
        <v>0</v>
      </c>
      <c r="N80" s="86"/>
      <c r="O80" s="86"/>
    </row>
    <row r="81" spans="1:15" ht="126">
      <c r="A81" s="143"/>
      <c r="B81" s="143"/>
      <c r="C81" s="14" t="s">
        <v>618</v>
      </c>
      <c r="D81" s="86">
        <f t="shared" si="33"/>
        <v>0</v>
      </c>
      <c r="E81" s="86"/>
      <c r="F81" s="86"/>
      <c r="G81" s="86">
        <f t="shared" si="34"/>
        <v>0</v>
      </c>
      <c r="H81" s="86"/>
      <c r="I81" s="86"/>
      <c r="J81" s="86">
        <f t="shared" si="35"/>
        <v>0</v>
      </c>
      <c r="K81" s="86"/>
      <c r="L81" s="86"/>
      <c r="M81" s="86">
        <f t="shared" si="36"/>
        <v>0</v>
      </c>
      <c r="N81" s="86"/>
      <c r="O81" s="86"/>
    </row>
    <row r="82" spans="1:15" ht="90">
      <c r="A82" s="143"/>
      <c r="B82" s="143"/>
      <c r="C82" s="14" t="s">
        <v>619</v>
      </c>
      <c r="D82" s="86">
        <f t="shared" si="33"/>
        <v>0</v>
      </c>
      <c r="E82" s="86"/>
      <c r="F82" s="86"/>
      <c r="G82" s="86">
        <f t="shared" si="34"/>
        <v>0</v>
      </c>
      <c r="H82" s="86"/>
      <c r="I82" s="86"/>
      <c r="J82" s="86">
        <f t="shared" si="35"/>
        <v>0</v>
      </c>
      <c r="K82" s="86"/>
      <c r="L82" s="86"/>
      <c r="M82" s="86">
        <f t="shared" si="36"/>
        <v>0</v>
      </c>
      <c r="N82" s="86"/>
      <c r="O82" s="86"/>
    </row>
    <row r="83" spans="1:15" ht="15.6" customHeight="1">
      <c r="A83" s="143"/>
      <c r="B83" s="143"/>
      <c r="C83" s="14" t="s">
        <v>620</v>
      </c>
      <c r="D83" s="86">
        <f t="shared" si="33"/>
        <v>0</v>
      </c>
      <c r="E83" s="86"/>
      <c r="F83" s="86"/>
      <c r="G83" s="86">
        <f t="shared" si="34"/>
        <v>0</v>
      </c>
      <c r="H83" s="86"/>
      <c r="I83" s="86"/>
      <c r="J83" s="86">
        <f t="shared" si="35"/>
        <v>0</v>
      </c>
      <c r="K83" s="86"/>
      <c r="L83" s="86"/>
      <c r="M83" s="86">
        <f t="shared" si="36"/>
        <v>0</v>
      </c>
      <c r="N83" s="86"/>
      <c r="O83" s="86"/>
    </row>
    <row r="84" spans="1:15" ht="108">
      <c r="A84" s="143"/>
      <c r="B84" s="143"/>
      <c r="C84" s="14" t="s">
        <v>621</v>
      </c>
      <c r="D84" s="86">
        <f t="shared" si="33"/>
        <v>0</v>
      </c>
      <c r="E84" s="86"/>
      <c r="F84" s="86"/>
      <c r="G84" s="86">
        <f t="shared" si="34"/>
        <v>0</v>
      </c>
      <c r="H84" s="86"/>
      <c r="I84" s="86"/>
      <c r="J84" s="86">
        <f t="shared" si="35"/>
        <v>0</v>
      </c>
      <c r="K84" s="86"/>
      <c r="L84" s="86"/>
      <c r="M84" s="86">
        <f t="shared" si="36"/>
        <v>0</v>
      </c>
      <c r="N84" s="86"/>
      <c r="O84" s="86"/>
    </row>
    <row r="85" spans="1:15" ht="126">
      <c r="A85" s="143"/>
      <c r="B85" s="143"/>
      <c r="C85" s="14" t="s">
        <v>622</v>
      </c>
      <c r="D85" s="86">
        <f t="shared" si="33"/>
        <v>0</v>
      </c>
      <c r="E85" s="86"/>
      <c r="F85" s="86"/>
      <c r="G85" s="86">
        <f t="shared" si="34"/>
        <v>0</v>
      </c>
      <c r="H85" s="86"/>
      <c r="I85" s="86"/>
      <c r="J85" s="86">
        <f t="shared" si="35"/>
        <v>0</v>
      </c>
      <c r="K85" s="86"/>
      <c r="L85" s="86"/>
      <c r="M85" s="86">
        <f t="shared" si="36"/>
        <v>0</v>
      </c>
      <c r="N85" s="86"/>
      <c r="O85" s="86"/>
    </row>
    <row r="86" spans="1:15" ht="180">
      <c r="A86" s="143"/>
      <c r="B86" s="143"/>
      <c r="C86" s="14" t="s">
        <v>623</v>
      </c>
      <c r="D86" s="86">
        <f t="shared" si="33"/>
        <v>0</v>
      </c>
      <c r="E86" s="86"/>
      <c r="F86" s="86"/>
      <c r="G86" s="86">
        <f t="shared" si="34"/>
        <v>0</v>
      </c>
      <c r="H86" s="86"/>
      <c r="I86" s="86"/>
      <c r="J86" s="86">
        <f t="shared" si="35"/>
        <v>0</v>
      </c>
      <c r="K86" s="86"/>
      <c r="L86" s="86"/>
      <c r="M86" s="86">
        <f t="shared" si="36"/>
        <v>0</v>
      </c>
      <c r="N86" s="86"/>
      <c r="O86" s="86"/>
    </row>
    <row r="87" spans="1:15" ht="18">
      <c r="A87" s="143"/>
      <c r="B87" s="143"/>
      <c r="C87" s="14" t="s">
        <v>624</v>
      </c>
      <c r="D87" s="86">
        <f t="shared" si="33"/>
        <v>0</v>
      </c>
      <c r="E87" s="86"/>
      <c r="F87" s="86"/>
      <c r="G87" s="86">
        <f t="shared" si="34"/>
        <v>0</v>
      </c>
      <c r="H87" s="86"/>
      <c r="I87" s="86"/>
      <c r="J87" s="86">
        <f t="shared" si="35"/>
        <v>0</v>
      </c>
      <c r="K87" s="86"/>
      <c r="L87" s="86"/>
      <c r="M87" s="86">
        <f t="shared" si="36"/>
        <v>0</v>
      </c>
      <c r="N87" s="86"/>
      <c r="O87" s="86"/>
    </row>
    <row r="88" spans="1:15" ht="18">
      <c r="A88" s="143"/>
      <c r="B88" s="143"/>
      <c r="C88" s="14" t="s">
        <v>625</v>
      </c>
      <c r="D88" s="86">
        <f t="shared" si="33"/>
        <v>846957.32</v>
      </c>
      <c r="E88" s="86">
        <v>0</v>
      </c>
      <c r="F88" s="86">
        <v>846957.32</v>
      </c>
      <c r="G88" s="86">
        <f t="shared" si="34"/>
        <v>846957.32</v>
      </c>
      <c r="H88" s="86">
        <v>0</v>
      </c>
      <c r="I88" s="86">
        <v>846957.32</v>
      </c>
      <c r="J88" s="86">
        <f t="shared" si="35"/>
        <v>846957.32</v>
      </c>
      <c r="K88" s="86">
        <v>0</v>
      </c>
      <c r="L88" s="86">
        <v>846957.32</v>
      </c>
      <c r="M88" s="86">
        <f t="shared" si="36"/>
        <v>844398.66</v>
      </c>
      <c r="N88" s="86">
        <v>0</v>
      </c>
      <c r="O88" s="86">
        <v>844398.66</v>
      </c>
    </row>
    <row r="89" spans="1:15" ht="15.6" customHeight="1">
      <c r="A89" s="143" t="s">
        <v>211</v>
      </c>
      <c r="B89" s="143" t="s">
        <v>212</v>
      </c>
      <c r="C89" s="14" t="s">
        <v>613</v>
      </c>
      <c r="D89" s="86">
        <f t="shared" si="33"/>
        <v>37068.400000000001</v>
      </c>
      <c r="E89" s="86">
        <f>E90+E100+E101</f>
        <v>0</v>
      </c>
      <c r="F89" s="86">
        <f>F90+F100+F101</f>
        <v>37068.400000000001</v>
      </c>
      <c r="G89" s="86">
        <f t="shared" si="34"/>
        <v>37068.400000000001</v>
      </c>
      <c r="H89" s="86">
        <f>H90+H100+H101</f>
        <v>0</v>
      </c>
      <c r="I89" s="86">
        <f>I90+I100+I101</f>
        <v>37068.400000000001</v>
      </c>
      <c r="J89" s="86">
        <f t="shared" si="35"/>
        <v>37068.400000000001</v>
      </c>
      <c r="K89" s="86">
        <f>K90+K100+K101</f>
        <v>0</v>
      </c>
      <c r="L89" s="86">
        <f>L90+L100+L101</f>
        <v>37068.400000000001</v>
      </c>
      <c r="M89" s="86">
        <f t="shared" si="36"/>
        <v>36954.44</v>
      </c>
      <c r="N89" s="86">
        <f>N90+N100+N101</f>
        <v>0</v>
      </c>
      <c r="O89" s="86">
        <f>O90+O100+O101</f>
        <v>36954.44</v>
      </c>
    </row>
    <row r="90" spans="1:15" ht="54">
      <c r="A90" s="143"/>
      <c r="B90" s="143"/>
      <c r="C90" s="14" t="s">
        <v>614</v>
      </c>
      <c r="D90" s="86">
        <f t="shared" si="33"/>
        <v>0</v>
      </c>
      <c r="E90" s="86">
        <f>E92+E99</f>
        <v>0</v>
      </c>
      <c r="F90" s="86">
        <f>F92+F99</f>
        <v>0</v>
      </c>
      <c r="G90" s="86">
        <f t="shared" si="34"/>
        <v>0</v>
      </c>
      <c r="H90" s="86">
        <f>H92+H99</f>
        <v>0</v>
      </c>
      <c r="I90" s="86">
        <f>I92+I99</f>
        <v>0</v>
      </c>
      <c r="J90" s="86">
        <f t="shared" si="35"/>
        <v>0</v>
      </c>
      <c r="K90" s="86">
        <f>K92+K99</f>
        <v>0</v>
      </c>
      <c r="L90" s="86">
        <f>L92+L99</f>
        <v>0</v>
      </c>
      <c r="M90" s="86">
        <f t="shared" si="36"/>
        <v>0</v>
      </c>
      <c r="N90" s="86">
        <f>N92+N99</f>
        <v>0</v>
      </c>
      <c r="O90" s="86">
        <f>O92+O99</f>
        <v>0</v>
      </c>
    </row>
    <row r="91" spans="1:15" ht="18">
      <c r="A91" s="143"/>
      <c r="B91" s="143"/>
      <c r="C91" s="14" t="s">
        <v>615</v>
      </c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</row>
    <row r="92" spans="1:15" ht="126">
      <c r="A92" s="143"/>
      <c r="B92" s="143"/>
      <c r="C92" s="14" t="s">
        <v>616</v>
      </c>
      <c r="D92" s="86">
        <f t="shared" ref="D92:D103" si="37">E92+F92</f>
        <v>0</v>
      </c>
      <c r="E92" s="86">
        <f>E93+E94+E95+E96+E97+E98</f>
        <v>0</v>
      </c>
      <c r="F92" s="86">
        <f>F93+F94+F95+F96+F97+F98</f>
        <v>0</v>
      </c>
      <c r="G92" s="86">
        <f t="shared" ref="G92:G103" si="38">H92+I92</f>
        <v>0</v>
      </c>
      <c r="H92" s="86">
        <f>H93+H94+H95+H96+H97+H98</f>
        <v>0</v>
      </c>
      <c r="I92" s="86">
        <f>I93+I94+I95+I96+I97+I98</f>
        <v>0</v>
      </c>
      <c r="J92" s="86">
        <f t="shared" ref="J92:J103" si="39">K92+L92</f>
        <v>0</v>
      </c>
      <c r="K92" s="86">
        <f>K93+K94+K95+K96+K97+K98</f>
        <v>0</v>
      </c>
      <c r="L92" s="86">
        <f>L93+L94+L95+L96+L97+L98</f>
        <v>0</v>
      </c>
      <c r="M92" s="86">
        <f t="shared" ref="M92:M103" si="40">N92+O92</f>
        <v>0</v>
      </c>
      <c r="N92" s="86">
        <f>N93+N94+N95+N96+N97+N98</f>
        <v>0</v>
      </c>
      <c r="O92" s="86">
        <f>O93+O94+O95+O96+O97+O98</f>
        <v>0</v>
      </c>
    </row>
    <row r="93" spans="1:15" ht="90">
      <c r="A93" s="143"/>
      <c r="B93" s="143"/>
      <c r="C93" s="14" t="s">
        <v>617</v>
      </c>
      <c r="D93" s="86">
        <f t="shared" si="37"/>
        <v>0</v>
      </c>
      <c r="E93" s="86"/>
      <c r="F93" s="86"/>
      <c r="G93" s="86">
        <f t="shared" si="38"/>
        <v>0</v>
      </c>
      <c r="H93" s="86"/>
      <c r="I93" s="86"/>
      <c r="J93" s="86">
        <f t="shared" si="39"/>
        <v>0</v>
      </c>
      <c r="K93" s="86"/>
      <c r="L93" s="86"/>
      <c r="M93" s="86">
        <f t="shared" si="40"/>
        <v>0</v>
      </c>
      <c r="N93" s="86"/>
      <c r="O93" s="86"/>
    </row>
    <row r="94" spans="1:15" ht="126">
      <c r="A94" s="143"/>
      <c r="B94" s="143"/>
      <c r="C94" s="14" t="s">
        <v>618</v>
      </c>
      <c r="D94" s="86">
        <f t="shared" si="37"/>
        <v>0</v>
      </c>
      <c r="E94" s="86"/>
      <c r="F94" s="86"/>
      <c r="G94" s="86">
        <f t="shared" si="38"/>
        <v>0</v>
      </c>
      <c r="H94" s="86"/>
      <c r="I94" s="86"/>
      <c r="J94" s="86">
        <f t="shared" si="39"/>
        <v>0</v>
      </c>
      <c r="K94" s="86"/>
      <c r="L94" s="86"/>
      <c r="M94" s="86">
        <f t="shared" si="40"/>
        <v>0</v>
      </c>
      <c r="N94" s="86"/>
      <c r="O94" s="86"/>
    </row>
    <row r="95" spans="1:15" ht="15.6" customHeight="1">
      <c r="A95" s="143"/>
      <c r="B95" s="143"/>
      <c r="C95" s="14" t="s">
        <v>619</v>
      </c>
      <c r="D95" s="86">
        <f t="shared" si="37"/>
        <v>0</v>
      </c>
      <c r="E95" s="86"/>
      <c r="F95" s="86"/>
      <c r="G95" s="86">
        <f t="shared" si="38"/>
        <v>0</v>
      </c>
      <c r="H95" s="86"/>
      <c r="I95" s="86"/>
      <c r="J95" s="86">
        <f t="shared" si="39"/>
        <v>0</v>
      </c>
      <c r="K95" s="86"/>
      <c r="L95" s="86"/>
      <c r="M95" s="86">
        <f t="shared" si="40"/>
        <v>0</v>
      </c>
      <c r="N95" s="86"/>
      <c r="O95" s="86"/>
    </row>
    <row r="96" spans="1:15" ht="126">
      <c r="A96" s="143"/>
      <c r="B96" s="143"/>
      <c r="C96" s="14" t="s">
        <v>620</v>
      </c>
      <c r="D96" s="86">
        <f t="shared" si="37"/>
        <v>0</v>
      </c>
      <c r="E96" s="86"/>
      <c r="F96" s="86"/>
      <c r="G96" s="86">
        <f t="shared" si="38"/>
        <v>0</v>
      </c>
      <c r="H96" s="86"/>
      <c r="I96" s="86"/>
      <c r="J96" s="86">
        <f t="shared" si="39"/>
        <v>0</v>
      </c>
      <c r="K96" s="86"/>
      <c r="L96" s="86"/>
      <c r="M96" s="86">
        <f t="shared" si="40"/>
        <v>0</v>
      </c>
      <c r="N96" s="86"/>
      <c r="O96" s="86"/>
    </row>
    <row r="97" spans="1:15" ht="108">
      <c r="A97" s="143"/>
      <c r="B97" s="143"/>
      <c r="C97" s="14" t="s">
        <v>621</v>
      </c>
      <c r="D97" s="86">
        <f t="shared" si="37"/>
        <v>0</v>
      </c>
      <c r="E97" s="86"/>
      <c r="F97" s="86"/>
      <c r="G97" s="86">
        <f t="shared" si="38"/>
        <v>0</v>
      </c>
      <c r="H97" s="86"/>
      <c r="I97" s="86"/>
      <c r="J97" s="86">
        <f t="shared" si="39"/>
        <v>0</v>
      </c>
      <c r="K97" s="86"/>
      <c r="L97" s="86"/>
      <c r="M97" s="86">
        <f t="shared" si="40"/>
        <v>0</v>
      </c>
      <c r="N97" s="86"/>
      <c r="O97" s="86"/>
    </row>
    <row r="98" spans="1:15" ht="126">
      <c r="A98" s="143"/>
      <c r="B98" s="143"/>
      <c r="C98" s="14" t="s">
        <v>622</v>
      </c>
      <c r="D98" s="86">
        <f t="shared" si="37"/>
        <v>0</v>
      </c>
      <c r="E98" s="86"/>
      <c r="F98" s="86"/>
      <c r="G98" s="86">
        <f t="shared" si="38"/>
        <v>0</v>
      </c>
      <c r="H98" s="86"/>
      <c r="I98" s="86"/>
      <c r="J98" s="86">
        <f t="shared" si="39"/>
        <v>0</v>
      </c>
      <c r="K98" s="86"/>
      <c r="L98" s="86"/>
      <c r="M98" s="86">
        <f t="shared" si="40"/>
        <v>0</v>
      </c>
      <c r="N98" s="86"/>
      <c r="O98" s="86"/>
    </row>
    <row r="99" spans="1:15" ht="15.6" customHeight="1">
      <c r="A99" s="143"/>
      <c r="B99" s="143"/>
      <c r="C99" s="14" t="s">
        <v>623</v>
      </c>
      <c r="D99" s="86">
        <f t="shared" si="37"/>
        <v>0</v>
      </c>
      <c r="E99" s="86"/>
      <c r="F99" s="86"/>
      <c r="G99" s="86">
        <f t="shared" si="38"/>
        <v>0</v>
      </c>
      <c r="H99" s="86"/>
      <c r="I99" s="86"/>
      <c r="J99" s="86">
        <f t="shared" si="39"/>
        <v>0</v>
      </c>
      <c r="K99" s="86"/>
      <c r="L99" s="86"/>
      <c r="M99" s="86">
        <f t="shared" si="40"/>
        <v>0</v>
      </c>
      <c r="N99" s="86"/>
      <c r="O99" s="86"/>
    </row>
    <row r="100" spans="1:15" ht="18">
      <c r="A100" s="143"/>
      <c r="B100" s="143"/>
      <c r="C100" s="14" t="s">
        <v>624</v>
      </c>
      <c r="D100" s="86">
        <f t="shared" si="37"/>
        <v>0</v>
      </c>
      <c r="E100" s="86"/>
      <c r="F100" s="86"/>
      <c r="G100" s="86">
        <f t="shared" si="38"/>
        <v>0</v>
      </c>
      <c r="H100" s="86"/>
      <c r="I100" s="86"/>
      <c r="J100" s="86">
        <f t="shared" si="39"/>
        <v>0</v>
      </c>
      <c r="K100" s="86"/>
      <c r="L100" s="86"/>
      <c r="M100" s="86">
        <f t="shared" si="40"/>
        <v>0</v>
      </c>
      <c r="N100" s="86"/>
      <c r="O100" s="86"/>
    </row>
    <row r="101" spans="1:15" ht="15.6" customHeight="1">
      <c r="A101" s="143"/>
      <c r="B101" s="143"/>
      <c r="C101" s="14" t="s">
        <v>625</v>
      </c>
      <c r="D101" s="86">
        <f t="shared" si="37"/>
        <v>37068.400000000001</v>
      </c>
      <c r="E101" s="86">
        <v>0</v>
      </c>
      <c r="F101" s="86">
        <v>37068.400000000001</v>
      </c>
      <c r="G101" s="86">
        <f t="shared" si="38"/>
        <v>37068.400000000001</v>
      </c>
      <c r="H101" s="86">
        <v>0</v>
      </c>
      <c r="I101" s="86">
        <v>37068.400000000001</v>
      </c>
      <c r="J101" s="86">
        <f t="shared" si="39"/>
        <v>37068.400000000001</v>
      </c>
      <c r="K101" s="86">
        <v>0</v>
      </c>
      <c r="L101" s="86">
        <v>37068.400000000001</v>
      </c>
      <c r="M101" s="86">
        <f t="shared" si="40"/>
        <v>36954.44</v>
      </c>
      <c r="N101" s="86">
        <v>0</v>
      </c>
      <c r="O101" s="86">
        <v>36954.44</v>
      </c>
    </row>
    <row r="102" spans="1:15" ht="12.75" customHeight="1">
      <c r="A102" s="173" t="s">
        <v>214</v>
      </c>
      <c r="B102" s="173" t="s">
        <v>215</v>
      </c>
      <c r="C102" s="84" t="s">
        <v>613</v>
      </c>
      <c r="D102" s="85">
        <f t="shared" si="37"/>
        <v>73897</v>
      </c>
      <c r="E102" s="85">
        <f>E103+E113+E114</f>
        <v>0</v>
      </c>
      <c r="F102" s="85">
        <f>F103+F113+F114</f>
        <v>73897</v>
      </c>
      <c r="G102" s="85">
        <f t="shared" si="38"/>
        <v>73897</v>
      </c>
      <c r="H102" s="85">
        <f>H103+H113+H114</f>
        <v>0</v>
      </c>
      <c r="I102" s="85">
        <f>I103+I113+I114</f>
        <v>73897</v>
      </c>
      <c r="J102" s="85">
        <f t="shared" si="39"/>
        <v>73897</v>
      </c>
      <c r="K102" s="85">
        <f>K103+K113+K114</f>
        <v>0</v>
      </c>
      <c r="L102" s="85">
        <f>L103+L113+L114</f>
        <v>73897</v>
      </c>
      <c r="M102" s="85">
        <f t="shared" si="40"/>
        <v>72833</v>
      </c>
      <c r="N102" s="85">
        <f>N103+N113+N114</f>
        <v>0</v>
      </c>
      <c r="O102" s="85">
        <f>O103+O113+O114</f>
        <v>72833</v>
      </c>
    </row>
    <row r="103" spans="1:15" ht="54">
      <c r="A103" s="173"/>
      <c r="B103" s="173"/>
      <c r="C103" s="84" t="s">
        <v>614</v>
      </c>
      <c r="D103" s="85">
        <f t="shared" si="37"/>
        <v>0</v>
      </c>
      <c r="E103" s="85">
        <f>E105+E112</f>
        <v>0</v>
      </c>
      <c r="F103" s="85">
        <f>F105+F112</f>
        <v>0</v>
      </c>
      <c r="G103" s="85">
        <f t="shared" si="38"/>
        <v>0</v>
      </c>
      <c r="H103" s="85">
        <f>H105+H112</f>
        <v>0</v>
      </c>
      <c r="I103" s="85">
        <f>I105+I112</f>
        <v>0</v>
      </c>
      <c r="J103" s="85">
        <f t="shared" si="39"/>
        <v>0</v>
      </c>
      <c r="K103" s="85">
        <f>K105+K112</f>
        <v>0</v>
      </c>
      <c r="L103" s="85">
        <f>L105+L112</f>
        <v>0</v>
      </c>
      <c r="M103" s="85">
        <f t="shared" si="40"/>
        <v>0</v>
      </c>
      <c r="N103" s="85">
        <f>N105+N112</f>
        <v>0</v>
      </c>
      <c r="O103" s="85">
        <f>O105+O112</f>
        <v>0</v>
      </c>
    </row>
    <row r="104" spans="1:15" ht="15.6" customHeight="1">
      <c r="A104" s="173"/>
      <c r="B104" s="173"/>
      <c r="C104" s="84" t="s">
        <v>615</v>
      </c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</row>
    <row r="105" spans="1:15" ht="162">
      <c r="A105" s="173"/>
      <c r="B105" s="173"/>
      <c r="C105" s="84" t="s">
        <v>616</v>
      </c>
      <c r="D105" s="85">
        <f t="shared" ref="D105:D116" si="41">E105+F105</f>
        <v>0</v>
      </c>
      <c r="E105" s="85">
        <f>E106+E107+E108+E109+E110+E111</f>
        <v>0</v>
      </c>
      <c r="F105" s="85">
        <f>F106+F107+F108+F109+F110+F111</f>
        <v>0</v>
      </c>
      <c r="G105" s="85">
        <f t="shared" ref="G105:G116" si="42">H105+I105</f>
        <v>0</v>
      </c>
      <c r="H105" s="85">
        <f>H106+H107+H108+H109+H110+H111</f>
        <v>0</v>
      </c>
      <c r="I105" s="85">
        <f>I106+I107+I108+I109+I110+I111</f>
        <v>0</v>
      </c>
      <c r="J105" s="85">
        <f t="shared" ref="J105:J116" si="43">K105+L105</f>
        <v>0</v>
      </c>
      <c r="K105" s="85">
        <f>K106+K107+K108+K109+K110+K111</f>
        <v>0</v>
      </c>
      <c r="L105" s="85">
        <f>L106+L107+L108+L109+L110+L111</f>
        <v>0</v>
      </c>
      <c r="M105" s="85">
        <f t="shared" ref="M105:M116" si="44">N105+O105</f>
        <v>0</v>
      </c>
      <c r="N105" s="85">
        <f>N106+N107+N108+N109+N110+N111</f>
        <v>0</v>
      </c>
      <c r="O105" s="85">
        <f>O106+O107+O108+O109+O110+O111</f>
        <v>0</v>
      </c>
    </row>
    <row r="106" spans="1:15" ht="15.6" customHeight="1">
      <c r="A106" s="173"/>
      <c r="B106" s="173"/>
      <c r="C106" s="84" t="s">
        <v>617</v>
      </c>
      <c r="D106" s="85">
        <f t="shared" si="41"/>
        <v>0</v>
      </c>
      <c r="E106" s="85">
        <f t="shared" ref="E106:F114" si="45">E119</f>
        <v>0</v>
      </c>
      <c r="F106" s="85">
        <f t="shared" si="45"/>
        <v>0</v>
      </c>
      <c r="G106" s="85">
        <f t="shared" si="42"/>
        <v>0</v>
      </c>
      <c r="H106" s="85">
        <f t="shared" ref="H106:I114" si="46">H119</f>
        <v>0</v>
      </c>
      <c r="I106" s="85">
        <f t="shared" si="46"/>
        <v>0</v>
      </c>
      <c r="J106" s="85">
        <f t="shared" si="43"/>
        <v>0</v>
      </c>
      <c r="K106" s="85">
        <f t="shared" ref="K106:L114" si="47">K119</f>
        <v>0</v>
      </c>
      <c r="L106" s="85">
        <f t="shared" si="47"/>
        <v>0</v>
      </c>
      <c r="M106" s="85">
        <f t="shared" si="44"/>
        <v>0</v>
      </c>
      <c r="N106" s="85">
        <f t="shared" ref="N106:O114" si="48">N119</f>
        <v>0</v>
      </c>
      <c r="O106" s="85">
        <f t="shared" si="48"/>
        <v>0</v>
      </c>
    </row>
    <row r="107" spans="1:15" ht="126">
      <c r="A107" s="173"/>
      <c r="B107" s="173"/>
      <c r="C107" s="84" t="s">
        <v>618</v>
      </c>
      <c r="D107" s="85">
        <f t="shared" si="41"/>
        <v>0</v>
      </c>
      <c r="E107" s="85">
        <f t="shared" si="45"/>
        <v>0</v>
      </c>
      <c r="F107" s="85">
        <f t="shared" si="45"/>
        <v>0</v>
      </c>
      <c r="G107" s="85">
        <f t="shared" si="42"/>
        <v>0</v>
      </c>
      <c r="H107" s="85">
        <f t="shared" si="46"/>
        <v>0</v>
      </c>
      <c r="I107" s="85">
        <f t="shared" si="46"/>
        <v>0</v>
      </c>
      <c r="J107" s="85">
        <f t="shared" si="43"/>
        <v>0</v>
      </c>
      <c r="K107" s="85">
        <f t="shared" si="47"/>
        <v>0</v>
      </c>
      <c r="L107" s="85">
        <f t="shared" si="47"/>
        <v>0</v>
      </c>
      <c r="M107" s="85">
        <f t="shared" si="44"/>
        <v>0</v>
      </c>
      <c r="N107" s="85">
        <f t="shared" si="48"/>
        <v>0</v>
      </c>
      <c r="O107" s="85">
        <f t="shared" si="48"/>
        <v>0</v>
      </c>
    </row>
    <row r="108" spans="1:15" ht="15.6" customHeight="1">
      <c r="A108" s="173"/>
      <c r="B108" s="173"/>
      <c r="C108" s="84" t="s">
        <v>619</v>
      </c>
      <c r="D108" s="85">
        <f t="shared" si="41"/>
        <v>0</v>
      </c>
      <c r="E108" s="85">
        <f t="shared" si="45"/>
        <v>0</v>
      </c>
      <c r="F108" s="85">
        <f t="shared" si="45"/>
        <v>0</v>
      </c>
      <c r="G108" s="85">
        <f t="shared" si="42"/>
        <v>0</v>
      </c>
      <c r="H108" s="85">
        <f t="shared" si="46"/>
        <v>0</v>
      </c>
      <c r="I108" s="85">
        <f t="shared" si="46"/>
        <v>0</v>
      </c>
      <c r="J108" s="85">
        <f t="shared" si="43"/>
        <v>0</v>
      </c>
      <c r="K108" s="85">
        <f t="shared" si="47"/>
        <v>0</v>
      </c>
      <c r="L108" s="85">
        <f t="shared" si="47"/>
        <v>0</v>
      </c>
      <c r="M108" s="85">
        <f t="shared" si="44"/>
        <v>0</v>
      </c>
      <c r="N108" s="85">
        <f t="shared" si="48"/>
        <v>0</v>
      </c>
      <c r="O108" s="85">
        <f t="shared" si="48"/>
        <v>0</v>
      </c>
    </row>
    <row r="109" spans="1:15" ht="126">
      <c r="A109" s="173"/>
      <c r="B109" s="173"/>
      <c r="C109" s="84" t="s">
        <v>620</v>
      </c>
      <c r="D109" s="85">
        <f t="shared" si="41"/>
        <v>0</v>
      </c>
      <c r="E109" s="85">
        <f t="shared" si="45"/>
        <v>0</v>
      </c>
      <c r="F109" s="85">
        <f t="shared" si="45"/>
        <v>0</v>
      </c>
      <c r="G109" s="85">
        <f t="shared" si="42"/>
        <v>0</v>
      </c>
      <c r="H109" s="85">
        <f t="shared" si="46"/>
        <v>0</v>
      </c>
      <c r="I109" s="85">
        <f t="shared" si="46"/>
        <v>0</v>
      </c>
      <c r="J109" s="85">
        <f t="shared" si="43"/>
        <v>0</v>
      </c>
      <c r="K109" s="85">
        <f t="shared" si="47"/>
        <v>0</v>
      </c>
      <c r="L109" s="85">
        <f t="shared" si="47"/>
        <v>0</v>
      </c>
      <c r="M109" s="85">
        <f t="shared" si="44"/>
        <v>0</v>
      </c>
      <c r="N109" s="85">
        <f t="shared" si="48"/>
        <v>0</v>
      </c>
      <c r="O109" s="85">
        <f t="shared" si="48"/>
        <v>0</v>
      </c>
    </row>
    <row r="110" spans="1:15" ht="15.6" customHeight="1">
      <c r="A110" s="173"/>
      <c r="B110" s="173"/>
      <c r="C110" s="84" t="s">
        <v>621</v>
      </c>
      <c r="D110" s="85">
        <f t="shared" si="41"/>
        <v>0</v>
      </c>
      <c r="E110" s="85">
        <f t="shared" si="45"/>
        <v>0</v>
      </c>
      <c r="F110" s="85">
        <f t="shared" si="45"/>
        <v>0</v>
      </c>
      <c r="G110" s="85">
        <f t="shared" si="42"/>
        <v>0</v>
      </c>
      <c r="H110" s="85">
        <f t="shared" si="46"/>
        <v>0</v>
      </c>
      <c r="I110" s="85">
        <f t="shared" si="46"/>
        <v>0</v>
      </c>
      <c r="J110" s="85">
        <f t="shared" si="43"/>
        <v>0</v>
      </c>
      <c r="K110" s="85">
        <f t="shared" si="47"/>
        <v>0</v>
      </c>
      <c r="L110" s="85">
        <f t="shared" si="47"/>
        <v>0</v>
      </c>
      <c r="M110" s="85">
        <f t="shared" si="44"/>
        <v>0</v>
      </c>
      <c r="N110" s="85">
        <f t="shared" si="48"/>
        <v>0</v>
      </c>
      <c r="O110" s="85">
        <f t="shared" si="48"/>
        <v>0</v>
      </c>
    </row>
    <row r="111" spans="1:15" ht="126">
      <c r="A111" s="173"/>
      <c r="B111" s="173"/>
      <c r="C111" s="84" t="s">
        <v>622</v>
      </c>
      <c r="D111" s="85">
        <f t="shared" si="41"/>
        <v>0</v>
      </c>
      <c r="E111" s="85">
        <f t="shared" si="45"/>
        <v>0</v>
      </c>
      <c r="F111" s="85">
        <f t="shared" si="45"/>
        <v>0</v>
      </c>
      <c r="G111" s="85">
        <f t="shared" si="42"/>
        <v>0</v>
      </c>
      <c r="H111" s="85">
        <f t="shared" si="46"/>
        <v>0</v>
      </c>
      <c r="I111" s="85">
        <f t="shared" si="46"/>
        <v>0</v>
      </c>
      <c r="J111" s="85">
        <f t="shared" si="43"/>
        <v>0</v>
      </c>
      <c r="K111" s="85">
        <f t="shared" si="47"/>
        <v>0</v>
      </c>
      <c r="L111" s="85">
        <f t="shared" si="47"/>
        <v>0</v>
      </c>
      <c r="M111" s="85">
        <f t="shared" si="44"/>
        <v>0</v>
      </c>
      <c r="N111" s="85">
        <f t="shared" si="48"/>
        <v>0</v>
      </c>
      <c r="O111" s="85">
        <f t="shared" si="48"/>
        <v>0</v>
      </c>
    </row>
    <row r="112" spans="1:15" ht="15.6" customHeight="1">
      <c r="A112" s="173"/>
      <c r="B112" s="173"/>
      <c r="C112" s="84" t="s">
        <v>623</v>
      </c>
      <c r="D112" s="85">
        <f t="shared" si="41"/>
        <v>0</v>
      </c>
      <c r="E112" s="85">
        <f t="shared" si="45"/>
        <v>0</v>
      </c>
      <c r="F112" s="85">
        <f t="shared" si="45"/>
        <v>0</v>
      </c>
      <c r="G112" s="85">
        <f t="shared" si="42"/>
        <v>0</v>
      </c>
      <c r="H112" s="85">
        <f t="shared" si="46"/>
        <v>0</v>
      </c>
      <c r="I112" s="85">
        <f t="shared" si="46"/>
        <v>0</v>
      </c>
      <c r="J112" s="85">
        <f t="shared" si="43"/>
        <v>0</v>
      </c>
      <c r="K112" s="85">
        <f t="shared" si="47"/>
        <v>0</v>
      </c>
      <c r="L112" s="85">
        <f t="shared" si="47"/>
        <v>0</v>
      </c>
      <c r="M112" s="85">
        <f t="shared" si="44"/>
        <v>0</v>
      </c>
      <c r="N112" s="85">
        <f t="shared" si="48"/>
        <v>0</v>
      </c>
      <c r="O112" s="85">
        <f t="shared" si="48"/>
        <v>0</v>
      </c>
    </row>
    <row r="113" spans="1:15" ht="18">
      <c r="A113" s="173"/>
      <c r="B113" s="173"/>
      <c r="C113" s="84" t="s">
        <v>624</v>
      </c>
      <c r="D113" s="85">
        <f t="shared" si="41"/>
        <v>0</v>
      </c>
      <c r="E113" s="85">
        <f t="shared" si="45"/>
        <v>0</v>
      </c>
      <c r="F113" s="85">
        <f t="shared" si="45"/>
        <v>0</v>
      </c>
      <c r="G113" s="85">
        <f t="shared" si="42"/>
        <v>0</v>
      </c>
      <c r="H113" s="85">
        <f t="shared" si="46"/>
        <v>0</v>
      </c>
      <c r="I113" s="85">
        <f t="shared" si="46"/>
        <v>0</v>
      </c>
      <c r="J113" s="85">
        <f t="shared" si="43"/>
        <v>0</v>
      </c>
      <c r="K113" s="85">
        <f t="shared" si="47"/>
        <v>0</v>
      </c>
      <c r="L113" s="85">
        <f t="shared" si="47"/>
        <v>0</v>
      </c>
      <c r="M113" s="85">
        <f t="shared" si="44"/>
        <v>0</v>
      </c>
      <c r="N113" s="85">
        <f t="shared" si="48"/>
        <v>0</v>
      </c>
      <c r="O113" s="85">
        <f t="shared" si="48"/>
        <v>0</v>
      </c>
    </row>
    <row r="114" spans="1:15" ht="15.6" customHeight="1">
      <c r="A114" s="173"/>
      <c r="B114" s="173"/>
      <c r="C114" s="84" t="s">
        <v>625</v>
      </c>
      <c r="D114" s="85">
        <f t="shared" si="41"/>
        <v>73897</v>
      </c>
      <c r="E114" s="85">
        <f t="shared" si="45"/>
        <v>0</v>
      </c>
      <c r="F114" s="85">
        <f t="shared" si="45"/>
        <v>73897</v>
      </c>
      <c r="G114" s="85">
        <f t="shared" si="42"/>
        <v>73897</v>
      </c>
      <c r="H114" s="85">
        <f t="shared" si="46"/>
        <v>0</v>
      </c>
      <c r="I114" s="85">
        <f t="shared" si="46"/>
        <v>73897</v>
      </c>
      <c r="J114" s="85">
        <f t="shared" si="43"/>
        <v>73897</v>
      </c>
      <c r="K114" s="85">
        <f t="shared" si="47"/>
        <v>0</v>
      </c>
      <c r="L114" s="85">
        <f t="shared" si="47"/>
        <v>73897</v>
      </c>
      <c r="M114" s="85">
        <f t="shared" si="44"/>
        <v>72833</v>
      </c>
      <c r="N114" s="85">
        <f t="shared" si="48"/>
        <v>0</v>
      </c>
      <c r="O114" s="85">
        <f t="shared" si="48"/>
        <v>72833</v>
      </c>
    </row>
    <row r="115" spans="1:15" ht="12.75" customHeight="1">
      <c r="A115" s="143" t="s">
        <v>217</v>
      </c>
      <c r="B115" s="143" t="s">
        <v>218</v>
      </c>
      <c r="C115" s="14" t="s">
        <v>613</v>
      </c>
      <c r="D115" s="86">
        <f t="shared" si="41"/>
        <v>73897</v>
      </c>
      <c r="E115" s="86">
        <f>E116+E126+E127</f>
        <v>0</v>
      </c>
      <c r="F115" s="86">
        <f>F116+F126+F127</f>
        <v>73897</v>
      </c>
      <c r="G115" s="86">
        <f t="shared" si="42"/>
        <v>73897</v>
      </c>
      <c r="H115" s="86">
        <f>H116+H126+H127</f>
        <v>0</v>
      </c>
      <c r="I115" s="86">
        <f>I116+I126+I127</f>
        <v>73897</v>
      </c>
      <c r="J115" s="86">
        <f t="shared" si="43"/>
        <v>73897</v>
      </c>
      <c r="K115" s="86">
        <f>K116+K126+K127</f>
        <v>0</v>
      </c>
      <c r="L115" s="86">
        <f>L116+L126+L127</f>
        <v>73897</v>
      </c>
      <c r="M115" s="86">
        <f t="shared" si="44"/>
        <v>72833</v>
      </c>
      <c r="N115" s="86">
        <f>N116+N126+N127</f>
        <v>0</v>
      </c>
      <c r="O115" s="86">
        <f>O116+O126+O127</f>
        <v>72833</v>
      </c>
    </row>
    <row r="116" spans="1:15" ht="15.6" customHeight="1">
      <c r="A116" s="143"/>
      <c r="B116" s="143"/>
      <c r="C116" s="14" t="s">
        <v>614</v>
      </c>
      <c r="D116" s="86">
        <f t="shared" si="41"/>
        <v>0</v>
      </c>
      <c r="E116" s="86">
        <f>E118+E125</f>
        <v>0</v>
      </c>
      <c r="F116" s="86">
        <f>F118+F125</f>
        <v>0</v>
      </c>
      <c r="G116" s="86">
        <f t="shared" si="42"/>
        <v>0</v>
      </c>
      <c r="H116" s="86">
        <f>H118+H125</f>
        <v>0</v>
      </c>
      <c r="I116" s="86">
        <f>I118+I125</f>
        <v>0</v>
      </c>
      <c r="J116" s="86">
        <f t="shared" si="43"/>
        <v>0</v>
      </c>
      <c r="K116" s="86">
        <f>K118+K125</f>
        <v>0</v>
      </c>
      <c r="L116" s="86">
        <f>L118+L125</f>
        <v>0</v>
      </c>
      <c r="M116" s="86">
        <f t="shared" si="44"/>
        <v>0</v>
      </c>
      <c r="N116" s="86">
        <f>N118+N125</f>
        <v>0</v>
      </c>
      <c r="O116" s="86">
        <f>O118+O125</f>
        <v>0</v>
      </c>
    </row>
    <row r="117" spans="1:15" ht="18">
      <c r="A117" s="143"/>
      <c r="B117" s="143"/>
      <c r="C117" s="14" t="s">
        <v>615</v>
      </c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  <row r="118" spans="1:15" ht="15.6" customHeight="1">
      <c r="A118" s="143"/>
      <c r="B118" s="143"/>
      <c r="C118" s="14" t="s">
        <v>616</v>
      </c>
      <c r="D118" s="86">
        <f t="shared" ref="D118:D129" si="49">E118+F118</f>
        <v>0</v>
      </c>
      <c r="E118" s="86">
        <f>E119+E120+E121+E122+E123+E124</f>
        <v>0</v>
      </c>
      <c r="F118" s="86">
        <f>F119+F120+F121+F122+F123+F124</f>
        <v>0</v>
      </c>
      <c r="G118" s="86">
        <f t="shared" ref="G118:G129" si="50">H118+I118</f>
        <v>0</v>
      </c>
      <c r="H118" s="86">
        <f>H119+H120+H121+H122+H123+H124</f>
        <v>0</v>
      </c>
      <c r="I118" s="86">
        <f>I119+I120+I121+I122+I123+I124</f>
        <v>0</v>
      </c>
      <c r="J118" s="86">
        <f t="shared" ref="J118:J129" si="51">K118+L118</f>
        <v>0</v>
      </c>
      <c r="K118" s="86">
        <f>K119+K120+K121+K122+K123+K124</f>
        <v>0</v>
      </c>
      <c r="L118" s="86">
        <f>L119+L120+L121+L122+L123+L124</f>
        <v>0</v>
      </c>
      <c r="M118" s="86">
        <f t="shared" ref="M118:M129" si="52">N118+O118</f>
        <v>0</v>
      </c>
      <c r="N118" s="86">
        <f>N119+N120+N121+N122+N123+N124</f>
        <v>0</v>
      </c>
      <c r="O118" s="86">
        <f>O119+O120+O121+O122+O123+O124</f>
        <v>0</v>
      </c>
    </row>
    <row r="119" spans="1:15" ht="90">
      <c r="A119" s="143"/>
      <c r="B119" s="143"/>
      <c r="C119" s="14" t="s">
        <v>617</v>
      </c>
      <c r="D119" s="86">
        <f t="shared" si="49"/>
        <v>0</v>
      </c>
      <c r="E119" s="86"/>
      <c r="F119" s="86"/>
      <c r="G119" s="86">
        <f t="shared" si="50"/>
        <v>0</v>
      </c>
      <c r="H119" s="86"/>
      <c r="I119" s="86"/>
      <c r="J119" s="86">
        <f t="shared" si="51"/>
        <v>0</v>
      </c>
      <c r="K119" s="86"/>
      <c r="L119" s="86"/>
      <c r="M119" s="86">
        <f t="shared" si="52"/>
        <v>0</v>
      </c>
      <c r="N119" s="86"/>
      <c r="O119" s="86"/>
    </row>
    <row r="120" spans="1:15" ht="126">
      <c r="A120" s="143"/>
      <c r="B120" s="143"/>
      <c r="C120" s="14" t="s">
        <v>618</v>
      </c>
      <c r="D120" s="86">
        <f t="shared" si="49"/>
        <v>0</v>
      </c>
      <c r="E120" s="86"/>
      <c r="F120" s="86"/>
      <c r="G120" s="86">
        <f t="shared" si="50"/>
        <v>0</v>
      </c>
      <c r="H120" s="86"/>
      <c r="I120" s="86"/>
      <c r="J120" s="86">
        <f t="shared" si="51"/>
        <v>0</v>
      </c>
      <c r="K120" s="86"/>
      <c r="L120" s="86"/>
      <c r="M120" s="86">
        <f t="shared" si="52"/>
        <v>0</v>
      </c>
      <c r="N120" s="86"/>
      <c r="O120" s="86"/>
    </row>
    <row r="121" spans="1:15" ht="90">
      <c r="A121" s="143"/>
      <c r="B121" s="143"/>
      <c r="C121" s="14" t="s">
        <v>619</v>
      </c>
      <c r="D121" s="86">
        <f t="shared" si="49"/>
        <v>0</v>
      </c>
      <c r="E121" s="86"/>
      <c r="F121" s="86"/>
      <c r="G121" s="86">
        <f t="shared" si="50"/>
        <v>0</v>
      </c>
      <c r="H121" s="86"/>
      <c r="I121" s="86"/>
      <c r="J121" s="86">
        <f t="shared" si="51"/>
        <v>0</v>
      </c>
      <c r="K121" s="86"/>
      <c r="L121" s="86"/>
      <c r="M121" s="86">
        <f t="shared" si="52"/>
        <v>0</v>
      </c>
      <c r="N121" s="86"/>
      <c r="O121" s="86"/>
    </row>
    <row r="122" spans="1:15" ht="126">
      <c r="A122" s="143"/>
      <c r="B122" s="143"/>
      <c r="C122" s="14" t="s">
        <v>620</v>
      </c>
      <c r="D122" s="86">
        <f t="shared" si="49"/>
        <v>0</v>
      </c>
      <c r="E122" s="86"/>
      <c r="F122" s="86"/>
      <c r="G122" s="86">
        <f t="shared" si="50"/>
        <v>0</v>
      </c>
      <c r="H122" s="86"/>
      <c r="I122" s="86"/>
      <c r="J122" s="86">
        <f t="shared" si="51"/>
        <v>0</v>
      </c>
      <c r="K122" s="86"/>
      <c r="L122" s="86"/>
      <c r="M122" s="86">
        <f t="shared" si="52"/>
        <v>0</v>
      </c>
      <c r="N122" s="86"/>
      <c r="O122" s="86"/>
    </row>
    <row r="123" spans="1:15" ht="108">
      <c r="A123" s="143"/>
      <c r="B123" s="143"/>
      <c r="C123" s="14" t="s">
        <v>621</v>
      </c>
      <c r="D123" s="86">
        <f t="shared" si="49"/>
        <v>0</v>
      </c>
      <c r="E123" s="86"/>
      <c r="F123" s="86"/>
      <c r="G123" s="86">
        <f t="shared" si="50"/>
        <v>0</v>
      </c>
      <c r="H123" s="86"/>
      <c r="I123" s="86"/>
      <c r="J123" s="86">
        <f t="shared" si="51"/>
        <v>0</v>
      </c>
      <c r="K123" s="86"/>
      <c r="L123" s="86"/>
      <c r="M123" s="86">
        <f t="shared" si="52"/>
        <v>0</v>
      </c>
      <c r="N123" s="86"/>
      <c r="O123" s="86"/>
    </row>
    <row r="124" spans="1:15" ht="126">
      <c r="A124" s="143"/>
      <c r="B124" s="143"/>
      <c r="C124" s="14" t="s">
        <v>622</v>
      </c>
      <c r="D124" s="86">
        <f t="shared" si="49"/>
        <v>0</v>
      </c>
      <c r="E124" s="86"/>
      <c r="F124" s="86"/>
      <c r="G124" s="86">
        <f t="shared" si="50"/>
        <v>0</v>
      </c>
      <c r="H124" s="86"/>
      <c r="I124" s="86"/>
      <c r="J124" s="86">
        <f t="shared" si="51"/>
        <v>0</v>
      </c>
      <c r="K124" s="86"/>
      <c r="L124" s="86"/>
      <c r="M124" s="86">
        <f t="shared" si="52"/>
        <v>0</v>
      </c>
      <c r="N124" s="86"/>
      <c r="O124" s="86"/>
    </row>
    <row r="125" spans="1:15" ht="180">
      <c r="A125" s="143"/>
      <c r="B125" s="143"/>
      <c r="C125" s="14" t="s">
        <v>623</v>
      </c>
      <c r="D125" s="86">
        <f t="shared" si="49"/>
        <v>0</v>
      </c>
      <c r="E125" s="86"/>
      <c r="F125" s="86"/>
      <c r="G125" s="86">
        <f t="shared" si="50"/>
        <v>0</v>
      </c>
      <c r="H125" s="86"/>
      <c r="I125" s="86"/>
      <c r="J125" s="86">
        <f t="shared" si="51"/>
        <v>0</v>
      </c>
      <c r="K125" s="86"/>
      <c r="L125" s="86"/>
      <c r="M125" s="86">
        <f t="shared" si="52"/>
        <v>0</v>
      </c>
      <c r="N125" s="86"/>
      <c r="O125" s="86"/>
    </row>
    <row r="126" spans="1:15" ht="18">
      <c r="A126" s="143"/>
      <c r="B126" s="143"/>
      <c r="C126" s="14" t="s">
        <v>624</v>
      </c>
      <c r="D126" s="86">
        <f t="shared" si="49"/>
        <v>0</v>
      </c>
      <c r="E126" s="86"/>
      <c r="F126" s="86"/>
      <c r="G126" s="86">
        <f t="shared" si="50"/>
        <v>0</v>
      </c>
      <c r="H126" s="86"/>
      <c r="I126" s="86"/>
      <c r="J126" s="86">
        <f t="shared" si="51"/>
        <v>0</v>
      </c>
      <c r="K126" s="86"/>
      <c r="L126" s="86"/>
      <c r="M126" s="86">
        <f t="shared" si="52"/>
        <v>0</v>
      </c>
      <c r="N126" s="86"/>
      <c r="O126" s="86"/>
    </row>
    <row r="127" spans="1:15" ht="18">
      <c r="A127" s="143"/>
      <c r="B127" s="143"/>
      <c r="C127" s="14" t="s">
        <v>625</v>
      </c>
      <c r="D127" s="86">
        <f t="shared" si="49"/>
        <v>73897</v>
      </c>
      <c r="E127" s="86">
        <v>0</v>
      </c>
      <c r="F127" s="86">
        <v>73897</v>
      </c>
      <c r="G127" s="86">
        <f t="shared" si="50"/>
        <v>73897</v>
      </c>
      <c r="H127" s="86">
        <v>0</v>
      </c>
      <c r="I127" s="86">
        <v>73897</v>
      </c>
      <c r="J127" s="86">
        <f t="shared" si="51"/>
        <v>73897</v>
      </c>
      <c r="K127" s="86">
        <v>0</v>
      </c>
      <c r="L127" s="86">
        <v>73897</v>
      </c>
      <c r="M127" s="86">
        <f t="shared" si="52"/>
        <v>72833</v>
      </c>
      <c r="N127" s="86">
        <v>0</v>
      </c>
      <c r="O127" s="86">
        <v>72833</v>
      </c>
    </row>
    <row r="128" spans="1:15" ht="12.75" customHeight="1">
      <c r="A128" s="173" t="s">
        <v>371</v>
      </c>
      <c r="B128" s="173" t="s">
        <v>31</v>
      </c>
      <c r="C128" s="84" t="s">
        <v>613</v>
      </c>
      <c r="D128" s="85">
        <f t="shared" si="49"/>
        <v>38466</v>
      </c>
      <c r="E128" s="85">
        <f>E129+E139+E140</f>
        <v>0</v>
      </c>
      <c r="F128" s="85">
        <f>F129+F139+F140</f>
        <v>38466</v>
      </c>
      <c r="G128" s="85">
        <f t="shared" si="50"/>
        <v>38466</v>
      </c>
      <c r="H128" s="85">
        <f>H129+H139+H140</f>
        <v>0</v>
      </c>
      <c r="I128" s="85">
        <f>I129+I139+I140</f>
        <v>38466</v>
      </c>
      <c r="J128" s="85">
        <f t="shared" si="51"/>
        <v>38466</v>
      </c>
      <c r="K128" s="85">
        <f>K129+K139+K140</f>
        <v>0</v>
      </c>
      <c r="L128" s="85">
        <f>L129+L139+L140</f>
        <v>38466</v>
      </c>
      <c r="M128" s="85">
        <f t="shared" si="52"/>
        <v>30623.16</v>
      </c>
      <c r="N128" s="85">
        <f>N129+N139+N140</f>
        <v>0</v>
      </c>
      <c r="O128" s="85">
        <f>O129+O139+O140</f>
        <v>30623.16</v>
      </c>
    </row>
    <row r="129" spans="1:15" ht="54">
      <c r="A129" s="173"/>
      <c r="B129" s="173"/>
      <c r="C129" s="84" t="s">
        <v>614</v>
      </c>
      <c r="D129" s="85">
        <f t="shared" si="49"/>
        <v>0</v>
      </c>
      <c r="E129" s="85">
        <f>E131+E138</f>
        <v>0</v>
      </c>
      <c r="F129" s="85">
        <f>F131+F138</f>
        <v>0</v>
      </c>
      <c r="G129" s="85">
        <f t="shared" si="50"/>
        <v>0</v>
      </c>
      <c r="H129" s="85">
        <f>H131+H138</f>
        <v>0</v>
      </c>
      <c r="I129" s="85">
        <f>I131+I138</f>
        <v>0</v>
      </c>
      <c r="J129" s="85">
        <f t="shared" si="51"/>
        <v>0</v>
      </c>
      <c r="K129" s="85">
        <f>K131+K138</f>
        <v>0</v>
      </c>
      <c r="L129" s="85">
        <f>L131+L138</f>
        <v>0</v>
      </c>
      <c r="M129" s="85">
        <f t="shared" si="52"/>
        <v>0</v>
      </c>
      <c r="N129" s="85">
        <f>N131+N138</f>
        <v>0</v>
      </c>
      <c r="O129" s="85">
        <f>O131+O138</f>
        <v>0</v>
      </c>
    </row>
    <row r="130" spans="1:15" ht="18">
      <c r="A130" s="173"/>
      <c r="B130" s="173"/>
      <c r="C130" s="84" t="s">
        <v>615</v>
      </c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</row>
    <row r="131" spans="1:15" ht="162">
      <c r="A131" s="173"/>
      <c r="B131" s="173"/>
      <c r="C131" s="84" t="s">
        <v>616</v>
      </c>
      <c r="D131" s="85">
        <f t="shared" ref="D131:D142" si="53">E131+F131</f>
        <v>0</v>
      </c>
      <c r="E131" s="85">
        <f>E132+E133+E134+E135+E136+E137</f>
        <v>0</v>
      </c>
      <c r="F131" s="85">
        <f>F132+F133+F134+F135+F136+F137</f>
        <v>0</v>
      </c>
      <c r="G131" s="85">
        <f t="shared" ref="G131:G142" si="54">H131+I131</f>
        <v>0</v>
      </c>
      <c r="H131" s="85">
        <f>H132+H133+H134+H135+H136+H137</f>
        <v>0</v>
      </c>
      <c r="I131" s="85">
        <f>I132+I133+I134+I135+I136+I137</f>
        <v>0</v>
      </c>
      <c r="J131" s="85">
        <f t="shared" ref="J131:J142" si="55">K131+L131</f>
        <v>0</v>
      </c>
      <c r="K131" s="85">
        <f>K132+K133+K134+K135+K136+K137</f>
        <v>0</v>
      </c>
      <c r="L131" s="85">
        <f>L132+L133+L134+L135+L136+L137</f>
        <v>0</v>
      </c>
      <c r="M131" s="85">
        <f t="shared" ref="M131:M142" si="56">N131+O131</f>
        <v>0</v>
      </c>
      <c r="N131" s="85">
        <f>N132+N133+N134+N135+N136+N137</f>
        <v>0</v>
      </c>
      <c r="O131" s="85">
        <f>O132+O133+O134+O135+O136+O137</f>
        <v>0</v>
      </c>
    </row>
    <row r="132" spans="1:15" ht="108">
      <c r="A132" s="173"/>
      <c r="B132" s="173"/>
      <c r="C132" s="84" t="s">
        <v>617</v>
      </c>
      <c r="D132" s="85">
        <f t="shared" si="53"/>
        <v>0</v>
      </c>
      <c r="E132" s="85"/>
      <c r="F132" s="85"/>
      <c r="G132" s="85">
        <f t="shared" si="54"/>
        <v>0</v>
      </c>
      <c r="H132" s="85"/>
      <c r="I132" s="85"/>
      <c r="J132" s="85">
        <f t="shared" si="55"/>
        <v>0</v>
      </c>
      <c r="K132" s="85"/>
      <c r="L132" s="85"/>
      <c r="M132" s="85">
        <f t="shared" si="56"/>
        <v>0</v>
      </c>
      <c r="N132" s="85"/>
      <c r="O132" s="85"/>
    </row>
    <row r="133" spans="1:15" ht="126">
      <c r="A133" s="173"/>
      <c r="B133" s="173"/>
      <c r="C133" s="84" t="s">
        <v>618</v>
      </c>
      <c r="D133" s="85">
        <f t="shared" si="53"/>
        <v>0</v>
      </c>
      <c r="E133" s="85"/>
      <c r="F133" s="85"/>
      <c r="G133" s="85">
        <f t="shared" si="54"/>
        <v>0</v>
      </c>
      <c r="H133" s="85"/>
      <c r="I133" s="85"/>
      <c r="J133" s="85">
        <f t="shared" si="55"/>
        <v>0</v>
      </c>
      <c r="K133" s="85"/>
      <c r="L133" s="85"/>
      <c r="M133" s="85">
        <f t="shared" si="56"/>
        <v>0</v>
      </c>
      <c r="N133" s="85"/>
      <c r="O133" s="85"/>
    </row>
    <row r="134" spans="1:15" ht="108">
      <c r="A134" s="173"/>
      <c r="B134" s="173"/>
      <c r="C134" s="84" t="s">
        <v>619</v>
      </c>
      <c r="D134" s="85">
        <f t="shared" si="53"/>
        <v>0</v>
      </c>
      <c r="E134" s="85"/>
      <c r="F134" s="85"/>
      <c r="G134" s="85">
        <f t="shared" si="54"/>
        <v>0</v>
      </c>
      <c r="H134" s="85"/>
      <c r="I134" s="85"/>
      <c r="J134" s="85">
        <f t="shared" si="55"/>
        <v>0</v>
      </c>
      <c r="K134" s="85"/>
      <c r="L134" s="85"/>
      <c r="M134" s="85">
        <f t="shared" si="56"/>
        <v>0</v>
      </c>
      <c r="N134" s="85"/>
      <c r="O134" s="85"/>
    </row>
    <row r="135" spans="1:15" ht="126">
      <c r="A135" s="173"/>
      <c r="B135" s="173"/>
      <c r="C135" s="84" t="s">
        <v>620</v>
      </c>
      <c r="D135" s="85">
        <f t="shared" si="53"/>
        <v>0</v>
      </c>
      <c r="E135" s="85"/>
      <c r="F135" s="85"/>
      <c r="G135" s="85">
        <f t="shared" si="54"/>
        <v>0</v>
      </c>
      <c r="H135" s="85"/>
      <c r="I135" s="85"/>
      <c r="J135" s="85">
        <f t="shared" si="55"/>
        <v>0</v>
      </c>
      <c r="K135" s="85"/>
      <c r="L135" s="85"/>
      <c r="M135" s="85">
        <f t="shared" si="56"/>
        <v>0</v>
      </c>
      <c r="N135" s="85"/>
      <c r="O135" s="85"/>
    </row>
    <row r="136" spans="1:15" ht="108">
      <c r="A136" s="173"/>
      <c r="B136" s="173"/>
      <c r="C136" s="84" t="s">
        <v>621</v>
      </c>
      <c r="D136" s="85">
        <f t="shared" si="53"/>
        <v>0</v>
      </c>
      <c r="E136" s="85"/>
      <c r="F136" s="85"/>
      <c r="G136" s="85">
        <f t="shared" si="54"/>
        <v>0</v>
      </c>
      <c r="H136" s="85"/>
      <c r="I136" s="85"/>
      <c r="J136" s="85">
        <f t="shared" si="55"/>
        <v>0</v>
      </c>
      <c r="K136" s="85"/>
      <c r="L136" s="85"/>
      <c r="M136" s="85">
        <f t="shared" si="56"/>
        <v>0</v>
      </c>
      <c r="N136" s="85"/>
      <c r="O136" s="85"/>
    </row>
    <row r="137" spans="1:15" ht="126">
      <c r="A137" s="173"/>
      <c r="B137" s="173"/>
      <c r="C137" s="84" t="s">
        <v>622</v>
      </c>
      <c r="D137" s="85">
        <f t="shared" si="53"/>
        <v>0</v>
      </c>
      <c r="E137" s="85"/>
      <c r="F137" s="85"/>
      <c r="G137" s="85">
        <f t="shared" si="54"/>
        <v>0</v>
      </c>
      <c r="H137" s="85"/>
      <c r="I137" s="85"/>
      <c r="J137" s="85">
        <f t="shared" si="55"/>
        <v>0</v>
      </c>
      <c r="K137" s="85"/>
      <c r="L137" s="85"/>
      <c r="M137" s="85">
        <f t="shared" si="56"/>
        <v>0</v>
      </c>
      <c r="N137" s="85"/>
      <c r="O137" s="85"/>
    </row>
    <row r="138" spans="1:15" ht="180">
      <c r="A138" s="173"/>
      <c r="B138" s="173"/>
      <c r="C138" s="84" t="s">
        <v>623</v>
      </c>
      <c r="D138" s="85">
        <f t="shared" si="53"/>
        <v>0</v>
      </c>
      <c r="E138" s="85"/>
      <c r="F138" s="85"/>
      <c r="G138" s="85">
        <f t="shared" si="54"/>
        <v>0</v>
      </c>
      <c r="H138" s="85"/>
      <c r="I138" s="85"/>
      <c r="J138" s="85">
        <f t="shared" si="55"/>
        <v>0</v>
      </c>
      <c r="K138" s="85"/>
      <c r="L138" s="85"/>
      <c r="M138" s="85">
        <f t="shared" si="56"/>
        <v>0</v>
      </c>
      <c r="N138" s="85"/>
      <c r="O138" s="85"/>
    </row>
    <row r="139" spans="1:15" ht="18">
      <c r="A139" s="173"/>
      <c r="B139" s="173"/>
      <c r="C139" s="84" t="s">
        <v>624</v>
      </c>
      <c r="D139" s="85">
        <f t="shared" si="53"/>
        <v>0</v>
      </c>
      <c r="E139" s="85"/>
      <c r="F139" s="85"/>
      <c r="G139" s="85">
        <f t="shared" si="54"/>
        <v>0</v>
      </c>
      <c r="H139" s="85"/>
      <c r="I139" s="85"/>
      <c r="J139" s="85">
        <f t="shared" si="55"/>
        <v>0</v>
      </c>
      <c r="K139" s="85"/>
      <c r="L139" s="85"/>
      <c r="M139" s="85">
        <f t="shared" si="56"/>
        <v>0</v>
      </c>
      <c r="N139" s="85"/>
      <c r="O139" s="85"/>
    </row>
    <row r="140" spans="1:15" ht="18">
      <c r="A140" s="173"/>
      <c r="B140" s="173"/>
      <c r="C140" s="84" t="s">
        <v>625</v>
      </c>
      <c r="D140" s="85">
        <f t="shared" si="53"/>
        <v>38466</v>
      </c>
      <c r="E140" s="85">
        <v>0</v>
      </c>
      <c r="F140" s="85">
        <v>38466</v>
      </c>
      <c r="G140" s="85">
        <f t="shared" si="54"/>
        <v>38466</v>
      </c>
      <c r="H140" s="85">
        <v>0</v>
      </c>
      <c r="I140" s="85">
        <v>38466</v>
      </c>
      <c r="J140" s="85">
        <f t="shared" si="55"/>
        <v>38466</v>
      </c>
      <c r="K140" s="85">
        <v>0</v>
      </c>
      <c r="L140" s="85">
        <v>38466</v>
      </c>
      <c r="M140" s="85">
        <f t="shared" si="56"/>
        <v>30623.16</v>
      </c>
      <c r="N140" s="85">
        <v>0</v>
      </c>
      <c r="O140" s="85">
        <v>30623.16</v>
      </c>
    </row>
    <row r="141" spans="1:15" ht="12.75" customHeight="1">
      <c r="A141" s="173" t="s">
        <v>374</v>
      </c>
      <c r="B141" s="173" t="s">
        <v>37</v>
      </c>
      <c r="C141" s="84" t="s">
        <v>613</v>
      </c>
      <c r="D141" s="85">
        <f t="shared" si="53"/>
        <v>47598.400000000001</v>
      </c>
      <c r="E141" s="85">
        <f>E142+E152+E153</f>
        <v>30545</v>
      </c>
      <c r="F141" s="85">
        <f>F142+F152+F153</f>
        <v>17053.400000000001</v>
      </c>
      <c r="G141" s="85">
        <f t="shared" si="54"/>
        <v>47598.400000000001</v>
      </c>
      <c r="H141" s="85">
        <f>H142+H152+H153</f>
        <v>30545</v>
      </c>
      <c r="I141" s="85">
        <f>I142+I152+I153</f>
        <v>17053.400000000001</v>
      </c>
      <c r="J141" s="85">
        <f t="shared" si="55"/>
        <v>47598.400000000001</v>
      </c>
      <c r="K141" s="85">
        <f>K142+K152+K153</f>
        <v>30545</v>
      </c>
      <c r="L141" s="85">
        <f>L142+L152+L153</f>
        <v>17053.400000000001</v>
      </c>
      <c r="M141" s="85">
        <f t="shared" si="56"/>
        <v>44809.369999999995</v>
      </c>
      <c r="N141" s="85">
        <f>N142+N152+N153</f>
        <v>29205.46</v>
      </c>
      <c r="O141" s="85">
        <f>O142+O152+O153</f>
        <v>15603.91</v>
      </c>
    </row>
    <row r="142" spans="1:15" ht="54">
      <c r="A142" s="173"/>
      <c r="B142" s="173"/>
      <c r="C142" s="84" t="s">
        <v>614</v>
      </c>
      <c r="D142" s="85">
        <f t="shared" si="53"/>
        <v>0</v>
      </c>
      <c r="E142" s="85">
        <f>E144+E151</f>
        <v>0</v>
      </c>
      <c r="F142" s="85">
        <f>F144+F151</f>
        <v>0</v>
      </c>
      <c r="G142" s="85">
        <f t="shared" si="54"/>
        <v>0</v>
      </c>
      <c r="H142" s="85">
        <f>H144+H151</f>
        <v>0</v>
      </c>
      <c r="I142" s="85">
        <f>I144+I151</f>
        <v>0</v>
      </c>
      <c r="J142" s="85">
        <f t="shared" si="55"/>
        <v>0</v>
      </c>
      <c r="K142" s="85">
        <f>K144+K151</f>
        <v>0</v>
      </c>
      <c r="L142" s="85">
        <f>L144+L151</f>
        <v>0</v>
      </c>
      <c r="M142" s="85">
        <f t="shared" si="56"/>
        <v>0</v>
      </c>
      <c r="N142" s="85">
        <f>N144+N151</f>
        <v>0</v>
      </c>
      <c r="O142" s="85">
        <f>O144+O151</f>
        <v>0</v>
      </c>
    </row>
    <row r="143" spans="1:15" ht="18">
      <c r="A143" s="173"/>
      <c r="B143" s="173"/>
      <c r="C143" s="84" t="s">
        <v>615</v>
      </c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</row>
    <row r="144" spans="1:15" ht="162">
      <c r="A144" s="173"/>
      <c r="B144" s="173"/>
      <c r="C144" s="84" t="s">
        <v>616</v>
      </c>
      <c r="D144" s="85">
        <f t="shared" ref="D144:D155" si="57">E144+F144</f>
        <v>0</v>
      </c>
      <c r="E144" s="85">
        <f>E145+E146+E147+E148+E149+E150</f>
        <v>0</v>
      </c>
      <c r="F144" s="85">
        <f>F145+F146+F147+F148+F149+F150</f>
        <v>0</v>
      </c>
      <c r="G144" s="85">
        <f t="shared" ref="G144:G155" si="58">H144+I144</f>
        <v>0</v>
      </c>
      <c r="H144" s="85">
        <f>H145+H146+H147+H148+H149+H150</f>
        <v>0</v>
      </c>
      <c r="I144" s="85">
        <f>I145+I146+I147+I148+I149+I150</f>
        <v>0</v>
      </c>
      <c r="J144" s="85">
        <f t="shared" ref="J144:J155" si="59">K144+L144</f>
        <v>0</v>
      </c>
      <c r="K144" s="85">
        <f>K145+K146+K147+K148+K149+K150</f>
        <v>0</v>
      </c>
      <c r="L144" s="85">
        <f>L145+L146+L147+L148+L149+L150</f>
        <v>0</v>
      </c>
      <c r="M144" s="85">
        <f t="shared" ref="M144:M155" si="60">N144+O144</f>
        <v>0</v>
      </c>
      <c r="N144" s="85">
        <f>N145+N146+N147+N148+N149+N150</f>
        <v>0</v>
      </c>
      <c r="O144" s="85">
        <f>O145+O146+O147+O148+O149+O150</f>
        <v>0</v>
      </c>
    </row>
    <row r="145" spans="1:15" ht="108">
      <c r="A145" s="173"/>
      <c r="B145" s="173"/>
      <c r="C145" s="84" t="s">
        <v>617</v>
      </c>
      <c r="D145" s="85">
        <f t="shared" si="57"/>
        <v>0</v>
      </c>
      <c r="E145" s="85"/>
      <c r="F145" s="85"/>
      <c r="G145" s="85">
        <f t="shared" si="58"/>
        <v>0</v>
      </c>
      <c r="H145" s="85"/>
      <c r="I145" s="85"/>
      <c r="J145" s="85">
        <f t="shared" si="59"/>
        <v>0</v>
      </c>
      <c r="K145" s="85"/>
      <c r="L145" s="85"/>
      <c r="M145" s="85">
        <f t="shared" si="60"/>
        <v>0</v>
      </c>
      <c r="N145" s="85"/>
      <c r="O145" s="85"/>
    </row>
    <row r="146" spans="1:15" ht="126">
      <c r="A146" s="173"/>
      <c r="B146" s="173"/>
      <c r="C146" s="84" t="s">
        <v>618</v>
      </c>
      <c r="D146" s="85">
        <f t="shared" si="57"/>
        <v>0</v>
      </c>
      <c r="E146" s="85"/>
      <c r="F146" s="85"/>
      <c r="G146" s="85">
        <f t="shared" si="58"/>
        <v>0</v>
      </c>
      <c r="H146" s="85"/>
      <c r="I146" s="85"/>
      <c r="J146" s="85">
        <f t="shared" si="59"/>
        <v>0</v>
      </c>
      <c r="K146" s="85"/>
      <c r="L146" s="85"/>
      <c r="M146" s="85">
        <f t="shared" si="60"/>
        <v>0</v>
      </c>
      <c r="N146" s="85"/>
      <c r="O146" s="85"/>
    </row>
    <row r="147" spans="1:15" ht="108">
      <c r="A147" s="173"/>
      <c r="B147" s="173"/>
      <c r="C147" s="84" t="s">
        <v>619</v>
      </c>
      <c r="D147" s="85">
        <f t="shared" si="57"/>
        <v>0</v>
      </c>
      <c r="E147" s="85"/>
      <c r="F147" s="85"/>
      <c r="G147" s="85">
        <f t="shared" si="58"/>
        <v>0</v>
      </c>
      <c r="H147" s="85"/>
      <c r="I147" s="85"/>
      <c r="J147" s="85">
        <f t="shared" si="59"/>
        <v>0</v>
      </c>
      <c r="K147" s="85"/>
      <c r="L147" s="85"/>
      <c r="M147" s="85">
        <f t="shared" si="60"/>
        <v>0</v>
      </c>
      <c r="N147" s="85"/>
      <c r="O147" s="85"/>
    </row>
    <row r="148" spans="1:15" ht="126">
      <c r="A148" s="173"/>
      <c r="B148" s="173"/>
      <c r="C148" s="84" t="s">
        <v>620</v>
      </c>
      <c r="D148" s="85">
        <f t="shared" si="57"/>
        <v>0</v>
      </c>
      <c r="E148" s="85"/>
      <c r="F148" s="85"/>
      <c r="G148" s="85">
        <f t="shared" si="58"/>
        <v>0</v>
      </c>
      <c r="H148" s="85"/>
      <c r="I148" s="85"/>
      <c r="J148" s="85">
        <f t="shared" si="59"/>
        <v>0</v>
      </c>
      <c r="K148" s="85"/>
      <c r="L148" s="85"/>
      <c r="M148" s="85">
        <f t="shared" si="60"/>
        <v>0</v>
      </c>
      <c r="N148" s="85"/>
      <c r="O148" s="85"/>
    </row>
    <row r="149" spans="1:15" ht="108">
      <c r="A149" s="173"/>
      <c r="B149" s="173"/>
      <c r="C149" s="84" t="s">
        <v>621</v>
      </c>
      <c r="D149" s="85">
        <f t="shared" si="57"/>
        <v>0</v>
      </c>
      <c r="E149" s="85"/>
      <c r="F149" s="85"/>
      <c r="G149" s="85">
        <f t="shared" si="58"/>
        <v>0</v>
      </c>
      <c r="H149" s="85"/>
      <c r="I149" s="85"/>
      <c r="J149" s="85">
        <f t="shared" si="59"/>
        <v>0</v>
      </c>
      <c r="K149" s="85"/>
      <c r="L149" s="85"/>
      <c r="M149" s="85">
        <f t="shared" si="60"/>
        <v>0</v>
      </c>
      <c r="N149" s="85"/>
      <c r="O149" s="85"/>
    </row>
    <row r="150" spans="1:15" ht="126">
      <c r="A150" s="173"/>
      <c r="B150" s="173"/>
      <c r="C150" s="84" t="s">
        <v>622</v>
      </c>
      <c r="D150" s="85">
        <f t="shared" si="57"/>
        <v>0</v>
      </c>
      <c r="E150" s="85"/>
      <c r="F150" s="85"/>
      <c r="G150" s="85">
        <f t="shared" si="58"/>
        <v>0</v>
      </c>
      <c r="H150" s="85"/>
      <c r="I150" s="85"/>
      <c r="J150" s="85">
        <f t="shared" si="59"/>
        <v>0</v>
      </c>
      <c r="K150" s="85"/>
      <c r="L150" s="85"/>
      <c r="M150" s="85">
        <f t="shared" si="60"/>
        <v>0</v>
      </c>
      <c r="N150" s="85"/>
      <c r="O150" s="85"/>
    </row>
    <row r="151" spans="1:15" ht="180">
      <c r="A151" s="173"/>
      <c r="B151" s="173"/>
      <c r="C151" s="84" t="s">
        <v>623</v>
      </c>
      <c r="D151" s="85">
        <f t="shared" si="57"/>
        <v>0</v>
      </c>
      <c r="E151" s="85"/>
      <c r="F151" s="85"/>
      <c r="G151" s="85">
        <f t="shared" si="58"/>
        <v>0</v>
      </c>
      <c r="H151" s="85"/>
      <c r="I151" s="85"/>
      <c r="J151" s="85">
        <f t="shared" si="59"/>
        <v>0</v>
      </c>
      <c r="K151" s="85"/>
      <c r="L151" s="85"/>
      <c r="M151" s="85">
        <f t="shared" si="60"/>
        <v>0</v>
      </c>
      <c r="N151" s="85"/>
      <c r="O151" s="85"/>
    </row>
    <row r="152" spans="1:15" ht="18">
      <c r="A152" s="173"/>
      <c r="B152" s="173"/>
      <c r="C152" s="84" t="s">
        <v>624</v>
      </c>
      <c r="D152" s="85">
        <f t="shared" si="57"/>
        <v>0</v>
      </c>
      <c r="E152" s="85"/>
      <c r="F152" s="85"/>
      <c r="G152" s="85">
        <f t="shared" si="58"/>
        <v>0</v>
      </c>
      <c r="H152" s="85"/>
      <c r="I152" s="85"/>
      <c r="J152" s="85">
        <f t="shared" si="59"/>
        <v>0</v>
      </c>
      <c r="K152" s="85"/>
      <c r="L152" s="85"/>
      <c r="M152" s="85">
        <f t="shared" si="60"/>
        <v>0</v>
      </c>
      <c r="N152" s="85"/>
      <c r="O152" s="85"/>
    </row>
    <row r="153" spans="1:15" ht="18">
      <c r="A153" s="173"/>
      <c r="B153" s="173"/>
      <c r="C153" s="84" t="s">
        <v>625</v>
      </c>
      <c r="D153" s="85">
        <f t="shared" si="57"/>
        <v>47598.400000000001</v>
      </c>
      <c r="E153" s="85">
        <v>30545</v>
      </c>
      <c r="F153" s="85">
        <v>17053.400000000001</v>
      </c>
      <c r="G153" s="85">
        <f t="shared" si="58"/>
        <v>47598.400000000001</v>
      </c>
      <c r="H153" s="85">
        <v>30545</v>
      </c>
      <c r="I153" s="85">
        <v>17053.400000000001</v>
      </c>
      <c r="J153" s="85">
        <f t="shared" si="59"/>
        <v>47598.400000000001</v>
      </c>
      <c r="K153" s="85">
        <v>30545</v>
      </c>
      <c r="L153" s="85">
        <v>17053.400000000001</v>
      </c>
      <c r="M153" s="85">
        <f t="shared" si="60"/>
        <v>44809.369999999995</v>
      </c>
      <c r="N153" s="85">
        <v>29205.46</v>
      </c>
      <c r="O153" s="85">
        <v>15603.91</v>
      </c>
    </row>
    <row r="154" spans="1:15" ht="12.75" customHeight="1">
      <c r="A154" s="173" t="s">
        <v>389</v>
      </c>
      <c r="B154" s="173" t="s">
        <v>225</v>
      </c>
      <c r="C154" s="84" t="s">
        <v>613</v>
      </c>
      <c r="D154" s="85">
        <f t="shared" si="57"/>
        <v>67000</v>
      </c>
      <c r="E154" s="85">
        <f>E155+E165+E166</f>
        <v>56950</v>
      </c>
      <c r="F154" s="85">
        <f>F155+F165+F166</f>
        <v>10050</v>
      </c>
      <c r="G154" s="85">
        <f t="shared" si="58"/>
        <v>67000</v>
      </c>
      <c r="H154" s="85">
        <f>H155+H165+H166</f>
        <v>56950</v>
      </c>
      <c r="I154" s="85">
        <f>I155+I165+I166</f>
        <v>10050</v>
      </c>
      <c r="J154" s="85">
        <f t="shared" si="59"/>
        <v>67000</v>
      </c>
      <c r="K154" s="85">
        <f>K155+K165+K166</f>
        <v>56950</v>
      </c>
      <c r="L154" s="85">
        <f>L155+L165+L166</f>
        <v>10050</v>
      </c>
      <c r="M154" s="85">
        <f t="shared" si="60"/>
        <v>58112.3</v>
      </c>
      <c r="N154" s="85">
        <f>N155+N165+N166</f>
        <v>56950</v>
      </c>
      <c r="O154" s="85">
        <f>O155+O165+O166</f>
        <v>1162.3</v>
      </c>
    </row>
    <row r="155" spans="1:15" ht="54">
      <c r="A155" s="173"/>
      <c r="B155" s="173"/>
      <c r="C155" s="84" t="s">
        <v>614</v>
      </c>
      <c r="D155" s="85">
        <f t="shared" si="57"/>
        <v>0</v>
      </c>
      <c r="E155" s="85">
        <f>E157+E164</f>
        <v>0</v>
      </c>
      <c r="F155" s="85">
        <f>F157+F164</f>
        <v>0</v>
      </c>
      <c r="G155" s="85">
        <f t="shared" si="58"/>
        <v>0</v>
      </c>
      <c r="H155" s="85">
        <f>H157+H164</f>
        <v>0</v>
      </c>
      <c r="I155" s="85">
        <f>I157+I164</f>
        <v>0</v>
      </c>
      <c r="J155" s="85">
        <f t="shared" si="59"/>
        <v>0</v>
      </c>
      <c r="K155" s="85">
        <f>K157+K164</f>
        <v>0</v>
      </c>
      <c r="L155" s="85">
        <f>L157+L164</f>
        <v>0</v>
      </c>
      <c r="M155" s="85">
        <f t="shared" si="60"/>
        <v>0</v>
      </c>
      <c r="N155" s="85">
        <f>N157+N164</f>
        <v>0</v>
      </c>
      <c r="O155" s="85">
        <f>O157+O164</f>
        <v>0</v>
      </c>
    </row>
    <row r="156" spans="1:15" ht="18">
      <c r="A156" s="173"/>
      <c r="B156" s="173"/>
      <c r="C156" s="84" t="s">
        <v>615</v>
      </c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</row>
    <row r="157" spans="1:15" ht="162">
      <c r="A157" s="173"/>
      <c r="B157" s="173"/>
      <c r="C157" s="84" t="s">
        <v>616</v>
      </c>
      <c r="D157" s="85">
        <f t="shared" ref="D157:D168" si="61">E157+F157</f>
        <v>0</v>
      </c>
      <c r="E157" s="85">
        <f>E158+E159+E160+E161+E162+E163</f>
        <v>0</v>
      </c>
      <c r="F157" s="85">
        <f>F158+F159+F160+F161+F162+F163</f>
        <v>0</v>
      </c>
      <c r="G157" s="85">
        <f t="shared" ref="G157:G168" si="62">H157+I157</f>
        <v>0</v>
      </c>
      <c r="H157" s="85">
        <f>H158+H159+H160+H161+H162+H163</f>
        <v>0</v>
      </c>
      <c r="I157" s="85">
        <f>I158+I159+I160+I161+I162+I163</f>
        <v>0</v>
      </c>
      <c r="J157" s="85">
        <f t="shared" ref="J157:J168" si="63">K157+L157</f>
        <v>0</v>
      </c>
      <c r="K157" s="85">
        <f>K158+K159+K160+K161+K162+K163</f>
        <v>0</v>
      </c>
      <c r="L157" s="85">
        <f>L158+L159+L160+L161+L162+L163</f>
        <v>0</v>
      </c>
      <c r="M157" s="85">
        <f t="shared" ref="M157:M168" si="64">N157+O157</f>
        <v>0</v>
      </c>
      <c r="N157" s="85">
        <f>N158+N159+N160+N161+N162+N163</f>
        <v>0</v>
      </c>
      <c r="O157" s="85">
        <f>O158+O159+O160+O161+O162+O163</f>
        <v>0</v>
      </c>
    </row>
    <row r="158" spans="1:15" ht="108">
      <c r="A158" s="173"/>
      <c r="B158" s="173"/>
      <c r="C158" s="84" t="s">
        <v>617</v>
      </c>
      <c r="D158" s="85">
        <f t="shared" si="61"/>
        <v>0</v>
      </c>
      <c r="E158" s="85"/>
      <c r="F158" s="85"/>
      <c r="G158" s="85">
        <f t="shared" si="62"/>
        <v>0</v>
      </c>
      <c r="H158" s="85"/>
      <c r="I158" s="85"/>
      <c r="J158" s="85">
        <f t="shared" si="63"/>
        <v>0</v>
      </c>
      <c r="K158" s="85"/>
      <c r="L158" s="85"/>
      <c r="M158" s="85">
        <f t="shared" si="64"/>
        <v>0</v>
      </c>
      <c r="N158" s="85"/>
      <c r="O158" s="85"/>
    </row>
    <row r="159" spans="1:15" ht="126">
      <c r="A159" s="173"/>
      <c r="B159" s="173"/>
      <c r="C159" s="84" t="s">
        <v>618</v>
      </c>
      <c r="D159" s="85">
        <f t="shared" si="61"/>
        <v>0</v>
      </c>
      <c r="E159" s="85"/>
      <c r="F159" s="85"/>
      <c r="G159" s="85">
        <f t="shared" si="62"/>
        <v>0</v>
      </c>
      <c r="H159" s="85"/>
      <c r="I159" s="85"/>
      <c r="J159" s="85">
        <f t="shared" si="63"/>
        <v>0</v>
      </c>
      <c r="K159" s="85"/>
      <c r="L159" s="85"/>
      <c r="M159" s="85">
        <f t="shared" si="64"/>
        <v>0</v>
      </c>
      <c r="N159" s="85"/>
      <c r="O159" s="85"/>
    </row>
    <row r="160" spans="1:15" ht="108">
      <c r="A160" s="173"/>
      <c r="B160" s="173"/>
      <c r="C160" s="84" t="s">
        <v>619</v>
      </c>
      <c r="D160" s="85">
        <f t="shared" si="61"/>
        <v>0</v>
      </c>
      <c r="E160" s="85"/>
      <c r="F160" s="85"/>
      <c r="G160" s="85">
        <f t="shared" si="62"/>
        <v>0</v>
      </c>
      <c r="H160" s="85"/>
      <c r="I160" s="85"/>
      <c r="J160" s="85">
        <f t="shared" si="63"/>
        <v>0</v>
      </c>
      <c r="K160" s="85"/>
      <c r="L160" s="85"/>
      <c r="M160" s="85">
        <f t="shared" si="64"/>
        <v>0</v>
      </c>
      <c r="N160" s="85"/>
      <c r="O160" s="85"/>
    </row>
    <row r="161" spans="1:15" ht="126">
      <c r="A161" s="173"/>
      <c r="B161" s="173"/>
      <c r="C161" s="84" t="s">
        <v>620</v>
      </c>
      <c r="D161" s="85">
        <f t="shared" si="61"/>
        <v>0</v>
      </c>
      <c r="E161" s="85"/>
      <c r="F161" s="85"/>
      <c r="G161" s="85">
        <f t="shared" si="62"/>
        <v>0</v>
      </c>
      <c r="H161" s="85"/>
      <c r="I161" s="85"/>
      <c r="J161" s="85">
        <f t="shared" si="63"/>
        <v>0</v>
      </c>
      <c r="K161" s="85"/>
      <c r="L161" s="85"/>
      <c r="M161" s="85">
        <f t="shared" si="64"/>
        <v>0</v>
      </c>
      <c r="N161" s="85"/>
      <c r="O161" s="85"/>
    </row>
    <row r="162" spans="1:15" ht="108">
      <c r="A162" s="173"/>
      <c r="B162" s="173"/>
      <c r="C162" s="84" t="s">
        <v>621</v>
      </c>
      <c r="D162" s="85">
        <f t="shared" si="61"/>
        <v>0</v>
      </c>
      <c r="E162" s="85"/>
      <c r="F162" s="85"/>
      <c r="G162" s="85">
        <f t="shared" si="62"/>
        <v>0</v>
      </c>
      <c r="H162" s="85"/>
      <c r="I162" s="85"/>
      <c r="J162" s="85">
        <f t="shared" si="63"/>
        <v>0</v>
      </c>
      <c r="K162" s="85"/>
      <c r="L162" s="85"/>
      <c r="M162" s="85">
        <f t="shared" si="64"/>
        <v>0</v>
      </c>
      <c r="N162" s="85"/>
      <c r="O162" s="85"/>
    </row>
    <row r="163" spans="1:15" ht="126">
      <c r="A163" s="173"/>
      <c r="B163" s="173"/>
      <c r="C163" s="84" t="s">
        <v>622</v>
      </c>
      <c r="D163" s="85">
        <f t="shared" si="61"/>
        <v>0</v>
      </c>
      <c r="E163" s="85"/>
      <c r="F163" s="85"/>
      <c r="G163" s="85">
        <f t="shared" si="62"/>
        <v>0</v>
      </c>
      <c r="H163" s="85"/>
      <c r="I163" s="85"/>
      <c r="J163" s="85">
        <f t="shared" si="63"/>
        <v>0</v>
      </c>
      <c r="K163" s="85"/>
      <c r="L163" s="85"/>
      <c r="M163" s="85">
        <f t="shared" si="64"/>
        <v>0</v>
      </c>
      <c r="N163" s="85"/>
      <c r="O163" s="85"/>
    </row>
    <row r="164" spans="1:15" ht="180">
      <c r="A164" s="173"/>
      <c r="B164" s="173"/>
      <c r="C164" s="84" t="s">
        <v>623</v>
      </c>
      <c r="D164" s="85">
        <f t="shared" si="61"/>
        <v>0</v>
      </c>
      <c r="E164" s="85"/>
      <c r="F164" s="85"/>
      <c r="G164" s="85">
        <f t="shared" si="62"/>
        <v>0</v>
      </c>
      <c r="H164" s="85"/>
      <c r="I164" s="85"/>
      <c r="J164" s="85">
        <f t="shared" si="63"/>
        <v>0</v>
      </c>
      <c r="K164" s="85"/>
      <c r="L164" s="85"/>
      <c r="M164" s="85">
        <f t="shared" si="64"/>
        <v>0</v>
      </c>
      <c r="N164" s="85"/>
      <c r="O164" s="85"/>
    </row>
    <row r="165" spans="1:15" ht="18">
      <c r="A165" s="173"/>
      <c r="B165" s="173"/>
      <c r="C165" s="84" t="s">
        <v>624</v>
      </c>
      <c r="D165" s="85">
        <f t="shared" si="61"/>
        <v>0</v>
      </c>
      <c r="E165" s="85"/>
      <c r="F165" s="85"/>
      <c r="G165" s="85">
        <f t="shared" si="62"/>
        <v>0</v>
      </c>
      <c r="H165" s="85"/>
      <c r="I165" s="85"/>
      <c r="J165" s="85">
        <f t="shared" si="63"/>
        <v>0</v>
      </c>
      <c r="K165" s="85"/>
      <c r="L165" s="85"/>
      <c r="M165" s="85">
        <f t="shared" si="64"/>
        <v>0</v>
      </c>
      <c r="N165" s="85"/>
      <c r="O165" s="85"/>
    </row>
    <row r="166" spans="1:15" ht="18">
      <c r="A166" s="173"/>
      <c r="B166" s="173"/>
      <c r="C166" s="84" t="s">
        <v>625</v>
      </c>
      <c r="D166" s="85">
        <f t="shared" si="61"/>
        <v>67000</v>
      </c>
      <c r="E166" s="85">
        <v>56950</v>
      </c>
      <c r="F166" s="85">
        <v>10050</v>
      </c>
      <c r="G166" s="85">
        <f t="shared" si="62"/>
        <v>67000</v>
      </c>
      <c r="H166" s="85">
        <v>56950</v>
      </c>
      <c r="I166" s="85">
        <v>10050</v>
      </c>
      <c r="J166" s="85">
        <f t="shared" si="63"/>
        <v>67000</v>
      </c>
      <c r="K166" s="85">
        <v>56950</v>
      </c>
      <c r="L166" s="85">
        <v>10050</v>
      </c>
      <c r="M166" s="85">
        <f t="shared" si="64"/>
        <v>58112.3</v>
      </c>
      <c r="N166" s="85">
        <v>56950</v>
      </c>
      <c r="O166" s="85">
        <v>1162.3</v>
      </c>
    </row>
    <row r="167" spans="1:15" ht="12.75" customHeight="1">
      <c r="A167" s="173" t="s">
        <v>392</v>
      </c>
      <c r="B167" s="173" t="s">
        <v>228</v>
      </c>
      <c r="C167" s="84" t="s">
        <v>613</v>
      </c>
      <c r="D167" s="85">
        <f t="shared" si="61"/>
        <v>3400</v>
      </c>
      <c r="E167" s="85">
        <f>E168+E178+E179</f>
        <v>0</v>
      </c>
      <c r="F167" s="85">
        <f>F168+F178+F179</f>
        <v>3400</v>
      </c>
      <c r="G167" s="85">
        <f t="shared" si="62"/>
        <v>3400</v>
      </c>
      <c r="H167" s="85">
        <f>H168+H178+H179</f>
        <v>0</v>
      </c>
      <c r="I167" s="85">
        <f>I168+I178+I179</f>
        <v>3400</v>
      </c>
      <c r="J167" s="85">
        <f t="shared" si="63"/>
        <v>3400</v>
      </c>
      <c r="K167" s="85">
        <f>K168+K178+K179</f>
        <v>0</v>
      </c>
      <c r="L167" s="85">
        <f>L168+L178+L179</f>
        <v>3400</v>
      </c>
      <c r="M167" s="85">
        <f t="shared" si="64"/>
        <v>1444.9</v>
      </c>
      <c r="N167" s="85">
        <f>N168+N178+N179</f>
        <v>0</v>
      </c>
      <c r="O167" s="85">
        <f>O168+O178+O179</f>
        <v>1444.9</v>
      </c>
    </row>
    <row r="168" spans="1:15" ht="54">
      <c r="A168" s="173"/>
      <c r="B168" s="173"/>
      <c r="C168" s="84" t="s">
        <v>614</v>
      </c>
      <c r="D168" s="85">
        <f t="shared" si="61"/>
        <v>0</v>
      </c>
      <c r="E168" s="85">
        <f>E170+E177</f>
        <v>0</v>
      </c>
      <c r="F168" s="85">
        <f>F170+F177</f>
        <v>0</v>
      </c>
      <c r="G168" s="85">
        <f t="shared" si="62"/>
        <v>0</v>
      </c>
      <c r="H168" s="85">
        <f>H170+H177</f>
        <v>0</v>
      </c>
      <c r="I168" s="85">
        <f>I170+I177</f>
        <v>0</v>
      </c>
      <c r="J168" s="85">
        <f t="shared" si="63"/>
        <v>0</v>
      </c>
      <c r="K168" s="85">
        <f>K170+K177</f>
        <v>0</v>
      </c>
      <c r="L168" s="85">
        <f>L170+L177</f>
        <v>0</v>
      </c>
      <c r="M168" s="85">
        <f t="shared" si="64"/>
        <v>0</v>
      </c>
      <c r="N168" s="85">
        <f>N170+N177</f>
        <v>0</v>
      </c>
      <c r="O168" s="85">
        <f>O170+O177</f>
        <v>0</v>
      </c>
    </row>
    <row r="169" spans="1:15" ht="18">
      <c r="A169" s="173"/>
      <c r="B169" s="173"/>
      <c r="C169" s="84" t="s">
        <v>615</v>
      </c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</row>
    <row r="170" spans="1:15" ht="162">
      <c r="A170" s="173"/>
      <c r="B170" s="173"/>
      <c r="C170" s="84" t="s">
        <v>616</v>
      </c>
      <c r="D170" s="85">
        <f t="shared" ref="D170:D181" si="65">E170+F170</f>
        <v>0</v>
      </c>
      <c r="E170" s="85">
        <f>E171+E172+E173+E174+E175+E176</f>
        <v>0</v>
      </c>
      <c r="F170" s="85">
        <f>F171+F172+F173+F174+F175+F176</f>
        <v>0</v>
      </c>
      <c r="G170" s="85">
        <f t="shared" ref="G170:G181" si="66">H170+I170</f>
        <v>0</v>
      </c>
      <c r="H170" s="85">
        <f>H171+H172+H173+H174+H175+H176</f>
        <v>0</v>
      </c>
      <c r="I170" s="85">
        <f>I171+I172+I173+I174+I175+I176</f>
        <v>0</v>
      </c>
      <c r="J170" s="85">
        <f t="shared" ref="J170:J181" si="67">K170+L170</f>
        <v>0</v>
      </c>
      <c r="K170" s="85">
        <f>K171+K172+K173+K174+K175+K176</f>
        <v>0</v>
      </c>
      <c r="L170" s="85">
        <f>L171+L172+L173+L174+L175+L176</f>
        <v>0</v>
      </c>
      <c r="M170" s="85">
        <f t="shared" ref="M170:M181" si="68">N170+O170</f>
        <v>0</v>
      </c>
      <c r="N170" s="85">
        <f>N171+N172+N173+N174+N175+N176</f>
        <v>0</v>
      </c>
      <c r="O170" s="85">
        <f>O171+O172+O173+O174+O175+O176</f>
        <v>0</v>
      </c>
    </row>
    <row r="171" spans="1:15" ht="108">
      <c r="A171" s="173"/>
      <c r="B171" s="173"/>
      <c r="C171" s="84" t="s">
        <v>617</v>
      </c>
      <c r="D171" s="85">
        <f t="shared" si="65"/>
        <v>0</v>
      </c>
      <c r="E171" s="85"/>
      <c r="F171" s="85"/>
      <c r="G171" s="85">
        <f t="shared" si="66"/>
        <v>0</v>
      </c>
      <c r="H171" s="85"/>
      <c r="I171" s="85"/>
      <c r="J171" s="85">
        <f t="shared" si="67"/>
        <v>0</v>
      </c>
      <c r="K171" s="85"/>
      <c r="L171" s="85"/>
      <c r="M171" s="85">
        <f t="shared" si="68"/>
        <v>0</v>
      </c>
      <c r="N171" s="85"/>
      <c r="O171" s="85"/>
    </row>
    <row r="172" spans="1:15" ht="126">
      <c r="A172" s="173"/>
      <c r="B172" s="173"/>
      <c r="C172" s="84" t="s">
        <v>618</v>
      </c>
      <c r="D172" s="85">
        <f t="shared" si="65"/>
        <v>0</v>
      </c>
      <c r="E172" s="85"/>
      <c r="F172" s="85"/>
      <c r="G172" s="85">
        <f t="shared" si="66"/>
        <v>0</v>
      </c>
      <c r="H172" s="85"/>
      <c r="I172" s="85"/>
      <c r="J172" s="85">
        <f t="shared" si="67"/>
        <v>0</v>
      </c>
      <c r="K172" s="85"/>
      <c r="L172" s="85"/>
      <c r="M172" s="85">
        <f t="shared" si="68"/>
        <v>0</v>
      </c>
      <c r="N172" s="85"/>
      <c r="O172" s="85"/>
    </row>
    <row r="173" spans="1:15" ht="108">
      <c r="A173" s="173"/>
      <c r="B173" s="173"/>
      <c r="C173" s="84" t="s">
        <v>619</v>
      </c>
      <c r="D173" s="85">
        <f t="shared" si="65"/>
        <v>0</v>
      </c>
      <c r="E173" s="85"/>
      <c r="F173" s="85"/>
      <c r="G173" s="85">
        <f t="shared" si="66"/>
        <v>0</v>
      </c>
      <c r="H173" s="85"/>
      <c r="I173" s="85"/>
      <c r="J173" s="85">
        <f t="shared" si="67"/>
        <v>0</v>
      </c>
      <c r="K173" s="85"/>
      <c r="L173" s="85"/>
      <c r="M173" s="85">
        <f t="shared" si="68"/>
        <v>0</v>
      </c>
      <c r="N173" s="85"/>
      <c r="O173" s="85"/>
    </row>
    <row r="174" spans="1:15" ht="126">
      <c r="A174" s="173"/>
      <c r="B174" s="173"/>
      <c r="C174" s="84" t="s">
        <v>620</v>
      </c>
      <c r="D174" s="85">
        <f t="shared" si="65"/>
        <v>0</v>
      </c>
      <c r="E174" s="85"/>
      <c r="F174" s="85"/>
      <c r="G174" s="85">
        <f t="shared" si="66"/>
        <v>0</v>
      </c>
      <c r="H174" s="85"/>
      <c r="I174" s="85"/>
      <c r="J174" s="85">
        <f t="shared" si="67"/>
        <v>0</v>
      </c>
      <c r="K174" s="85"/>
      <c r="L174" s="85"/>
      <c r="M174" s="85">
        <f t="shared" si="68"/>
        <v>0</v>
      </c>
      <c r="N174" s="85"/>
      <c r="O174" s="85"/>
    </row>
    <row r="175" spans="1:15" ht="108">
      <c r="A175" s="173"/>
      <c r="B175" s="173"/>
      <c r="C175" s="84" t="s">
        <v>621</v>
      </c>
      <c r="D175" s="85">
        <f t="shared" si="65"/>
        <v>0</v>
      </c>
      <c r="E175" s="85"/>
      <c r="F175" s="85"/>
      <c r="G175" s="85">
        <f t="shared" si="66"/>
        <v>0</v>
      </c>
      <c r="H175" s="85"/>
      <c r="I175" s="85"/>
      <c r="J175" s="85">
        <f t="shared" si="67"/>
        <v>0</v>
      </c>
      <c r="K175" s="85"/>
      <c r="L175" s="85"/>
      <c r="M175" s="85">
        <f t="shared" si="68"/>
        <v>0</v>
      </c>
      <c r="N175" s="85"/>
      <c r="O175" s="85"/>
    </row>
    <row r="176" spans="1:15" ht="126">
      <c r="A176" s="173"/>
      <c r="B176" s="173"/>
      <c r="C176" s="84" t="s">
        <v>622</v>
      </c>
      <c r="D176" s="85">
        <f t="shared" si="65"/>
        <v>0</v>
      </c>
      <c r="E176" s="85"/>
      <c r="F176" s="85"/>
      <c r="G176" s="85">
        <f t="shared" si="66"/>
        <v>0</v>
      </c>
      <c r="H176" s="85"/>
      <c r="I176" s="85"/>
      <c r="J176" s="85">
        <f t="shared" si="67"/>
        <v>0</v>
      </c>
      <c r="K176" s="85"/>
      <c r="L176" s="85"/>
      <c r="M176" s="85">
        <f t="shared" si="68"/>
        <v>0</v>
      </c>
      <c r="N176" s="85"/>
      <c r="O176" s="85"/>
    </row>
    <row r="177" spans="1:15" ht="180">
      <c r="A177" s="173"/>
      <c r="B177" s="173"/>
      <c r="C177" s="84" t="s">
        <v>623</v>
      </c>
      <c r="D177" s="85">
        <f t="shared" si="65"/>
        <v>0</v>
      </c>
      <c r="E177" s="85"/>
      <c r="F177" s="85"/>
      <c r="G177" s="85">
        <f t="shared" si="66"/>
        <v>0</v>
      </c>
      <c r="H177" s="85"/>
      <c r="I177" s="85"/>
      <c r="J177" s="85">
        <f t="shared" si="67"/>
        <v>0</v>
      </c>
      <c r="K177" s="85"/>
      <c r="L177" s="85"/>
      <c r="M177" s="85">
        <f t="shared" si="68"/>
        <v>0</v>
      </c>
      <c r="N177" s="85"/>
      <c r="O177" s="85"/>
    </row>
    <row r="178" spans="1:15" ht="18">
      <c r="A178" s="173"/>
      <c r="B178" s="173"/>
      <c r="C178" s="84" t="s">
        <v>624</v>
      </c>
      <c r="D178" s="85">
        <f t="shared" si="65"/>
        <v>0</v>
      </c>
      <c r="E178" s="85"/>
      <c r="F178" s="85"/>
      <c r="G178" s="85">
        <f t="shared" si="66"/>
        <v>0</v>
      </c>
      <c r="H178" s="85"/>
      <c r="I178" s="85"/>
      <c r="J178" s="85">
        <f t="shared" si="67"/>
        <v>0</v>
      </c>
      <c r="K178" s="85"/>
      <c r="L178" s="85"/>
      <c r="M178" s="85">
        <f t="shared" si="68"/>
        <v>0</v>
      </c>
      <c r="N178" s="85"/>
      <c r="O178" s="85"/>
    </row>
    <row r="179" spans="1:15" ht="18">
      <c r="A179" s="173"/>
      <c r="B179" s="173"/>
      <c r="C179" s="84" t="s">
        <v>625</v>
      </c>
      <c r="D179" s="85">
        <f t="shared" si="65"/>
        <v>3400</v>
      </c>
      <c r="E179" s="85">
        <v>0</v>
      </c>
      <c r="F179" s="85">
        <v>3400</v>
      </c>
      <c r="G179" s="85">
        <f t="shared" si="66"/>
        <v>3400</v>
      </c>
      <c r="H179" s="85">
        <v>0</v>
      </c>
      <c r="I179" s="85">
        <v>3400</v>
      </c>
      <c r="J179" s="85">
        <f t="shared" si="67"/>
        <v>3400</v>
      </c>
      <c r="K179" s="85">
        <v>0</v>
      </c>
      <c r="L179" s="85">
        <v>3400</v>
      </c>
      <c r="M179" s="85">
        <f t="shared" si="68"/>
        <v>1444.9</v>
      </c>
      <c r="N179" s="85">
        <v>0</v>
      </c>
      <c r="O179" s="85">
        <v>1444.9</v>
      </c>
    </row>
    <row r="180" spans="1:15" ht="12.75" customHeight="1">
      <c r="A180" s="173" t="s">
        <v>399</v>
      </c>
      <c r="B180" s="173" t="s">
        <v>231</v>
      </c>
      <c r="C180" s="84" t="s">
        <v>613</v>
      </c>
      <c r="D180" s="85">
        <f t="shared" si="65"/>
        <v>1402</v>
      </c>
      <c r="E180" s="85">
        <f>E181+E191+E192</f>
        <v>1300</v>
      </c>
      <c r="F180" s="85">
        <f>F181+F191+F192</f>
        <v>102</v>
      </c>
      <c r="G180" s="85">
        <f t="shared" si="66"/>
        <v>1402</v>
      </c>
      <c r="H180" s="85">
        <f>H181+H191+H192</f>
        <v>1300</v>
      </c>
      <c r="I180" s="85">
        <f>I181+I191+I192</f>
        <v>102</v>
      </c>
      <c r="J180" s="85">
        <f t="shared" si="67"/>
        <v>1402</v>
      </c>
      <c r="K180" s="85">
        <f>K181+K191+K192</f>
        <v>1300</v>
      </c>
      <c r="L180" s="85">
        <f>L181+L191+L192</f>
        <v>102</v>
      </c>
      <c r="M180" s="85">
        <f t="shared" si="68"/>
        <v>1402</v>
      </c>
      <c r="N180" s="85">
        <f>N181+N191+N192</f>
        <v>1300</v>
      </c>
      <c r="O180" s="85">
        <f>O181+O191+O192</f>
        <v>102</v>
      </c>
    </row>
    <row r="181" spans="1:15" ht="54">
      <c r="A181" s="173"/>
      <c r="B181" s="173"/>
      <c r="C181" s="84" t="s">
        <v>614</v>
      </c>
      <c r="D181" s="85">
        <f t="shared" si="65"/>
        <v>0</v>
      </c>
      <c r="E181" s="85">
        <f>E183+E190</f>
        <v>0</v>
      </c>
      <c r="F181" s="85">
        <f>F183+F190</f>
        <v>0</v>
      </c>
      <c r="G181" s="85">
        <f t="shared" si="66"/>
        <v>0</v>
      </c>
      <c r="H181" s="85">
        <f>H183+H190</f>
        <v>0</v>
      </c>
      <c r="I181" s="85">
        <f>I183+I190</f>
        <v>0</v>
      </c>
      <c r="J181" s="85">
        <f t="shared" si="67"/>
        <v>0</v>
      </c>
      <c r="K181" s="85">
        <f>K183+K190</f>
        <v>0</v>
      </c>
      <c r="L181" s="85">
        <f>L183+L190</f>
        <v>0</v>
      </c>
      <c r="M181" s="85">
        <f t="shared" si="68"/>
        <v>0</v>
      </c>
      <c r="N181" s="85">
        <f>N183+N190</f>
        <v>0</v>
      </c>
      <c r="O181" s="85">
        <f>O183+O190</f>
        <v>0</v>
      </c>
    </row>
    <row r="182" spans="1:15" ht="18">
      <c r="A182" s="173"/>
      <c r="B182" s="173"/>
      <c r="C182" s="84" t="s">
        <v>615</v>
      </c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</row>
    <row r="183" spans="1:15" ht="162">
      <c r="A183" s="173"/>
      <c r="B183" s="173"/>
      <c r="C183" s="84" t="s">
        <v>616</v>
      </c>
      <c r="D183" s="85">
        <f t="shared" ref="D183:D194" si="69">E183+F183</f>
        <v>0</v>
      </c>
      <c r="E183" s="85">
        <f>E184+E185+E186+E187+E188+E189</f>
        <v>0</v>
      </c>
      <c r="F183" s="85">
        <f>F184+F185+F186+F187+F188+F189</f>
        <v>0</v>
      </c>
      <c r="G183" s="85">
        <f t="shared" ref="G183:G194" si="70">H183+I183</f>
        <v>0</v>
      </c>
      <c r="H183" s="85">
        <f>H184+H185+H186+H187+H188+H189</f>
        <v>0</v>
      </c>
      <c r="I183" s="85">
        <f>I184+I185+I186+I187+I188+I189</f>
        <v>0</v>
      </c>
      <c r="J183" s="85">
        <f t="shared" ref="J183:J194" si="71">K183+L183</f>
        <v>0</v>
      </c>
      <c r="K183" s="85">
        <f>K184+K185+K186+K187+K188+K189</f>
        <v>0</v>
      </c>
      <c r="L183" s="85">
        <f>L184+L185+L186+L187+L188+L189</f>
        <v>0</v>
      </c>
      <c r="M183" s="85">
        <f t="shared" ref="M183:M194" si="72">N183+O183</f>
        <v>0</v>
      </c>
      <c r="N183" s="85">
        <f>N184+N185+N186+N187+N188+N189</f>
        <v>0</v>
      </c>
      <c r="O183" s="85">
        <f>O184+O185+O186+O187+O188+O189</f>
        <v>0</v>
      </c>
    </row>
    <row r="184" spans="1:15" ht="108">
      <c r="A184" s="173"/>
      <c r="B184" s="173"/>
      <c r="C184" s="84" t="s">
        <v>617</v>
      </c>
      <c r="D184" s="85">
        <f t="shared" si="69"/>
        <v>0</v>
      </c>
      <c r="E184" s="85"/>
      <c r="F184" s="85"/>
      <c r="G184" s="85">
        <f t="shared" si="70"/>
        <v>0</v>
      </c>
      <c r="H184" s="85"/>
      <c r="I184" s="85"/>
      <c r="J184" s="85">
        <f t="shared" si="71"/>
        <v>0</v>
      </c>
      <c r="K184" s="85"/>
      <c r="L184" s="85"/>
      <c r="M184" s="85">
        <f t="shared" si="72"/>
        <v>0</v>
      </c>
      <c r="N184" s="85"/>
      <c r="O184" s="85"/>
    </row>
    <row r="185" spans="1:15" ht="126">
      <c r="A185" s="173"/>
      <c r="B185" s="173"/>
      <c r="C185" s="84" t="s">
        <v>618</v>
      </c>
      <c r="D185" s="85">
        <f t="shared" si="69"/>
        <v>0</v>
      </c>
      <c r="E185" s="85"/>
      <c r="F185" s="85"/>
      <c r="G185" s="85">
        <f t="shared" si="70"/>
        <v>0</v>
      </c>
      <c r="H185" s="85"/>
      <c r="I185" s="85"/>
      <c r="J185" s="85">
        <f t="shared" si="71"/>
        <v>0</v>
      </c>
      <c r="K185" s="85"/>
      <c r="L185" s="85"/>
      <c r="M185" s="85">
        <f t="shared" si="72"/>
        <v>0</v>
      </c>
      <c r="N185" s="85"/>
      <c r="O185" s="85"/>
    </row>
    <row r="186" spans="1:15" ht="108">
      <c r="A186" s="173"/>
      <c r="B186" s="173"/>
      <c r="C186" s="84" t="s">
        <v>619</v>
      </c>
      <c r="D186" s="85">
        <f t="shared" si="69"/>
        <v>0</v>
      </c>
      <c r="E186" s="85"/>
      <c r="F186" s="85"/>
      <c r="G186" s="85">
        <f t="shared" si="70"/>
        <v>0</v>
      </c>
      <c r="H186" s="85"/>
      <c r="I186" s="85"/>
      <c r="J186" s="85">
        <f t="shared" si="71"/>
        <v>0</v>
      </c>
      <c r="K186" s="85"/>
      <c r="L186" s="85"/>
      <c r="M186" s="85">
        <f t="shared" si="72"/>
        <v>0</v>
      </c>
      <c r="N186" s="85"/>
      <c r="O186" s="85"/>
    </row>
    <row r="187" spans="1:15" ht="126">
      <c r="A187" s="173"/>
      <c r="B187" s="173"/>
      <c r="C187" s="84" t="s">
        <v>620</v>
      </c>
      <c r="D187" s="85">
        <f t="shared" si="69"/>
        <v>0</v>
      </c>
      <c r="E187" s="85"/>
      <c r="F187" s="85"/>
      <c r="G187" s="85">
        <f t="shared" si="70"/>
        <v>0</v>
      </c>
      <c r="H187" s="85"/>
      <c r="I187" s="85"/>
      <c r="J187" s="85">
        <f t="shared" si="71"/>
        <v>0</v>
      </c>
      <c r="K187" s="85"/>
      <c r="L187" s="85"/>
      <c r="M187" s="85">
        <f t="shared" si="72"/>
        <v>0</v>
      </c>
      <c r="N187" s="85"/>
      <c r="O187" s="85"/>
    </row>
    <row r="188" spans="1:15" ht="108">
      <c r="A188" s="173"/>
      <c r="B188" s="173"/>
      <c r="C188" s="84" t="s">
        <v>621</v>
      </c>
      <c r="D188" s="85">
        <f t="shared" si="69"/>
        <v>0</v>
      </c>
      <c r="E188" s="85"/>
      <c r="F188" s="85"/>
      <c r="G188" s="85">
        <f t="shared" si="70"/>
        <v>0</v>
      </c>
      <c r="H188" s="85"/>
      <c r="I188" s="85"/>
      <c r="J188" s="85">
        <f t="shared" si="71"/>
        <v>0</v>
      </c>
      <c r="K188" s="85"/>
      <c r="L188" s="85"/>
      <c r="M188" s="85">
        <f t="shared" si="72"/>
        <v>0</v>
      </c>
      <c r="N188" s="85"/>
      <c r="O188" s="85"/>
    </row>
    <row r="189" spans="1:15" ht="126">
      <c r="A189" s="173"/>
      <c r="B189" s="173"/>
      <c r="C189" s="84" t="s">
        <v>622</v>
      </c>
      <c r="D189" s="85">
        <f t="shared" si="69"/>
        <v>0</v>
      </c>
      <c r="E189" s="85"/>
      <c r="F189" s="85"/>
      <c r="G189" s="85">
        <f t="shared" si="70"/>
        <v>0</v>
      </c>
      <c r="H189" s="85"/>
      <c r="I189" s="85"/>
      <c r="J189" s="85">
        <f t="shared" si="71"/>
        <v>0</v>
      </c>
      <c r="K189" s="85"/>
      <c r="L189" s="85"/>
      <c r="M189" s="85">
        <f t="shared" si="72"/>
        <v>0</v>
      </c>
      <c r="N189" s="85"/>
      <c r="O189" s="85"/>
    </row>
    <row r="190" spans="1:15" ht="180">
      <c r="A190" s="173"/>
      <c r="B190" s="173"/>
      <c r="C190" s="84" t="s">
        <v>623</v>
      </c>
      <c r="D190" s="85">
        <f t="shared" si="69"/>
        <v>0</v>
      </c>
      <c r="E190" s="85"/>
      <c r="F190" s="85"/>
      <c r="G190" s="85">
        <f t="shared" si="70"/>
        <v>0</v>
      </c>
      <c r="H190" s="85"/>
      <c r="I190" s="85"/>
      <c r="J190" s="85">
        <f t="shared" si="71"/>
        <v>0</v>
      </c>
      <c r="K190" s="85"/>
      <c r="L190" s="85"/>
      <c r="M190" s="85">
        <f t="shared" si="72"/>
        <v>0</v>
      </c>
      <c r="N190" s="85"/>
      <c r="O190" s="85"/>
    </row>
    <row r="191" spans="1:15" ht="18">
      <c r="A191" s="173"/>
      <c r="B191" s="173"/>
      <c r="C191" s="84" t="s">
        <v>624</v>
      </c>
      <c r="D191" s="85">
        <f t="shared" si="69"/>
        <v>0</v>
      </c>
      <c r="E191" s="85"/>
      <c r="F191" s="85"/>
      <c r="G191" s="85">
        <f t="shared" si="70"/>
        <v>0</v>
      </c>
      <c r="H191" s="85"/>
      <c r="I191" s="85"/>
      <c r="J191" s="85">
        <f t="shared" si="71"/>
        <v>0</v>
      </c>
      <c r="K191" s="85"/>
      <c r="L191" s="85"/>
      <c r="M191" s="85">
        <f t="shared" si="72"/>
        <v>0</v>
      </c>
      <c r="N191" s="85"/>
      <c r="O191" s="85"/>
    </row>
    <row r="192" spans="1:15" ht="18">
      <c r="A192" s="173"/>
      <c r="B192" s="173"/>
      <c r="C192" s="84" t="s">
        <v>625</v>
      </c>
      <c r="D192" s="85">
        <f t="shared" si="69"/>
        <v>1402</v>
      </c>
      <c r="E192" s="85">
        <v>1300</v>
      </c>
      <c r="F192" s="85">
        <v>102</v>
      </c>
      <c r="G192" s="85">
        <f t="shared" si="70"/>
        <v>1402</v>
      </c>
      <c r="H192" s="85">
        <v>1300</v>
      </c>
      <c r="I192" s="85">
        <v>102</v>
      </c>
      <c r="J192" s="85">
        <f t="shared" si="71"/>
        <v>1402</v>
      </c>
      <c r="K192" s="85">
        <v>1300</v>
      </c>
      <c r="L192" s="85">
        <v>102</v>
      </c>
      <c r="M192" s="85">
        <f t="shared" si="72"/>
        <v>1402</v>
      </c>
      <c r="N192" s="85">
        <v>1300</v>
      </c>
      <c r="O192" s="85">
        <v>102</v>
      </c>
    </row>
    <row r="193" spans="1:15" ht="12.75" customHeight="1">
      <c r="A193" s="171" t="s">
        <v>232</v>
      </c>
      <c r="B193" s="171" t="s">
        <v>65</v>
      </c>
      <c r="C193" s="81" t="s">
        <v>613</v>
      </c>
      <c r="D193" s="80">
        <f t="shared" si="69"/>
        <v>288524.79999999999</v>
      </c>
      <c r="E193" s="80">
        <f>E194+E204+E205</f>
        <v>0</v>
      </c>
      <c r="F193" s="80">
        <f>F194+F204+F205</f>
        <v>288524.79999999999</v>
      </c>
      <c r="G193" s="80">
        <f t="shared" si="70"/>
        <v>288524.79999999999</v>
      </c>
      <c r="H193" s="80">
        <f>H194+H204+H205</f>
        <v>0</v>
      </c>
      <c r="I193" s="80">
        <f>I194+I204+I205</f>
        <v>288524.79999999999</v>
      </c>
      <c r="J193" s="80">
        <f t="shared" si="71"/>
        <v>288524.79999999999</v>
      </c>
      <c r="K193" s="80">
        <f>K194+K204+K205</f>
        <v>0</v>
      </c>
      <c r="L193" s="80">
        <f>L194+L204+L205</f>
        <v>288524.79999999999</v>
      </c>
      <c r="M193" s="80">
        <f t="shared" si="72"/>
        <v>287970.28999999998</v>
      </c>
      <c r="N193" s="80">
        <f>N194+N204+N205</f>
        <v>0</v>
      </c>
      <c r="O193" s="80">
        <f>O194+O204+O205</f>
        <v>287970.28999999998</v>
      </c>
    </row>
    <row r="194" spans="1:15" ht="52.2">
      <c r="A194" s="171"/>
      <c r="B194" s="171"/>
      <c r="C194" s="81" t="s">
        <v>614</v>
      </c>
      <c r="D194" s="80">
        <f t="shared" si="69"/>
        <v>0</v>
      </c>
      <c r="E194" s="80">
        <f>E196+E203</f>
        <v>0</v>
      </c>
      <c r="F194" s="80">
        <f>F196+F203</f>
        <v>0</v>
      </c>
      <c r="G194" s="80">
        <f t="shared" si="70"/>
        <v>0</v>
      </c>
      <c r="H194" s="80">
        <f>H196+H203</f>
        <v>0</v>
      </c>
      <c r="I194" s="80">
        <f>I196+I203</f>
        <v>0</v>
      </c>
      <c r="J194" s="80">
        <f t="shared" si="71"/>
        <v>0</v>
      </c>
      <c r="K194" s="80">
        <f>K196+K203</f>
        <v>0</v>
      </c>
      <c r="L194" s="80">
        <f>L196+L203</f>
        <v>0</v>
      </c>
      <c r="M194" s="80">
        <f t="shared" si="72"/>
        <v>0</v>
      </c>
      <c r="N194" s="80">
        <f>N196+N203</f>
        <v>0</v>
      </c>
      <c r="O194" s="80">
        <f>O196+O203</f>
        <v>0</v>
      </c>
    </row>
    <row r="195" spans="1:15" ht="17.399999999999999">
      <c r="A195" s="171"/>
      <c r="B195" s="171"/>
      <c r="C195" s="81" t="s">
        <v>615</v>
      </c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</row>
    <row r="196" spans="1:15" ht="121.8">
      <c r="A196" s="171"/>
      <c r="B196" s="171"/>
      <c r="C196" s="81" t="s">
        <v>616</v>
      </c>
      <c r="D196" s="80">
        <f t="shared" ref="D196:D207" si="73">E196+F196</f>
        <v>0</v>
      </c>
      <c r="E196" s="80">
        <f>E197+E198+E199+E200+E201+E202</f>
        <v>0</v>
      </c>
      <c r="F196" s="80">
        <f>F197+F198+F199+F200+F201+F202</f>
        <v>0</v>
      </c>
      <c r="G196" s="80">
        <f t="shared" ref="G196:G207" si="74">H196+I196</f>
        <v>0</v>
      </c>
      <c r="H196" s="80">
        <f>H197+H198+H199+H200+H201+H202</f>
        <v>0</v>
      </c>
      <c r="I196" s="80">
        <f>I197+I198+I199+I200+I201+I202</f>
        <v>0</v>
      </c>
      <c r="J196" s="80">
        <f t="shared" ref="J196:J207" si="75">K196+L196</f>
        <v>0</v>
      </c>
      <c r="K196" s="80">
        <f>K197+K198+K199+K200+K201+K202</f>
        <v>0</v>
      </c>
      <c r="L196" s="80">
        <f>L197+L198+L199+L200+L201+L202</f>
        <v>0</v>
      </c>
      <c r="M196" s="80">
        <f t="shared" ref="M196:M207" si="76">N196+O196</f>
        <v>0</v>
      </c>
      <c r="N196" s="80">
        <f>N197+N198+N199+N200+N201+N202</f>
        <v>0</v>
      </c>
      <c r="O196" s="80">
        <f>O197+O198+O199+O200+O201+O202</f>
        <v>0</v>
      </c>
    </row>
    <row r="197" spans="1:15" ht="87">
      <c r="A197" s="171"/>
      <c r="B197" s="171"/>
      <c r="C197" s="81" t="s">
        <v>617</v>
      </c>
      <c r="D197" s="80">
        <f t="shared" si="73"/>
        <v>0</v>
      </c>
      <c r="E197" s="80">
        <f t="shared" ref="E197:F202" si="77">E210</f>
        <v>0</v>
      </c>
      <c r="F197" s="80">
        <f t="shared" si="77"/>
        <v>0</v>
      </c>
      <c r="G197" s="80">
        <f t="shared" si="74"/>
        <v>0</v>
      </c>
      <c r="H197" s="80">
        <f t="shared" ref="H197:I202" si="78">H210</f>
        <v>0</v>
      </c>
      <c r="I197" s="80">
        <f t="shared" si="78"/>
        <v>0</v>
      </c>
      <c r="J197" s="80">
        <f t="shared" si="75"/>
        <v>0</v>
      </c>
      <c r="K197" s="80">
        <f t="shared" ref="K197:L202" si="79">K210</f>
        <v>0</v>
      </c>
      <c r="L197" s="80">
        <f t="shared" si="79"/>
        <v>0</v>
      </c>
      <c r="M197" s="80">
        <f t="shared" si="76"/>
        <v>0</v>
      </c>
      <c r="N197" s="80">
        <f t="shared" ref="N197:O202" si="80">N210</f>
        <v>0</v>
      </c>
      <c r="O197" s="80">
        <f t="shared" si="80"/>
        <v>0</v>
      </c>
    </row>
    <row r="198" spans="1:15" ht="121.8">
      <c r="A198" s="171"/>
      <c r="B198" s="171"/>
      <c r="C198" s="81" t="s">
        <v>618</v>
      </c>
      <c r="D198" s="80">
        <f t="shared" si="73"/>
        <v>0</v>
      </c>
      <c r="E198" s="80">
        <f t="shared" si="77"/>
        <v>0</v>
      </c>
      <c r="F198" s="80">
        <f t="shared" si="77"/>
        <v>0</v>
      </c>
      <c r="G198" s="80">
        <f t="shared" si="74"/>
        <v>0</v>
      </c>
      <c r="H198" s="80">
        <f t="shared" si="78"/>
        <v>0</v>
      </c>
      <c r="I198" s="80">
        <f t="shared" si="78"/>
        <v>0</v>
      </c>
      <c r="J198" s="80">
        <f t="shared" si="75"/>
        <v>0</v>
      </c>
      <c r="K198" s="80">
        <f t="shared" si="79"/>
        <v>0</v>
      </c>
      <c r="L198" s="80">
        <f t="shared" si="79"/>
        <v>0</v>
      </c>
      <c r="M198" s="80">
        <f t="shared" si="76"/>
        <v>0</v>
      </c>
      <c r="N198" s="80">
        <f t="shared" si="80"/>
        <v>0</v>
      </c>
      <c r="O198" s="80">
        <f t="shared" si="80"/>
        <v>0</v>
      </c>
    </row>
    <row r="199" spans="1:15" ht="87">
      <c r="A199" s="171"/>
      <c r="B199" s="171"/>
      <c r="C199" s="81" t="s">
        <v>619</v>
      </c>
      <c r="D199" s="80">
        <f t="shared" si="73"/>
        <v>0</v>
      </c>
      <c r="E199" s="80">
        <f t="shared" si="77"/>
        <v>0</v>
      </c>
      <c r="F199" s="80">
        <f t="shared" si="77"/>
        <v>0</v>
      </c>
      <c r="G199" s="80">
        <f t="shared" si="74"/>
        <v>0</v>
      </c>
      <c r="H199" s="80">
        <f t="shared" si="78"/>
        <v>0</v>
      </c>
      <c r="I199" s="80">
        <f t="shared" si="78"/>
        <v>0</v>
      </c>
      <c r="J199" s="80">
        <f t="shared" si="75"/>
        <v>0</v>
      </c>
      <c r="K199" s="80">
        <f t="shared" si="79"/>
        <v>0</v>
      </c>
      <c r="L199" s="80">
        <f t="shared" si="79"/>
        <v>0</v>
      </c>
      <c r="M199" s="80">
        <f t="shared" si="76"/>
        <v>0</v>
      </c>
      <c r="N199" s="80">
        <f t="shared" si="80"/>
        <v>0</v>
      </c>
      <c r="O199" s="80">
        <f t="shared" si="80"/>
        <v>0</v>
      </c>
    </row>
    <row r="200" spans="1:15" ht="121.8">
      <c r="A200" s="171"/>
      <c r="B200" s="171"/>
      <c r="C200" s="81" t="s">
        <v>620</v>
      </c>
      <c r="D200" s="80">
        <f t="shared" si="73"/>
        <v>0</v>
      </c>
      <c r="E200" s="80">
        <f t="shared" si="77"/>
        <v>0</v>
      </c>
      <c r="F200" s="80">
        <f t="shared" si="77"/>
        <v>0</v>
      </c>
      <c r="G200" s="80">
        <f t="shared" si="74"/>
        <v>0</v>
      </c>
      <c r="H200" s="80">
        <f t="shared" si="78"/>
        <v>0</v>
      </c>
      <c r="I200" s="80">
        <f t="shared" si="78"/>
        <v>0</v>
      </c>
      <c r="J200" s="80">
        <f t="shared" si="75"/>
        <v>0</v>
      </c>
      <c r="K200" s="80">
        <f t="shared" si="79"/>
        <v>0</v>
      </c>
      <c r="L200" s="80">
        <f t="shared" si="79"/>
        <v>0</v>
      </c>
      <c r="M200" s="80">
        <f t="shared" si="76"/>
        <v>0</v>
      </c>
      <c r="N200" s="80">
        <f t="shared" si="80"/>
        <v>0</v>
      </c>
      <c r="O200" s="80">
        <f t="shared" si="80"/>
        <v>0</v>
      </c>
    </row>
    <row r="201" spans="1:15" ht="104.4">
      <c r="A201" s="171"/>
      <c r="B201" s="171"/>
      <c r="C201" s="81" t="s">
        <v>621</v>
      </c>
      <c r="D201" s="80">
        <f t="shared" si="73"/>
        <v>0</v>
      </c>
      <c r="E201" s="80">
        <f t="shared" si="77"/>
        <v>0</v>
      </c>
      <c r="F201" s="80">
        <f t="shared" si="77"/>
        <v>0</v>
      </c>
      <c r="G201" s="80">
        <f t="shared" si="74"/>
        <v>0</v>
      </c>
      <c r="H201" s="80">
        <f t="shared" si="78"/>
        <v>0</v>
      </c>
      <c r="I201" s="80">
        <f t="shared" si="78"/>
        <v>0</v>
      </c>
      <c r="J201" s="80">
        <f t="shared" si="75"/>
        <v>0</v>
      </c>
      <c r="K201" s="80">
        <f t="shared" si="79"/>
        <v>0</v>
      </c>
      <c r="L201" s="80">
        <f t="shared" si="79"/>
        <v>0</v>
      </c>
      <c r="M201" s="80">
        <f t="shared" si="76"/>
        <v>0</v>
      </c>
      <c r="N201" s="80">
        <f t="shared" si="80"/>
        <v>0</v>
      </c>
      <c r="O201" s="80">
        <f t="shared" si="80"/>
        <v>0</v>
      </c>
    </row>
    <row r="202" spans="1:15" ht="121.8">
      <c r="A202" s="171"/>
      <c r="B202" s="171"/>
      <c r="C202" s="81" t="s">
        <v>622</v>
      </c>
      <c r="D202" s="80">
        <f t="shared" si="73"/>
        <v>0</v>
      </c>
      <c r="E202" s="80">
        <f t="shared" si="77"/>
        <v>0</v>
      </c>
      <c r="F202" s="80">
        <f t="shared" si="77"/>
        <v>0</v>
      </c>
      <c r="G202" s="80">
        <f t="shared" si="74"/>
        <v>0</v>
      </c>
      <c r="H202" s="80">
        <f t="shared" si="78"/>
        <v>0</v>
      </c>
      <c r="I202" s="80">
        <f t="shared" si="78"/>
        <v>0</v>
      </c>
      <c r="J202" s="80">
        <f t="shared" si="75"/>
        <v>0</v>
      </c>
      <c r="K202" s="80">
        <f t="shared" si="79"/>
        <v>0</v>
      </c>
      <c r="L202" s="80">
        <f t="shared" si="79"/>
        <v>0</v>
      </c>
      <c r="M202" s="80">
        <f t="shared" si="76"/>
        <v>0</v>
      </c>
      <c r="N202" s="80">
        <f t="shared" si="80"/>
        <v>0</v>
      </c>
      <c r="O202" s="80">
        <f t="shared" si="80"/>
        <v>0</v>
      </c>
    </row>
    <row r="203" spans="1:15" ht="174">
      <c r="A203" s="171"/>
      <c r="B203" s="171"/>
      <c r="C203" s="81" t="s">
        <v>623</v>
      </c>
      <c r="D203" s="80">
        <f t="shared" si="73"/>
        <v>0</v>
      </c>
      <c r="E203" s="80">
        <f>E216+E255</f>
        <v>0</v>
      </c>
      <c r="F203" s="80">
        <f>F216+F255</f>
        <v>0</v>
      </c>
      <c r="G203" s="80">
        <f t="shared" si="74"/>
        <v>0</v>
      </c>
      <c r="H203" s="80">
        <f>H216+H255</f>
        <v>0</v>
      </c>
      <c r="I203" s="80">
        <f>I216+I255</f>
        <v>0</v>
      </c>
      <c r="J203" s="80">
        <f t="shared" si="75"/>
        <v>0</v>
      </c>
      <c r="K203" s="80">
        <f>K216+K255</f>
        <v>0</v>
      </c>
      <c r="L203" s="80">
        <f>L216+L255</f>
        <v>0</v>
      </c>
      <c r="M203" s="80">
        <f t="shared" si="76"/>
        <v>0</v>
      </c>
      <c r="N203" s="80">
        <f>N216+N255</f>
        <v>0</v>
      </c>
      <c r="O203" s="80">
        <f>O216+O255</f>
        <v>0</v>
      </c>
    </row>
    <row r="204" spans="1:15" ht="17.399999999999999">
      <c r="A204" s="171"/>
      <c r="B204" s="171"/>
      <c r="C204" s="81" t="s">
        <v>624</v>
      </c>
      <c r="D204" s="80">
        <f t="shared" si="73"/>
        <v>0</v>
      </c>
      <c r="E204" s="80">
        <f>E217</f>
        <v>0</v>
      </c>
      <c r="F204" s="80">
        <f>F217</f>
        <v>0</v>
      </c>
      <c r="G204" s="80">
        <f t="shared" si="74"/>
        <v>0</v>
      </c>
      <c r="H204" s="80">
        <f>H217</f>
        <v>0</v>
      </c>
      <c r="I204" s="80">
        <f>I217</f>
        <v>0</v>
      </c>
      <c r="J204" s="80">
        <f t="shared" si="75"/>
        <v>0</v>
      </c>
      <c r="K204" s="80">
        <f>K217</f>
        <v>0</v>
      </c>
      <c r="L204" s="80">
        <f>L217</f>
        <v>0</v>
      </c>
      <c r="M204" s="80">
        <f t="shared" si="76"/>
        <v>0</v>
      </c>
      <c r="N204" s="80">
        <f>N217</f>
        <v>0</v>
      </c>
      <c r="O204" s="80">
        <f>O217</f>
        <v>0</v>
      </c>
    </row>
    <row r="205" spans="1:15" ht="17.399999999999999">
      <c r="A205" s="171"/>
      <c r="B205" s="171"/>
      <c r="C205" s="81" t="s">
        <v>625</v>
      </c>
      <c r="D205" s="80">
        <f t="shared" si="73"/>
        <v>288524.79999999999</v>
      </c>
      <c r="E205" s="80">
        <f>E218+E257</f>
        <v>0</v>
      </c>
      <c r="F205" s="80">
        <f>F218+F257</f>
        <v>288524.79999999999</v>
      </c>
      <c r="G205" s="80">
        <f t="shared" si="74"/>
        <v>288524.79999999999</v>
      </c>
      <c r="H205" s="80">
        <f>H218</f>
        <v>0</v>
      </c>
      <c r="I205" s="80">
        <f>I218+I257</f>
        <v>288524.79999999999</v>
      </c>
      <c r="J205" s="80">
        <f t="shared" si="75"/>
        <v>288524.79999999999</v>
      </c>
      <c r="K205" s="80">
        <f>K218</f>
        <v>0</v>
      </c>
      <c r="L205" s="80">
        <f>L218+L257</f>
        <v>288524.79999999999</v>
      </c>
      <c r="M205" s="80">
        <f t="shared" si="76"/>
        <v>287970.28999999998</v>
      </c>
      <c r="N205" s="80">
        <f>N218</f>
        <v>0</v>
      </c>
      <c r="O205" s="80">
        <f>O218+O257</f>
        <v>287970.28999999998</v>
      </c>
    </row>
    <row r="206" spans="1:15" ht="12.75" customHeight="1">
      <c r="A206" s="173" t="s">
        <v>234</v>
      </c>
      <c r="B206" s="173" t="s">
        <v>67</v>
      </c>
      <c r="C206" s="84" t="s">
        <v>613</v>
      </c>
      <c r="D206" s="85">
        <f t="shared" si="73"/>
        <v>288524.79999999999</v>
      </c>
      <c r="E206" s="85">
        <f>E207+E217+E218</f>
        <v>0</v>
      </c>
      <c r="F206" s="85">
        <f>F207+F217+F218</f>
        <v>288524.79999999999</v>
      </c>
      <c r="G206" s="85">
        <f t="shared" si="74"/>
        <v>288524.79999999999</v>
      </c>
      <c r="H206" s="85">
        <f>H207+H217+H218</f>
        <v>0</v>
      </c>
      <c r="I206" s="85">
        <f>I207+I217+I218</f>
        <v>288524.79999999999</v>
      </c>
      <c r="J206" s="85">
        <f t="shared" si="75"/>
        <v>288524.79999999999</v>
      </c>
      <c r="K206" s="85">
        <f>K207+K217+K218</f>
        <v>0</v>
      </c>
      <c r="L206" s="85">
        <f>L207+L217+L218</f>
        <v>288524.79999999999</v>
      </c>
      <c r="M206" s="85">
        <f t="shared" si="76"/>
        <v>287970.28999999998</v>
      </c>
      <c r="N206" s="85">
        <f>N207+N217+N218</f>
        <v>0</v>
      </c>
      <c r="O206" s="85">
        <f>O207+O217+O218</f>
        <v>287970.28999999998</v>
      </c>
    </row>
    <row r="207" spans="1:15" ht="54">
      <c r="A207" s="173"/>
      <c r="B207" s="173"/>
      <c r="C207" s="84" t="s">
        <v>614</v>
      </c>
      <c r="D207" s="85">
        <f t="shared" si="73"/>
        <v>0</v>
      </c>
      <c r="E207" s="85">
        <f>E209+E216</f>
        <v>0</v>
      </c>
      <c r="F207" s="85">
        <f>F209+F216</f>
        <v>0</v>
      </c>
      <c r="G207" s="85">
        <f t="shared" si="74"/>
        <v>0</v>
      </c>
      <c r="H207" s="85">
        <f>H209+H216</f>
        <v>0</v>
      </c>
      <c r="I207" s="85">
        <f>I209+I216</f>
        <v>0</v>
      </c>
      <c r="J207" s="85">
        <f t="shared" si="75"/>
        <v>0</v>
      </c>
      <c r="K207" s="85">
        <f>K209+K216</f>
        <v>0</v>
      </c>
      <c r="L207" s="85">
        <f>L209+L216</f>
        <v>0</v>
      </c>
      <c r="M207" s="85">
        <f t="shared" si="76"/>
        <v>0</v>
      </c>
      <c r="N207" s="85">
        <f>N209+N216</f>
        <v>0</v>
      </c>
      <c r="O207" s="85">
        <f>O209+O216</f>
        <v>0</v>
      </c>
    </row>
    <row r="208" spans="1:15" ht="18">
      <c r="A208" s="173"/>
      <c r="B208" s="173"/>
      <c r="C208" s="84" t="s">
        <v>615</v>
      </c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</row>
    <row r="209" spans="1:15" ht="162">
      <c r="A209" s="173"/>
      <c r="B209" s="173"/>
      <c r="C209" s="84" t="s">
        <v>616</v>
      </c>
      <c r="D209" s="85">
        <f t="shared" ref="D209:D220" si="81">E209+F209</f>
        <v>0</v>
      </c>
      <c r="E209" s="85">
        <f>E210+E211+E212+E213+E214+E215</f>
        <v>0</v>
      </c>
      <c r="F209" s="85">
        <f>F210+F211+F212+F213+F214+F215</f>
        <v>0</v>
      </c>
      <c r="G209" s="85">
        <f t="shared" ref="G209:G220" si="82">H209+I209</f>
        <v>0</v>
      </c>
      <c r="H209" s="85">
        <f>H210+H211+H212+H213+H214+H215</f>
        <v>0</v>
      </c>
      <c r="I209" s="85">
        <f>I210+I211+I212+I213+I214+I215</f>
        <v>0</v>
      </c>
      <c r="J209" s="85">
        <f t="shared" ref="J209:J220" si="83">K209+L209</f>
        <v>0</v>
      </c>
      <c r="K209" s="85">
        <f>K210+K211+K212+K213+K214+K215</f>
        <v>0</v>
      </c>
      <c r="L209" s="85">
        <f>L210+L211+L212+L213+L214+L215</f>
        <v>0</v>
      </c>
      <c r="M209" s="85">
        <f t="shared" ref="M209:M220" si="84">N209+O209</f>
        <v>0</v>
      </c>
      <c r="N209" s="85">
        <f>N210+N211+N212+N213+N214+N215</f>
        <v>0</v>
      </c>
      <c r="O209" s="85">
        <f>O210+O211+O212+O213+O214+O215</f>
        <v>0</v>
      </c>
    </row>
    <row r="210" spans="1:15" ht="108">
      <c r="A210" s="173"/>
      <c r="B210" s="173"/>
      <c r="C210" s="84" t="s">
        <v>617</v>
      </c>
      <c r="D210" s="85">
        <f t="shared" si="81"/>
        <v>0</v>
      </c>
      <c r="E210" s="85">
        <f t="shared" ref="E210:F218" si="85">E223+E236</f>
        <v>0</v>
      </c>
      <c r="F210" s="85">
        <f t="shared" si="85"/>
        <v>0</v>
      </c>
      <c r="G210" s="85">
        <f t="shared" si="82"/>
        <v>0</v>
      </c>
      <c r="H210" s="85">
        <f t="shared" ref="H210:I218" si="86">H223+H236</f>
        <v>0</v>
      </c>
      <c r="I210" s="85">
        <f t="shared" si="86"/>
        <v>0</v>
      </c>
      <c r="J210" s="85">
        <f t="shared" si="83"/>
        <v>0</v>
      </c>
      <c r="K210" s="85">
        <f t="shared" ref="K210:L218" si="87">K223+K236</f>
        <v>0</v>
      </c>
      <c r="L210" s="85">
        <f t="shared" si="87"/>
        <v>0</v>
      </c>
      <c r="M210" s="85">
        <f t="shared" si="84"/>
        <v>0</v>
      </c>
      <c r="N210" s="85">
        <f t="shared" ref="N210:O218" si="88">N223+N236</f>
        <v>0</v>
      </c>
      <c r="O210" s="85">
        <f t="shared" si="88"/>
        <v>0</v>
      </c>
    </row>
    <row r="211" spans="1:15" ht="126">
      <c r="A211" s="173"/>
      <c r="B211" s="173"/>
      <c r="C211" s="84" t="s">
        <v>618</v>
      </c>
      <c r="D211" s="85">
        <f t="shared" si="81"/>
        <v>0</v>
      </c>
      <c r="E211" s="85">
        <f t="shared" si="85"/>
        <v>0</v>
      </c>
      <c r="F211" s="85">
        <f t="shared" si="85"/>
        <v>0</v>
      </c>
      <c r="G211" s="85">
        <f t="shared" si="82"/>
        <v>0</v>
      </c>
      <c r="H211" s="85">
        <f t="shared" si="86"/>
        <v>0</v>
      </c>
      <c r="I211" s="85">
        <f t="shared" si="86"/>
        <v>0</v>
      </c>
      <c r="J211" s="85">
        <f t="shared" si="83"/>
        <v>0</v>
      </c>
      <c r="K211" s="85">
        <f t="shared" si="87"/>
        <v>0</v>
      </c>
      <c r="L211" s="85">
        <f t="shared" si="87"/>
        <v>0</v>
      </c>
      <c r="M211" s="85">
        <f t="shared" si="84"/>
        <v>0</v>
      </c>
      <c r="N211" s="85">
        <f t="shared" si="88"/>
        <v>0</v>
      </c>
      <c r="O211" s="85">
        <f t="shared" si="88"/>
        <v>0</v>
      </c>
    </row>
    <row r="212" spans="1:15" ht="108">
      <c r="A212" s="173"/>
      <c r="B212" s="173"/>
      <c r="C212" s="84" t="s">
        <v>619</v>
      </c>
      <c r="D212" s="85">
        <f t="shared" si="81"/>
        <v>0</v>
      </c>
      <c r="E212" s="85">
        <f t="shared" si="85"/>
        <v>0</v>
      </c>
      <c r="F212" s="85">
        <f t="shared" si="85"/>
        <v>0</v>
      </c>
      <c r="G212" s="85">
        <f t="shared" si="82"/>
        <v>0</v>
      </c>
      <c r="H212" s="85">
        <f t="shared" si="86"/>
        <v>0</v>
      </c>
      <c r="I212" s="85">
        <f t="shared" si="86"/>
        <v>0</v>
      </c>
      <c r="J212" s="85">
        <f t="shared" si="83"/>
        <v>0</v>
      </c>
      <c r="K212" s="85">
        <f t="shared" si="87"/>
        <v>0</v>
      </c>
      <c r="L212" s="85">
        <f t="shared" si="87"/>
        <v>0</v>
      </c>
      <c r="M212" s="85">
        <f t="shared" si="84"/>
        <v>0</v>
      </c>
      <c r="N212" s="85">
        <f t="shared" si="88"/>
        <v>0</v>
      </c>
      <c r="O212" s="85">
        <f t="shared" si="88"/>
        <v>0</v>
      </c>
    </row>
    <row r="213" spans="1:15" ht="126">
      <c r="A213" s="173"/>
      <c r="B213" s="173"/>
      <c r="C213" s="84" t="s">
        <v>620</v>
      </c>
      <c r="D213" s="85">
        <f t="shared" si="81"/>
        <v>0</v>
      </c>
      <c r="E213" s="85">
        <f t="shared" si="85"/>
        <v>0</v>
      </c>
      <c r="F213" s="85">
        <f t="shared" si="85"/>
        <v>0</v>
      </c>
      <c r="G213" s="85">
        <f t="shared" si="82"/>
        <v>0</v>
      </c>
      <c r="H213" s="85">
        <f t="shared" si="86"/>
        <v>0</v>
      </c>
      <c r="I213" s="85">
        <f t="shared" si="86"/>
        <v>0</v>
      </c>
      <c r="J213" s="85">
        <f t="shared" si="83"/>
        <v>0</v>
      </c>
      <c r="K213" s="85">
        <f t="shared" si="87"/>
        <v>0</v>
      </c>
      <c r="L213" s="85">
        <f t="shared" si="87"/>
        <v>0</v>
      </c>
      <c r="M213" s="85">
        <f t="shared" si="84"/>
        <v>0</v>
      </c>
      <c r="N213" s="85">
        <f t="shared" si="88"/>
        <v>0</v>
      </c>
      <c r="O213" s="85">
        <f t="shared" si="88"/>
        <v>0</v>
      </c>
    </row>
    <row r="214" spans="1:15" ht="108">
      <c r="A214" s="173"/>
      <c r="B214" s="173"/>
      <c r="C214" s="84" t="s">
        <v>621</v>
      </c>
      <c r="D214" s="85">
        <f t="shared" si="81"/>
        <v>0</v>
      </c>
      <c r="E214" s="85">
        <f t="shared" si="85"/>
        <v>0</v>
      </c>
      <c r="F214" s="85">
        <f t="shared" si="85"/>
        <v>0</v>
      </c>
      <c r="G214" s="85">
        <f t="shared" si="82"/>
        <v>0</v>
      </c>
      <c r="H214" s="85">
        <f t="shared" si="86"/>
        <v>0</v>
      </c>
      <c r="I214" s="85">
        <f t="shared" si="86"/>
        <v>0</v>
      </c>
      <c r="J214" s="85">
        <f t="shared" si="83"/>
        <v>0</v>
      </c>
      <c r="K214" s="85">
        <f t="shared" si="87"/>
        <v>0</v>
      </c>
      <c r="L214" s="85">
        <f t="shared" si="87"/>
        <v>0</v>
      </c>
      <c r="M214" s="85">
        <f t="shared" si="84"/>
        <v>0</v>
      </c>
      <c r="N214" s="85">
        <f t="shared" si="88"/>
        <v>0</v>
      </c>
      <c r="O214" s="85">
        <f t="shared" si="88"/>
        <v>0</v>
      </c>
    </row>
    <row r="215" spans="1:15" ht="126">
      <c r="A215" s="173"/>
      <c r="B215" s="173"/>
      <c r="C215" s="84" t="s">
        <v>622</v>
      </c>
      <c r="D215" s="85">
        <f t="shared" si="81"/>
        <v>0</v>
      </c>
      <c r="E215" s="85">
        <f t="shared" si="85"/>
        <v>0</v>
      </c>
      <c r="F215" s="85">
        <f t="shared" si="85"/>
        <v>0</v>
      </c>
      <c r="G215" s="85">
        <f t="shared" si="82"/>
        <v>0</v>
      </c>
      <c r="H215" s="85">
        <f t="shared" si="86"/>
        <v>0</v>
      </c>
      <c r="I215" s="85">
        <f t="shared" si="86"/>
        <v>0</v>
      </c>
      <c r="J215" s="85">
        <f t="shared" si="83"/>
        <v>0</v>
      </c>
      <c r="K215" s="85">
        <f t="shared" si="87"/>
        <v>0</v>
      </c>
      <c r="L215" s="85">
        <f t="shared" si="87"/>
        <v>0</v>
      </c>
      <c r="M215" s="85">
        <f t="shared" si="84"/>
        <v>0</v>
      </c>
      <c r="N215" s="85">
        <f t="shared" si="88"/>
        <v>0</v>
      </c>
      <c r="O215" s="85">
        <f t="shared" si="88"/>
        <v>0</v>
      </c>
    </row>
    <row r="216" spans="1:15" ht="180">
      <c r="A216" s="173"/>
      <c r="B216" s="173"/>
      <c r="C216" s="84" t="s">
        <v>623</v>
      </c>
      <c r="D216" s="85">
        <f t="shared" si="81"/>
        <v>0</v>
      </c>
      <c r="E216" s="85">
        <f t="shared" si="85"/>
        <v>0</v>
      </c>
      <c r="F216" s="85">
        <f t="shared" si="85"/>
        <v>0</v>
      </c>
      <c r="G216" s="85">
        <f t="shared" si="82"/>
        <v>0</v>
      </c>
      <c r="H216" s="85">
        <f t="shared" si="86"/>
        <v>0</v>
      </c>
      <c r="I216" s="85">
        <f t="shared" si="86"/>
        <v>0</v>
      </c>
      <c r="J216" s="85">
        <f t="shared" si="83"/>
        <v>0</v>
      </c>
      <c r="K216" s="85">
        <f t="shared" si="87"/>
        <v>0</v>
      </c>
      <c r="L216" s="85">
        <f t="shared" si="87"/>
        <v>0</v>
      </c>
      <c r="M216" s="85">
        <f t="shared" si="84"/>
        <v>0</v>
      </c>
      <c r="N216" s="85">
        <f t="shared" si="88"/>
        <v>0</v>
      </c>
      <c r="O216" s="85">
        <f t="shared" si="88"/>
        <v>0</v>
      </c>
    </row>
    <row r="217" spans="1:15" ht="18">
      <c r="A217" s="173"/>
      <c r="B217" s="173"/>
      <c r="C217" s="84" t="s">
        <v>624</v>
      </c>
      <c r="D217" s="85">
        <f t="shared" si="81"/>
        <v>0</v>
      </c>
      <c r="E217" s="85">
        <f t="shared" si="85"/>
        <v>0</v>
      </c>
      <c r="F217" s="85">
        <f t="shared" si="85"/>
        <v>0</v>
      </c>
      <c r="G217" s="85">
        <f t="shared" si="82"/>
        <v>0</v>
      </c>
      <c r="H217" s="85">
        <f t="shared" si="86"/>
        <v>0</v>
      </c>
      <c r="I217" s="85">
        <f t="shared" si="86"/>
        <v>0</v>
      </c>
      <c r="J217" s="85">
        <f t="shared" si="83"/>
        <v>0</v>
      </c>
      <c r="K217" s="85">
        <f t="shared" si="87"/>
        <v>0</v>
      </c>
      <c r="L217" s="85">
        <f t="shared" si="87"/>
        <v>0</v>
      </c>
      <c r="M217" s="85">
        <f t="shared" si="84"/>
        <v>0</v>
      </c>
      <c r="N217" s="85">
        <f t="shared" si="88"/>
        <v>0</v>
      </c>
      <c r="O217" s="85">
        <f t="shared" si="88"/>
        <v>0</v>
      </c>
    </row>
    <row r="218" spans="1:15" ht="18">
      <c r="A218" s="173"/>
      <c r="B218" s="173"/>
      <c r="C218" s="84" t="s">
        <v>625</v>
      </c>
      <c r="D218" s="85">
        <f t="shared" si="81"/>
        <v>288524.79999999999</v>
      </c>
      <c r="E218" s="85">
        <f t="shared" si="85"/>
        <v>0</v>
      </c>
      <c r="F218" s="85">
        <f t="shared" si="85"/>
        <v>288524.79999999999</v>
      </c>
      <c r="G218" s="85">
        <f t="shared" si="82"/>
        <v>288524.79999999999</v>
      </c>
      <c r="H218" s="85">
        <f t="shared" si="86"/>
        <v>0</v>
      </c>
      <c r="I218" s="85">
        <f t="shared" si="86"/>
        <v>288524.79999999999</v>
      </c>
      <c r="J218" s="85">
        <f t="shared" si="83"/>
        <v>288524.79999999999</v>
      </c>
      <c r="K218" s="85">
        <f t="shared" si="87"/>
        <v>0</v>
      </c>
      <c r="L218" s="85">
        <f t="shared" si="87"/>
        <v>288524.79999999999</v>
      </c>
      <c r="M218" s="85">
        <f t="shared" si="84"/>
        <v>287970.28999999998</v>
      </c>
      <c r="N218" s="85">
        <f t="shared" si="88"/>
        <v>0</v>
      </c>
      <c r="O218" s="85">
        <f t="shared" si="88"/>
        <v>287970.28999999998</v>
      </c>
    </row>
    <row r="219" spans="1:15" ht="25.8" customHeight="1">
      <c r="A219" s="143" t="s">
        <v>236</v>
      </c>
      <c r="B219" s="143" t="s">
        <v>237</v>
      </c>
      <c r="C219" s="14" t="s">
        <v>613</v>
      </c>
      <c r="D219" s="86">
        <f t="shared" si="81"/>
        <v>284954.8</v>
      </c>
      <c r="E219" s="86">
        <f>E220+E230+E231</f>
        <v>0</v>
      </c>
      <c r="F219" s="86">
        <f>F220+F230+F231</f>
        <v>284954.8</v>
      </c>
      <c r="G219" s="86">
        <f t="shared" si="82"/>
        <v>284954.8</v>
      </c>
      <c r="H219" s="86">
        <f>H220+H230+H231</f>
        <v>0</v>
      </c>
      <c r="I219" s="86">
        <f>I220+I230+I231</f>
        <v>284954.8</v>
      </c>
      <c r="J219" s="86">
        <f t="shared" si="83"/>
        <v>284954.8</v>
      </c>
      <c r="K219" s="86">
        <f>K220+K230+K231</f>
        <v>0</v>
      </c>
      <c r="L219" s="86">
        <f>L220+L230+L231</f>
        <v>284954.8</v>
      </c>
      <c r="M219" s="86">
        <f t="shared" si="84"/>
        <v>284400.28999999998</v>
      </c>
      <c r="N219" s="86">
        <f>N220+N230+N231</f>
        <v>0</v>
      </c>
      <c r="O219" s="86">
        <f>O220+O230+O231</f>
        <v>284400.28999999998</v>
      </c>
    </row>
    <row r="220" spans="1:15" ht="54">
      <c r="A220" s="143"/>
      <c r="B220" s="143"/>
      <c r="C220" s="14" t="s">
        <v>614</v>
      </c>
      <c r="D220" s="86">
        <f t="shared" si="81"/>
        <v>0</v>
      </c>
      <c r="E220" s="86">
        <f>E222+E229</f>
        <v>0</v>
      </c>
      <c r="F220" s="86">
        <f>F222+F229</f>
        <v>0</v>
      </c>
      <c r="G220" s="86">
        <f t="shared" si="82"/>
        <v>0</v>
      </c>
      <c r="H220" s="86">
        <f>H222+H229</f>
        <v>0</v>
      </c>
      <c r="I220" s="86">
        <f>I222+I229</f>
        <v>0</v>
      </c>
      <c r="J220" s="86">
        <f t="shared" si="83"/>
        <v>0</v>
      </c>
      <c r="K220" s="86">
        <f>K222+K229</f>
        <v>0</v>
      </c>
      <c r="L220" s="86">
        <f>L222+L229</f>
        <v>0</v>
      </c>
      <c r="M220" s="86">
        <f t="shared" si="84"/>
        <v>0</v>
      </c>
      <c r="N220" s="86">
        <f>N222+N229</f>
        <v>0</v>
      </c>
      <c r="O220" s="86">
        <f>O222+O229</f>
        <v>0</v>
      </c>
    </row>
    <row r="221" spans="1:15" ht="18">
      <c r="A221" s="143"/>
      <c r="B221" s="143"/>
      <c r="C221" s="14" t="s">
        <v>615</v>
      </c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</row>
    <row r="222" spans="1:15" ht="126">
      <c r="A222" s="143"/>
      <c r="B222" s="143"/>
      <c r="C222" s="14" t="s">
        <v>616</v>
      </c>
      <c r="D222" s="86">
        <f t="shared" ref="D222:D233" si="89">E222+F222</f>
        <v>0</v>
      </c>
      <c r="E222" s="86">
        <f>E223+E224+E225+E226+E227+E228</f>
        <v>0</v>
      </c>
      <c r="F222" s="86">
        <f>F223+F224+F225+F226+F227+F228</f>
        <v>0</v>
      </c>
      <c r="G222" s="86">
        <f t="shared" ref="G222:G233" si="90">H222+I222</f>
        <v>0</v>
      </c>
      <c r="H222" s="86">
        <f>H223+H224+H225+H226+H227+H228</f>
        <v>0</v>
      </c>
      <c r="I222" s="86">
        <f>I223+I224+I225+I226+I227+I228</f>
        <v>0</v>
      </c>
      <c r="J222" s="86">
        <f t="shared" ref="J222:J233" si="91">K222+L222</f>
        <v>0</v>
      </c>
      <c r="K222" s="86">
        <f>K223+K224+K225+K226+K227+K228</f>
        <v>0</v>
      </c>
      <c r="L222" s="86">
        <f>L223+L224+L225+L226+L227+L228</f>
        <v>0</v>
      </c>
      <c r="M222" s="86">
        <f t="shared" ref="M222:M233" si="92">N222+O222</f>
        <v>0</v>
      </c>
      <c r="N222" s="86">
        <f>N223+N224+N225+N226+N227+N228</f>
        <v>0</v>
      </c>
      <c r="O222" s="86">
        <f>O223+O224+O225+O226+O227+O228</f>
        <v>0</v>
      </c>
    </row>
    <row r="223" spans="1:15" ht="90">
      <c r="A223" s="143"/>
      <c r="B223" s="143"/>
      <c r="C223" s="14" t="s">
        <v>617</v>
      </c>
      <c r="D223" s="86">
        <f t="shared" si="89"/>
        <v>0</v>
      </c>
      <c r="E223" s="86"/>
      <c r="F223" s="86"/>
      <c r="G223" s="86">
        <f t="shared" si="90"/>
        <v>0</v>
      </c>
      <c r="H223" s="86"/>
      <c r="I223" s="86"/>
      <c r="J223" s="86">
        <f t="shared" si="91"/>
        <v>0</v>
      </c>
      <c r="K223" s="86"/>
      <c r="L223" s="86"/>
      <c r="M223" s="86">
        <f t="shared" si="92"/>
        <v>0</v>
      </c>
      <c r="N223" s="86"/>
      <c r="O223" s="86"/>
    </row>
    <row r="224" spans="1:15" ht="126">
      <c r="A224" s="143"/>
      <c r="B224" s="143"/>
      <c r="C224" s="14" t="s">
        <v>618</v>
      </c>
      <c r="D224" s="86">
        <f t="shared" si="89"/>
        <v>0</v>
      </c>
      <c r="E224" s="86"/>
      <c r="F224" s="86"/>
      <c r="G224" s="86">
        <f t="shared" si="90"/>
        <v>0</v>
      </c>
      <c r="H224" s="86"/>
      <c r="I224" s="86"/>
      <c r="J224" s="86">
        <f t="shared" si="91"/>
        <v>0</v>
      </c>
      <c r="K224" s="86"/>
      <c r="L224" s="86"/>
      <c r="M224" s="86">
        <f t="shared" si="92"/>
        <v>0</v>
      </c>
      <c r="N224" s="86"/>
      <c r="O224" s="86"/>
    </row>
    <row r="225" spans="1:15" ht="90">
      <c r="A225" s="143"/>
      <c r="B225" s="143"/>
      <c r="C225" s="14" t="s">
        <v>619</v>
      </c>
      <c r="D225" s="86">
        <f t="shared" si="89"/>
        <v>0</v>
      </c>
      <c r="E225" s="86"/>
      <c r="F225" s="86"/>
      <c r="G225" s="86">
        <f t="shared" si="90"/>
        <v>0</v>
      </c>
      <c r="H225" s="86"/>
      <c r="I225" s="86"/>
      <c r="J225" s="86">
        <f t="shared" si="91"/>
        <v>0</v>
      </c>
      <c r="K225" s="86"/>
      <c r="L225" s="86"/>
      <c r="M225" s="86">
        <f t="shared" si="92"/>
        <v>0</v>
      </c>
      <c r="N225" s="86"/>
      <c r="O225" s="86"/>
    </row>
    <row r="226" spans="1:15" ht="126">
      <c r="A226" s="143"/>
      <c r="B226" s="143"/>
      <c r="C226" s="14" t="s">
        <v>620</v>
      </c>
      <c r="D226" s="86">
        <f t="shared" si="89"/>
        <v>0</v>
      </c>
      <c r="E226" s="86"/>
      <c r="F226" s="86"/>
      <c r="G226" s="86">
        <f t="shared" si="90"/>
        <v>0</v>
      </c>
      <c r="H226" s="86"/>
      <c r="I226" s="86"/>
      <c r="J226" s="86">
        <f t="shared" si="91"/>
        <v>0</v>
      </c>
      <c r="K226" s="86"/>
      <c r="L226" s="86"/>
      <c r="M226" s="86">
        <f t="shared" si="92"/>
        <v>0</v>
      </c>
      <c r="N226" s="86"/>
      <c r="O226" s="86"/>
    </row>
    <row r="227" spans="1:15" ht="108">
      <c r="A227" s="143"/>
      <c r="B227" s="143"/>
      <c r="C227" s="14" t="s">
        <v>621</v>
      </c>
      <c r="D227" s="86">
        <f t="shared" si="89"/>
        <v>0</v>
      </c>
      <c r="E227" s="86"/>
      <c r="F227" s="86"/>
      <c r="G227" s="86">
        <f t="shared" si="90"/>
        <v>0</v>
      </c>
      <c r="H227" s="86"/>
      <c r="I227" s="86"/>
      <c r="J227" s="86">
        <f t="shared" si="91"/>
        <v>0</v>
      </c>
      <c r="K227" s="86"/>
      <c r="L227" s="86"/>
      <c r="M227" s="86">
        <f t="shared" si="92"/>
        <v>0</v>
      </c>
      <c r="N227" s="86"/>
      <c r="O227" s="86"/>
    </row>
    <row r="228" spans="1:15" ht="126">
      <c r="A228" s="143"/>
      <c r="B228" s="143"/>
      <c r="C228" s="14" t="s">
        <v>622</v>
      </c>
      <c r="D228" s="86">
        <f t="shared" si="89"/>
        <v>0</v>
      </c>
      <c r="E228" s="86"/>
      <c r="F228" s="86"/>
      <c r="G228" s="86">
        <f t="shared" si="90"/>
        <v>0</v>
      </c>
      <c r="H228" s="86"/>
      <c r="I228" s="86"/>
      <c r="J228" s="86">
        <f t="shared" si="91"/>
        <v>0</v>
      </c>
      <c r="K228" s="86"/>
      <c r="L228" s="86"/>
      <c r="M228" s="86">
        <f t="shared" si="92"/>
        <v>0</v>
      </c>
      <c r="N228" s="86"/>
      <c r="O228" s="86"/>
    </row>
    <row r="229" spans="1:15" ht="180">
      <c r="A229" s="143"/>
      <c r="B229" s="143"/>
      <c r="C229" s="14" t="s">
        <v>623</v>
      </c>
      <c r="D229" s="86">
        <f t="shared" si="89"/>
        <v>0</v>
      </c>
      <c r="E229" s="86"/>
      <c r="F229" s="86"/>
      <c r="G229" s="86">
        <f t="shared" si="90"/>
        <v>0</v>
      </c>
      <c r="H229" s="86"/>
      <c r="I229" s="86"/>
      <c r="J229" s="86">
        <f t="shared" si="91"/>
        <v>0</v>
      </c>
      <c r="K229" s="86"/>
      <c r="L229" s="86"/>
      <c r="M229" s="86">
        <f t="shared" si="92"/>
        <v>0</v>
      </c>
      <c r="N229" s="86"/>
      <c r="O229" s="86"/>
    </row>
    <row r="230" spans="1:15" ht="18">
      <c r="A230" s="143"/>
      <c r="B230" s="143"/>
      <c r="C230" s="14" t="s">
        <v>624</v>
      </c>
      <c r="D230" s="86">
        <f t="shared" si="89"/>
        <v>0</v>
      </c>
      <c r="E230" s="86"/>
      <c r="F230" s="86"/>
      <c r="G230" s="86">
        <f t="shared" si="90"/>
        <v>0</v>
      </c>
      <c r="H230" s="86"/>
      <c r="I230" s="86"/>
      <c r="J230" s="86">
        <f t="shared" si="91"/>
        <v>0</v>
      </c>
      <c r="K230" s="86"/>
      <c r="L230" s="86"/>
      <c r="M230" s="86">
        <f t="shared" si="92"/>
        <v>0</v>
      </c>
      <c r="N230" s="86"/>
      <c r="O230" s="86"/>
    </row>
    <row r="231" spans="1:15" ht="18">
      <c r="A231" s="143"/>
      <c r="B231" s="143"/>
      <c r="C231" s="14" t="s">
        <v>625</v>
      </c>
      <c r="D231" s="86">
        <f t="shared" si="89"/>
        <v>284954.8</v>
      </c>
      <c r="E231" s="86"/>
      <c r="F231" s="86">
        <v>284954.8</v>
      </c>
      <c r="G231" s="86">
        <f t="shared" si="90"/>
        <v>284954.8</v>
      </c>
      <c r="H231" s="86"/>
      <c r="I231" s="86">
        <v>284954.8</v>
      </c>
      <c r="J231" s="86">
        <f t="shared" si="91"/>
        <v>284954.8</v>
      </c>
      <c r="K231" s="86"/>
      <c r="L231" s="86">
        <v>284954.8</v>
      </c>
      <c r="M231" s="86">
        <f t="shared" si="92"/>
        <v>284400.28999999998</v>
      </c>
      <c r="N231" s="86"/>
      <c r="O231" s="86">
        <v>284400.28999999998</v>
      </c>
    </row>
    <row r="232" spans="1:15" ht="12.75" customHeight="1">
      <c r="A232" s="143" t="s">
        <v>238</v>
      </c>
      <c r="B232" s="143" t="s">
        <v>239</v>
      </c>
      <c r="C232" s="14" t="s">
        <v>613</v>
      </c>
      <c r="D232" s="86">
        <f t="shared" si="89"/>
        <v>3570</v>
      </c>
      <c r="E232" s="86">
        <f>E233+E243+E244</f>
        <v>0</v>
      </c>
      <c r="F232" s="86">
        <f>F233+F243+F244</f>
        <v>3570</v>
      </c>
      <c r="G232" s="86">
        <f t="shared" si="90"/>
        <v>3570</v>
      </c>
      <c r="H232" s="86">
        <f>H233+H243+H244</f>
        <v>0</v>
      </c>
      <c r="I232" s="86">
        <f>I233+I243+I244</f>
        <v>3570</v>
      </c>
      <c r="J232" s="86">
        <f t="shared" si="91"/>
        <v>3570</v>
      </c>
      <c r="K232" s="86">
        <f>K233+K243+K244</f>
        <v>0</v>
      </c>
      <c r="L232" s="86">
        <f>L233+L243+L244</f>
        <v>3570</v>
      </c>
      <c r="M232" s="86">
        <f t="shared" si="92"/>
        <v>3570</v>
      </c>
      <c r="N232" s="86">
        <f>N233+N243+N244</f>
        <v>0</v>
      </c>
      <c r="O232" s="86">
        <f>O233+O243+O244</f>
        <v>3570</v>
      </c>
    </row>
    <row r="233" spans="1:15" ht="54">
      <c r="A233" s="143"/>
      <c r="B233" s="143"/>
      <c r="C233" s="14" t="s">
        <v>614</v>
      </c>
      <c r="D233" s="86">
        <f t="shared" si="89"/>
        <v>0</v>
      </c>
      <c r="E233" s="86">
        <f>E235+E242</f>
        <v>0</v>
      </c>
      <c r="F233" s="86">
        <f>F235+F242</f>
        <v>0</v>
      </c>
      <c r="G233" s="86">
        <f t="shared" si="90"/>
        <v>0</v>
      </c>
      <c r="H233" s="86">
        <f>H235+H242</f>
        <v>0</v>
      </c>
      <c r="I233" s="86">
        <f>I235+I242</f>
        <v>0</v>
      </c>
      <c r="J233" s="86">
        <f t="shared" si="91"/>
        <v>0</v>
      </c>
      <c r="K233" s="86">
        <f>K235+K242</f>
        <v>0</v>
      </c>
      <c r="L233" s="86">
        <f>L235+L242</f>
        <v>0</v>
      </c>
      <c r="M233" s="86">
        <f t="shared" si="92"/>
        <v>0</v>
      </c>
      <c r="N233" s="86">
        <f>N235+N242</f>
        <v>0</v>
      </c>
      <c r="O233" s="86">
        <f>O235+O242</f>
        <v>0</v>
      </c>
    </row>
    <row r="234" spans="1:15" ht="18">
      <c r="A234" s="143"/>
      <c r="B234" s="143"/>
      <c r="C234" s="14" t="s">
        <v>615</v>
      </c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</row>
    <row r="235" spans="1:15" ht="126">
      <c r="A235" s="143"/>
      <c r="B235" s="143"/>
      <c r="C235" s="14" t="s">
        <v>616</v>
      </c>
      <c r="D235" s="86">
        <f t="shared" ref="D235:D246" si="93">E235+F235</f>
        <v>0</v>
      </c>
      <c r="E235" s="86">
        <f>E236+E237+E238+E239+E240+E241</f>
        <v>0</v>
      </c>
      <c r="F235" s="86">
        <f>F236+F237+F238+F239+F240+F241</f>
        <v>0</v>
      </c>
      <c r="G235" s="86">
        <f t="shared" ref="G235:G246" si="94">H235+I235</f>
        <v>0</v>
      </c>
      <c r="H235" s="86">
        <f>H236+H237+H238+H239+H240+H241</f>
        <v>0</v>
      </c>
      <c r="I235" s="86">
        <f>I236+I237+I238+I239+I240+I241</f>
        <v>0</v>
      </c>
      <c r="J235" s="86">
        <f t="shared" ref="J235:J244" si="95">K235+L235</f>
        <v>0</v>
      </c>
      <c r="K235" s="86">
        <f>K236+K237+K238+K239+K240+K241</f>
        <v>0</v>
      </c>
      <c r="L235" s="86">
        <f>L236+L237+L238+L239+L240+L241</f>
        <v>0</v>
      </c>
      <c r="M235" s="86">
        <f t="shared" ref="M235:M244" si="96">N235+O235</f>
        <v>0</v>
      </c>
      <c r="N235" s="86">
        <f>N236+N237+N238+N239+N240+N241</f>
        <v>0</v>
      </c>
      <c r="O235" s="86">
        <f>O236+O237+O238+O239+O240+O241</f>
        <v>0</v>
      </c>
    </row>
    <row r="236" spans="1:15" ht="90">
      <c r="A236" s="143"/>
      <c r="B236" s="143"/>
      <c r="C236" s="14" t="s">
        <v>617</v>
      </c>
      <c r="D236" s="86">
        <f t="shared" si="93"/>
        <v>0</v>
      </c>
      <c r="E236" s="86"/>
      <c r="F236" s="86"/>
      <c r="G236" s="86">
        <f t="shared" si="94"/>
        <v>0</v>
      </c>
      <c r="H236" s="86"/>
      <c r="I236" s="86"/>
      <c r="J236" s="86">
        <f t="shared" si="95"/>
        <v>0</v>
      </c>
      <c r="K236" s="86"/>
      <c r="L236" s="86"/>
      <c r="M236" s="86">
        <f t="shared" si="96"/>
        <v>0</v>
      </c>
      <c r="N236" s="86"/>
      <c r="O236" s="86"/>
    </row>
    <row r="237" spans="1:15" ht="126">
      <c r="A237" s="143"/>
      <c r="B237" s="143"/>
      <c r="C237" s="14" t="s">
        <v>618</v>
      </c>
      <c r="D237" s="86">
        <f t="shared" si="93"/>
        <v>0</v>
      </c>
      <c r="E237" s="86"/>
      <c r="F237" s="86"/>
      <c r="G237" s="86">
        <f t="shared" si="94"/>
        <v>0</v>
      </c>
      <c r="H237" s="86"/>
      <c r="I237" s="86"/>
      <c r="J237" s="86">
        <f t="shared" si="95"/>
        <v>0</v>
      </c>
      <c r="K237" s="86"/>
      <c r="L237" s="86"/>
      <c r="M237" s="86">
        <f t="shared" si="96"/>
        <v>0</v>
      </c>
      <c r="N237" s="86"/>
      <c r="O237" s="86"/>
    </row>
    <row r="238" spans="1:15" ht="90">
      <c r="A238" s="143"/>
      <c r="B238" s="143"/>
      <c r="C238" s="14" t="s">
        <v>619</v>
      </c>
      <c r="D238" s="86">
        <f t="shared" si="93"/>
        <v>0</v>
      </c>
      <c r="E238" s="86"/>
      <c r="F238" s="86"/>
      <c r="G238" s="86">
        <f t="shared" si="94"/>
        <v>0</v>
      </c>
      <c r="H238" s="86"/>
      <c r="I238" s="86"/>
      <c r="J238" s="86">
        <f t="shared" si="95"/>
        <v>0</v>
      </c>
      <c r="K238" s="86"/>
      <c r="L238" s="86"/>
      <c r="M238" s="86">
        <f t="shared" si="96"/>
        <v>0</v>
      </c>
      <c r="N238" s="86"/>
      <c r="O238" s="86"/>
    </row>
    <row r="239" spans="1:15" ht="126">
      <c r="A239" s="143"/>
      <c r="B239" s="143"/>
      <c r="C239" s="14" t="s">
        <v>620</v>
      </c>
      <c r="D239" s="86">
        <f t="shared" si="93"/>
        <v>0</v>
      </c>
      <c r="E239" s="86"/>
      <c r="F239" s="86"/>
      <c r="G239" s="86">
        <f t="shared" si="94"/>
        <v>0</v>
      </c>
      <c r="H239" s="86"/>
      <c r="I239" s="86"/>
      <c r="J239" s="86">
        <f t="shared" si="95"/>
        <v>0</v>
      </c>
      <c r="K239" s="86"/>
      <c r="L239" s="86"/>
      <c r="M239" s="86">
        <f t="shared" si="96"/>
        <v>0</v>
      </c>
      <c r="N239" s="86"/>
      <c r="O239" s="86"/>
    </row>
    <row r="240" spans="1:15" ht="108">
      <c r="A240" s="143"/>
      <c r="B240" s="143"/>
      <c r="C240" s="14" t="s">
        <v>621</v>
      </c>
      <c r="D240" s="86">
        <f t="shared" si="93"/>
        <v>0</v>
      </c>
      <c r="E240" s="86"/>
      <c r="F240" s="86"/>
      <c r="G240" s="86">
        <f t="shared" si="94"/>
        <v>0</v>
      </c>
      <c r="H240" s="86"/>
      <c r="I240" s="86"/>
      <c r="J240" s="86">
        <f t="shared" si="95"/>
        <v>0</v>
      </c>
      <c r="K240" s="86"/>
      <c r="L240" s="86"/>
      <c r="M240" s="86">
        <f t="shared" si="96"/>
        <v>0</v>
      </c>
      <c r="N240" s="86"/>
      <c r="O240" s="86"/>
    </row>
    <row r="241" spans="1:15" ht="126">
      <c r="A241" s="143"/>
      <c r="B241" s="143"/>
      <c r="C241" s="14" t="s">
        <v>622</v>
      </c>
      <c r="D241" s="86">
        <f t="shared" si="93"/>
        <v>0</v>
      </c>
      <c r="E241" s="86"/>
      <c r="F241" s="86"/>
      <c r="G241" s="86">
        <f t="shared" si="94"/>
        <v>0</v>
      </c>
      <c r="H241" s="86"/>
      <c r="I241" s="86"/>
      <c r="J241" s="86">
        <f t="shared" si="95"/>
        <v>0</v>
      </c>
      <c r="K241" s="86"/>
      <c r="L241" s="86"/>
      <c r="M241" s="86">
        <f t="shared" si="96"/>
        <v>0</v>
      </c>
      <c r="N241" s="86"/>
      <c r="O241" s="86"/>
    </row>
    <row r="242" spans="1:15" ht="180">
      <c r="A242" s="143"/>
      <c r="B242" s="143"/>
      <c r="C242" s="14" t="s">
        <v>623</v>
      </c>
      <c r="D242" s="86">
        <f t="shared" si="93"/>
        <v>0</v>
      </c>
      <c r="E242" s="86"/>
      <c r="F242" s="86"/>
      <c r="G242" s="86">
        <f t="shared" si="94"/>
        <v>0</v>
      </c>
      <c r="H242" s="86"/>
      <c r="I242" s="86"/>
      <c r="J242" s="86">
        <f t="shared" si="95"/>
        <v>0</v>
      </c>
      <c r="K242" s="86"/>
      <c r="L242" s="86"/>
      <c r="M242" s="86">
        <f t="shared" si="96"/>
        <v>0</v>
      </c>
      <c r="N242" s="86"/>
      <c r="O242" s="86"/>
    </row>
    <row r="243" spans="1:15" ht="18">
      <c r="A243" s="143"/>
      <c r="B243" s="143"/>
      <c r="C243" s="14" t="s">
        <v>624</v>
      </c>
      <c r="D243" s="86">
        <f t="shared" si="93"/>
        <v>0</v>
      </c>
      <c r="E243" s="86"/>
      <c r="F243" s="86"/>
      <c r="G243" s="86">
        <f t="shared" si="94"/>
        <v>0</v>
      </c>
      <c r="H243" s="86"/>
      <c r="I243" s="86"/>
      <c r="J243" s="86">
        <f t="shared" si="95"/>
        <v>0</v>
      </c>
      <c r="K243" s="86"/>
      <c r="L243" s="86"/>
      <c r="M243" s="86">
        <f t="shared" si="96"/>
        <v>0</v>
      </c>
      <c r="N243" s="86"/>
      <c r="O243" s="86"/>
    </row>
    <row r="244" spans="1:15" ht="18">
      <c r="A244" s="143"/>
      <c r="B244" s="143"/>
      <c r="C244" s="14" t="s">
        <v>625</v>
      </c>
      <c r="D244" s="86">
        <f t="shared" si="93"/>
        <v>3570</v>
      </c>
      <c r="E244" s="86"/>
      <c r="F244" s="86">
        <v>3570</v>
      </c>
      <c r="G244" s="86">
        <f t="shared" si="94"/>
        <v>3570</v>
      </c>
      <c r="H244" s="86"/>
      <c r="I244" s="86">
        <v>3570</v>
      </c>
      <c r="J244" s="86">
        <f t="shared" si="95"/>
        <v>3570</v>
      </c>
      <c r="K244" s="86"/>
      <c r="L244" s="86">
        <v>3570</v>
      </c>
      <c r="M244" s="86">
        <f t="shared" si="96"/>
        <v>3570</v>
      </c>
      <c r="N244" s="86"/>
      <c r="O244" s="86">
        <v>3570</v>
      </c>
    </row>
    <row r="245" spans="1:15" ht="12.75" hidden="1" customHeight="1">
      <c r="A245" s="173" t="s">
        <v>240</v>
      </c>
      <c r="B245" s="173" t="s">
        <v>626</v>
      </c>
      <c r="C245" s="84" t="s">
        <v>613</v>
      </c>
      <c r="D245" s="85">
        <f t="shared" si="93"/>
        <v>0</v>
      </c>
      <c r="E245" s="85">
        <f>E246+E256+E257</f>
        <v>0</v>
      </c>
      <c r="F245" s="85">
        <f>F246+F256+F257</f>
        <v>0</v>
      </c>
      <c r="G245" s="85">
        <f t="shared" si="94"/>
        <v>0</v>
      </c>
      <c r="H245" s="85">
        <f>H246+H256+H257</f>
        <v>0</v>
      </c>
      <c r="I245" s="85">
        <f>I246+I256+I257</f>
        <v>0</v>
      </c>
      <c r="J245" s="87"/>
      <c r="K245" s="87"/>
      <c r="L245" s="87"/>
      <c r="M245" s="87"/>
      <c r="N245" s="87"/>
      <c r="O245" s="87"/>
    </row>
    <row r="246" spans="1:15" ht="54" hidden="1">
      <c r="A246" s="173"/>
      <c r="B246" s="173"/>
      <c r="C246" s="84" t="s">
        <v>614</v>
      </c>
      <c r="D246" s="85">
        <f t="shared" si="93"/>
        <v>0</v>
      </c>
      <c r="E246" s="85">
        <f>E248+E255</f>
        <v>0</v>
      </c>
      <c r="F246" s="85">
        <f>F248+F255</f>
        <v>0</v>
      </c>
      <c r="G246" s="85">
        <f t="shared" si="94"/>
        <v>0</v>
      </c>
      <c r="H246" s="85">
        <f>H248+H255</f>
        <v>0</v>
      </c>
      <c r="I246" s="85">
        <f>I248+I255</f>
        <v>0</v>
      </c>
      <c r="J246" s="87"/>
      <c r="K246" s="87"/>
      <c r="L246" s="87"/>
      <c r="M246" s="87"/>
      <c r="N246" s="87"/>
      <c r="O246" s="87"/>
    </row>
    <row r="247" spans="1:15" ht="18" hidden="1">
      <c r="A247" s="173"/>
      <c r="B247" s="173"/>
      <c r="C247" s="84" t="s">
        <v>615</v>
      </c>
      <c r="D247" s="85"/>
      <c r="E247" s="85"/>
      <c r="F247" s="85"/>
      <c r="G247" s="85"/>
      <c r="H247" s="85"/>
      <c r="I247" s="85"/>
      <c r="J247" s="87"/>
      <c r="K247" s="87"/>
      <c r="L247" s="87"/>
      <c r="M247" s="87"/>
      <c r="N247" s="87"/>
      <c r="O247" s="87"/>
    </row>
    <row r="248" spans="1:15" ht="162" hidden="1">
      <c r="A248" s="173"/>
      <c r="B248" s="173"/>
      <c r="C248" s="84" t="s">
        <v>616</v>
      </c>
      <c r="D248" s="85">
        <f t="shared" ref="D248:D259" si="97">E248+F248</f>
        <v>0</v>
      </c>
      <c r="E248" s="85">
        <f>E249+E250+E251+E252+E253+E254</f>
        <v>0</v>
      </c>
      <c r="F248" s="85">
        <f>F249+F250+F251+F252+F253+F254</f>
        <v>0</v>
      </c>
      <c r="G248" s="85">
        <f t="shared" ref="G248:G259" si="98">H248+I248</f>
        <v>0</v>
      </c>
      <c r="H248" s="85">
        <f>H249+H250+H251+H252+H253+H254</f>
        <v>0</v>
      </c>
      <c r="I248" s="85">
        <f>I249+I250+I251+I252+I253+I254</f>
        <v>0</v>
      </c>
      <c r="J248" s="87"/>
      <c r="K248" s="87"/>
      <c r="L248" s="87"/>
      <c r="M248" s="87"/>
      <c r="N248" s="87"/>
      <c r="O248" s="87"/>
    </row>
    <row r="249" spans="1:15" ht="108" hidden="1">
      <c r="A249" s="173"/>
      <c r="B249" s="173"/>
      <c r="C249" s="84" t="s">
        <v>617</v>
      </c>
      <c r="D249" s="85">
        <f t="shared" si="97"/>
        <v>0</v>
      </c>
      <c r="E249" s="85"/>
      <c r="F249" s="85"/>
      <c r="G249" s="85">
        <f t="shared" si="98"/>
        <v>0</v>
      </c>
      <c r="H249" s="85"/>
      <c r="I249" s="85"/>
      <c r="J249" s="87"/>
      <c r="K249" s="87"/>
      <c r="L249" s="87"/>
      <c r="M249" s="87"/>
      <c r="N249" s="87"/>
      <c r="O249" s="87"/>
    </row>
    <row r="250" spans="1:15" ht="126" hidden="1">
      <c r="A250" s="173"/>
      <c r="B250" s="173"/>
      <c r="C250" s="84" t="s">
        <v>618</v>
      </c>
      <c r="D250" s="85">
        <f t="shared" si="97"/>
        <v>0</v>
      </c>
      <c r="E250" s="85"/>
      <c r="F250" s="85"/>
      <c r="G250" s="85">
        <f t="shared" si="98"/>
        <v>0</v>
      </c>
      <c r="H250" s="85"/>
      <c r="I250" s="85"/>
      <c r="J250" s="87"/>
      <c r="K250" s="87"/>
      <c r="L250" s="87"/>
      <c r="M250" s="87"/>
      <c r="N250" s="87"/>
      <c r="O250" s="87"/>
    </row>
    <row r="251" spans="1:15" ht="108" hidden="1">
      <c r="A251" s="173"/>
      <c r="B251" s="173"/>
      <c r="C251" s="84" t="s">
        <v>619</v>
      </c>
      <c r="D251" s="85">
        <f t="shared" si="97"/>
        <v>0</v>
      </c>
      <c r="E251" s="85"/>
      <c r="F251" s="85"/>
      <c r="G251" s="85">
        <f t="shared" si="98"/>
        <v>0</v>
      </c>
      <c r="H251" s="85"/>
      <c r="I251" s="85"/>
      <c r="J251" s="87"/>
      <c r="K251" s="87"/>
      <c r="L251" s="87"/>
      <c r="M251" s="87"/>
      <c r="N251" s="87"/>
      <c r="O251" s="87"/>
    </row>
    <row r="252" spans="1:15" ht="126" hidden="1">
      <c r="A252" s="173"/>
      <c r="B252" s="173"/>
      <c r="C252" s="84" t="s">
        <v>620</v>
      </c>
      <c r="D252" s="85">
        <f t="shared" si="97"/>
        <v>0</v>
      </c>
      <c r="E252" s="85"/>
      <c r="F252" s="85"/>
      <c r="G252" s="85">
        <f t="shared" si="98"/>
        <v>0</v>
      </c>
      <c r="H252" s="85"/>
      <c r="I252" s="85"/>
      <c r="J252" s="87"/>
      <c r="K252" s="87"/>
      <c r="L252" s="87"/>
      <c r="M252" s="87"/>
      <c r="N252" s="87"/>
      <c r="O252" s="87"/>
    </row>
    <row r="253" spans="1:15" ht="108" hidden="1">
      <c r="A253" s="173"/>
      <c r="B253" s="173"/>
      <c r="C253" s="84" t="s">
        <v>621</v>
      </c>
      <c r="D253" s="85">
        <f t="shared" si="97"/>
        <v>0</v>
      </c>
      <c r="E253" s="85"/>
      <c r="F253" s="85"/>
      <c r="G253" s="85">
        <f t="shared" si="98"/>
        <v>0</v>
      </c>
      <c r="H253" s="85"/>
      <c r="I253" s="85"/>
      <c r="J253" s="87"/>
      <c r="K253" s="87"/>
      <c r="L253" s="87"/>
      <c r="M253" s="87"/>
      <c r="N253" s="87"/>
      <c r="O253" s="87"/>
    </row>
    <row r="254" spans="1:15" ht="126" hidden="1">
      <c r="A254" s="173"/>
      <c r="B254" s="173"/>
      <c r="C254" s="84" t="s">
        <v>622</v>
      </c>
      <c r="D254" s="85">
        <f t="shared" si="97"/>
        <v>0</v>
      </c>
      <c r="E254" s="85"/>
      <c r="F254" s="85"/>
      <c r="G254" s="85">
        <f t="shared" si="98"/>
        <v>0</v>
      </c>
      <c r="H254" s="85"/>
      <c r="I254" s="85"/>
      <c r="J254" s="87"/>
      <c r="K254" s="87"/>
      <c r="L254" s="87"/>
      <c r="M254" s="87"/>
      <c r="N254" s="87"/>
      <c r="O254" s="87"/>
    </row>
    <row r="255" spans="1:15" ht="180" hidden="1">
      <c r="A255" s="173"/>
      <c r="B255" s="173"/>
      <c r="C255" s="84" t="s">
        <v>623</v>
      </c>
      <c r="D255" s="85">
        <f t="shared" si="97"/>
        <v>0</v>
      </c>
      <c r="E255" s="85"/>
      <c r="F255" s="85"/>
      <c r="G255" s="85">
        <f t="shared" si="98"/>
        <v>0</v>
      </c>
      <c r="H255" s="85"/>
      <c r="I255" s="85"/>
      <c r="J255" s="87"/>
      <c r="K255" s="87"/>
      <c r="L255" s="87"/>
      <c r="M255" s="87"/>
      <c r="N255" s="87"/>
      <c r="O255" s="87"/>
    </row>
    <row r="256" spans="1:15" ht="18" hidden="1">
      <c r="A256" s="173"/>
      <c r="B256" s="173"/>
      <c r="C256" s="84" t="s">
        <v>624</v>
      </c>
      <c r="D256" s="85">
        <f t="shared" si="97"/>
        <v>0</v>
      </c>
      <c r="E256" s="85"/>
      <c r="F256" s="85"/>
      <c r="G256" s="85">
        <f t="shared" si="98"/>
        <v>0</v>
      </c>
      <c r="H256" s="85"/>
      <c r="I256" s="85"/>
      <c r="J256" s="87"/>
      <c r="K256" s="87"/>
      <c r="L256" s="87"/>
      <c r="M256" s="87"/>
      <c r="N256" s="87"/>
      <c r="O256" s="87"/>
    </row>
    <row r="257" spans="1:15" ht="18" hidden="1">
      <c r="A257" s="173"/>
      <c r="B257" s="173"/>
      <c r="C257" s="84" t="s">
        <v>625</v>
      </c>
      <c r="D257" s="85">
        <f t="shared" si="97"/>
        <v>0</v>
      </c>
      <c r="E257" s="85">
        <v>0</v>
      </c>
      <c r="F257" s="85">
        <v>0</v>
      </c>
      <c r="G257" s="85">
        <f t="shared" si="98"/>
        <v>0</v>
      </c>
      <c r="H257" s="85">
        <v>0</v>
      </c>
      <c r="I257" s="85">
        <v>0</v>
      </c>
      <c r="J257" s="87"/>
      <c r="K257" s="87"/>
      <c r="L257" s="87"/>
      <c r="M257" s="87"/>
      <c r="N257" s="87"/>
      <c r="O257" s="87"/>
    </row>
    <row r="258" spans="1:15" ht="12.75" customHeight="1">
      <c r="A258" s="171" t="s">
        <v>241</v>
      </c>
      <c r="B258" s="171" t="s">
        <v>76</v>
      </c>
      <c r="C258" s="81" t="s">
        <v>613</v>
      </c>
      <c r="D258" s="80">
        <f t="shared" si="97"/>
        <v>50938</v>
      </c>
      <c r="E258" s="80">
        <f>E259+E269+E270</f>
        <v>0</v>
      </c>
      <c r="F258" s="80">
        <f>F259+F269+F270</f>
        <v>50938</v>
      </c>
      <c r="G258" s="80">
        <f t="shared" si="98"/>
        <v>51515.3</v>
      </c>
      <c r="H258" s="80">
        <f>H259+H269+H270</f>
        <v>0</v>
      </c>
      <c r="I258" s="80">
        <f>I259+I269+I270</f>
        <v>51515.3</v>
      </c>
      <c r="J258" s="80">
        <f>K258+L258</f>
        <v>51515.3</v>
      </c>
      <c r="K258" s="80">
        <f>K259+K269+K270</f>
        <v>0</v>
      </c>
      <c r="L258" s="80">
        <f>L259+L269+L270</f>
        <v>51515.3</v>
      </c>
      <c r="M258" s="80">
        <f>N258+O258</f>
        <v>50849.47</v>
      </c>
      <c r="N258" s="80">
        <f>N259+N269+N270</f>
        <v>0</v>
      </c>
      <c r="O258" s="80">
        <f>O259+O269+O270</f>
        <v>50849.47</v>
      </c>
    </row>
    <row r="259" spans="1:15" ht="52.2">
      <c r="A259" s="171"/>
      <c r="B259" s="171"/>
      <c r="C259" s="81" t="s">
        <v>614</v>
      </c>
      <c r="D259" s="80">
        <f t="shared" si="97"/>
        <v>0</v>
      </c>
      <c r="E259" s="80">
        <f>E261+E268</f>
        <v>0</v>
      </c>
      <c r="F259" s="80">
        <f>F261+F268</f>
        <v>0</v>
      </c>
      <c r="G259" s="80">
        <f t="shared" si="98"/>
        <v>0</v>
      </c>
      <c r="H259" s="80">
        <f>H261+H268</f>
        <v>0</v>
      </c>
      <c r="I259" s="80">
        <f>I261+I268</f>
        <v>0</v>
      </c>
      <c r="J259" s="80">
        <f>K259+L259</f>
        <v>0</v>
      </c>
      <c r="K259" s="80">
        <f>K261+K268</f>
        <v>0</v>
      </c>
      <c r="L259" s="80">
        <f>L261+L268</f>
        <v>0</v>
      </c>
      <c r="M259" s="80">
        <f>N259+O259</f>
        <v>0</v>
      </c>
      <c r="N259" s="80">
        <f>N261+N268</f>
        <v>0</v>
      </c>
      <c r="O259" s="80">
        <f>O261+O268</f>
        <v>0</v>
      </c>
    </row>
    <row r="260" spans="1:15" ht="17.399999999999999">
      <c r="A260" s="171"/>
      <c r="B260" s="171"/>
      <c r="C260" s="81" t="s">
        <v>615</v>
      </c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</row>
    <row r="261" spans="1:15" ht="121.8">
      <c r="A261" s="171"/>
      <c r="B261" s="171"/>
      <c r="C261" s="81" t="s">
        <v>616</v>
      </c>
      <c r="D261" s="80">
        <f t="shared" ref="D261:D272" si="99">E261+F261</f>
        <v>0</v>
      </c>
      <c r="E261" s="80">
        <f>E262+E263+E264+E265+E266+E267</f>
        <v>0</v>
      </c>
      <c r="F261" s="80">
        <f>F262+F263+F264+F265+F266+F267</f>
        <v>0</v>
      </c>
      <c r="G261" s="80">
        <f t="shared" ref="G261:G272" si="100">H261+I261</f>
        <v>0</v>
      </c>
      <c r="H261" s="80">
        <f>H262+H263+H264+H265+H266+H267</f>
        <v>0</v>
      </c>
      <c r="I261" s="80">
        <f>I262+I263+I264+I265+I266+I267</f>
        <v>0</v>
      </c>
      <c r="J261" s="80">
        <f t="shared" ref="J261:J272" si="101">K261+L261</f>
        <v>0</v>
      </c>
      <c r="K261" s="80">
        <f>K262+K263+K264+K265+K266+K267</f>
        <v>0</v>
      </c>
      <c r="L261" s="80">
        <f>L262+L263+L264+L265+L266+L267</f>
        <v>0</v>
      </c>
      <c r="M261" s="80">
        <f t="shared" ref="M261:M272" si="102">N261+O261</f>
        <v>0</v>
      </c>
      <c r="N261" s="80">
        <f>N262+N263+N264+N265+N266+N267</f>
        <v>0</v>
      </c>
      <c r="O261" s="80">
        <f>O262+O263+O264+O265+O266+O267</f>
        <v>0</v>
      </c>
    </row>
    <row r="262" spans="1:15" ht="87">
      <c r="A262" s="171"/>
      <c r="B262" s="171"/>
      <c r="C262" s="81" t="s">
        <v>617</v>
      </c>
      <c r="D262" s="80">
        <f t="shared" si="99"/>
        <v>0</v>
      </c>
      <c r="E262" s="80">
        <f t="shared" ref="E262:F270" si="103">E275+E288+E301</f>
        <v>0</v>
      </c>
      <c r="F262" s="80">
        <f t="shared" si="103"/>
        <v>0</v>
      </c>
      <c r="G262" s="80">
        <f t="shared" si="100"/>
        <v>0</v>
      </c>
      <c r="H262" s="80">
        <f t="shared" ref="H262:I270" si="104">H275+H288+H301</f>
        <v>0</v>
      </c>
      <c r="I262" s="80">
        <f t="shared" si="104"/>
        <v>0</v>
      </c>
      <c r="J262" s="80">
        <f t="shared" si="101"/>
        <v>0</v>
      </c>
      <c r="K262" s="80">
        <f t="shared" ref="K262:L270" si="105">K275+K288+K301</f>
        <v>0</v>
      </c>
      <c r="L262" s="80">
        <f t="shared" si="105"/>
        <v>0</v>
      </c>
      <c r="M262" s="80">
        <f t="shared" si="102"/>
        <v>0</v>
      </c>
      <c r="N262" s="80">
        <f t="shared" ref="N262:O270" si="106">N275+N288+N301</f>
        <v>0</v>
      </c>
      <c r="O262" s="80">
        <f t="shared" si="106"/>
        <v>0</v>
      </c>
    </row>
    <row r="263" spans="1:15" ht="121.8">
      <c r="A263" s="171"/>
      <c r="B263" s="171"/>
      <c r="C263" s="81" t="s">
        <v>618</v>
      </c>
      <c r="D263" s="80">
        <f t="shared" si="99"/>
        <v>0</v>
      </c>
      <c r="E263" s="80">
        <f t="shared" si="103"/>
        <v>0</v>
      </c>
      <c r="F263" s="80">
        <f t="shared" si="103"/>
        <v>0</v>
      </c>
      <c r="G263" s="80">
        <f t="shared" si="100"/>
        <v>0</v>
      </c>
      <c r="H263" s="80">
        <f t="shared" si="104"/>
        <v>0</v>
      </c>
      <c r="I263" s="80">
        <f t="shared" si="104"/>
        <v>0</v>
      </c>
      <c r="J263" s="80">
        <f t="shared" si="101"/>
        <v>0</v>
      </c>
      <c r="K263" s="80">
        <f t="shared" si="105"/>
        <v>0</v>
      </c>
      <c r="L263" s="80">
        <f t="shared" si="105"/>
        <v>0</v>
      </c>
      <c r="M263" s="80">
        <f t="shared" si="102"/>
        <v>0</v>
      </c>
      <c r="N263" s="80">
        <f t="shared" si="106"/>
        <v>0</v>
      </c>
      <c r="O263" s="80">
        <f t="shared" si="106"/>
        <v>0</v>
      </c>
    </row>
    <row r="264" spans="1:15" ht="87">
      <c r="A264" s="171"/>
      <c r="B264" s="171"/>
      <c r="C264" s="81" t="s">
        <v>619</v>
      </c>
      <c r="D264" s="80">
        <f t="shared" si="99"/>
        <v>0</v>
      </c>
      <c r="E264" s="80">
        <f t="shared" si="103"/>
        <v>0</v>
      </c>
      <c r="F264" s="80">
        <f t="shared" si="103"/>
        <v>0</v>
      </c>
      <c r="G264" s="80">
        <f t="shared" si="100"/>
        <v>0</v>
      </c>
      <c r="H264" s="80">
        <f t="shared" si="104"/>
        <v>0</v>
      </c>
      <c r="I264" s="80">
        <f t="shared" si="104"/>
        <v>0</v>
      </c>
      <c r="J264" s="80">
        <f t="shared" si="101"/>
        <v>0</v>
      </c>
      <c r="K264" s="80">
        <f t="shared" si="105"/>
        <v>0</v>
      </c>
      <c r="L264" s="80">
        <f t="shared" si="105"/>
        <v>0</v>
      </c>
      <c r="M264" s="80">
        <f t="shared" si="102"/>
        <v>0</v>
      </c>
      <c r="N264" s="80">
        <f t="shared" si="106"/>
        <v>0</v>
      </c>
      <c r="O264" s="80">
        <f t="shared" si="106"/>
        <v>0</v>
      </c>
    </row>
    <row r="265" spans="1:15" ht="121.8">
      <c r="A265" s="171"/>
      <c r="B265" s="171"/>
      <c r="C265" s="81" t="s">
        <v>620</v>
      </c>
      <c r="D265" s="80">
        <f t="shared" si="99"/>
        <v>0</v>
      </c>
      <c r="E265" s="80">
        <f t="shared" si="103"/>
        <v>0</v>
      </c>
      <c r="F265" s="80">
        <f t="shared" si="103"/>
        <v>0</v>
      </c>
      <c r="G265" s="80">
        <f t="shared" si="100"/>
        <v>0</v>
      </c>
      <c r="H265" s="80">
        <f t="shared" si="104"/>
        <v>0</v>
      </c>
      <c r="I265" s="80">
        <f t="shared" si="104"/>
        <v>0</v>
      </c>
      <c r="J265" s="80">
        <f t="shared" si="101"/>
        <v>0</v>
      </c>
      <c r="K265" s="80">
        <f t="shared" si="105"/>
        <v>0</v>
      </c>
      <c r="L265" s="80">
        <f t="shared" si="105"/>
        <v>0</v>
      </c>
      <c r="M265" s="80">
        <f t="shared" si="102"/>
        <v>0</v>
      </c>
      <c r="N265" s="80">
        <f t="shared" si="106"/>
        <v>0</v>
      </c>
      <c r="O265" s="80">
        <f t="shared" si="106"/>
        <v>0</v>
      </c>
    </row>
    <row r="266" spans="1:15" ht="104.4">
      <c r="A266" s="171"/>
      <c r="B266" s="171"/>
      <c r="C266" s="81" t="s">
        <v>621</v>
      </c>
      <c r="D266" s="80">
        <f t="shared" si="99"/>
        <v>0</v>
      </c>
      <c r="E266" s="80">
        <f t="shared" si="103"/>
        <v>0</v>
      </c>
      <c r="F266" s="80">
        <f t="shared" si="103"/>
        <v>0</v>
      </c>
      <c r="G266" s="80">
        <f t="shared" si="100"/>
        <v>0</v>
      </c>
      <c r="H266" s="80">
        <f t="shared" si="104"/>
        <v>0</v>
      </c>
      <c r="I266" s="80">
        <f t="shared" si="104"/>
        <v>0</v>
      </c>
      <c r="J266" s="80">
        <f t="shared" si="101"/>
        <v>0</v>
      </c>
      <c r="K266" s="80">
        <f t="shared" si="105"/>
        <v>0</v>
      </c>
      <c r="L266" s="80">
        <f t="shared" si="105"/>
        <v>0</v>
      </c>
      <c r="M266" s="80">
        <f t="shared" si="102"/>
        <v>0</v>
      </c>
      <c r="N266" s="80">
        <f t="shared" si="106"/>
        <v>0</v>
      </c>
      <c r="O266" s="80">
        <f t="shared" si="106"/>
        <v>0</v>
      </c>
    </row>
    <row r="267" spans="1:15" ht="121.8">
      <c r="A267" s="171"/>
      <c r="B267" s="171"/>
      <c r="C267" s="81" t="s">
        <v>622</v>
      </c>
      <c r="D267" s="80">
        <f t="shared" si="99"/>
        <v>0</v>
      </c>
      <c r="E267" s="80">
        <f t="shared" si="103"/>
        <v>0</v>
      </c>
      <c r="F267" s="80">
        <f t="shared" si="103"/>
        <v>0</v>
      </c>
      <c r="G267" s="80">
        <f t="shared" si="100"/>
        <v>0</v>
      </c>
      <c r="H267" s="80">
        <f t="shared" si="104"/>
        <v>0</v>
      </c>
      <c r="I267" s="80">
        <f t="shared" si="104"/>
        <v>0</v>
      </c>
      <c r="J267" s="80">
        <f t="shared" si="101"/>
        <v>0</v>
      </c>
      <c r="K267" s="80">
        <f t="shared" si="105"/>
        <v>0</v>
      </c>
      <c r="L267" s="80">
        <f t="shared" si="105"/>
        <v>0</v>
      </c>
      <c r="M267" s="80">
        <f t="shared" si="102"/>
        <v>0</v>
      </c>
      <c r="N267" s="80">
        <f t="shared" si="106"/>
        <v>0</v>
      </c>
      <c r="O267" s="80">
        <f t="shared" si="106"/>
        <v>0</v>
      </c>
    </row>
    <row r="268" spans="1:15" ht="174">
      <c r="A268" s="171"/>
      <c r="B268" s="171"/>
      <c r="C268" s="81" t="s">
        <v>623</v>
      </c>
      <c r="D268" s="80">
        <f t="shared" si="99"/>
        <v>0</v>
      </c>
      <c r="E268" s="80">
        <f t="shared" si="103"/>
        <v>0</v>
      </c>
      <c r="F268" s="80">
        <f t="shared" si="103"/>
        <v>0</v>
      </c>
      <c r="G268" s="80">
        <f t="shared" si="100"/>
        <v>0</v>
      </c>
      <c r="H268" s="80">
        <f t="shared" si="104"/>
        <v>0</v>
      </c>
      <c r="I268" s="80">
        <f t="shared" si="104"/>
        <v>0</v>
      </c>
      <c r="J268" s="80">
        <f t="shared" si="101"/>
        <v>0</v>
      </c>
      <c r="K268" s="80">
        <f t="shared" si="105"/>
        <v>0</v>
      </c>
      <c r="L268" s="80">
        <f t="shared" si="105"/>
        <v>0</v>
      </c>
      <c r="M268" s="80">
        <f t="shared" si="102"/>
        <v>0</v>
      </c>
      <c r="N268" s="80">
        <f t="shared" si="106"/>
        <v>0</v>
      </c>
      <c r="O268" s="80">
        <f t="shared" si="106"/>
        <v>0</v>
      </c>
    </row>
    <row r="269" spans="1:15" ht="17.399999999999999">
      <c r="A269" s="171"/>
      <c r="B269" s="171"/>
      <c r="C269" s="81" t="s">
        <v>624</v>
      </c>
      <c r="D269" s="80">
        <f t="shared" si="99"/>
        <v>0</v>
      </c>
      <c r="E269" s="80">
        <f t="shared" si="103"/>
        <v>0</v>
      </c>
      <c r="F269" s="80">
        <f t="shared" si="103"/>
        <v>0</v>
      </c>
      <c r="G269" s="80">
        <f t="shared" si="100"/>
        <v>0</v>
      </c>
      <c r="H269" s="80">
        <f t="shared" si="104"/>
        <v>0</v>
      </c>
      <c r="I269" s="80">
        <f t="shared" si="104"/>
        <v>0</v>
      </c>
      <c r="J269" s="80">
        <f t="shared" si="101"/>
        <v>0</v>
      </c>
      <c r="K269" s="80">
        <f t="shared" si="105"/>
        <v>0</v>
      </c>
      <c r="L269" s="80">
        <f t="shared" si="105"/>
        <v>0</v>
      </c>
      <c r="M269" s="80">
        <f t="shared" si="102"/>
        <v>0</v>
      </c>
      <c r="N269" s="80">
        <f t="shared" si="106"/>
        <v>0</v>
      </c>
      <c r="O269" s="80">
        <f t="shared" si="106"/>
        <v>0</v>
      </c>
    </row>
    <row r="270" spans="1:15" ht="17.399999999999999">
      <c r="A270" s="171"/>
      <c r="B270" s="171"/>
      <c r="C270" s="81" t="s">
        <v>625</v>
      </c>
      <c r="D270" s="80">
        <f t="shared" si="99"/>
        <v>50938</v>
      </c>
      <c r="E270" s="80">
        <f t="shared" si="103"/>
        <v>0</v>
      </c>
      <c r="F270" s="80">
        <f t="shared" si="103"/>
        <v>50938</v>
      </c>
      <c r="G270" s="80">
        <f t="shared" si="100"/>
        <v>51515.3</v>
      </c>
      <c r="H270" s="80">
        <f t="shared" si="104"/>
        <v>0</v>
      </c>
      <c r="I270" s="80">
        <f t="shared" si="104"/>
        <v>51515.3</v>
      </c>
      <c r="J270" s="80">
        <f t="shared" si="101"/>
        <v>51515.3</v>
      </c>
      <c r="K270" s="80">
        <f t="shared" si="105"/>
        <v>0</v>
      </c>
      <c r="L270" s="80">
        <f t="shared" si="105"/>
        <v>51515.3</v>
      </c>
      <c r="M270" s="80">
        <f t="shared" si="102"/>
        <v>50849.47</v>
      </c>
      <c r="N270" s="80">
        <f t="shared" si="106"/>
        <v>0</v>
      </c>
      <c r="O270" s="80">
        <f t="shared" si="106"/>
        <v>50849.47</v>
      </c>
    </row>
    <row r="271" spans="1:15" ht="12.75" customHeight="1">
      <c r="A271" s="173" t="s">
        <v>413</v>
      </c>
      <c r="B271" s="173" t="s">
        <v>78</v>
      </c>
      <c r="C271" s="84" t="s">
        <v>613</v>
      </c>
      <c r="D271" s="85">
        <f t="shared" si="99"/>
        <v>28873</v>
      </c>
      <c r="E271" s="85">
        <f>E272+E282+E283</f>
        <v>0</v>
      </c>
      <c r="F271" s="85">
        <f>F272+F282+F283</f>
        <v>28873</v>
      </c>
      <c r="G271" s="85">
        <f t="shared" si="100"/>
        <v>29450.3</v>
      </c>
      <c r="H271" s="85">
        <f>H272+H282+H283</f>
        <v>0</v>
      </c>
      <c r="I271" s="85">
        <f>I272+I282+I283</f>
        <v>29450.3</v>
      </c>
      <c r="J271" s="85">
        <f t="shared" si="101"/>
        <v>29450.3</v>
      </c>
      <c r="K271" s="85">
        <f>K272+K282+K283</f>
        <v>0</v>
      </c>
      <c r="L271" s="85">
        <f>L272+L282+L283</f>
        <v>29450.3</v>
      </c>
      <c r="M271" s="85">
        <f t="shared" si="102"/>
        <v>28888.87</v>
      </c>
      <c r="N271" s="85">
        <f>N272+N282+N283</f>
        <v>0</v>
      </c>
      <c r="O271" s="85">
        <f>O272+O282+O283</f>
        <v>28888.87</v>
      </c>
    </row>
    <row r="272" spans="1:15" ht="54">
      <c r="A272" s="173"/>
      <c r="B272" s="173"/>
      <c r="C272" s="84" t="s">
        <v>614</v>
      </c>
      <c r="D272" s="85">
        <f t="shared" si="99"/>
        <v>0</v>
      </c>
      <c r="E272" s="85">
        <f>E274+E281</f>
        <v>0</v>
      </c>
      <c r="F272" s="85">
        <f>F274+F281</f>
        <v>0</v>
      </c>
      <c r="G272" s="85">
        <f t="shared" si="100"/>
        <v>0</v>
      </c>
      <c r="H272" s="85">
        <f>H274+H281</f>
        <v>0</v>
      </c>
      <c r="I272" s="85">
        <f>I274+I281</f>
        <v>0</v>
      </c>
      <c r="J272" s="85">
        <f t="shared" si="101"/>
        <v>0</v>
      </c>
      <c r="K272" s="85">
        <f>K274+K281</f>
        <v>0</v>
      </c>
      <c r="L272" s="85">
        <f>L274+L281</f>
        <v>0</v>
      </c>
      <c r="M272" s="85">
        <f t="shared" si="102"/>
        <v>0</v>
      </c>
      <c r="N272" s="85">
        <f>N274+N281</f>
        <v>0</v>
      </c>
      <c r="O272" s="85">
        <f>O274+O281</f>
        <v>0</v>
      </c>
    </row>
    <row r="273" spans="1:15" ht="18">
      <c r="A273" s="173"/>
      <c r="B273" s="173"/>
      <c r="C273" s="84" t="s">
        <v>615</v>
      </c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</row>
    <row r="274" spans="1:15" ht="162">
      <c r="A274" s="173"/>
      <c r="B274" s="173"/>
      <c r="C274" s="84" t="s">
        <v>616</v>
      </c>
      <c r="D274" s="85">
        <f t="shared" ref="D274:D285" si="107">E274+F274</f>
        <v>0</v>
      </c>
      <c r="E274" s="85">
        <f>E275+E276+E277+E278+E279+E280</f>
        <v>0</v>
      </c>
      <c r="F274" s="85">
        <f>F275+F276+F277+F278+F279+F280</f>
        <v>0</v>
      </c>
      <c r="G274" s="85">
        <f t="shared" ref="G274:G285" si="108">H274+I274</f>
        <v>0</v>
      </c>
      <c r="H274" s="85">
        <f>H275+H276+H277+H278+H279+H280</f>
        <v>0</v>
      </c>
      <c r="I274" s="85">
        <f>I275+I276+I277+I278+I279+I280</f>
        <v>0</v>
      </c>
      <c r="J274" s="85">
        <f t="shared" ref="J274:J285" si="109">K274+L274</f>
        <v>0</v>
      </c>
      <c r="K274" s="85">
        <f>K275+K276+K277+K278+K279+K280</f>
        <v>0</v>
      </c>
      <c r="L274" s="85">
        <f>L275+L276+L277+L278+L279+L280</f>
        <v>0</v>
      </c>
      <c r="M274" s="85">
        <f t="shared" ref="M274:M285" si="110">N274+O274</f>
        <v>0</v>
      </c>
      <c r="N274" s="85">
        <f>N275+N276+N277+N278+N279+N280</f>
        <v>0</v>
      </c>
      <c r="O274" s="85">
        <f>O275+O276+O277+O278+O279+O280</f>
        <v>0</v>
      </c>
    </row>
    <row r="275" spans="1:15" ht="108">
      <c r="A275" s="173"/>
      <c r="B275" s="173"/>
      <c r="C275" s="84" t="s">
        <v>617</v>
      </c>
      <c r="D275" s="85">
        <f t="shared" si="107"/>
        <v>0</v>
      </c>
      <c r="E275" s="85"/>
      <c r="F275" s="85"/>
      <c r="G275" s="85">
        <f t="shared" si="108"/>
        <v>0</v>
      </c>
      <c r="H275" s="85"/>
      <c r="I275" s="85"/>
      <c r="J275" s="85">
        <f t="shared" si="109"/>
        <v>0</v>
      </c>
      <c r="K275" s="85"/>
      <c r="L275" s="85"/>
      <c r="M275" s="85">
        <f t="shared" si="110"/>
        <v>0</v>
      </c>
      <c r="N275" s="85"/>
      <c r="O275" s="85"/>
    </row>
    <row r="276" spans="1:15" ht="126">
      <c r="A276" s="173"/>
      <c r="B276" s="173"/>
      <c r="C276" s="84" t="s">
        <v>618</v>
      </c>
      <c r="D276" s="85">
        <f t="shared" si="107"/>
        <v>0</v>
      </c>
      <c r="E276" s="85"/>
      <c r="F276" s="85"/>
      <c r="G276" s="85">
        <f t="shared" si="108"/>
        <v>0</v>
      </c>
      <c r="H276" s="85"/>
      <c r="I276" s="85"/>
      <c r="J276" s="85">
        <f t="shared" si="109"/>
        <v>0</v>
      </c>
      <c r="K276" s="85"/>
      <c r="L276" s="85"/>
      <c r="M276" s="85">
        <f t="shared" si="110"/>
        <v>0</v>
      </c>
      <c r="N276" s="85"/>
      <c r="O276" s="85"/>
    </row>
    <row r="277" spans="1:15" ht="108">
      <c r="A277" s="173"/>
      <c r="B277" s="173"/>
      <c r="C277" s="84" t="s">
        <v>619</v>
      </c>
      <c r="D277" s="85">
        <f t="shared" si="107"/>
        <v>0</v>
      </c>
      <c r="E277" s="85"/>
      <c r="F277" s="85"/>
      <c r="G277" s="85">
        <f t="shared" si="108"/>
        <v>0</v>
      </c>
      <c r="H277" s="85"/>
      <c r="I277" s="85"/>
      <c r="J277" s="85">
        <f t="shared" si="109"/>
        <v>0</v>
      </c>
      <c r="K277" s="85"/>
      <c r="L277" s="85"/>
      <c r="M277" s="85">
        <f t="shared" si="110"/>
        <v>0</v>
      </c>
      <c r="N277" s="85"/>
      <c r="O277" s="85"/>
    </row>
    <row r="278" spans="1:15" ht="126">
      <c r="A278" s="173"/>
      <c r="B278" s="173"/>
      <c r="C278" s="84" t="s">
        <v>620</v>
      </c>
      <c r="D278" s="85">
        <f t="shared" si="107"/>
        <v>0</v>
      </c>
      <c r="E278" s="85"/>
      <c r="F278" s="85"/>
      <c r="G278" s="85">
        <f t="shared" si="108"/>
        <v>0</v>
      </c>
      <c r="H278" s="85"/>
      <c r="I278" s="85"/>
      <c r="J278" s="85">
        <f t="shared" si="109"/>
        <v>0</v>
      </c>
      <c r="K278" s="85"/>
      <c r="L278" s="85"/>
      <c r="M278" s="85">
        <f t="shared" si="110"/>
        <v>0</v>
      </c>
      <c r="N278" s="85"/>
      <c r="O278" s="85"/>
    </row>
    <row r="279" spans="1:15" ht="108">
      <c r="A279" s="173"/>
      <c r="B279" s="173"/>
      <c r="C279" s="84" t="s">
        <v>621</v>
      </c>
      <c r="D279" s="85">
        <f t="shared" si="107"/>
        <v>0</v>
      </c>
      <c r="E279" s="85"/>
      <c r="F279" s="85"/>
      <c r="G279" s="85">
        <f t="shared" si="108"/>
        <v>0</v>
      </c>
      <c r="H279" s="85"/>
      <c r="I279" s="85"/>
      <c r="J279" s="85">
        <f t="shared" si="109"/>
        <v>0</v>
      </c>
      <c r="K279" s="85"/>
      <c r="L279" s="85"/>
      <c r="M279" s="85">
        <f t="shared" si="110"/>
        <v>0</v>
      </c>
      <c r="N279" s="85"/>
      <c r="O279" s="85"/>
    </row>
    <row r="280" spans="1:15" ht="126">
      <c r="A280" s="173"/>
      <c r="B280" s="173"/>
      <c r="C280" s="84" t="s">
        <v>622</v>
      </c>
      <c r="D280" s="85">
        <f t="shared" si="107"/>
        <v>0</v>
      </c>
      <c r="E280" s="85"/>
      <c r="F280" s="85"/>
      <c r="G280" s="85">
        <f t="shared" si="108"/>
        <v>0</v>
      </c>
      <c r="H280" s="85"/>
      <c r="I280" s="85"/>
      <c r="J280" s="85">
        <f t="shared" si="109"/>
        <v>0</v>
      </c>
      <c r="K280" s="85"/>
      <c r="L280" s="85"/>
      <c r="M280" s="85">
        <f t="shared" si="110"/>
        <v>0</v>
      </c>
      <c r="N280" s="85"/>
      <c r="O280" s="85"/>
    </row>
    <row r="281" spans="1:15" ht="180">
      <c r="A281" s="173"/>
      <c r="B281" s="173"/>
      <c r="C281" s="84" t="s">
        <v>623</v>
      </c>
      <c r="D281" s="85">
        <f t="shared" si="107"/>
        <v>0</v>
      </c>
      <c r="E281" s="85"/>
      <c r="F281" s="85"/>
      <c r="G281" s="85">
        <f t="shared" si="108"/>
        <v>0</v>
      </c>
      <c r="H281" s="85"/>
      <c r="I281" s="85"/>
      <c r="J281" s="85">
        <f t="shared" si="109"/>
        <v>0</v>
      </c>
      <c r="K281" s="85"/>
      <c r="L281" s="85"/>
      <c r="M281" s="85">
        <f t="shared" si="110"/>
        <v>0</v>
      </c>
      <c r="N281" s="85"/>
      <c r="O281" s="85"/>
    </row>
    <row r="282" spans="1:15" ht="18">
      <c r="A282" s="173"/>
      <c r="B282" s="173"/>
      <c r="C282" s="84" t="s">
        <v>624</v>
      </c>
      <c r="D282" s="85">
        <f t="shared" si="107"/>
        <v>0</v>
      </c>
      <c r="E282" s="85"/>
      <c r="F282" s="85"/>
      <c r="G282" s="85">
        <f t="shared" si="108"/>
        <v>0</v>
      </c>
      <c r="H282" s="85"/>
      <c r="I282" s="85"/>
      <c r="J282" s="85">
        <f t="shared" si="109"/>
        <v>0</v>
      </c>
      <c r="K282" s="85"/>
      <c r="L282" s="85"/>
      <c r="M282" s="85">
        <f t="shared" si="110"/>
        <v>0</v>
      </c>
      <c r="N282" s="85"/>
      <c r="O282" s="85"/>
    </row>
    <row r="283" spans="1:15" ht="18">
      <c r="A283" s="173"/>
      <c r="B283" s="173"/>
      <c r="C283" s="84" t="s">
        <v>625</v>
      </c>
      <c r="D283" s="85">
        <f t="shared" si="107"/>
        <v>28873</v>
      </c>
      <c r="E283" s="85"/>
      <c r="F283" s="85">
        <v>28873</v>
      </c>
      <c r="G283" s="85">
        <f t="shared" si="108"/>
        <v>29450.3</v>
      </c>
      <c r="H283" s="85"/>
      <c r="I283" s="85">
        <v>29450.3</v>
      </c>
      <c r="J283" s="85">
        <f t="shared" si="109"/>
        <v>29450.3</v>
      </c>
      <c r="K283" s="85"/>
      <c r="L283" s="85">
        <v>29450.3</v>
      </c>
      <c r="M283" s="85">
        <f t="shared" si="110"/>
        <v>28888.87</v>
      </c>
      <c r="N283" s="85"/>
      <c r="O283" s="85">
        <v>28888.87</v>
      </c>
    </row>
    <row r="284" spans="1:15" ht="23.4" customHeight="1">
      <c r="A284" s="173" t="s">
        <v>417</v>
      </c>
      <c r="B284" s="173" t="s">
        <v>90</v>
      </c>
      <c r="C284" s="84" t="s">
        <v>613</v>
      </c>
      <c r="D284" s="85">
        <f t="shared" si="107"/>
        <v>60</v>
      </c>
      <c r="E284" s="85">
        <f>E285+E295+E296</f>
        <v>0</v>
      </c>
      <c r="F284" s="85">
        <f>F285+F295+F296</f>
        <v>60</v>
      </c>
      <c r="G284" s="85">
        <f t="shared" si="108"/>
        <v>60</v>
      </c>
      <c r="H284" s="85">
        <f>H285+H295+H296</f>
        <v>0</v>
      </c>
      <c r="I284" s="85">
        <f>I285+I295+I296</f>
        <v>60</v>
      </c>
      <c r="J284" s="85">
        <f t="shared" si="109"/>
        <v>60</v>
      </c>
      <c r="K284" s="85">
        <f>K285+K295+K296</f>
        <v>0</v>
      </c>
      <c r="L284" s="85">
        <f>L285+L295+L296</f>
        <v>60</v>
      </c>
      <c r="M284" s="85">
        <f t="shared" si="110"/>
        <v>60</v>
      </c>
      <c r="N284" s="85">
        <f>N285+N295+N296</f>
        <v>0</v>
      </c>
      <c r="O284" s="85">
        <f>O285+O295+O296</f>
        <v>60</v>
      </c>
    </row>
    <row r="285" spans="1:15" ht="54">
      <c r="A285" s="173"/>
      <c r="B285" s="173"/>
      <c r="C285" s="84" t="s">
        <v>614</v>
      </c>
      <c r="D285" s="85">
        <f t="shared" si="107"/>
        <v>0</v>
      </c>
      <c r="E285" s="85">
        <f>E287+E294</f>
        <v>0</v>
      </c>
      <c r="F285" s="85">
        <f>F287+F294</f>
        <v>0</v>
      </c>
      <c r="G285" s="85">
        <f t="shared" si="108"/>
        <v>0</v>
      </c>
      <c r="H285" s="85">
        <f>H287+H294</f>
        <v>0</v>
      </c>
      <c r="I285" s="85">
        <f>I287+I294</f>
        <v>0</v>
      </c>
      <c r="J285" s="85">
        <f t="shared" si="109"/>
        <v>0</v>
      </c>
      <c r="K285" s="85">
        <f>K287+K294</f>
        <v>0</v>
      </c>
      <c r="L285" s="85">
        <f>L287+L294</f>
        <v>0</v>
      </c>
      <c r="M285" s="85">
        <f t="shared" si="110"/>
        <v>0</v>
      </c>
      <c r="N285" s="85">
        <f>N287+N294</f>
        <v>0</v>
      </c>
      <c r="O285" s="85">
        <f>O287+O294</f>
        <v>0</v>
      </c>
    </row>
    <row r="286" spans="1:15" ht="18">
      <c r="A286" s="173"/>
      <c r="B286" s="173"/>
      <c r="C286" s="84" t="s">
        <v>615</v>
      </c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</row>
    <row r="287" spans="1:15" ht="162">
      <c r="A287" s="173"/>
      <c r="B287" s="173"/>
      <c r="C287" s="84" t="s">
        <v>616</v>
      </c>
      <c r="D287" s="85">
        <f t="shared" ref="D287:D298" si="111">E287+F287</f>
        <v>0</v>
      </c>
      <c r="E287" s="85">
        <f>E288+E289+E290+E291+E292+E293</f>
        <v>0</v>
      </c>
      <c r="F287" s="85">
        <f>F288+F289+F290+F291+F292+F293</f>
        <v>0</v>
      </c>
      <c r="G287" s="85">
        <f t="shared" ref="G287:G298" si="112">H287+I287</f>
        <v>0</v>
      </c>
      <c r="H287" s="85">
        <f>H288+H289+H290+H291+H292+H293</f>
        <v>0</v>
      </c>
      <c r="I287" s="85">
        <f>I288+I289+I290+I291+I292+I293</f>
        <v>0</v>
      </c>
      <c r="J287" s="85">
        <f t="shared" ref="J287:J298" si="113">K287+L287</f>
        <v>0</v>
      </c>
      <c r="K287" s="85">
        <f>K288+K289+K290+K291+K292+K293</f>
        <v>0</v>
      </c>
      <c r="L287" s="85">
        <f>L288+L289+L290+L291+L292+L293</f>
        <v>0</v>
      </c>
      <c r="M287" s="85">
        <f t="shared" ref="M287:M298" si="114">N287+O287</f>
        <v>0</v>
      </c>
      <c r="N287" s="85">
        <f>N288+N289+N290+N291+N292+N293</f>
        <v>0</v>
      </c>
      <c r="O287" s="85">
        <f>O288+O289+O290+O291+O292+O293</f>
        <v>0</v>
      </c>
    </row>
    <row r="288" spans="1:15" ht="108">
      <c r="A288" s="173"/>
      <c r="B288" s="173"/>
      <c r="C288" s="84" t="s">
        <v>617</v>
      </c>
      <c r="D288" s="85">
        <f t="shared" si="111"/>
        <v>0</v>
      </c>
      <c r="E288" s="85"/>
      <c r="F288" s="85"/>
      <c r="G288" s="85">
        <f t="shared" si="112"/>
        <v>0</v>
      </c>
      <c r="H288" s="85"/>
      <c r="I288" s="85"/>
      <c r="J288" s="85">
        <f t="shared" si="113"/>
        <v>0</v>
      </c>
      <c r="K288" s="85"/>
      <c r="L288" s="85"/>
      <c r="M288" s="85">
        <f t="shared" si="114"/>
        <v>0</v>
      </c>
      <c r="N288" s="85"/>
      <c r="O288" s="85"/>
    </row>
    <row r="289" spans="1:15" ht="126">
      <c r="A289" s="173"/>
      <c r="B289" s="173"/>
      <c r="C289" s="84" t="s">
        <v>618</v>
      </c>
      <c r="D289" s="85">
        <f t="shared" si="111"/>
        <v>0</v>
      </c>
      <c r="E289" s="85"/>
      <c r="F289" s="85"/>
      <c r="G289" s="85">
        <f t="shared" si="112"/>
        <v>0</v>
      </c>
      <c r="H289" s="85"/>
      <c r="I289" s="85"/>
      <c r="J289" s="85">
        <f t="shared" si="113"/>
        <v>0</v>
      </c>
      <c r="K289" s="85"/>
      <c r="L289" s="85"/>
      <c r="M289" s="85">
        <f t="shared" si="114"/>
        <v>0</v>
      </c>
      <c r="N289" s="85"/>
      <c r="O289" s="85"/>
    </row>
    <row r="290" spans="1:15" ht="108">
      <c r="A290" s="173"/>
      <c r="B290" s="173"/>
      <c r="C290" s="84" t="s">
        <v>619</v>
      </c>
      <c r="D290" s="85">
        <f t="shared" si="111"/>
        <v>0</v>
      </c>
      <c r="E290" s="85"/>
      <c r="F290" s="85"/>
      <c r="G290" s="85">
        <f t="shared" si="112"/>
        <v>0</v>
      </c>
      <c r="H290" s="85"/>
      <c r="I290" s="85"/>
      <c r="J290" s="85">
        <f t="shared" si="113"/>
        <v>0</v>
      </c>
      <c r="K290" s="85"/>
      <c r="L290" s="85"/>
      <c r="M290" s="85">
        <f t="shared" si="114"/>
        <v>0</v>
      </c>
      <c r="N290" s="85"/>
      <c r="O290" s="85"/>
    </row>
    <row r="291" spans="1:15" ht="126">
      <c r="A291" s="173"/>
      <c r="B291" s="173"/>
      <c r="C291" s="84" t="s">
        <v>620</v>
      </c>
      <c r="D291" s="85">
        <f t="shared" si="111"/>
        <v>0</v>
      </c>
      <c r="E291" s="85"/>
      <c r="F291" s="85"/>
      <c r="G291" s="85">
        <f t="shared" si="112"/>
        <v>0</v>
      </c>
      <c r="H291" s="85"/>
      <c r="I291" s="85"/>
      <c r="J291" s="85">
        <f t="shared" si="113"/>
        <v>0</v>
      </c>
      <c r="K291" s="85"/>
      <c r="L291" s="85"/>
      <c r="M291" s="85">
        <f t="shared" si="114"/>
        <v>0</v>
      </c>
      <c r="N291" s="85"/>
      <c r="O291" s="85"/>
    </row>
    <row r="292" spans="1:15" ht="108">
      <c r="A292" s="173"/>
      <c r="B292" s="173"/>
      <c r="C292" s="84" t="s">
        <v>621</v>
      </c>
      <c r="D292" s="85">
        <f t="shared" si="111"/>
        <v>0</v>
      </c>
      <c r="E292" s="85"/>
      <c r="F292" s="85"/>
      <c r="G292" s="85">
        <f t="shared" si="112"/>
        <v>0</v>
      </c>
      <c r="H292" s="85"/>
      <c r="I292" s="85"/>
      <c r="J292" s="85">
        <f t="shared" si="113"/>
        <v>0</v>
      </c>
      <c r="K292" s="85"/>
      <c r="L292" s="85"/>
      <c r="M292" s="85">
        <f t="shared" si="114"/>
        <v>0</v>
      </c>
      <c r="N292" s="85"/>
      <c r="O292" s="85"/>
    </row>
    <row r="293" spans="1:15" ht="126">
      <c r="A293" s="173"/>
      <c r="B293" s="173"/>
      <c r="C293" s="84" t="s">
        <v>622</v>
      </c>
      <c r="D293" s="85">
        <f t="shared" si="111"/>
        <v>0</v>
      </c>
      <c r="E293" s="85"/>
      <c r="F293" s="85"/>
      <c r="G293" s="85">
        <f t="shared" si="112"/>
        <v>0</v>
      </c>
      <c r="H293" s="85"/>
      <c r="I293" s="85"/>
      <c r="J293" s="85">
        <f t="shared" si="113"/>
        <v>0</v>
      </c>
      <c r="K293" s="85"/>
      <c r="L293" s="85"/>
      <c r="M293" s="85">
        <f t="shared" si="114"/>
        <v>0</v>
      </c>
      <c r="N293" s="85"/>
      <c r="O293" s="85"/>
    </row>
    <row r="294" spans="1:15" ht="180">
      <c r="A294" s="173"/>
      <c r="B294" s="173"/>
      <c r="C294" s="84" t="s">
        <v>623</v>
      </c>
      <c r="D294" s="85">
        <f t="shared" si="111"/>
        <v>0</v>
      </c>
      <c r="E294" s="85"/>
      <c r="F294" s="85"/>
      <c r="G294" s="85">
        <f t="shared" si="112"/>
        <v>0</v>
      </c>
      <c r="H294" s="85"/>
      <c r="I294" s="85"/>
      <c r="J294" s="85">
        <f t="shared" si="113"/>
        <v>0</v>
      </c>
      <c r="K294" s="85"/>
      <c r="L294" s="85"/>
      <c r="M294" s="85">
        <f t="shared" si="114"/>
        <v>0</v>
      </c>
      <c r="N294" s="85"/>
      <c r="O294" s="85"/>
    </row>
    <row r="295" spans="1:15" ht="18">
      <c r="A295" s="173"/>
      <c r="B295" s="173"/>
      <c r="C295" s="84" t="s">
        <v>624</v>
      </c>
      <c r="D295" s="85">
        <f t="shared" si="111"/>
        <v>0</v>
      </c>
      <c r="E295" s="85"/>
      <c r="F295" s="85"/>
      <c r="G295" s="85">
        <f t="shared" si="112"/>
        <v>0</v>
      </c>
      <c r="H295" s="85"/>
      <c r="I295" s="85"/>
      <c r="J295" s="85">
        <f t="shared" si="113"/>
        <v>0</v>
      </c>
      <c r="K295" s="85"/>
      <c r="L295" s="85"/>
      <c r="M295" s="85">
        <f t="shared" si="114"/>
        <v>0</v>
      </c>
      <c r="N295" s="85"/>
      <c r="O295" s="85"/>
    </row>
    <row r="296" spans="1:15" ht="18">
      <c r="A296" s="173"/>
      <c r="B296" s="173"/>
      <c r="C296" s="84" t="s">
        <v>625</v>
      </c>
      <c r="D296" s="85">
        <f t="shared" si="111"/>
        <v>60</v>
      </c>
      <c r="E296" s="85">
        <v>0</v>
      </c>
      <c r="F296" s="85">
        <v>60</v>
      </c>
      <c r="G296" s="85">
        <f t="shared" si="112"/>
        <v>60</v>
      </c>
      <c r="H296" s="85">
        <v>0</v>
      </c>
      <c r="I296" s="85">
        <v>60</v>
      </c>
      <c r="J296" s="85">
        <f t="shared" si="113"/>
        <v>60</v>
      </c>
      <c r="K296" s="85">
        <v>0</v>
      </c>
      <c r="L296" s="85">
        <v>60</v>
      </c>
      <c r="M296" s="85">
        <f t="shared" si="114"/>
        <v>60</v>
      </c>
      <c r="N296" s="85">
        <v>0</v>
      </c>
      <c r="O296" s="85">
        <v>60</v>
      </c>
    </row>
    <row r="297" spans="1:15" ht="12.75" customHeight="1">
      <c r="A297" s="173" t="s">
        <v>420</v>
      </c>
      <c r="B297" s="173" t="s">
        <v>249</v>
      </c>
      <c r="C297" s="84" t="s">
        <v>613</v>
      </c>
      <c r="D297" s="85">
        <f t="shared" si="111"/>
        <v>22005</v>
      </c>
      <c r="E297" s="85">
        <f>E298+E308+E309</f>
        <v>0</v>
      </c>
      <c r="F297" s="85">
        <f>F298+F308+F309</f>
        <v>22005</v>
      </c>
      <c r="G297" s="85">
        <f t="shared" si="112"/>
        <v>22005</v>
      </c>
      <c r="H297" s="85">
        <f>H298+H308+H309</f>
        <v>0</v>
      </c>
      <c r="I297" s="85">
        <f>I298+I308+I309</f>
        <v>22005</v>
      </c>
      <c r="J297" s="85">
        <f t="shared" si="113"/>
        <v>22005</v>
      </c>
      <c r="K297" s="85">
        <f>K298+K308+K309</f>
        <v>0</v>
      </c>
      <c r="L297" s="85">
        <f>L298+L308+L309</f>
        <v>22005</v>
      </c>
      <c r="M297" s="85">
        <f t="shared" si="114"/>
        <v>21900.6</v>
      </c>
      <c r="N297" s="85">
        <f>N298+N308+N309</f>
        <v>0</v>
      </c>
      <c r="O297" s="85">
        <f>O298+O308+O309</f>
        <v>21900.6</v>
      </c>
    </row>
    <row r="298" spans="1:15" ht="54">
      <c r="A298" s="173"/>
      <c r="B298" s="173"/>
      <c r="C298" s="84" t="s">
        <v>614</v>
      </c>
      <c r="D298" s="85">
        <f t="shared" si="111"/>
        <v>0</v>
      </c>
      <c r="E298" s="85">
        <f>E300+E307</f>
        <v>0</v>
      </c>
      <c r="F298" s="85">
        <f>F300+F307</f>
        <v>0</v>
      </c>
      <c r="G298" s="85">
        <f t="shared" si="112"/>
        <v>0</v>
      </c>
      <c r="H298" s="85">
        <f>H300+H307</f>
        <v>0</v>
      </c>
      <c r="I298" s="85">
        <f>I300+I307</f>
        <v>0</v>
      </c>
      <c r="J298" s="85">
        <f t="shared" si="113"/>
        <v>0</v>
      </c>
      <c r="K298" s="85">
        <f>K300+K307</f>
        <v>0</v>
      </c>
      <c r="L298" s="85">
        <f>L300+L307</f>
        <v>0</v>
      </c>
      <c r="M298" s="85">
        <f t="shared" si="114"/>
        <v>0</v>
      </c>
      <c r="N298" s="85">
        <f>N300+N307</f>
        <v>0</v>
      </c>
      <c r="O298" s="85">
        <f>O300+O307</f>
        <v>0</v>
      </c>
    </row>
    <row r="299" spans="1:15" ht="18">
      <c r="A299" s="173"/>
      <c r="B299" s="173"/>
      <c r="C299" s="84" t="s">
        <v>615</v>
      </c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</row>
    <row r="300" spans="1:15" ht="162">
      <c r="A300" s="173"/>
      <c r="B300" s="173"/>
      <c r="C300" s="84" t="s">
        <v>616</v>
      </c>
      <c r="D300" s="85">
        <f t="shared" ref="D300:D311" si="115">E300+F300</f>
        <v>0</v>
      </c>
      <c r="E300" s="85">
        <f>E301+E302+E303+E304+E305+E306</f>
        <v>0</v>
      </c>
      <c r="F300" s="85">
        <f>F301+F302+F303+F304+F305+F306</f>
        <v>0</v>
      </c>
      <c r="G300" s="85">
        <f t="shared" ref="G300:G311" si="116">H300+I300</f>
        <v>0</v>
      </c>
      <c r="H300" s="85">
        <f>H301+H302+H303+H304+H305+H306</f>
        <v>0</v>
      </c>
      <c r="I300" s="85">
        <f>I301+I302+I303+I304+I305+I306</f>
        <v>0</v>
      </c>
      <c r="J300" s="85">
        <f t="shared" ref="J300:J311" si="117">K300+L300</f>
        <v>0</v>
      </c>
      <c r="K300" s="85">
        <f>K301+K302+K303+K304+K305+K306</f>
        <v>0</v>
      </c>
      <c r="L300" s="85">
        <f>L301+L302+L303+L304+L305+L306</f>
        <v>0</v>
      </c>
      <c r="M300" s="85">
        <f t="shared" ref="M300:M311" si="118">N300+O300</f>
        <v>0</v>
      </c>
      <c r="N300" s="85">
        <f>N301+N302+N303+N304+N305+N306</f>
        <v>0</v>
      </c>
      <c r="O300" s="85">
        <f>O301+O302+O303+O304+O305+O306</f>
        <v>0</v>
      </c>
    </row>
    <row r="301" spans="1:15" ht="108">
      <c r="A301" s="173"/>
      <c r="B301" s="173"/>
      <c r="C301" s="84" t="s">
        <v>617</v>
      </c>
      <c r="D301" s="85">
        <f t="shared" si="115"/>
        <v>0</v>
      </c>
      <c r="E301" s="85"/>
      <c r="F301" s="85"/>
      <c r="G301" s="85">
        <f t="shared" si="116"/>
        <v>0</v>
      </c>
      <c r="H301" s="85"/>
      <c r="I301" s="85"/>
      <c r="J301" s="85">
        <f t="shared" si="117"/>
        <v>0</v>
      </c>
      <c r="K301" s="85"/>
      <c r="L301" s="85"/>
      <c r="M301" s="85">
        <f t="shared" si="118"/>
        <v>0</v>
      </c>
      <c r="N301" s="85"/>
      <c r="O301" s="85"/>
    </row>
    <row r="302" spans="1:15" ht="126">
      <c r="A302" s="173"/>
      <c r="B302" s="173"/>
      <c r="C302" s="84" t="s">
        <v>618</v>
      </c>
      <c r="D302" s="85">
        <f t="shared" si="115"/>
        <v>0</v>
      </c>
      <c r="E302" s="85"/>
      <c r="F302" s="85"/>
      <c r="G302" s="85">
        <f t="shared" si="116"/>
        <v>0</v>
      </c>
      <c r="H302" s="85"/>
      <c r="I302" s="85"/>
      <c r="J302" s="85">
        <f t="shared" si="117"/>
        <v>0</v>
      </c>
      <c r="K302" s="85"/>
      <c r="L302" s="85"/>
      <c r="M302" s="85">
        <f t="shared" si="118"/>
        <v>0</v>
      </c>
      <c r="N302" s="85"/>
      <c r="O302" s="85"/>
    </row>
    <row r="303" spans="1:15" ht="108">
      <c r="A303" s="173"/>
      <c r="B303" s="173"/>
      <c r="C303" s="84" t="s">
        <v>619</v>
      </c>
      <c r="D303" s="85">
        <f t="shared" si="115"/>
        <v>0</v>
      </c>
      <c r="E303" s="85"/>
      <c r="F303" s="85"/>
      <c r="G303" s="85">
        <f t="shared" si="116"/>
        <v>0</v>
      </c>
      <c r="H303" s="85"/>
      <c r="I303" s="85"/>
      <c r="J303" s="85">
        <f t="shared" si="117"/>
        <v>0</v>
      </c>
      <c r="K303" s="85"/>
      <c r="L303" s="85"/>
      <c r="M303" s="85">
        <f t="shared" si="118"/>
        <v>0</v>
      </c>
      <c r="N303" s="85"/>
      <c r="O303" s="85"/>
    </row>
    <row r="304" spans="1:15" ht="126">
      <c r="A304" s="173"/>
      <c r="B304" s="173"/>
      <c r="C304" s="84" t="s">
        <v>620</v>
      </c>
      <c r="D304" s="85">
        <f t="shared" si="115"/>
        <v>0</v>
      </c>
      <c r="E304" s="85"/>
      <c r="F304" s="85"/>
      <c r="G304" s="85">
        <f t="shared" si="116"/>
        <v>0</v>
      </c>
      <c r="H304" s="85"/>
      <c r="I304" s="85"/>
      <c r="J304" s="85">
        <f t="shared" si="117"/>
        <v>0</v>
      </c>
      <c r="K304" s="85"/>
      <c r="L304" s="85"/>
      <c r="M304" s="85">
        <f t="shared" si="118"/>
        <v>0</v>
      </c>
      <c r="N304" s="85"/>
      <c r="O304" s="85"/>
    </row>
    <row r="305" spans="1:15" ht="108">
      <c r="A305" s="173"/>
      <c r="B305" s="173"/>
      <c r="C305" s="84" t="s">
        <v>621</v>
      </c>
      <c r="D305" s="85">
        <f t="shared" si="115"/>
        <v>0</v>
      </c>
      <c r="E305" s="85"/>
      <c r="F305" s="85"/>
      <c r="G305" s="85">
        <f t="shared" si="116"/>
        <v>0</v>
      </c>
      <c r="H305" s="85"/>
      <c r="I305" s="85"/>
      <c r="J305" s="85">
        <f t="shared" si="117"/>
        <v>0</v>
      </c>
      <c r="K305" s="85"/>
      <c r="L305" s="85"/>
      <c r="M305" s="85">
        <f t="shared" si="118"/>
        <v>0</v>
      </c>
      <c r="N305" s="85"/>
      <c r="O305" s="85"/>
    </row>
    <row r="306" spans="1:15" ht="126">
      <c r="A306" s="173"/>
      <c r="B306" s="173"/>
      <c r="C306" s="84" t="s">
        <v>622</v>
      </c>
      <c r="D306" s="85">
        <f t="shared" si="115"/>
        <v>0</v>
      </c>
      <c r="E306" s="85"/>
      <c r="F306" s="85"/>
      <c r="G306" s="85">
        <f t="shared" si="116"/>
        <v>0</v>
      </c>
      <c r="H306" s="85"/>
      <c r="I306" s="85"/>
      <c r="J306" s="85">
        <f t="shared" si="117"/>
        <v>0</v>
      </c>
      <c r="K306" s="85"/>
      <c r="L306" s="85"/>
      <c r="M306" s="85">
        <f t="shared" si="118"/>
        <v>0</v>
      </c>
      <c r="N306" s="85"/>
      <c r="O306" s="85"/>
    </row>
    <row r="307" spans="1:15" ht="180">
      <c r="A307" s="173"/>
      <c r="B307" s="173"/>
      <c r="C307" s="84" t="s">
        <v>623</v>
      </c>
      <c r="D307" s="85">
        <f t="shared" si="115"/>
        <v>0</v>
      </c>
      <c r="E307" s="85"/>
      <c r="F307" s="85"/>
      <c r="G307" s="85">
        <f t="shared" si="116"/>
        <v>0</v>
      </c>
      <c r="H307" s="85"/>
      <c r="I307" s="85"/>
      <c r="J307" s="85">
        <f t="shared" si="117"/>
        <v>0</v>
      </c>
      <c r="K307" s="85"/>
      <c r="L307" s="85"/>
      <c r="M307" s="85">
        <f t="shared" si="118"/>
        <v>0</v>
      </c>
      <c r="N307" s="85"/>
      <c r="O307" s="85"/>
    </row>
    <row r="308" spans="1:15" ht="18">
      <c r="A308" s="173"/>
      <c r="B308" s="173"/>
      <c r="C308" s="84" t="s">
        <v>624</v>
      </c>
      <c r="D308" s="85">
        <f t="shared" si="115"/>
        <v>0</v>
      </c>
      <c r="E308" s="85"/>
      <c r="F308" s="85"/>
      <c r="G308" s="85">
        <f t="shared" si="116"/>
        <v>0</v>
      </c>
      <c r="H308" s="85"/>
      <c r="I308" s="85"/>
      <c r="J308" s="85">
        <f t="shared" si="117"/>
        <v>0</v>
      </c>
      <c r="K308" s="85"/>
      <c r="L308" s="85"/>
      <c r="M308" s="85">
        <f t="shared" si="118"/>
        <v>0</v>
      </c>
      <c r="N308" s="85"/>
      <c r="O308" s="85"/>
    </row>
    <row r="309" spans="1:15" ht="18">
      <c r="A309" s="173"/>
      <c r="B309" s="173"/>
      <c r="C309" s="84" t="s">
        <v>625</v>
      </c>
      <c r="D309" s="85">
        <f t="shared" si="115"/>
        <v>22005</v>
      </c>
      <c r="E309" s="85"/>
      <c r="F309" s="85">
        <v>22005</v>
      </c>
      <c r="G309" s="85">
        <f t="shared" si="116"/>
        <v>22005</v>
      </c>
      <c r="H309" s="85"/>
      <c r="I309" s="85">
        <v>22005</v>
      </c>
      <c r="J309" s="85">
        <f t="shared" si="117"/>
        <v>22005</v>
      </c>
      <c r="K309" s="85"/>
      <c r="L309" s="85">
        <v>22005</v>
      </c>
      <c r="M309" s="85">
        <f t="shared" si="118"/>
        <v>21900.6</v>
      </c>
      <c r="N309" s="85"/>
      <c r="O309" s="85">
        <v>21900.6</v>
      </c>
    </row>
    <row r="310" spans="1:15" ht="12.75" customHeight="1">
      <c r="A310" s="174" t="s">
        <v>627</v>
      </c>
      <c r="B310" s="174" t="s">
        <v>628</v>
      </c>
      <c r="C310" s="81" t="s">
        <v>613</v>
      </c>
      <c r="D310" s="80">
        <f t="shared" si="115"/>
        <v>720801.5</v>
      </c>
      <c r="E310" s="80">
        <f>E311+E321+E322</f>
        <v>135796.4</v>
      </c>
      <c r="F310" s="80">
        <f>F311+F321+F322</f>
        <v>585005.1</v>
      </c>
      <c r="G310" s="80">
        <f t="shared" si="116"/>
        <v>720801.5</v>
      </c>
      <c r="H310" s="80">
        <f>H311+H321+H322</f>
        <v>135796.4</v>
      </c>
      <c r="I310" s="80">
        <f>I311+I321+I322</f>
        <v>585005.1</v>
      </c>
      <c r="J310" s="80">
        <f t="shared" si="117"/>
        <v>720801.5</v>
      </c>
      <c r="K310" s="80">
        <f>K311+K321+K322</f>
        <v>135796.4</v>
      </c>
      <c r="L310" s="80">
        <f>L311+L321+L322</f>
        <v>585005.1</v>
      </c>
      <c r="M310" s="80">
        <f t="shared" si="118"/>
        <v>714367.99835000001</v>
      </c>
      <c r="N310" s="80">
        <f>N311+N321+N322</f>
        <v>135796.30695</v>
      </c>
      <c r="O310" s="80">
        <f>O311+O321+O322</f>
        <v>578571.69140000001</v>
      </c>
    </row>
    <row r="311" spans="1:15" ht="52.2">
      <c r="A311" s="174"/>
      <c r="B311" s="174"/>
      <c r="C311" s="81" t="s">
        <v>614</v>
      </c>
      <c r="D311" s="80">
        <f t="shared" si="115"/>
        <v>558258.80000000005</v>
      </c>
      <c r="E311" s="80">
        <f>E313+E320</f>
        <v>133207.79999999999</v>
      </c>
      <c r="F311" s="80">
        <f>F313+F320</f>
        <v>425051</v>
      </c>
      <c r="G311" s="80">
        <f t="shared" si="116"/>
        <v>558258.80000000005</v>
      </c>
      <c r="H311" s="80">
        <f>H313+H320</f>
        <v>133207.79999999999</v>
      </c>
      <c r="I311" s="80">
        <f>I313+I320</f>
        <v>425051</v>
      </c>
      <c r="J311" s="80">
        <f t="shared" si="117"/>
        <v>558258.80000000005</v>
      </c>
      <c r="K311" s="80">
        <f>K313+K320</f>
        <v>133207.79999999999</v>
      </c>
      <c r="L311" s="80">
        <f>L313+L320</f>
        <v>425051</v>
      </c>
      <c r="M311" s="80">
        <f t="shared" si="118"/>
        <v>552398.03388</v>
      </c>
      <c r="N311" s="80">
        <f>N313+N320</f>
        <v>133207.70694999999</v>
      </c>
      <c r="O311" s="80">
        <f>O313+O320</f>
        <v>419190.32692999998</v>
      </c>
    </row>
    <row r="312" spans="1:15" ht="17.399999999999999">
      <c r="A312" s="174"/>
      <c r="B312" s="174"/>
      <c r="C312" s="81" t="s">
        <v>615</v>
      </c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</row>
    <row r="313" spans="1:15" ht="121.8">
      <c r="A313" s="174"/>
      <c r="B313" s="174"/>
      <c r="C313" s="81" t="s">
        <v>616</v>
      </c>
      <c r="D313" s="80">
        <f t="shared" ref="D313:D324" si="119">E313+F313</f>
        <v>460839.7</v>
      </c>
      <c r="E313" s="80">
        <f>E314+E315+E316+E317+E318+E319</f>
        <v>64788.4</v>
      </c>
      <c r="F313" s="80">
        <f>F314+F315+F316+F317+F318+F319</f>
        <v>396051.3</v>
      </c>
      <c r="G313" s="80">
        <f t="shared" ref="G313:G324" si="120">H313+I313</f>
        <v>460839.7</v>
      </c>
      <c r="H313" s="80">
        <f>H314+H315+H316+H317+H318+H319</f>
        <v>64788.4</v>
      </c>
      <c r="I313" s="80">
        <f>I314+I315+I316+I317+I318+I319</f>
        <v>396051.3</v>
      </c>
      <c r="J313" s="80">
        <f t="shared" ref="J313:J324" si="121">K313+L313</f>
        <v>460839.7</v>
      </c>
      <c r="K313" s="80">
        <f>K314+K315+K316+K317+K318+K319</f>
        <v>64788.4</v>
      </c>
      <c r="L313" s="80">
        <f>L314+L315+L316+L317+L318+L319</f>
        <v>396051.3</v>
      </c>
      <c r="M313" s="80">
        <f t="shared" ref="M313:M324" si="122">N313+O313</f>
        <v>454979.2</v>
      </c>
      <c r="N313" s="80">
        <f>N314+N315+N316+N317+N318+N319</f>
        <v>64788.4</v>
      </c>
      <c r="O313" s="80">
        <f>O314+O315+O316+O317+O318+O319</f>
        <v>390190.8</v>
      </c>
    </row>
    <row r="314" spans="1:15" ht="87">
      <c r="A314" s="174"/>
      <c r="B314" s="174"/>
      <c r="C314" s="81" t="s">
        <v>617</v>
      </c>
      <c r="D314" s="80">
        <f t="shared" si="119"/>
        <v>0</v>
      </c>
      <c r="E314" s="80">
        <f t="shared" ref="E314:F322" si="123">E327+E340+E379</f>
        <v>0</v>
      </c>
      <c r="F314" s="80">
        <f t="shared" si="123"/>
        <v>0</v>
      </c>
      <c r="G314" s="80">
        <f t="shared" si="120"/>
        <v>0</v>
      </c>
      <c r="H314" s="80">
        <f t="shared" ref="H314:I322" si="124">H327+H340+H379</f>
        <v>0</v>
      </c>
      <c r="I314" s="80">
        <f t="shared" si="124"/>
        <v>0</v>
      </c>
      <c r="J314" s="80">
        <f t="shared" si="121"/>
        <v>0</v>
      </c>
      <c r="K314" s="80">
        <f t="shared" ref="K314:L322" si="125">K327+K340+K379</f>
        <v>0</v>
      </c>
      <c r="L314" s="80">
        <f t="shared" si="125"/>
        <v>0</v>
      </c>
      <c r="M314" s="80">
        <f t="shared" si="122"/>
        <v>0</v>
      </c>
      <c r="N314" s="80">
        <f t="shared" ref="N314:O322" si="126">N327+N340+N379</f>
        <v>0</v>
      </c>
      <c r="O314" s="80">
        <f t="shared" si="126"/>
        <v>0</v>
      </c>
    </row>
    <row r="315" spans="1:15" ht="121.8">
      <c r="A315" s="174"/>
      <c r="B315" s="174"/>
      <c r="C315" s="81" t="s">
        <v>618</v>
      </c>
      <c r="D315" s="80">
        <f t="shared" si="119"/>
        <v>0</v>
      </c>
      <c r="E315" s="80">
        <f t="shared" si="123"/>
        <v>0</v>
      </c>
      <c r="F315" s="80">
        <f t="shared" si="123"/>
        <v>0</v>
      </c>
      <c r="G315" s="80">
        <f t="shared" si="120"/>
        <v>0</v>
      </c>
      <c r="H315" s="80">
        <f t="shared" si="124"/>
        <v>0</v>
      </c>
      <c r="I315" s="80">
        <f t="shared" si="124"/>
        <v>0</v>
      </c>
      <c r="J315" s="80">
        <f t="shared" si="121"/>
        <v>0</v>
      </c>
      <c r="K315" s="80">
        <f t="shared" si="125"/>
        <v>0</v>
      </c>
      <c r="L315" s="80">
        <f t="shared" si="125"/>
        <v>0</v>
      </c>
      <c r="M315" s="80">
        <f t="shared" si="122"/>
        <v>0</v>
      </c>
      <c r="N315" s="80">
        <f t="shared" si="126"/>
        <v>0</v>
      </c>
      <c r="O315" s="80">
        <f t="shared" si="126"/>
        <v>0</v>
      </c>
    </row>
    <row r="316" spans="1:15" ht="87">
      <c r="A316" s="174"/>
      <c r="B316" s="174"/>
      <c r="C316" s="81" t="s">
        <v>619</v>
      </c>
      <c r="D316" s="80">
        <f t="shared" si="119"/>
        <v>0</v>
      </c>
      <c r="E316" s="80">
        <f t="shared" si="123"/>
        <v>0</v>
      </c>
      <c r="F316" s="80">
        <f t="shared" si="123"/>
        <v>0</v>
      </c>
      <c r="G316" s="80">
        <f t="shared" si="120"/>
        <v>0</v>
      </c>
      <c r="H316" s="80">
        <f t="shared" si="124"/>
        <v>0</v>
      </c>
      <c r="I316" s="80">
        <f t="shared" si="124"/>
        <v>0</v>
      </c>
      <c r="J316" s="80">
        <f t="shared" si="121"/>
        <v>0</v>
      </c>
      <c r="K316" s="80">
        <f t="shared" si="125"/>
        <v>0</v>
      </c>
      <c r="L316" s="80">
        <f t="shared" si="125"/>
        <v>0</v>
      </c>
      <c r="M316" s="80">
        <f t="shared" si="122"/>
        <v>0</v>
      </c>
      <c r="N316" s="80">
        <f t="shared" si="126"/>
        <v>0</v>
      </c>
      <c r="O316" s="80">
        <f t="shared" si="126"/>
        <v>0</v>
      </c>
    </row>
    <row r="317" spans="1:15" ht="121.8">
      <c r="A317" s="174"/>
      <c r="B317" s="174"/>
      <c r="C317" s="81" t="s">
        <v>620</v>
      </c>
      <c r="D317" s="80">
        <f t="shared" si="119"/>
        <v>0</v>
      </c>
      <c r="E317" s="80">
        <f t="shared" si="123"/>
        <v>0</v>
      </c>
      <c r="F317" s="80">
        <f t="shared" si="123"/>
        <v>0</v>
      </c>
      <c r="G317" s="80">
        <f t="shared" si="120"/>
        <v>0</v>
      </c>
      <c r="H317" s="80">
        <f t="shared" si="124"/>
        <v>0</v>
      </c>
      <c r="I317" s="80">
        <f t="shared" si="124"/>
        <v>0</v>
      </c>
      <c r="J317" s="80">
        <f t="shared" si="121"/>
        <v>0</v>
      </c>
      <c r="K317" s="80">
        <f t="shared" si="125"/>
        <v>0</v>
      </c>
      <c r="L317" s="80">
        <f t="shared" si="125"/>
        <v>0</v>
      </c>
      <c r="M317" s="80">
        <f t="shared" si="122"/>
        <v>0</v>
      </c>
      <c r="N317" s="80">
        <f t="shared" si="126"/>
        <v>0</v>
      </c>
      <c r="O317" s="80">
        <f t="shared" si="126"/>
        <v>0</v>
      </c>
    </row>
    <row r="318" spans="1:15" ht="104.4">
      <c r="A318" s="174"/>
      <c r="B318" s="174"/>
      <c r="C318" s="81" t="s">
        <v>621</v>
      </c>
      <c r="D318" s="80">
        <f t="shared" si="119"/>
        <v>460839.7</v>
      </c>
      <c r="E318" s="80">
        <f t="shared" si="123"/>
        <v>64788.4</v>
      </c>
      <c r="F318" s="80">
        <f t="shared" si="123"/>
        <v>396051.3</v>
      </c>
      <c r="G318" s="80">
        <f t="shared" si="120"/>
        <v>460839.7</v>
      </c>
      <c r="H318" s="80">
        <f t="shared" si="124"/>
        <v>64788.4</v>
      </c>
      <c r="I318" s="80">
        <f t="shared" si="124"/>
        <v>396051.3</v>
      </c>
      <c r="J318" s="80">
        <f t="shared" si="121"/>
        <v>460839.7</v>
      </c>
      <c r="K318" s="80">
        <f t="shared" si="125"/>
        <v>64788.4</v>
      </c>
      <c r="L318" s="80">
        <f t="shared" si="125"/>
        <v>396051.3</v>
      </c>
      <c r="M318" s="80">
        <f t="shared" si="122"/>
        <v>454979.2</v>
      </c>
      <c r="N318" s="80">
        <f t="shared" si="126"/>
        <v>64788.4</v>
      </c>
      <c r="O318" s="80">
        <f t="shared" si="126"/>
        <v>390190.8</v>
      </c>
    </row>
    <row r="319" spans="1:15" ht="121.8">
      <c r="A319" s="174"/>
      <c r="B319" s="174"/>
      <c r="C319" s="81" t="s">
        <v>622</v>
      </c>
      <c r="D319" s="80">
        <f t="shared" si="119"/>
        <v>0</v>
      </c>
      <c r="E319" s="80">
        <f t="shared" si="123"/>
        <v>0</v>
      </c>
      <c r="F319" s="80">
        <f t="shared" si="123"/>
        <v>0</v>
      </c>
      <c r="G319" s="80">
        <f t="shared" si="120"/>
        <v>0</v>
      </c>
      <c r="H319" s="80">
        <f t="shared" si="124"/>
        <v>0</v>
      </c>
      <c r="I319" s="80">
        <f t="shared" si="124"/>
        <v>0</v>
      </c>
      <c r="J319" s="80">
        <f t="shared" si="121"/>
        <v>0</v>
      </c>
      <c r="K319" s="80">
        <f t="shared" si="125"/>
        <v>0</v>
      </c>
      <c r="L319" s="80">
        <f t="shared" si="125"/>
        <v>0</v>
      </c>
      <c r="M319" s="80">
        <f t="shared" si="122"/>
        <v>0</v>
      </c>
      <c r="N319" s="80">
        <f t="shared" si="126"/>
        <v>0</v>
      </c>
      <c r="O319" s="80">
        <f t="shared" si="126"/>
        <v>0</v>
      </c>
    </row>
    <row r="320" spans="1:15" ht="174">
      <c r="A320" s="174"/>
      <c r="B320" s="174"/>
      <c r="C320" s="81" t="s">
        <v>623</v>
      </c>
      <c r="D320" s="80">
        <f t="shared" si="119"/>
        <v>97419.099999999991</v>
      </c>
      <c r="E320" s="80">
        <f t="shared" si="123"/>
        <v>68419.399999999994</v>
      </c>
      <c r="F320" s="80">
        <f t="shared" si="123"/>
        <v>28999.7</v>
      </c>
      <c r="G320" s="80">
        <f t="shared" si="120"/>
        <v>97419.099999999991</v>
      </c>
      <c r="H320" s="80">
        <f t="shared" si="124"/>
        <v>68419.399999999994</v>
      </c>
      <c r="I320" s="80">
        <f t="shared" si="124"/>
        <v>28999.7</v>
      </c>
      <c r="J320" s="80">
        <f t="shared" si="121"/>
        <v>97419.099999999991</v>
      </c>
      <c r="K320" s="80">
        <f t="shared" si="125"/>
        <v>68419.399999999994</v>
      </c>
      <c r="L320" s="80">
        <f t="shared" si="125"/>
        <v>28999.7</v>
      </c>
      <c r="M320" s="80">
        <f t="shared" si="122"/>
        <v>97418.833879999991</v>
      </c>
      <c r="N320" s="80">
        <f t="shared" si="126"/>
        <v>68419.306949999998</v>
      </c>
      <c r="O320" s="80">
        <f t="shared" si="126"/>
        <v>28999.52693</v>
      </c>
    </row>
    <row r="321" spans="1:15" ht="17.399999999999999">
      <c r="A321" s="174"/>
      <c r="B321" s="174"/>
      <c r="C321" s="81" t="s">
        <v>624</v>
      </c>
      <c r="D321" s="80">
        <f t="shared" si="119"/>
        <v>0</v>
      </c>
      <c r="E321" s="80">
        <f t="shared" si="123"/>
        <v>0</v>
      </c>
      <c r="F321" s="80">
        <f t="shared" si="123"/>
        <v>0</v>
      </c>
      <c r="G321" s="80">
        <f t="shared" si="120"/>
        <v>0</v>
      </c>
      <c r="H321" s="80">
        <f t="shared" si="124"/>
        <v>0</v>
      </c>
      <c r="I321" s="80">
        <f t="shared" si="124"/>
        <v>0</v>
      </c>
      <c r="J321" s="80">
        <f t="shared" si="121"/>
        <v>0</v>
      </c>
      <c r="K321" s="80">
        <f t="shared" si="125"/>
        <v>0</v>
      </c>
      <c r="L321" s="80">
        <f t="shared" si="125"/>
        <v>0</v>
      </c>
      <c r="M321" s="80">
        <f t="shared" si="122"/>
        <v>0</v>
      </c>
      <c r="N321" s="80">
        <f t="shared" si="126"/>
        <v>0</v>
      </c>
      <c r="O321" s="80">
        <f t="shared" si="126"/>
        <v>0</v>
      </c>
    </row>
    <row r="322" spans="1:15" ht="17.399999999999999">
      <c r="A322" s="174"/>
      <c r="B322" s="174"/>
      <c r="C322" s="81" t="s">
        <v>625</v>
      </c>
      <c r="D322" s="80">
        <f t="shared" si="119"/>
        <v>162542.70000000001</v>
      </c>
      <c r="E322" s="80">
        <f t="shared" si="123"/>
        <v>2588.6</v>
      </c>
      <c r="F322" s="80">
        <f t="shared" si="123"/>
        <v>159954.1</v>
      </c>
      <c r="G322" s="80">
        <f t="shared" si="120"/>
        <v>162542.70000000001</v>
      </c>
      <c r="H322" s="80">
        <f t="shared" si="124"/>
        <v>2588.6</v>
      </c>
      <c r="I322" s="80">
        <f t="shared" si="124"/>
        <v>159954.1</v>
      </c>
      <c r="J322" s="80">
        <f t="shared" si="121"/>
        <v>162542.70000000001</v>
      </c>
      <c r="K322" s="80">
        <f t="shared" si="125"/>
        <v>2588.6</v>
      </c>
      <c r="L322" s="80">
        <f t="shared" si="125"/>
        <v>159954.1</v>
      </c>
      <c r="M322" s="80">
        <f t="shared" si="122"/>
        <v>161969.96447000001</v>
      </c>
      <c r="N322" s="80">
        <f t="shared" si="126"/>
        <v>2588.6</v>
      </c>
      <c r="O322" s="80">
        <f t="shared" si="126"/>
        <v>159381.36447</v>
      </c>
    </row>
    <row r="323" spans="1:15" ht="12.75" customHeight="1">
      <c r="A323" s="175" t="s">
        <v>426</v>
      </c>
      <c r="B323" s="175" t="s">
        <v>102</v>
      </c>
      <c r="C323" s="84" t="s">
        <v>613</v>
      </c>
      <c r="D323" s="85">
        <f t="shared" si="119"/>
        <v>310424.3</v>
      </c>
      <c r="E323" s="85">
        <f>E324+E334+E335</f>
        <v>0</v>
      </c>
      <c r="F323" s="85">
        <f>F324+F334+F335</f>
        <v>310424.3</v>
      </c>
      <c r="G323" s="85">
        <f t="shared" si="120"/>
        <v>310424.3</v>
      </c>
      <c r="H323" s="85">
        <f>H324+H334+H335</f>
        <v>0</v>
      </c>
      <c r="I323" s="85">
        <f>I324+I334+I335</f>
        <v>310424.3</v>
      </c>
      <c r="J323" s="85">
        <f t="shared" si="121"/>
        <v>310424.3</v>
      </c>
      <c r="K323" s="85">
        <f>K324+K334+K335</f>
        <v>0</v>
      </c>
      <c r="L323" s="85">
        <f>L324+L334+L335</f>
        <v>310424.3</v>
      </c>
      <c r="M323" s="85">
        <f t="shared" si="122"/>
        <v>309267.5</v>
      </c>
      <c r="N323" s="85">
        <f>N324+N334+N335</f>
        <v>0</v>
      </c>
      <c r="O323" s="85">
        <f>O324+O334+O335</f>
        <v>309267.5</v>
      </c>
    </row>
    <row r="324" spans="1:15" ht="54">
      <c r="A324" s="175"/>
      <c r="B324" s="175"/>
      <c r="C324" s="84" t="s">
        <v>614</v>
      </c>
      <c r="D324" s="85">
        <f t="shared" si="119"/>
        <v>310424.3</v>
      </c>
      <c r="E324" s="85">
        <f>E326+E333</f>
        <v>0</v>
      </c>
      <c r="F324" s="85">
        <f>F326+F333</f>
        <v>310424.3</v>
      </c>
      <c r="G324" s="85">
        <f t="shared" si="120"/>
        <v>310424.3</v>
      </c>
      <c r="H324" s="85">
        <f>H326+H333</f>
        <v>0</v>
      </c>
      <c r="I324" s="85">
        <f>I326+I333</f>
        <v>310424.3</v>
      </c>
      <c r="J324" s="85">
        <f t="shared" si="121"/>
        <v>310424.3</v>
      </c>
      <c r="K324" s="85">
        <f>K326+K333</f>
        <v>0</v>
      </c>
      <c r="L324" s="85">
        <f>L326+L333</f>
        <v>310424.3</v>
      </c>
      <c r="M324" s="85">
        <f t="shared" si="122"/>
        <v>309267.5</v>
      </c>
      <c r="N324" s="85">
        <f>N326+N333</f>
        <v>0</v>
      </c>
      <c r="O324" s="85">
        <f>O326+O333</f>
        <v>309267.5</v>
      </c>
    </row>
    <row r="325" spans="1:15" ht="18">
      <c r="A325" s="175"/>
      <c r="B325" s="175"/>
      <c r="C325" s="84" t="s">
        <v>615</v>
      </c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</row>
    <row r="326" spans="1:15" ht="162">
      <c r="A326" s="175"/>
      <c r="B326" s="175"/>
      <c r="C326" s="84" t="s">
        <v>616</v>
      </c>
      <c r="D326" s="85">
        <f t="shared" ref="D326:D337" si="127">E326+F326</f>
        <v>310424.3</v>
      </c>
      <c r="E326" s="85">
        <f>E327+E328+E329+E330+E331+E332</f>
        <v>0</v>
      </c>
      <c r="F326" s="85">
        <f>F327+F328+F329+F330+F331+F332</f>
        <v>310424.3</v>
      </c>
      <c r="G326" s="85">
        <f t="shared" ref="G326:G337" si="128">H326+I326</f>
        <v>310424.3</v>
      </c>
      <c r="H326" s="85">
        <f>H327+H328+H329+H330+H331+H332</f>
        <v>0</v>
      </c>
      <c r="I326" s="85">
        <f>I327+I328+I329+I330+I331+I332</f>
        <v>310424.3</v>
      </c>
      <c r="J326" s="85">
        <f t="shared" ref="J326:J337" si="129">K326+L326</f>
        <v>310424.3</v>
      </c>
      <c r="K326" s="85">
        <f>K327+K328+K329+K330+K331+K332</f>
        <v>0</v>
      </c>
      <c r="L326" s="85">
        <f>L327+L328+L329+L330+L331+L332</f>
        <v>310424.3</v>
      </c>
      <c r="M326" s="85">
        <f t="shared" ref="M326:M337" si="130">N326+O326</f>
        <v>309267.5</v>
      </c>
      <c r="N326" s="85">
        <f>N327+N328+N329+N330+N331+N332</f>
        <v>0</v>
      </c>
      <c r="O326" s="85">
        <f>O327+O328+O329+O330+O331+O332</f>
        <v>309267.5</v>
      </c>
    </row>
    <row r="327" spans="1:15" ht="108">
      <c r="A327" s="175"/>
      <c r="B327" s="175"/>
      <c r="C327" s="84" t="s">
        <v>617</v>
      </c>
      <c r="D327" s="85">
        <f t="shared" si="127"/>
        <v>0</v>
      </c>
      <c r="E327" s="85"/>
      <c r="F327" s="85"/>
      <c r="G327" s="85">
        <f t="shared" si="128"/>
        <v>0</v>
      </c>
      <c r="H327" s="85"/>
      <c r="I327" s="85"/>
      <c r="J327" s="85">
        <f t="shared" si="129"/>
        <v>0</v>
      </c>
      <c r="K327" s="85"/>
      <c r="L327" s="85"/>
      <c r="M327" s="85">
        <f t="shared" si="130"/>
        <v>0</v>
      </c>
      <c r="N327" s="85"/>
      <c r="O327" s="85"/>
    </row>
    <row r="328" spans="1:15" ht="126">
      <c r="A328" s="175"/>
      <c r="B328" s="175"/>
      <c r="C328" s="84" t="s">
        <v>618</v>
      </c>
      <c r="D328" s="85">
        <f t="shared" si="127"/>
        <v>0</v>
      </c>
      <c r="E328" s="85"/>
      <c r="F328" s="85"/>
      <c r="G328" s="85">
        <f t="shared" si="128"/>
        <v>0</v>
      </c>
      <c r="H328" s="85"/>
      <c r="I328" s="85"/>
      <c r="J328" s="85">
        <f t="shared" si="129"/>
        <v>0</v>
      </c>
      <c r="K328" s="85"/>
      <c r="L328" s="85"/>
      <c r="M328" s="85">
        <f t="shared" si="130"/>
        <v>0</v>
      </c>
      <c r="N328" s="85"/>
      <c r="O328" s="85"/>
    </row>
    <row r="329" spans="1:15" ht="108">
      <c r="A329" s="175"/>
      <c r="B329" s="175"/>
      <c r="C329" s="84" t="s">
        <v>619</v>
      </c>
      <c r="D329" s="85">
        <f t="shared" si="127"/>
        <v>0</v>
      </c>
      <c r="E329" s="85"/>
      <c r="F329" s="85"/>
      <c r="G329" s="85">
        <f t="shared" si="128"/>
        <v>0</v>
      </c>
      <c r="H329" s="85"/>
      <c r="I329" s="85"/>
      <c r="J329" s="85">
        <f t="shared" si="129"/>
        <v>0</v>
      </c>
      <c r="K329" s="85"/>
      <c r="L329" s="85"/>
      <c r="M329" s="85">
        <f t="shared" si="130"/>
        <v>0</v>
      </c>
      <c r="N329" s="85"/>
      <c r="O329" s="85"/>
    </row>
    <row r="330" spans="1:15" ht="126">
      <c r="A330" s="175"/>
      <c r="B330" s="175"/>
      <c r="C330" s="84" t="s">
        <v>620</v>
      </c>
      <c r="D330" s="85">
        <f t="shared" si="127"/>
        <v>0</v>
      </c>
      <c r="E330" s="85"/>
      <c r="F330" s="85"/>
      <c r="G330" s="85">
        <f t="shared" si="128"/>
        <v>0</v>
      </c>
      <c r="H330" s="85"/>
      <c r="I330" s="85"/>
      <c r="J330" s="85">
        <f t="shared" si="129"/>
        <v>0</v>
      </c>
      <c r="K330" s="85"/>
      <c r="L330" s="85"/>
      <c r="M330" s="85">
        <f t="shared" si="130"/>
        <v>0</v>
      </c>
      <c r="N330" s="85"/>
      <c r="O330" s="85"/>
    </row>
    <row r="331" spans="1:15" ht="108">
      <c r="A331" s="175"/>
      <c r="B331" s="175"/>
      <c r="C331" s="84" t="s">
        <v>621</v>
      </c>
      <c r="D331" s="85">
        <f t="shared" si="127"/>
        <v>310424.3</v>
      </c>
      <c r="E331" s="85">
        <v>0</v>
      </c>
      <c r="F331" s="85">
        <v>310424.3</v>
      </c>
      <c r="G331" s="85">
        <f t="shared" si="128"/>
        <v>310424.3</v>
      </c>
      <c r="H331" s="85">
        <v>0</v>
      </c>
      <c r="I331" s="85">
        <v>310424.3</v>
      </c>
      <c r="J331" s="85">
        <f t="shared" si="129"/>
        <v>310424.3</v>
      </c>
      <c r="K331" s="85">
        <v>0</v>
      </c>
      <c r="L331" s="85">
        <v>310424.3</v>
      </c>
      <c r="M331" s="85">
        <f t="shared" si="130"/>
        <v>309267.5</v>
      </c>
      <c r="N331" s="85">
        <v>0</v>
      </c>
      <c r="O331" s="85">
        <v>309267.5</v>
      </c>
    </row>
    <row r="332" spans="1:15" ht="126">
      <c r="A332" s="175"/>
      <c r="B332" s="175"/>
      <c r="C332" s="84" t="s">
        <v>622</v>
      </c>
      <c r="D332" s="85">
        <f t="shared" si="127"/>
        <v>0</v>
      </c>
      <c r="E332" s="85"/>
      <c r="F332" s="85"/>
      <c r="G332" s="85">
        <f t="shared" si="128"/>
        <v>0</v>
      </c>
      <c r="H332" s="85"/>
      <c r="I332" s="85"/>
      <c r="J332" s="85">
        <f t="shared" si="129"/>
        <v>0</v>
      </c>
      <c r="K332" s="85"/>
      <c r="L332" s="85"/>
      <c r="M332" s="85">
        <f t="shared" si="130"/>
        <v>0</v>
      </c>
      <c r="N332" s="85"/>
      <c r="O332" s="85"/>
    </row>
    <row r="333" spans="1:15" ht="180">
      <c r="A333" s="175"/>
      <c r="B333" s="175"/>
      <c r="C333" s="84" t="s">
        <v>623</v>
      </c>
      <c r="D333" s="85">
        <f t="shared" si="127"/>
        <v>0</v>
      </c>
      <c r="E333" s="85"/>
      <c r="F333" s="85"/>
      <c r="G333" s="85">
        <f t="shared" si="128"/>
        <v>0</v>
      </c>
      <c r="H333" s="85"/>
      <c r="I333" s="85"/>
      <c r="J333" s="85">
        <f t="shared" si="129"/>
        <v>0</v>
      </c>
      <c r="K333" s="85"/>
      <c r="L333" s="85"/>
      <c r="M333" s="85">
        <f t="shared" si="130"/>
        <v>0</v>
      </c>
      <c r="N333" s="85"/>
      <c r="O333" s="85"/>
    </row>
    <row r="334" spans="1:15" ht="18">
      <c r="A334" s="175"/>
      <c r="B334" s="175"/>
      <c r="C334" s="84" t="s">
        <v>624</v>
      </c>
      <c r="D334" s="85">
        <f t="shared" si="127"/>
        <v>0</v>
      </c>
      <c r="E334" s="85"/>
      <c r="F334" s="85"/>
      <c r="G334" s="85">
        <f t="shared" si="128"/>
        <v>0</v>
      </c>
      <c r="H334" s="85"/>
      <c r="I334" s="85"/>
      <c r="J334" s="85">
        <f t="shared" si="129"/>
        <v>0</v>
      </c>
      <c r="K334" s="85"/>
      <c r="L334" s="85"/>
      <c r="M334" s="85">
        <f t="shared" si="130"/>
        <v>0</v>
      </c>
      <c r="N334" s="85"/>
      <c r="O334" s="85"/>
    </row>
    <row r="335" spans="1:15" ht="18">
      <c r="A335" s="175"/>
      <c r="B335" s="175"/>
      <c r="C335" s="84" t="s">
        <v>625</v>
      </c>
      <c r="D335" s="85">
        <f t="shared" si="127"/>
        <v>0</v>
      </c>
      <c r="E335" s="85"/>
      <c r="F335" s="85"/>
      <c r="G335" s="85">
        <f t="shared" si="128"/>
        <v>0</v>
      </c>
      <c r="H335" s="85"/>
      <c r="I335" s="85"/>
      <c r="J335" s="85">
        <f t="shared" si="129"/>
        <v>0</v>
      </c>
      <c r="K335" s="85"/>
      <c r="L335" s="85"/>
      <c r="M335" s="85">
        <f t="shared" si="130"/>
        <v>0</v>
      </c>
      <c r="N335" s="85"/>
      <c r="O335" s="85"/>
    </row>
    <row r="336" spans="1:15" ht="12.75" customHeight="1">
      <c r="A336" s="175" t="s">
        <v>257</v>
      </c>
      <c r="B336" s="175" t="s">
        <v>107</v>
      </c>
      <c r="C336" s="84" t="s">
        <v>613</v>
      </c>
      <c r="D336" s="85">
        <f t="shared" si="127"/>
        <v>203645.9</v>
      </c>
      <c r="E336" s="85">
        <f>E337+E347+E348</f>
        <v>30139.5</v>
      </c>
      <c r="F336" s="85">
        <f>F337+F347+F348</f>
        <v>173506.4</v>
      </c>
      <c r="G336" s="85">
        <f t="shared" si="128"/>
        <v>203645.9</v>
      </c>
      <c r="H336" s="85">
        <f>H337+H347+H348</f>
        <v>30139.5</v>
      </c>
      <c r="I336" s="85">
        <f>I337+I347+I348</f>
        <v>173506.4</v>
      </c>
      <c r="J336" s="85">
        <f t="shared" si="129"/>
        <v>203645.9</v>
      </c>
      <c r="K336" s="85">
        <f>K337+K347+K348</f>
        <v>30139.5</v>
      </c>
      <c r="L336" s="85">
        <f>L337+L347+L348</f>
        <v>173506.4</v>
      </c>
      <c r="M336" s="85">
        <f t="shared" si="130"/>
        <v>203072.97041000001</v>
      </c>
      <c r="N336" s="85">
        <f>N337+N347+N348</f>
        <v>30139.453229999999</v>
      </c>
      <c r="O336" s="85">
        <f>O337+O347+O348</f>
        <v>172933.51718</v>
      </c>
    </row>
    <row r="337" spans="1:15" ht="54">
      <c r="A337" s="175"/>
      <c r="B337" s="175"/>
      <c r="C337" s="84" t="s">
        <v>614</v>
      </c>
      <c r="D337" s="85">
        <f t="shared" si="127"/>
        <v>41103.200000000004</v>
      </c>
      <c r="E337" s="85">
        <f>E339+E346</f>
        <v>27550.9</v>
      </c>
      <c r="F337" s="85">
        <f>F339+F346</f>
        <v>13552.300000000001</v>
      </c>
      <c r="G337" s="85">
        <f t="shared" si="128"/>
        <v>41103.200000000004</v>
      </c>
      <c r="H337" s="85">
        <f>H339+H346</f>
        <v>27550.9</v>
      </c>
      <c r="I337" s="85">
        <f>I339+I346</f>
        <v>13552.300000000001</v>
      </c>
      <c r="J337" s="85">
        <f t="shared" si="129"/>
        <v>41103.200000000004</v>
      </c>
      <c r="K337" s="85">
        <f>K339+K346</f>
        <v>27550.9</v>
      </c>
      <c r="L337" s="85">
        <f>L339+L346</f>
        <v>13552.300000000001</v>
      </c>
      <c r="M337" s="85">
        <f t="shared" si="130"/>
        <v>41103.005940000003</v>
      </c>
      <c r="N337" s="85">
        <f>N339+N346</f>
        <v>27550.853230000001</v>
      </c>
      <c r="O337" s="85">
        <f>O339+O346</f>
        <v>13552.15271</v>
      </c>
    </row>
    <row r="338" spans="1:15" ht="18">
      <c r="A338" s="175"/>
      <c r="B338" s="175"/>
      <c r="C338" s="84" t="s">
        <v>615</v>
      </c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</row>
    <row r="339" spans="1:15" ht="162">
      <c r="A339" s="175"/>
      <c r="B339" s="175"/>
      <c r="C339" s="84" t="s">
        <v>616</v>
      </c>
      <c r="D339" s="85">
        <f t="shared" ref="D339:D350" si="131">E339+F339</f>
        <v>0</v>
      </c>
      <c r="E339" s="85">
        <f>E340+E341+E342+E343+E344+E345</f>
        <v>0</v>
      </c>
      <c r="F339" s="85">
        <f>F340+F341+F342+F343+F344+F345</f>
        <v>0</v>
      </c>
      <c r="G339" s="85">
        <f t="shared" ref="G339:G350" si="132">H339+I339</f>
        <v>0</v>
      </c>
      <c r="H339" s="85">
        <f>H340+H341+H342+H343+H344+H345</f>
        <v>0</v>
      </c>
      <c r="I339" s="85">
        <f>I340+I341+I342+I343+I344+I345</f>
        <v>0</v>
      </c>
      <c r="J339" s="85">
        <f t="shared" ref="J339:J350" si="133">K339+L339</f>
        <v>0</v>
      </c>
      <c r="K339" s="85">
        <f>K340+K341+K342+K343+K344+K345</f>
        <v>0</v>
      </c>
      <c r="L339" s="85">
        <f>L340+L341+L342+L343+L344+L345</f>
        <v>0</v>
      </c>
      <c r="M339" s="85">
        <f t="shared" ref="M339:M350" si="134">N339+O339</f>
        <v>0</v>
      </c>
      <c r="N339" s="85">
        <f>N340+N341+N342+N343+N344+N345</f>
        <v>0</v>
      </c>
      <c r="O339" s="85">
        <f>O340+O341+O342+O343+O344+O345</f>
        <v>0</v>
      </c>
    </row>
    <row r="340" spans="1:15" ht="108">
      <c r="A340" s="175"/>
      <c r="B340" s="175"/>
      <c r="C340" s="84" t="s">
        <v>617</v>
      </c>
      <c r="D340" s="85">
        <f t="shared" si="131"/>
        <v>0</v>
      </c>
      <c r="E340" s="85">
        <f t="shared" ref="E340:F348" si="135">E353+E366</f>
        <v>0</v>
      </c>
      <c r="F340" s="85">
        <f t="shared" si="135"/>
        <v>0</v>
      </c>
      <c r="G340" s="85">
        <f t="shared" si="132"/>
        <v>0</v>
      </c>
      <c r="H340" s="85">
        <f t="shared" ref="H340:I348" si="136">H353+H366</f>
        <v>0</v>
      </c>
      <c r="I340" s="85">
        <f t="shared" si="136"/>
        <v>0</v>
      </c>
      <c r="J340" s="85">
        <f t="shared" si="133"/>
        <v>0</v>
      </c>
      <c r="K340" s="85">
        <f t="shared" ref="K340:L348" si="137">K353+K366</f>
        <v>0</v>
      </c>
      <c r="L340" s="85">
        <f t="shared" si="137"/>
        <v>0</v>
      </c>
      <c r="M340" s="85">
        <f t="shared" si="134"/>
        <v>0</v>
      </c>
      <c r="N340" s="85">
        <f t="shared" ref="N340:O348" si="138">N353+N366</f>
        <v>0</v>
      </c>
      <c r="O340" s="85">
        <f t="shared" si="138"/>
        <v>0</v>
      </c>
    </row>
    <row r="341" spans="1:15" ht="126">
      <c r="A341" s="175"/>
      <c r="B341" s="175"/>
      <c r="C341" s="84" t="s">
        <v>618</v>
      </c>
      <c r="D341" s="85">
        <f t="shared" si="131"/>
        <v>0</v>
      </c>
      <c r="E341" s="85">
        <f t="shared" si="135"/>
        <v>0</v>
      </c>
      <c r="F341" s="85">
        <f t="shared" si="135"/>
        <v>0</v>
      </c>
      <c r="G341" s="85">
        <f t="shared" si="132"/>
        <v>0</v>
      </c>
      <c r="H341" s="85">
        <f t="shared" si="136"/>
        <v>0</v>
      </c>
      <c r="I341" s="85">
        <f t="shared" si="136"/>
        <v>0</v>
      </c>
      <c r="J341" s="85">
        <f t="shared" si="133"/>
        <v>0</v>
      </c>
      <c r="K341" s="85">
        <f t="shared" si="137"/>
        <v>0</v>
      </c>
      <c r="L341" s="85">
        <f t="shared" si="137"/>
        <v>0</v>
      </c>
      <c r="M341" s="85">
        <f t="shared" si="134"/>
        <v>0</v>
      </c>
      <c r="N341" s="85">
        <f t="shared" si="138"/>
        <v>0</v>
      </c>
      <c r="O341" s="85">
        <f t="shared" si="138"/>
        <v>0</v>
      </c>
    </row>
    <row r="342" spans="1:15" ht="108">
      <c r="A342" s="175"/>
      <c r="B342" s="175"/>
      <c r="C342" s="84" t="s">
        <v>619</v>
      </c>
      <c r="D342" s="85">
        <f t="shared" si="131"/>
        <v>0</v>
      </c>
      <c r="E342" s="85">
        <f t="shared" si="135"/>
        <v>0</v>
      </c>
      <c r="F342" s="85">
        <f t="shared" si="135"/>
        <v>0</v>
      </c>
      <c r="G342" s="85">
        <f t="shared" si="132"/>
        <v>0</v>
      </c>
      <c r="H342" s="85">
        <f t="shared" si="136"/>
        <v>0</v>
      </c>
      <c r="I342" s="85">
        <f t="shared" si="136"/>
        <v>0</v>
      </c>
      <c r="J342" s="85">
        <f t="shared" si="133"/>
        <v>0</v>
      </c>
      <c r="K342" s="85">
        <f t="shared" si="137"/>
        <v>0</v>
      </c>
      <c r="L342" s="85">
        <f t="shared" si="137"/>
        <v>0</v>
      </c>
      <c r="M342" s="85">
        <f t="shared" si="134"/>
        <v>0</v>
      </c>
      <c r="N342" s="85">
        <f t="shared" si="138"/>
        <v>0</v>
      </c>
      <c r="O342" s="85">
        <f t="shared" si="138"/>
        <v>0</v>
      </c>
    </row>
    <row r="343" spans="1:15" ht="126">
      <c r="A343" s="175"/>
      <c r="B343" s="175"/>
      <c r="C343" s="84" t="s">
        <v>620</v>
      </c>
      <c r="D343" s="85">
        <f t="shared" si="131"/>
        <v>0</v>
      </c>
      <c r="E343" s="85">
        <f t="shared" si="135"/>
        <v>0</v>
      </c>
      <c r="F343" s="85">
        <f t="shared" si="135"/>
        <v>0</v>
      </c>
      <c r="G343" s="85">
        <f t="shared" si="132"/>
        <v>0</v>
      </c>
      <c r="H343" s="85">
        <f t="shared" si="136"/>
        <v>0</v>
      </c>
      <c r="I343" s="85">
        <f t="shared" si="136"/>
        <v>0</v>
      </c>
      <c r="J343" s="85">
        <f t="shared" si="133"/>
        <v>0</v>
      </c>
      <c r="K343" s="85">
        <f t="shared" si="137"/>
        <v>0</v>
      </c>
      <c r="L343" s="85">
        <f t="shared" si="137"/>
        <v>0</v>
      </c>
      <c r="M343" s="85">
        <f t="shared" si="134"/>
        <v>0</v>
      </c>
      <c r="N343" s="85">
        <f t="shared" si="138"/>
        <v>0</v>
      </c>
      <c r="O343" s="85">
        <f t="shared" si="138"/>
        <v>0</v>
      </c>
    </row>
    <row r="344" spans="1:15" ht="108">
      <c r="A344" s="175"/>
      <c r="B344" s="175"/>
      <c r="C344" s="84" t="s">
        <v>621</v>
      </c>
      <c r="D344" s="85">
        <f t="shared" si="131"/>
        <v>0</v>
      </c>
      <c r="E344" s="85">
        <f t="shared" si="135"/>
        <v>0</v>
      </c>
      <c r="F344" s="85">
        <f t="shared" si="135"/>
        <v>0</v>
      </c>
      <c r="G344" s="85">
        <f t="shared" si="132"/>
        <v>0</v>
      </c>
      <c r="H344" s="85">
        <f t="shared" si="136"/>
        <v>0</v>
      </c>
      <c r="I344" s="85">
        <f t="shared" si="136"/>
        <v>0</v>
      </c>
      <c r="J344" s="85">
        <f t="shared" si="133"/>
        <v>0</v>
      </c>
      <c r="K344" s="85">
        <f t="shared" si="137"/>
        <v>0</v>
      </c>
      <c r="L344" s="85">
        <f t="shared" si="137"/>
        <v>0</v>
      </c>
      <c r="M344" s="85">
        <f t="shared" si="134"/>
        <v>0</v>
      </c>
      <c r="N344" s="85">
        <f t="shared" si="138"/>
        <v>0</v>
      </c>
      <c r="O344" s="85">
        <f t="shared" si="138"/>
        <v>0</v>
      </c>
    </row>
    <row r="345" spans="1:15" ht="126">
      <c r="A345" s="175"/>
      <c r="B345" s="175"/>
      <c r="C345" s="84" t="s">
        <v>622</v>
      </c>
      <c r="D345" s="85">
        <f t="shared" si="131"/>
        <v>0</v>
      </c>
      <c r="E345" s="85">
        <f t="shared" si="135"/>
        <v>0</v>
      </c>
      <c r="F345" s="85">
        <f t="shared" si="135"/>
        <v>0</v>
      </c>
      <c r="G345" s="85">
        <f t="shared" si="132"/>
        <v>0</v>
      </c>
      <c r="H345" s="85">
        <f t="shared" si="136"/>
        <v>0</v>
      </c>
      <c r="I345" s="85">
        <f t="shared" si="136"/>
        <v>0</v>
      </c>
      <c r="J345" s="85">
        <f t="shared" si="133"/>
        <v>0</v>
      </c>
      <c r="K345" s="85">
        <f t="shared" si="137"/>
        <v>0</v>
      </c>
      <c r="L345" s="85">
        <f t="shared" si="137"/>
        <v>0</v>
      </c>
      <c r="M345" s="85">
        <f t="shared" si="134"/>
        <v>0</v>
      </c>
      <c r="N345" s="85">
        <f t="shared" si="138"/>
        <v>0</v>
      </c>
      <c r="O345" s="85">
        <f t="shared" si="138"/>
        <v>0</v>
      </c>
    </row>
    <row r="346" spans="1:15" ht="180">
      <c r="A346" s="175"/>
      <c r="B346" s="175"/>
      <c r="C346" s="84" t="s">
        <v>623</v>
      </c>
      <c r="D346" s="85">
        <f t="shared" si="131"/>
        <v>41103.200000000004</v>
      </c>
      <c r="E346" s="85">
        <f t="shared" si="135"/>
        <v>27550.9</v>
      </c>
      <c r="F346" s="85">
        <f t="shared" si="135"/>
        <v>13552.300000000001</v>
      </c>
      <c r="G346" s="85">
        <f t="shared" si="132"/>
        <v>41103.200000000004</v>
      </c>
      <c r="H346" s="85">
        <f t="shared" si="136"/>
        <v>27550.9</v>
      </c>
      <c r="I346" s="85">
        <f t="shared" si="136"/>
        <v>13552.300000000001</v>
      </c>
      <c r="J346" s="85">
        <f t="shared" si="133"/>
        <v>41103.200000000004</v>
      </c>
      <c r="K346" s="85">
        <f t="shared" si="137"/>
        <v>27550.9</v>
      </c>
      <c r="L346" s="85">
        <f t="shared" si="137"/>
        <v>13552.300000000001</v>
      </c>
      <c r="M346" s="85">
        <f t="shared" si="134"/>
        <v>41103.005940000003</v>
      </c>
      <c r="N346" s="85">
        <f t="shared" si="138"/>
        <v>27550.853230000001</v>
      </c>
      <c r="O346" s="85">
        <f t="shared" si="138"/>
        <v>13552.15271</v>
      </c>
    </row>
    <row r="347" spans="1:15" ht="18">
      <c r="A347" s="175"/>
      <c r="B347" s="175"/>
      <c r="C347" s="84" t="s">
        <v>624</v>
      </c>
      <c r="D347" s="85">
        <f t="shared" si="131"/>
        <v>0</v>
      </c>
      <c r="E347" s="85">
        <f t="shared" si="135"/>
        <v>0</v>
      </c>
      <c r="F347" s="85">
        <f t="shared" si="135"/>
        <v>0</v>
      </c>
      <c r="G347" s="85">
        <f t="shared" si="132"/>
        <v>0</v>
      </c>
      <c r="H347" s="85">
        <f t="shared" si="136"/>
        <v>0</v>
      </c>
      <c r="I347" s="85">
        <f t="shared" si="136"/>
        <v>0</v>
      </c>
      <c r="J347" s="85">
        <f t="shared" si="133"/>
        <v>0</v>
      </c>
      <c r="K347" s="85">
        <f t="shared" si="137"/>
        <v>0</v>
      </c>
      <c r="L347" s="85">
        <f t="shared" si="137"/>
        <v>0</v>
      </c>
      <c r="M347" s="85">
        <f t="shared" si="134"/>
        <v>0</v>
      </c>
      <c r="N347" s="85">
        <f t="shared" si="138"/>
        <v>0</v>
      </c>
      <c r="O347" s="85">
        <f t="shared" si="138"/>
        <v>0</v>
      </c>
    </row>
    <row r="348" spans="1:15" ht="18">
      <c r="A348" s="175"/>
      <c r="B348" s="175"/>
      <c r="C348" s="84" t="s">
        <v>625</v>
      </c>
      <c r="D348" s="85">
        <f t="shared" si="131"/>
        <v>162542.70000000001</v>
      </c>
      <c r="E348" s="85">
        <f t="shared" si="135"/>
        <v>2588.6</v>
      </c>
      <c r="F348" s="85">
        <f t="shared" si="135"/>
        <v>159954.1</v>
      </c>
      <c r="G348" s="85">
        <f t="shared" si="132"/>
        <v>162542.70000000001</v>
      </c>
      <c r="H348" s="85">
        <f t="shared" si="136"/>
        <v>2588.6</v>
      </c>
      <c r="I348" s="85">
        <f t="shared" si="136"/>
        <v>159954.1</v>
      </c>
      <c r="J348" s="85">
        <f t="shared" si="133"/>
        <v>162542.70000000001</v>
      </c>
      <c r="K348" s="85">
        <f t="shared" si="137"/>
        <v>2588.6</v>
      </c>
      <c r="L348" s="85">
        <f t="shared" si="137"/>
        <v>159954.1</v>
      </c>
      <c r="M348" s="85">
        <f t="shared" si="134"/>
        <v>161969.96447000001</v>
      </c>
      <c r="N348" s="85">
        <f t="shared" si="138"/>
        <v>2588.6</v>
      </c>
      <c r="O348" s="85">
        <f t="shared" si="138"/>
        <v>159381.36447</v>
      </c>
    </row>
    <row r="349" spans="1:15" ht="12.75" customHeight="1">
      <c r="A349" s="176" t="s">
        <v>589</v>
      </c>
      <c r="B349" s="176" t="s">
        <v>259</v>
      </c>
      <c r="C349" s="14" t="s">
        <v>613</v>
      </c>
      <c r="D349" s="86">
        <f t="shared" si="131"/>
        <v>159497.1</v>
      </c>
      <c r="E349" s="86">
        <f>E350+E360+E361</f>
        <v>0</v>
      </c>
      <c r="F349" s="86">
        <f>F350+F360+F361</f>
        <v>159497.1</v>
      </c>
      <c r="G349" s="86">
        <f t="shared" si="132"/>
        <v>159497.1</v>
      </c>
      <c r="H349" s="86">
        <f>H350+H360+H361</f>
        <v>0</v>
      </c>
      <c r="I349" s="86">
        <f>I350+I360+I361</f>
        <v>159497.1</v>
      </c>
      <c r="J349" s="86">
        <f t="shared" si="133"/>
        <v>159497.1</v>
      </c>
      <c r="K349" s="86">
        <f>K350+K360+K361</f>
        <v>0</v>
      </c>
      <c r="L349" s="86">
        <f>L350+L360+L361</f>
        <v>159497.1</v>
      </c>
      <c r="M349" s="86">
        <f t="shared" si="134"/>
        <v>158924.55262999999</v>
      </c>
      <c r="N349" s="86">
        <f>N350+N360+N361</f>
        <v>0</v>
      </c>
      <c r="O349" s="86">
        <f>O350+O360+O361</f>
        <v>158924.55262999999</v>
      </c>
    </row>
    <row r="350" spans="1:15" ht="54">
      <c r="A350" s="176"/>
      <c r="B350" s="176"/>
      <c r="C350" s="14" t="s">
        <v>614</v>
      </c>
      <c r="D350" s="86">
        <f t="shared" si="131"/>
        <v>0</v>
      </c>
      <c r="E350" s="86">
        <f>E352+E359</f>
        <v>0</v>
      </c>
      <c r="F350" s="86">
        <f>F352+F359</f>
        <v>0</v>
      </c>
      <c r="G350" s="86">
        <f t="shared" si="132"/>
        <v>0</v>
      </c>
      <c r="H350" s="86">
        <f>H352+H359</f>
        <v>0</v>
      </c>
      <c r="I350" s="86">
        <f>I352+I359</f>
        <v>0</v>
      </c>
      <c r="J350" s="86">
        <f t="shared" si="133"/>
        <v>0</v>
      </c>
      <c r="K350" s="86">
        <f>K352+K359</f>
        <v>0</v>
      </c>
      <c r="L350" s="86">
        <f>L352+L359</f>
        <v>0</v>
      </c>
      <c r="M350" s="86">
        <f t="shared" si="134"/>
        <v>0</v>
      </c>
      <c r="N350" s="86">
        <f>N352+N359</f>
        <v>0</v>
      </c>
      <c r="O350" s="86">
        <f>O352+O359</f>
        <v>0</v>
      </c>
    </row>
    <row r="351" spans="1:15" ht="18">
      <c r="A351" s="176"/>
      <c r="B351" s="176"/>
      <c r="C351" s="14" t="s">
        <v>615</v>
      </c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</row>
    <row r="352" spans="1:15" ht="126">
      <c r="A352" s="176"/>
      <c r="B352" s="176"/>
      <c r="C352" s="14" t="s">
        <v>616</v>
      </c>
      <c r="D352" s="86">
        <f t="shared" ref="D352:D363" si="139">E352+F352</f>
        <v>0</v>
      </c>
      <c r="E352" s="86">
        <f>E353+E354+E355+E356+E357+E358</f>
        <v>0</v>
      </c>
      <c r="F352" s="86">
        <f>F353+F354+F355+F356+F357+F358</f>
        <v>0</v>
      </c>
      <c r="G352" s="86">
        <f t="shared" ref="G352:G363" si="140">H352+I352</f>
        <v>0</v>
      </c>
      <c r="H352" s="86">
        <f>H353+H354+H355+H356+H357+H358</f>
        <v>0</v>
      </c>
      <c r="I352" s="86">
        <f>I353+I354+I355+I356+I357+I358</f>
        <v>0</v>
      </c>
      <c r="J352" s="86">
        <f t="shared" ref="J352:J363" si="141">K352+L352</f>
        <v>0</v>
      </c>
      <c r="K352" s="86">
        <f>K353+K354+K355+K356+K357+K358</f>
        <v>0</v>
      </c>
      <c r="L352" s="86">
        <f>L353+L354+L355+L356+L357+L358</f>
        <v>0</v>
      </c>
      <c r="M352" s="86">
        <f t="shared" ref="M352:M363" si="142">N352+O352</f>
        <v>0</v>
      </c>
      <c r="N352" s="86">
        <f>N353+N354+N355+N356+N357+N358</f>
        <v>0</v>
      </c>
      <c r="O352" s="86">
        <f>O353+O354+O355+O356+O357+O358</f>
        <v>0</v>
      </c>
    </row>
    <row r="353" spans="1:15" ht="90">
      <c r="A353" s="176"/>
      <c r="B353" s="176"/>
      <c r="C353" s="14" t="s">
        <v>617</v>
      </c>
      <c r="D353" s="86">
        <f t="shared" si="139"/>
        <v>0</v>
      </c>
      <c r="E353" s="86"/>
      <c r="F353" s="86"/>
      <c r="G353" s="86">
        <f t="shared" si="140"/>
        <v>0</v>
      </c>
      <c r="H353" s="86"/>
      <c r="I353" s="86"/>
      <c r="J353" s="86">
        <f t="shared" si="141"/>
        <v>0</v>
      </c>
      <c r="K353" s="86"/>
      <c r="L353" s="86"/>
      <c r="M353" s="86">
        <f t="shared" si="142"/>
        <v>0</v>
      </c>
      <c r="N353" s="86"/>
      <c r="O353" s="86"/>
    </row>
    <row r="354" spans="1:15" ht="126">
      <c r="A354" s="176"/>
      <c r="B354" s="176"/>
      <c r="C354" s="14" t="s">
        <v>618</v>
      </c>
      <c r="D354" s="86">
        <f t="shared" si="139"/>
        <v>0</v>
      </c>
      <c r="E354" s="86"/>
      <c r="F354" s="86"/>
      <c r="G354" s="86">
        <f t="shared" si="140"/>
        <v>0</v>
      </c>
      <c r="H354" s="86"/>
      <c r="I354" s="86"/>
      <c r="J354" s="86">
        <f t="shared" si="141"/>
        <v>0</v>
      </c>
      <c r="K354" s="86"/>
      <c r="L354" s="86"/>
      <c r="M354" s="86">
        <f t="shared" si="142"/>
        <v>0</v>
      </c>
      <c r="N354" s="86"/>
      <c r="O354" s="86"/>
    </row>
    <row r="355" spans="1:15" ht="90">
      <c r="A355" s="176"/>
      <c r="B355" s="176"/>
      <c r="C355" s="14" t="s">
        <v>619</v>
      </c>
      <c r="D355" s="86">
        <f t="shared" si="139"/>
        <v>0</v>
      </c>
      <c r="E355" s="86"/>
      <c r="F355" s="86"/>
      <c r="G355" s="86">
        <f t="shared" si="140"/>
        <v>0</v>
      </c>
      <c r="H355" s="86"/>
      <c r="I355" s="86"/>
      <c r="J355" s="86">
        <f t="shared" si="141"/>
        <v>0</v>
      </c>
      <c r="K355" s="86"/>
      <c r="L355" s="86"/>
      <c r="M355" s="86">
        <f t="shared" si="142"/>
        <v>0</v>
      </c>
      <c r="N355" s="86"/>
      <c r="O355" s="86"/>
    </row>
    <row r="356" spans="1:15" ht="126">
      <c r="A356" s="176"/>
      <c r="B356" s="176"/>
      <c r="C356" s="14" t="s">
        <v>620</v>
      </c>
      <c r="D356" s="86">
        <f t="shared" si="139"/>
        <v>0</v>
      </c>
      <c r="E356" s="86"/>
      <c r="F356" s="86"/>
      <c r="G356" s="86">
        <f t="shared" si="140"/>
        <v>0</v>
      </c>
      <c r="H356" s="86"/>
      <c r="I356" s="86"/>
      <c r="J356" s="86">
        <f t="shared" si="141"/>
        <v>0</v>
      </c>
      <c r="K356" s="86"/>
      <c r="L356" s="86"/>
      <c r="M356" s="86">
        <f t="shared" si="142"/>
        <v>0</v>
      </c>
      <c r="N356" s="86"/>
      <c r="O356" s="86"/>
    </row>
    <row r="357" spans="1:15" ht="108">
      <c r="A357" s="176"/>
      <c r="B357" s="176"/>
      <c r="C357" s="14" t="s">
        <v>621</v>
      </c>
      <c r="D357" s="86">
        <f t="shared" si="139"/>
        <v>0</v>
      </c>
      <c r="E357" s="86"/>
      <c r="F357" s="86"/>
      <c r="G357" s="86">
        <f t="shared" si="140"/>
        <v>0</v>
      </c>
      <c r="H357" s="86"/>
      <c r="I357" s="86"/>
      <c r="J357" s="86">
        <f t="shared" si="141"/>
        <v>0</v>
      </c>
      <c r="K357" s="86"/>
      <c r="L357" s="86"/>
      <c r="M357" s="86">
        <f t="shared" si="142"/>
        <v>0</v>
      </c>
      <c r="N357" s="86"/>
      <c r="O357" s="86"/>
    </row>
    <row r="358" spans="1:15" ht="126">
      <c r="A358" s="176"/>
      <c r="B358" s="176"/>
      <c r="C358" s="14" t="s">
        <v>622</v>
      </c>
      <c r="D358" s="86">
        <f t="shared" si="139"/>
        <v>0</v>
      </c>
      <c r="E358" s="86"/>
      <c r="F358" s="86"/>
      <c r="G358" s="86">
        <f t="shared" si="140"/>
        <v>0</v>
      </c>
      <c r="H358" s="86"/>
      <c r="I358" s="86"/>
      <c r="J358" s="86">
        <f t="shared" si="141"/>
        <v>0</v>
      </c>
      <c r="K358" s="86"/>
      <c r="L358" s="86"/>
      <c r="M358" s="86">
        <f t="shared" si="142"/>
        <v>0</v>
      </c>
      <c r="N358" s="86"/>
      <c r="O358" s="86"/>
    </row>
    <row r="359" spans="1:15" ht="180">
      <c r="A359" s="176"/>
      <c r="B359" s="176"/>
      <c r="C359" s="14" t="s">
        <v>623</v>
      </c>
      <c r="D359" s="86">
        <f t="shared" si="139"/>
        <v>0</v>
      </c>
      <c r="E359" s="86"/>
      <c r="F359" s="86"/>
      <c r="G359" s="86">
        <f t="shared" si="140"/>
        <v>0</v>
      </c>
      <c r="H359" s="86"/>
      <c r="I359" s="86"/>
      <c r="J359" s="86">
        <f t="shared" si="141"/>
        <v>0</v>
      </c>
      <c r="K359" s="86"/>
      <c r="L359" s="86"/>
      <c r="M359" s="86">
        <f t="shared" si="142"/>
        <v>0</v>
      </c>
      <c r="N359" s="86"/>
      <c r="O359" s="86"/>
    </row>
    <row r="360" spans="1:15" ht="18">
      <c r="A360" s="176"/>
      <c r="B360" s="176"/>
      <c r="C360" s="14" t="s">
        <v>624</v>
      </c>
      <c r="D360" s="86">
        <f t="shared" si="139"/>
        <v>0</v>
      </c>
      <c r="E360" s="86"/>
      <c r="F360" s="86"/>
      <c r="G360" s="86">
        <f t="shared" si="140"/>
        <v>0</v>
      </c>
      <c r="H360" s="86"/>
      <c r="I360" s="86"/>
      <c r="J360" s="86">
        <f t="shared" si="141"/>
        <v>0</v>
      </c>
      <c r="K360" s="86"/>
      <c r="L360" s="86"/>
      <c r="M360" s="86">
        <f t="shared" si="142"/>
        <v>0</v>
      </c>
      <c r="N360" s="86"/>
      <c r="O360" s="86"/>
    </row>
    <row r="361" spans="1:15" ht="18">
      <c r="A361" s="176"/>
      <c r="B361" s="176"/>
      <c r="C361" s="14" t="s">
        <v>625</v>
      </c>
      <c r="D361" s="86">
        <f t="shared" si="139"/>
        <v>159497.1</v>
      </c>
      <c r="E361" s="86"/>
      <c r="F361" s="86">
        <v>159497.1</v>
      </c>
      <c r="G361" s="86">
        <f t="shared" si="140"/>
        <v>159497.1</v>
      </c>
      <c r="H361" s="86"/>
      <c r="I361" s="86">
        <v>159497.1</v>
      </c>
      <c r="J361" s="86">
        <f t="shared" si="141"/>
        <v>159497.1</v>
      </c>
      <c r="K361" s="86"/>
      <c r="L361" s="86">
        <v>159497.1</v>
      </c>
      <c r="M361" s="86">
        <f t="shared" si="142"/>
        <v>158924.55262999999</v>
      </c>
      <c r="N361" s="86"/>
      <c r="O361" s="88">
        <f>167614.75263-8690.2</f>
        <v>158924.55262999999</v>
      </c>
    </row>
    <row r="362" spans="1:15" ht="12.75" customHeight="1">
      <c r="A362" s="176" t="s">
        <v>591</v>
      </c>
      <c r="B362" s="176" t="s">
        <v>592</v>
      </c>
      <c r="C362" s="21" t="s">
        <v>613</v>
      </c>
      <c r="D362" s="86">
        <f t="shared" si="139"/>
        <v>44148.800000000003</v>
      </c>
      <c r="E362" s="86">
        <f>E363+E373+E374</f>
        <v>30139.5</v>
      </c>
      <c r="F362" s="86">
        <f>F363+F373+F374</f>
        <v>14009.300000000001</v>
      </c>
      <c r="G362" s="86">
        <f t="shared" si="140"/>
        <v>44148.800000000003</v>
      </c>
      <c r="H362" s="86">
        <f>H363+H373+H374</f>
        <v>30139.5</v>
      </c>
      <c r="I362" s="86">
        <f>I363+I373+I374</f>
        <v>14009.300000000001</v>
      </c>
      <c r="J362" s="86">
        <f t="shared" si="141"/>
        <v>44148.800000000003</v>
      </c>
      <c r="K362" s="86">
        <f>K363+K373+K374</f>
        <v>30139.5</v>
      </c>
      <c r="L362" s="86">
        <f>L363+L373+L374</f>
        <v>14009.300000000001</v>
      </c>
      <c r="M362" s="86">
        <f t="shared" si="142"/>
        <v>44148.417780000003</v>
      </c>
      <c r="N362" s="86">
        <f>N363+N373+N374</f>
        <v>30139.453229999999</v>
      </c>
      <c r="O362" s="86">
        <f>O363+O373+O374</f>
        <v>14008.964550000001</v>
      </c>
    </row>
    <row r="363" spans="1:15" ht="54">
      <c r="A363" s="176"/>
      <c r="B363" s="176"/>
      <c r="C363" s="21" t="s">
        <v>614</v>
      </c>
      <c r="D363" s="86">
        <f t="shared" si="139"/>
        <v>41103.200000000004</v>
      </c>
      <c r="E363" s="86">
        <f>E365+E372</f>
        <v>27550.9</v>
      </c>
      <c r="F363" s="86">
        <f>F365+F372</f>
        <v>13552.300000000001</v>
      </c>
      <c r="G363" s="86">
        <f t="shared" si="140"/>
        <v>41103.200000000004</v>
      </c>
      <c r="H363" s="86">
        <f>H365+H372</f>
        <v>27550.9</v>
      </c>
      <c r="I363" s="86">
        <f>I365+I372</f>
        <v>13552.300000000001</v>
      </c>
      <c r="J363" s="86">
        <f t="shared" si="141"/>
        <v>41103.200000000004</v>
      </c>
      <c r="K363" s="86">
        <f>K365+K372</f>
        <v>27550.9</v>
      </c>
      <c r="L363" s="86">
        <f>L365+L372</f>
        <v>13552.300000000001</v>
      </c>
      <c r="M363" s="86">
        <f t="shared" si="142"/>
        <v>41103.005940000003</v>
      </c>
      <c r="N363" s="86">
        <f>N365+N372</f>
        <v>27550.853230000001</v>
      </c>
      <c r="O363" s="86">
        <f>O365+O372</f>
        <v>13552.15271</v>
      </c>
    </row>
    <row r="364" spans="1:15" ht="18">
      <c r="A364" s="176"/>
      <c r="B364" s="176"/>
      <c r="C364" s="21" t="s">
        <v>615</v>
      </c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</row>
    <row r="365" spans="1:15" ht="126">
      <c r="A365" s="176"/>
      <c r="B365" s="176"/>
      <c r="C365" s="21" t="s">
        <v>616</v>
      </c>
      <c r="D365" s="86">
        <f t="shared" ref="D365:D376" si="143">E365+F365</f>
        <v>0</v>
      </c>
      <c r="E365" s="86">
        <f>E366+E367+E368+E369+E370+E371</f>
        <v>0</v>
      </c>
      <c r="F365" s="86">
        <f>F366+F367+F368+F369+F370+F371</f>
        <v>0</v>
      </c>
      <c r="G365" s="86">
        <f t="shared" ref="G365:G376" si="144">H365+I365</f>
        <v>0</v>
      </c>
      <c r="H365" s="86">
        <f>H366+H367+H368+H369+H370+H371</f>
        <v>0</v>
      </c>
      <c r="I365" s="86">
        <f>I366+I367+I368+I369+I370+I371</f>
        <v>0</v>
      </c>
      <c r="J365" s="86">
        <f t="shared" ref="J365:J376" si="145">K365+L365</f>
        <v>0</v>
      </c>
      <c r="K365" s="86">
        <f>K366+K367+K368+K369+K370+K371</f>
        <v>0</v>
      </c>
      <c r="L365" s="86">
        <f>L366+L367+L368+L369+L370+L371</f>
        <v>0</v>
      </c>
      <c r="M365" s="86">
        <f t="shared" ref="M365:M376" si="146">N365+O365</f>
        <v>0</v>
      </c>
      <c r="N365" s="86">
        <f>N366+N367+N368+N369+N370+N371</f>
        <v>0</v>
      </c>
      <c r="O365" s="86">
        <f>O366+O367+O368+O369+O370+O371</f>
        <v>0</v>
      </c>
    </row>
    <row r="366" spans="1:15" ht="90">
      <c r="A366" s="176"/>
      <c r="B366" s="176"/>
      <c r="C366" s="21" t="s">
        <v>617</v>
      </c>
      <c r="D366" s="86">
        <f t="shared" si="143"/>
        <v>0</v>
      </c>
      <c r="E366" s="86"/>
      <c r="F366" s="86"/>
      <c r="G366" s="86">
        <f t="shared" si="144"/>
        <v>0</v>
      </c>
      <c r="H366" s="86"/>
      <c r="I366" s="86"/>
      <c r="J366" s="86">
        <f t="shared" si="145"/>
        <v>0</v>
      </c>
      <c r="K366" s="86"/>
      <c r="L366" s="86"/>
      <c r="M366" s="86">
        <f t="shared" si="146"/>
        <v>0</v>
      </c>
      <c r="N366" s="86"/>
      <c r="O366" s="86"/>
    </row>
    <row r="367" spans="1:15" ht="126">
      <c r="A367" s="176"/>
      <c r="B367" s="176"/>
      <c r="C367" s="21" t="s">
        <v>618</v>
      </c>
      <c r="D367" s="86">
        <f t="shared" si="143"/>
        <v>0</v>
      </c>
      <c r="E367" s="86"/>
      <c r="F367" s="86"/>
      <c r="G367" s="86">
        <f t="shared" si="144"/>
        <v>0</v>
      </c>
      <c r="H367" s="86"/>
      <c r="I367" s="86"/>
      <c r="J367" s="86">
        <f t="shared" si="145"/>
        <v>0</v>
      </c>
      <c r="K367" s="86"/>
      <c r="L367" s="86"/>
      <c r="M367" s="86">
        <f t="shared" si="146"/>
        <v>0</v>
      </c>
      <c r="N367" s="86"/>
      <c r="O367" s="86"/>
    </row>
    <row r="368" spans="1:15" ht="90">
      <c r="A368" s="176"/>
      <c r="B368" s="176"/>
      <c r="C368" s="21" t="s">
        <v>619</v>
      </c>
      <c r="D368" s="86">
        <f t="shared" si="143"/>
        <v>0</v>
      </c>
      <c r="E368" s="86"/>
      <c r="F368" s="86"/>
      <c r="G368" s="86">
        <f t="shared" si="144"/>
        <v>0</v>
      </c>
      <c r="H368" s="86"/>
      <c r="I368" s="86"/>
      <c r="J368" s="86">
        <f t="shared" si="145"/>
        <v>0</v>
      </c>
      <c r="K368" s="86"/>
      <c r="L368" s="86"/>
      <c r="M368" s="86">
        <f t="shared" si="146"/>
        <v>0</v>
      </c>
      <c r="N368" s="86"/>
      <c r="O368" s="86"/>
    </row>
    <row r="369" spans="1:15" ht="126">
      <c r="A369" s="176"/>
      <c r="B369" s="176"/>
      <c r="C369" s="21" t="s">
        <v>620</v>
      </c>
      <c r="D369" s="86">
        <f t="shared" si="143"/>
        <v>0</v>
      </c>
      <c r="E369" s="86"/>
      <c r="F369" s="86"/>
      <c r="G369" s="86">
        <f t="shared" si="144"/>
        <v>0</v>
      </c>
      <c r="H369" s="86"/>
      <c r="I369" s="86"/>
      <c r="J369" s="86">
        <f t="shared" si="145"/>
        <v>0</v>
      </c>
      <c r="K369" s="86"/>
      <c r="L369" s="86"/>
      <c r="M369" s="86">
        <f t="shared" si="146"/>
        <v>0</v>
      </c>
      <c r="N369" s="86"/>
      <c r="O369" s="86"/>
    </row>
    <row r="370" spans="1:15" ht="108">
      <c r="A370" s="176"/>
      <c r="B370" s="176"/>
      <c r="C370" s="21" t="s">
        <v>621</v>
      </c>
      <c r="D370" s="86">
        <f t="shared" si="143"/>
        <v>0</v>
      </c>
      <c r="E370" s="86"/>
      <c r="F370" s="86"/>
      <c r="G370" s="86">
        <f t="shared" si="144"/>
        <v>0</v>
      </c>
      <c r="H370" s="86"/>
      <c r="I370" s="86"/>
      <c r="J370" s="86">
        <f t="shared" si="145"/>
        <v>0</v>
      </c>
      <c r="K370" s="86"/>
      <c r="L370" s="86"/>
      <c r="M370" s="86">
        <f t="shared" si="146"/>
        <v>0</v>
      </c>
      <c r="N370" s="86"/>
      <c r="O370" s="86"/>
    </row>
    <row r="371" spans="1:15" ht="126">
      <c r="A371" s="176"/>
      <c r="B371" s="176"/>
      <c r="C371" s="21" t="s">
        <v>622</v>
      </c>
      <c r="D371" s="86">
        <f t="shared" si="143"/>
        <v>0</v>
      </c>
      <c r="E371" s="86"/>
      <c r="F371" s="86"/>
      <c r="G371" s="86">
        <f t="shared" si="144"/>
        <v>0</v>
      </c>
      <c r="H371" s="86"/>
      <c r="I371" s="86"/>
      <c r="J371" s="86">
        <f t="shared" si="145"/>
        <v>0</v>
      </c>
      <c r="K371" s="86"/>
      <c r="L371" s="86"/>
      <c r="M371" s="86">
        <f t="shared" si="146"/>
        <v>0</v>
      </c>
      <c r="N371" s="86"/>
      <c r="O371" s="86"/>
    </row>
    <row r="372" spans="1:15" ht="180">
      <c r="A372" s="176"/>
      <c r="B372" s="176"/>
      <c r="C372" s="21" t="s">
        <v>623</v>
      </c>
      <c r="D372" s="86">
        <f t="shared" si="143"/>
        <v>41103.200000000004</v>
      </c>
      <c r="E372" s="86">
        <v>27550.9</v>
      </c>
      <c r="F372" s="86">
        <f>4862.1+8690.2</f>
        <v>13552.300000000001</v>
      </c>
      <c r="G372" s="86">
        <f t="shared" si="144"/>
        <v>41103.200000000004</v>
      </c>
      <c r="H372" s="86">
        <v>27550.9</v>
      </c>
      <c r="I372" s="86">
        <f>4862.1+8690.2</f>
        <v>13552.300000000001</v>
      </c>
      <c r="J372" s="86">
        <f t="shared" si="145"/>
        <v>41103.200000000004</v>
      </c>
      <c r="K372" s="86">
        <v>27550.9</v>
      </c>
      <c r="L372" s="86">
        <f>4862.1+8690.2</f>
        <v>13552.300000000001</v>
      </c>
      <c r="M372" s="89">
        <f t="shared" si="146"/>
        <v>41103.005940000003</v>
      </c>
      <c r="N372" s="90">
        <v>27550.853230000001</v>
      </c>
      <c r="O372" s="89">
        <v>13552.15271</v>
      </c>
    </row>
    <row r="373" spans="1:15" ht="18">
      <c r="A373" s="176"/>
      <c r="B373" s="176"/>
      <c r="C373" s="21" t="s">
        <v>624</v>
      </c>
      <c r="D373" s="86">
        <f t="shared" si="143"/>
        <v>0</v>
      </c>
      <c r="E373" s="86"/>
      <c r="F373" s="86"/>
      <c r="G373" s="86">
        <f t="shared" si="144"/>
        <v>0</v>
      </c>
      <c r="H373" s="86"/>
      <c r="I373" s="86"/>
      <c r="J373" s="86">
        <f t="shared" si="145"/>
        <v>0</v>
      </c>
      <c r="K373" s="86"/>
      <c r="L373" s="86"/>
      <c r="M373" s="89">
        <f t="shared" si="146"/>
        <v>0</v>
      </c>
      <c r="N373" s="89"/>
      <c r="O373" s="89"/>
    </row>
    <row r="374" spans="1:15" ht="18">
      <c r="A374" s="176"/>
      <c r="B374" s="176"/>
      <c r="C374" s="21" t="s">
        <v>625</v>
      </c>
      <c r="D374" s="86">
        <f t="shared" si="143"/>
        <v>3045.6</v>
      </c>
      <c r="E374" s="86">
        <v>2588.6</v>
      </c>
      <c r="F374" s="86">
        <v>457</v>
      </c>
      <c r="G374" s="86">
        <f t="shared" si="144"/>
        <v>3045.6</v>
      </c>
      <c r="H374" s="86">
        <v>2588.6</v>
      </c>
      <c r="I374" s="86">
        <v>457</v>
      </c>
      <c r="J374" s="86">
        <f t="shared" si="145"/>
        <v>3045.6</v>
      </c>
      <c r="K374" s="86">
        <v>2588.6</v>
      </c>
      <c r="L374" s="86">
        <v>457</v>
      </c>
      <c r="M374" s="89">
        <f t="shared" si="146"/>
        <v>3045.4118399999998</v>
      </c>
      <c r="N374" s="89">
        <v>2588.6</v>
      </c>
      <c r="O374" s="91">
        <v>456.81184000000002</v>
      </c>
    </row>
    <row r="375" spans="1:15" ht="12.75" customHeight="1">
      <c r="A375" s="175" t="s">
        <v>262</v>
      </c>
      <c r="B375" s="175" t="s">
        <v>225</v>
      </c>
      <c r="C375" s="92" t="s">
        <v>613</v>
      </c>
      <c r="D375" s="85">
        <f t="shared" si="143"/>
        <v>206731.3</v>
      </c>
      <c r="E375" s="85">
        <f>E376+E386+E387</f>
        <v>105656.9</v>
      </c>
      <c r="F375" s="85">
        <f>F376+F386+F387</f>
        <v>101074.4</v>
      </c>
      <c r="G375" s="85">
        <f t="shared" si="144"/>
        <v>206731.3</v>
      </c>
      <c r="H375" s="85">
        <f>H376+H386+H387</f>
        <v>105656.9</v>
      </c>
      <c r="I375" s="85">
        <f>I376+I386+I387</f>
        <v>101074.4</v>
      </c>
      <c r="J375" s="85">
        <f t="shared" si="145"/>
        <v>206731.3</v>
      </c>
      <c r="K375" s="85">
        <f>K376+K386+K387</f>
        <v>105656.9</v>
      </c>
      <c r="L375" s="85">
        <f>L376+L386+L387</f>
        <v>101074.4</v>
      </c>
      <c r="M375" s="85">
        <f t="shared" si="146"/>
        <v>202027.52794</v>
      </c>
      <c r="N375" s="85">
        <f>N376+N386+N387</f>
        <v>105656.85372</v>
      </c>
      <c r="O375" s="85">
        <f>O376+O386+O387</f>
        <v>96370.674220000001</v>
      </c>
    </row>
    <row r="376" spans="1:15" ht="54">
      <c r="A376" s="175"/>
      <c r="B376" s="175"/>
      <c r="C376" s="92" t="s">
        <v>614</v>
      </c>
      <c r="D376" s="85">
        <f t="shared" si="143"/>
        <v>206731.3</v>
      </c>
      <c r="E376" s="85">
        <f>E378+E385</f>
        <v>105656.9</v>
      </c>
      <c r="F376" s="85">
        <f>F378+F385</f>
        <v>101074.4</v>
      </c>
      <c r="G376" s="85">
        <f t="shared" si="144"/>
        <v>206731.3</v>
      </c>
      <c r="H376" s="85">
        <f>H378+H385</f>
        <v>105656.9</v>
      </c>
      <c r="I376" s="85">
        <f>I378+I385</f>
        <v>101074.4</v>
      </c>
      <c r="J376" s="85">
        <f t="shared" si="145"/>
        <v>206731.3</v>
      </c>
      <c r="K376" s="85">
        <f>K378+K385</f>
        <v>105656.9</v>
      </c>
      <c r="L376" s="85">
        <f>L378+L385</f>
        <v>101074.4</v>
      </c>
      <c r="M376" s="85">
        <f t="shared" si="146"/>
        <v>202027.52794</v>
      </c>
      <c r="N376" s="85">
        <f>N378+N385</f>
        <v>105656.85372</v>
      </c>
      <c r="O376" s="85">
        <f>O378+O385</f>
        <v>96370.674220000001</v>
      </c>
    </row>
    <row r="377" spans="1:15" ht="18">
      <c r="A377" s="175"/>
      <c r="B377" s="175"/>
      <c r="C377" s="92" t="s">
        <v>615</v>
      </c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</row>
    <row r="378" spans="1:15" ht="162">
      <c r="A378" s="175"/>
      <c r="B378" s="175"/>
      <c r="C378" s="92" t="s">
        <v>616</v>
      </c>
      <c r="D378" s="85">
        <f t="shared" ref="D378:D389" si="147">E378+F378</f>
        <v>150415.4</v>
      </c>
      <c r="E378" s="85">
        <f>E379+E380+E381+E382+E383+E384</f>
        <v>64788.4</v>
      </c>
      <c r="F378" s="85">
        <f>F379+F380+F381+F382+F383+F384</f>
        <v>85627</v>
      </c>
      <c r="G378" s="85">
        <f t="shared" ref="G378:G389" si="148">H378+I378</f>
        <v>150415.4</v>
      </c>
      <c r="H378" s="85">
        <f>H379+H380+H381+H382+H383+H384</f>
        <v>64788.4</v>
      </c>
      <c r="I378" s="85">
        <f>I379+I380+I381+I382+I383+I384</f>
        <v>85627</v>
      </c>
      <c r="J378" s="85">
        <f t="shared" ref="J378:J389" si="149">K378+L378</f>
        <v>150415.4</v>
      </c>
      <c r="K378" s="85">
        <f>K379+K380+K381+K382+K383+K384</f>
        <v>64788.4</v>
      </c>
      <c r="L378" s="85">
        <f>L379+L380+L381+L382+L383+L384</f>
        <v>85627</v>
      </c>
      <c r="M378" s="85">
        <f t="shared" ref="M378:M389" si="150">N378+O378</f>
        <v>145711.70000000001</v>
      </c>
      <c r="N378" s="85">
        <f>N379+N380+N381+N382+N383+N384</f>
        <v>64788.4</v>
      </c>
      <c r="O378" s="85">
        <f>O379+O380+O381+O382+O383+O384</f>
        <v>80923.3</v>
      </c>
    </row>
    <row r="379" spans="1:15" ht="108">
      <c r="A379" s="175"/>
      <c r="B379" s="175"/>
      <c r="C379" s="92" t="s">
        <v>617</v>
      </c>
      <c r="D379" s="85">
        <f t="shared" si="147"/>
        <v>0</v>
      </c>
      <c r="E379" s="85"/>
      <c r="F379" s="85"/>
      <c r="G379" s="85">
        <f t="shared" si="148"/>
        <v>0</v>
      </c>
      <c r="H379" s="85"/>
      <c r="I379" s="85"/>
      <c r="J379" s="85">
        <f t="shared" si="149"/>
        <v>0</v>
      </c>
      <c r="K379" s="85"/>
      <c r="L379" s="85"/>
      <c r="M379" s="85">
        <f t="shared" si="150"/>
        <v>0</v>
      </c>
      <c r="N379" s="85"/>
      <c r="O379" s="85"/>
    </row>
    <row r="380" spans="1:15" ht="126">
      <c r="A380" s="175"/>
      <c r="B380" s="175"/>
      <c r="C380" s="92" t="s">
        <v>618</v>
      </c>
      <c r="D380" s="85">
        <f t="shared" si="147"/>
        <v>0</v>
      </c>
      <c r="E380" s="85"/>
      <c r="F380" s="85"/>
      <c r="G380" s="85">
        <f t="shared" si="148"/>
        <v>0</v>
      </c>
      <c r="H380" s="85"/>
      <c r="I380" s="85"/>
      <c r="J380" s="85">
        <f t="shared" si="149"/>
        <v>0</v>
      </c>
      <c r="K380" s="85"/>
      <c r="L380" s="85"/>
      <c r="M380" s="85">
        <f t="shared" si="150"/>
        <v>0</v>
      </c>
      <c r="N380" s="85"/>
      <c r="O380" s="85"/>
    </row>
    <row r="381" spans="1:15" ht="108">
      <c r="A381" s="175"/>
      <c r="B381" s="175"/>
      <c r="C381" s="92" t="s">
        <v>619</v>
      </c>
      <c r="D381" s="85">
        <f t="shared" si="147"/>
        <v>0</v>
      </c>
      <c r="E381" s="85"/>
      <c r="F381" s="85"/>
      <c r="G381" s="85">
        <f t="shared" si="148"/>
        <v>0</v>
      </c>
      <c r="H381" s="85"/>
      <c r="I381" s="85"/>
      <c r="J381" s="85">
        <f t="shared" si="149"/>
        <v>0</v>
      </c>
      <c r="K381" s="85"/>
      <c r="L381" s="85"/>
      <c r="M381" s="85">
        <f t="shared" si="150"/>
        <v>0</v>
      </c>
      <c r="N381" s="85"/>
      <c r="O381" s="85"/>
    </row>
    <row r="382" spans="1:15" ht="126">
      <c r="A382" s="175"/>
      <c r="B382" s="175"/>
      <c r="C382" s="92" t="s">
        <v>620</v>
      </c>
      <c r="D382" s="85">
        <f t="shared" si="147"/>
        <v>0</v>
      </c>
      <c r="E382" s="85"/>
      <c r="F382" s="85"/>
      <c r="G382" s="85">
        <f t="shared" si="148"/>
        <v>0</v>
      </c>
      <c r="H382" s="85"/>
      <c r="I382" s="85"/>
      <c r="J382" s="85">
        <f t="shared" si="149"/>
        <v>0</v>
      </c>
      <c r="K382" s="85"/>
      <c r="L382" s="85"/>
      <c r="M382" s="85">
        <f t="shared" si="150"/>
        <v>0</v>
      </c>
      <c r="N382" s="85"/>
      <c r="O382" s="85"/>
    </row>
    <row r="383" spans="1:15" ht="108">
      <c r="A383" s="175"/>
      <c r="B383" s="175"/>
      <c r="C383" s="92" t="s">
        <v>621</v>
      </c>
      <c r="D383" s="85">
        <f t="shared" si="147"/>
        <v>150415.4</v>
      </c>
      <c r="E383" s="85">
        <v>64788.4</v>
      </c>
      <c r="F383" s="85">
        <v>85627</v>
      </c>
      <c r="G383" s="85">
        <f t="shared" si="148"/>
        <v>150415.4</v>
      </c>
      <c r="H383" s="85">
        <v>64788.4</v>
      </c>
      <c r="I383" s="85">
        <v>85627</v>
      </c>
      <c r="J383" s="85">
        <f t="shared" si="149"/>
        <v>150415.4</v>
      </c>
      <c r="K383" s="85">
        <v>64788.4</v>
      </c>
      <c r="L383" s="85">
        <v>85627</v>
      </c>
      <c r="M383" s="85">
        <f t="shared" si="150"/>
        <v>145711.70000000001</v>
      </c>
      <c r="N383" s="85">
        <v>64788.4</v>
      </c>
      <c r="O383" s="85">
        <v>80923.3</v>
      </c>
    </row>
    <row r="384" spans="1:15" ht="126">
      <c r="A384" s="175"/>
      <c r="B384" s="175"/>
      <c r="C384" s="92" t="s">
        <v>622</v>
      </c>
      <c r="D384" s="85">
        <f t="shared" si="147"/>
        <v>0</v>
      </c>
      <c r="E384" s="85"/>
      <c r="F384" s="85"/>
      <c r="G384" s="85">
        <f t="shared" si="148"/>
        <v>0</v>
      </c>
      <c r="H384" s="85"/>
      <c r="I384" s="85"/>
      <c r="J384" s="85">
        <f t="shared" si="149"/>
        <v>0</v>
      </c>
      <c r="K384" s="85"/>
      <c r="L384" s="85"/>
      <c r="M384" s="85">
        <f t="shared" si="150"/>
        <v>0</v>
      </c>
      <c r="N384" s="85"/>
      <c r="O384" s="85"/>
    </row>
    <row r="385" spans="1:15" ht="180">
      <c r="A385" s="175"/>
      <c r="B385" s="175"/>
      <c r="C385" s="92" t="s">
        <v>623</v>
      </c>
      <c r="D385" s="85">
        <f t="shared" si="147"/>
        <v>56315.9</v>
      </c>
      <c r="E385" s="85">
        <f>30868.5+10000</f>
        <v>40868.5</v>
      </c>
      <c r="F385" s="85">
        <v>15447.4</v>
      </c>
      <c r="G385" s="85">
        <f t="shared" si="148"/>
        <v>56315.9</v>
      </c>
      <c r="H385" s="85">
        <f>30868.5+10000</f>
        <v>40868.5</v>
      </c>
      <c r="I385" s="85">
        <v>15447.4</v>
      </c>
      <c r="J385" s="85">
        <f t="shared" si="149"/>
        <v>56315.9</v>
      </c>
      <c r="K385" s="85">
        <f>30868.5+10000</f>
        <v>40868.5</v>
      </c>
      <c r="L385" s="85">
        <v>15447.4</v>
      </c>
      <c r="M385" s="85">
        <f t="shared" si="150"/>
        <v>56315.827939999996</v>
      </c>
      <c r="N385" s="85">
        <v>40868.453719999998</v>
      </c>
      <c r="O385" s="85">
        <v>15447.37422</v>
      </c>
    </row>
    <row r="386" spans="1:15" ht="18">
      <c r="A386" s="175"/>
      <c r="B386" s="175"/>
      <c r="C386" s="92" t="s">
        <v>624</v>
      </c>
      <c r="D386" s="85">
        <f t="shared" si="147"/>
        <v>0</v>
      </c>
      <c r="E386" s="85"/>
      <c r="F386" s="85"/>
      <c r="G386" s="85">
        <f t="shared" si="148"/>
        <v>0</v>
      </c>
      <c r="H386" s="85"/>
      <c r="I386" s="85"/>
      <c r="J386" s="85">
        <f t="shared" si="149"/>
        <v>0</v>
      </c>
      <c r="K386" s="85"/>
      <c r="L386" s="85"/>
      <c r="M386" s="85">
        <f t="shared" si="150"/>
        <v>0</v>
      </c>
      <c r="N386" s="85"/>
      <c r="O386" s="85"/>
    </row>
    <row r="387" spans="1:15" ht="18">
      <c r="A387" s="175"/>
      <c r="B387" s="175"/>
      <c r="C387" s="92" t="s">
        <v>625</v>
      </c>
      <c r="D387" s="85">
        <f t="shared" si="147"/>
        <v>0</v>
      </c>
      <c r="E387" s="85"/>
      <c r="F387" s="85"/>
      <c r="G387" s="85">
        <f t="shared" si="148"/>
        <v>0</v>
      </c>
      <c r="H387" s="85"/>
      <c r="I387" s="85"/>
      <c r="J387" s="85">
        <f t="shared" si="149"/>
        <v>0</v>
      </c>
      <c r="K387" s="85"/>
      <c r="L387" s="85"/>
      <c r="M387" s="85">
        <f t="shared" si="150"/>
        <v>0</v>
      </c>
      <c r="N387" s="85"/>
      <c r="O387" s="85"/>
    </row>
    <row r="388" spans="1:15" ht="12.75" customHeight="1">
      <c r="A388" s="174" t="s">
        <v>263</v>
      </c>
      <c r="B388" s="174" t="s">
        <v>124</v>
      </c>
      <c r="C388" s="81" t="s">
        <v>613</v>
      </c>
      <c r="D388" s="80">
        <f t="shared" si="147"/>
        <v>211153.40000000002</v>
      </c>
      <c r="E388" s="80">
        <f>E389+E399+E400</f>
        <v>0</v>
      </c>
      <c r="F388" s="80">
        <f>F389+F399+F400</f>
        <v>211153.40000000002</v>
      </c>
      <c r="G388" s="80">
        <f t="shared" si="148"/>
        <v>211153.40000000002</v>
      </c>
      <c r="H388" s="80">
        <f>H389+H399+H400</f>
        <v>0</v>
      </c>
      <c r="I388" s="80">
        <f>I389+I399+I400</f>
        <v>211153.40000000002</v>
      </c>
      <c r="J388" s="80">
        <f t="shared" si="149"/>
        <v>211153.40000000002</v>
      </c>
      <c r="K388" s="80">
        <f>K389+K399+K400</f>
        <v>0</v>
      </c>
      <c r="L388" s="80">
        <f>L389+L399+L400</f>
        <v>211153.40000000002</v>
      </c>
      <c r="M388" s="80">
        <f t="shared" si="150"/>
        <v>203130.1</v>
      </c>
      <c r="N388" s="80">
        <f>N389+N399+N400</f>
        <v>0</v>
      </c>
      <c r="O388" s="80">
        <f>O389+O399+O400</f>
        <v>203130.1</v>
      </c>
    </row>
    <row r="389" spans="1:15" ht="52.2">
      <c r="A389" s="174"/>
      <c r="B389" s="174"/>
      <c r="C389" s="81" t="s">
        <v>614</v>
      </c>
      <c r="D389" s="80">
        <f t="shared" si="147"/>
        <v>142561.1</v>
      </c>
      <c r="E389" s="80">
        <f>E391+E398</f>
        <v>0</v>
      </c>
      <c r="F389" s="80">
        <f>F391+F398</f>
        <v>142561.1</v>
      </c>
      <c r="G389" s="80">
        <f t="shared" si="148"/>
        <v>142561.1</v>
      </c>
      <c r="H389" s="80">
        <f>H391+H398</f>
        <v>0</v>
      </c>
      <c r="I389" s="80">
        <f>I391+I398</f>
        <v>142561.1</v>
      </c>
      <c r="J389" s="80">
        <f t="shared" si="149"/>
        <v>142561.1</v>
      </c>
      <c r="K389" s="80">
        <f>K391+K398</f>
        <v>0</v>
      </c>
      <c r="L389" s="80">
        <f>L391+L398</f>
        <v>142561.1</v>
      </c>
      <c r="M389" s="80">
        <f t="shared" si="150"/>
        <v>139406.88</v>
      </c>
      <c r="N389" s="80">
        <f>N391+N398</f>
        <v>0</v>
      </c>
      <c r="O389" s="80">
        <f>O391+O398</f>
        <v>139406.88</v>
      </c>
    </row>
    <row r="390" spans="1:15" ht="17.399999999999999">
      <c r="A390" s="174"/>
      <c r="B390" s="174"/>
      <c r="C390" s="81" t="s">
        <v>615</v>
      </c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</row>
    <row r="391" spans="1:15" ht="121.8">
      <c r="A391" s="174"/>
      <c r="B391" s="174"/>
      <c r="C391" s="81" t="s">
        <v>616</v>
      </c>
      <c r="D391" s="80">
        <f t="shared" ref="D391:D402" si="151">E391+F391</f>
        <v>102561.1</v>
      </c>
      <c r="E391" s="80">
        <f>E392+E393+E394+E395+E396+E397</f>
        <v>0</v>
      </c>
      <c r="F391" s="80">
        <f>F392+F393+F394+F395+F396+F397</f>
        <v>102561.1</v>
      </c>
      <c r="G391" s="80">
        <f t="shared" ref="G391:G402" si="152">H391+I391</f>
        <v>102561.1</v>
      </c>
      <c r="H391" s="80">
        <f>H392+H393+H394+H395+H396+H397</f>
        <v>0</v>
      </c>
      <c r="I391" s="80">
        <f>I392+I393+I394+I395+I396+I397</f>
        <v>102561.1</v>
      </c>
      <c r="J391" s="80">
        <f t="shared" ref="J391:J402" si="153">K391+L391</f>
        <v>102561.1</v>
      </c>
      <c r="K391" s="80">
        <f>K392+K393+K394+K395+K396+K397</f>
        <v>0</v>
      </c>
      <c r="L391" s="80">
        <f>L392+L393+L394+L395+L396+L397</f>
        <v>102561.1</v>
      </c>
      <c r="M391" s="80">
        <f t="shared" ref="M391:M402" si="154">N391+O391</f>
        <v>100059.8</v>
      </c>
      <c r="N391" s="80">
        <f>N392+N393+N394+N395+N396+N397</f>
        <v>0</v>
      </c>
      <c r="O391" s="80">
        <f>O392+O393+O394+O395+O396+O397</f>
        <v>100059.8</v>
      </c>
    </row>
    <row r="392" spans="1:15" ht="87">
      <c r="A392" s="174"/>
      <c r="B392" s="174"/>
      <c r="C392" s="81" t="s">
        <v>617</v>
      </c>
      <c r="D392" s="80">
        <f t="shared" si="151"/>
        <v>102561.1</v>
      </c>
      <c r="E392" s="80">
        <f t="shared" ref="E392:F400" si="155">E405</f>
        <v>0</v>
      </c>
      <c r="F392" s="80">
        <f t="shared" si="155"/>
        <v>102561.1</v>
      </c>
      <c r="G392" s="80">
        <f t="shared" si="152"/>
        <v>102561.1</v>
      </c>
      <c r="H392" s="80">
        <f t="shared" ref="H392:I400" si="156">H405</f>
        <v>0</v>
      </c>
      <c r="I392" s="80">
        <f t="shared" si="156"/>
        <v>102561.1</v>
      </c>
      <c r="J392" s="80">
        <f t="shared" si="153"/>
        <v>102561.1</v>
      </c>
      <c r="K392" s="80">
        <f t="shared" ref="K392:L400" si="157">K405</f>
        <v>0</v>
      </c>
      <c r="L392" s="80">
        <f t="shared" si="157"/>
        <v>102561.1</v>
      </c>
      <c r="M392" s="80">
        <f t="shared" si="154"/>
        <v>100059.8</v>
      </c>
      <c r="N392" s="80">
        <f t="shared" ref="N392:O400" si="158">N405</f>
        <v>0</v>
      </c>
      <c r="O392" s="80">
        <f t="shared" si="158"/>
        <v>100059.8</v>
      </c>
    </row>
    <row r="393" spans="1:15" ht="121.8">
      <c r="A393" s="174"/>
      <c r="B393" s="174"/>
      <c r="C393" s="81" t="s">
        <v>618</v>
      </c>
      <c r="D393" s="80">
        <f t="shared" si="151"/>
        <v>0</v>
      </c>
      <c r="E393" s="80">
        <f t="shared" si="155"/>
        <v>0</v>
      </c>
      <c r="F393" s="80">
        <f t="shared" si="155"/>
        <v>0</v>
      </c>
      <c r="G393" s="80">
        <f t="shared" si="152"/>
        <v>0</v>
      </c>
      <c r="H393" s="80">
        <f t="shared" si="156"/>
        <v>0</v>
      </c>
      <c r="I393" s="80">
        <f t="shared" si="156"/>
        <v>0</v>
      </c>
      <c r="J393" s="80">
        <f t="shared" si="153"/>
        <v>0</v>
      </c>
      <c r="K393" s="80">
        <f t="shared" si="157"/>
        <v>0</v>
      </c>
      <c r="L393" s="80">
        <f t="shared" si="157"/>
        <v>0</v>
      </c>
      <c r="M393" s="80">
        <f t="shared" si="154"/>
        <v>0</v>
      </c>
      <c r="N393" s="80">
        <f t="shared" si="158"/>
        <v>0</v>
      </c>
      <c r="O393" s="80">
        <f t="shared" si="158"/>
        <v>0</v>
      </c>
    </row>
    <row r="394" spans="1:15" ht="87">
      <c r="A394" s="174"/>
      <c r="B394" s="174"/>
      <c r="C394" s="81" t="s">
        <v>619</v>
      </c>
      <c r="D394" s="80">
        <f t="shared" si="151"/>
        <v>0</v>
      </c>
      <c r="E394" s="80">
        <f t="shared" si="155"/>
        <v>0</v>
      </c>
      <c r="F394" s="80">
        <f t="shared" si="155"/>
        <v>0</v>
      </c>
      <c r="G394" s="80">
        <f t="shared" si="152"/>
        <v>0</v>
      </c>
      <c r="H394" s="80">
        <f t="shared" si="156"/>
        <v>0</v>
      </c>
      <c r="I394" s="80">
        <f t="shared" si="156"/>
        <v>0</v>
      </c>
      <c r="J394" s="80">
        <f t="shared" si="153"/>
        <v>0</v>
      </c>
      <c r="K394" s="80">
        <f t="shared" si="157"/>
        <v>0</v>
      </c>
      <c r="L394" s="80">
        <f t="shared" si="157"/>
        <v>0</v>
      </c>
      <c r="M394" s="80">
        <f t="shared" si="154"/>
        <v>0</v>
      </c>
      <c r="N394" s="80">
        <f t="shared" si="158"/>
        <v>0</v>
      </c>
      <c r="O394" s="80">
        <f t="shared" si="158"/>
        <v>0</v>
      </c>
    </row>
    <row r="395" spans="1:15" ht="121.8">
      <c r="A395" s="174"/>
      <c r="B395" s="174"/>
      <c r="C395" s="81" t="s">
        <v>620</v>
      </c>
      <c r="D395" s="80">
        <f t="shared" si="151"/>
        <v>0</v>
      </c>
      <c r="E395" s="80">
        <f t="shared" si="155"/>
        <v>0</v>
      </c>
      <c r="F395" s="80">
        <f t="shared" si="155"/>
        <v>0</v>
      </c>
      <c r="G395" s="80">
        <f t="shared" si="152"/>
        <v>0</v>
      </c>
      <c r="H395" s="80">
        <f t="shared" si="156"/>
        <v>0</v>
      </c>
      <c r="I395" s="80">
        <f t="shared" si="156"/>
        <v>0</v>
      </c>
      <c r="J395" s="80">
        <f t="shared" si="153"/>
        <v>0</v>
      </c>
      <c r="K395" s="80">
        <f t="shared" si="157"/>
        <v>0</v>
      </c>
      <c r="L395" s="80">
        <f t="shared" si="157"/>
        <v>0</v>
      </c>
      <c r="M395" s="80">
        <f t="shared" si="154"/>
        <v>0</v>
      </c>
      <c r="N395" s="80">
        <f t="shared" si="158"/>
        <v>0</v>
      </c>
      <c r="O395" s="80">
        <f t="shared" si="158"/>
        <v>0</v>
      </c>
    </row>
    <row r="396" spans="1:15" ht="104.4">
      <c r="A396" s="174"/>
      <c r="B396" s="174"/>
      <c r="C396" s="81" t="s">
        <v>621</v>
      </c>
      <c r="D396" s="80">
        <f t="shared" si="151"/>
        <v>0</v>
      </c>
      <c r="E396" s="80">
        <f t="shared" si="155"/>
        <v>0</v>
      </c>
      <c r="F396" s="80">
        <f t="shared" si="155"/>
        <v>0</v>
      </c>
      <c r="G396" s="80">
        <f t="shared" si="152"/>
        <v>0</v>
      </c>
      <c r="H396" s="80">
        <f t="shared" si="156"/>
        <v>0</v>
      </c>
      <c r="I396" s="80">
        <f t="shared" si="156"/>
        <v>0</v>
      </c>
      <c r="J396" s="80">
        <f t="shared" si="153"/>
        <v>0</v>
      </c>
      <c r="K396" s="80">
        <f t="shared" si="157"/>
        <v>0</v>
      </c>
      <c r="L396" s="80">
        <f t="shared" si="157"/>
        <v>0</v>
      </c>
      <c r="M396" s="80">
        <f t="shared" si="154"/>
        <v>0</v>
      </c>
      <c r="N396" s="80">
        <f t="shared" si="158"/>
        <v>0</v>
      </c>
      <c r="O396" s="80">
        <f t="shared" si="158"/>
        <v>0</v>
      </c>
    </row>
    <row r="397" spans="1:15" ht="121.8">
      <c r="A397" s="174"/>
      <c r="B397" s="174"/>
      <c r="C397" s="81" t="s">
        <v>622</v>
      </c>
      <c r="D397" s="80">
        <f t="shared" si="151"/>
        <v>0</v>
      </c>
      <c r="E397" s="80">
        <f t="shared" si="155"/>
        <v>0</v>
      </c>
      <c r="F397" s="80">
        <f t="shared" si="155"/>
        <v>0</v>
      </c>
      <c r="G397" s="80">
        <f t="shared" si="152"/>
        <v>0</v>
      </c>
      <c r="H397" s="80">
        <f t="shared" si="156"/>
        <v>0</v>
      </c>
      <c r="I397" s="80">
        <f t="shared" si="156"/>
        <v>0</v>
      </c>
      <c r="J397" s="80">
        <f t="shared" si="153"/>
        <v>0</v>
      </c>
      <c r="K397" s="80">
        <f t="shared" si="157"/>
        <v>0</v>
      </c>
      <c r="L397" s="80">
        <f t="shared" si="157"/>
        <v>0</v>
      </c>
      <c r="M397" s="80">
        <f t="shared" si="154"/>
        <v>0</v>
      </c>
      <c r="N397" s="80">
        <f t="shared" si="158"/>
        <v>0</v>
      </c>
      <c r="O397" s="80">
        <f t="shared" si="158"/>
        <v>0</v>
      </c>
    </row>
    <row r="398" spans="1:15" ht="174">
      <c r="A398" s="174"/>
      <c r="B398" s="174"/>
      <c r="C398" s="81" t="s">
        <v>623</v>
      </c>
      <c r="D398" s="80">
        <f t="shared" si="151"/>
        <v>40000</v>
      </c>
      <c r="E398" s="80">
        <f t="shared" si="155"/>
        <v>0</v>
      </c>
      <c r="F398" s="80">
        <f t="shared" si="155"/>
        <v>40000</v>
      </c>
      <c r="G398" s="80">
        <f t="shared" si="152"/>
        <v>40000</v>
      </c>
      <c r="H398" s="80">
        <f t="shared" si="156"/>
        <v>0</v>
      </c>
      <c r="I398" s="80">
        <f t="shared" si="156"/>
        <v>40000</v>
      </c>
      <c r="J398" s="80">
        <f t="shared" si="153"/>
        <v>40000</v>
      </c>
      <c r="K398" s="80">
        <f t="shared" si="157"/>
        <v>0</v>
      </c>
      <c r="L398" s="80">
        <f t="shared" si="157"/>
        <v>40000</v>
      </c>
      <c r="M398" s="80">
        <f t="shared" si="154"/>
        <v>39347.08</v>
      </c>
      <c r="N398" s="80">
        <f t="shared" si="158"/>
        <v>0</v>
      </c>
      <c r="O398" s="80">
        <f t="shared" si="158"/>
        <v>39347.08</v>
      </c>
    </row>
    <row r="399" spans="1:15" ht="17.399999999999999">
      <c r="A399" s="174"/>
      <c r="B399" s="174"/>
      <c r="C399" s="81" t="s">
        <v>624</v>
      </c>
      <c r="D399" s="80">
        <f t="shared" si="151"/>
        <v>0</v>
      </c>
      <c r="E399" s="80">
        <f t="shared" si="155"/>
        <v>0</v>
      </c>
      <c r="F399" s="80">
        <f t="shared" si="155"/>
        <v>0</v>
      </c>
      <c r="G399" s="80">
        <f t="shared" si="152"/>
        <v>0</v>
      </c>
      <c r="H399" s="80">
        <f t="shared" si="156"/>
        <v>0</v>
      </c>
      <c r="I399" s="80">
        <f t="shared" si="156"/>
        <v>0</v>
      </c>
      <c r="J399" s="80">
        <f t="shared" si="153"/>
        <v>0</v>
      </c>
      <c r="K399" s="80">
        <f t="shared" si="157"/>
        <v>0</v>
      </c>
      <c r="L399" s="80">
        <f t="shared" si="157"/>
        <v>0</v>
      </c>
      <c r="M399" s="80">
        <f t="shared" si="154"/>
        <v>0</v>
      </c>
      <c r="N399" s="80">
        <f t="shared" si="158"/>
        <v>0</v>
      </c>
      <c r="O399" s="80">
        <f t="shared" si="158"/>
        <v>0</v>
      </c>
    </row>
    <row r="400" spans="1:15" ht="17.399999999999999">
      <c r="A400" s="174"/>
      <c r="B400" s="174"/>
      <c r="C400" s="81" t="s">
        <v>625</v>
      </c>
      <c r="D400" s="80">
        <f t="shared" si="151"/>
        <v>68592.3</v>
      </c>
      <c r="E400" s="80">
        <f t="shared" si="155"/>
        <v>0</v>
      </c>
      <c r="F400" s="80">
        <f t="shared" si="155"/>
        <v>68592.3</v>
      </c>
      <c r="G400" s="80">
        <f t="shared" si="152"/>
        <v>68592.3</v>
      </c>
      <c r="H400" s="80">
        <f t="shared" si="156"/>
        <v>0</v>
      </c>
      <c r="I400" s="80">
        <f t="shared" si="156"/>
        <v>68592.3</v>
      </c>
      <c r="J400" s="80">
        <f t="shared" si="153"/>
        <v>68592.3</v>
      </c>
      <c r="K400" s="80">
        <f t="shared" si="157"/>
        <v>0</v>
      </c>
      <c r="L400" s="80">
        <f t="shared" si="157"/>
        <v>68592.3</v>
      </c>
      <c r="M400" s="80">
        <f t="shared" si="154"/>
        <v>63723.22</v>
      </c>
      <c r="N400" s="80">
        <f t="shared" si="158"/>
        <v>0</v>
      </c>
      <c r="O400" s="80">
        <f t="shared" si="158"/>
        <v>63723.22</v>
      </c>
    </row>
    <row r="401" spans="1:15" ht="12.75" customHeight="1">
      <c r="A401" s="175" t="s">
        <v>454</v>
      </c>
      <c r="B401" s="175" t="s">
        <v>126</v>
      </c>
      <c r="C401" s="84" t="s">
        <v>613</v>
      </c>
      <c r="D401" s="85">
        <f t="shared" si="151"/>
        <v>211153.40000000002</v>
      </c>
      <c r="E401" s="85">
        <f>E402+E412+E413</f>
        <v>0</v>
      </c>
      <c r="F401" s="85">
        <f>F402+F412+F413</f>
        <v>211153.40000000002</v>
      </c>
      <c r="G401" s="85">
        <f t="shared" si="152"/>
        <v>211153.40000000002</v>
      </c>
      <c r="H401" s="85">
        <f>H402+H412+H413</f>
        <v>0</v>
      </c>
      <c r="I401" s="85">
        <f>I402+I412+I413</f>
        <v>211153.40000000002</v>
      </c>
      <c r="J401" s="85">
        <f t="shared" si="153"/>
        <v>211153.40000000002</v>
      </c>
      <c r="K401" s="85">
        <f>K402+K412+K413</f>
        <v>0</v>
      </c>
      <c r="L401" s="85">
        <f>L402+L412+L413</f>
        <v>211153.40000000002</v>
      </c>
      <c r="M401" s="85">
        <f t="shared" si="154"/>
        <v>203130.1</v>
      </c>
      <c r="N401" s="85">
        <f>N402+N412+N413</f>
        <v>0</v>
      </c>
      <c r="O401" s="85">
        <f>O402+O412+O413</f>
        <v>203130.1</v>
      </c>
    </row>
    <row r="402" spans="1:15" ht="54">
      <c r="A402" s="175"/>
      <c r="B402" s="175"/>
      <c r="C402" s="84" t="s">
        <v>614</v>
      </c>
      <c r="D402" s="85">
        <f t="shared" si="151"/>
        <v>142561.1</v>
      </c>
      <c r="E402" s="85">
        <f>E404+E411</f>
        <v>0</v>
      </c>
      <c r="F402" s="85">
        <f>F404+F411</f>
        <v>142561.1</v>
      </c>
      <c r="G402" s="85">
        <f t="shared" si="152"/>
        <v>142561.1</v>
      </c>
      <c r="H402" s="85">
        <f>H404+H411</f>
        <v>0</v>
      </c>
      <c r="I402" s="85">
        <f>I404+I411</f>
        <v>142561.1</v>
      </c>
      <c r="J402" s="85">
        <f t="shared" si="153"/>
        <v>142561.1</v>
      </c>
      <c r="K402" s="85">
        <f>K404+K411</f>
        <v>0</v>
      </c>
      <c r="L402" s="85">
        <f>L404+L411</f>
        <v>142561.1</v>
      </c>
      <c r="M402" s="85">
        <f t="shared" si="154"/>
        <v>139406.88</v>
      </c>
      <c r="N402" s="85">
        <f>N404+N411</f>
        <v>0</v>
      </c>
      <c r="O402" s="85">
        <f>O404+O411</f>
        <v>139406.88</v>
      </c>
    </row>
    <row r="403" spans="1:15" ht="18">
      <c r="A403" s="175"/>
      <c r="B403" s="175"/>
      <c r="C403" s="84" t="s">
        <v>615</v>
      </c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</row>
    <row r="404" spans="1:15" ht="162">
      <c r="A404" s="175"/>
      <c r="B404" s="175"/>
      <c r="C404" s="84" t="s">
        <v>616</v>
      </c>
      <c r="D404" s="85">
        <f t="shared" ref="D404:D415" si="159">E404+F404</f>
        <v>102561.1</v>
      </c>
      <c r="E404" s="85">
        <f>E405+E406+E407+E408+E409+E410</f>
        <v>0</v>
      </c>
      <c r="F404" s="85">
        <f>F405+F406+F407+F408+F409+F410</f>
        <v>102561.1</v>
      </c>
      <c r="G404" s="85">
        <f t="shared" ref="G404:G415" si="160">H404+I404</f>
        <v>102561.1</v>
      </c>
      <c r="H404" s="85">
        <f>H405+H406+H407+H408+H409+H410</f>
        <v>0</v>
      </c>
      <c r="I404" s="85">
        <f>I405+I406+I407+I408+I409+I410</f>
        <v>102561.1</v>
      </c>
      <c r="J404" s="85">
        <f t="shared" ref="J404:J415" si="161">K404+L404</f>
        <v>102561.1</v>
      </c>
      <c r="K404" s="85">
        <f>K405+K406+K407+K408+K409+K410</f>
        <v>0</v>
      </c>
      <c r="L404" s="85">
        <f>L405+L406+L407+L408+L409+L410</f>
        <v>102561.1</v>
      </c>
      <c r="M404" s="85">
        <f t="shared" ref="M404:M415" si="162">N404+O404</f>
        <v>100059.8</v>
      </c>
      <c r="N404" s="85">
        <f>N405+N406+N407+N408+N409+N410</f>
        <v>0</v>
      </c>
      <c r="O404" s="85">
        <f>O405+O406+O407+O408+O409+O410</f>
        <v>100059.8</v>
      </c>
    </row>
    <row r="405" spans="1:15" ht="108">
      <c r="A405" s="175"/>
      <c r="B405" s="175"/>
      <c r="C405" s="84" t="s">
        <v>617</v>
      </c>
      <c r="D405" s="85">
        <f t="shared" si="159"/>
        <v>102561.1</v>
      </c>
      <c r="E405" s="85">
        <f t="shared" ref="E405:F410" si="163">E418</f>
        <v>0</v>
      </c>
      <c r="F405" s="85">
        <f t="shared" si="163"/>
        <v>102561.1</v>
      </c>
      <c r="G405" s="85">
        <f t="shared" si="160"/>
        <v>102561.1</v>
      </c>
      <c r="H405" s="85">
        <f t="shared" ref="H405:I410" si="164">H418</f>
        <v>0</v>
      </c>
      <c r="I405" s="85">
        <f t="shared" si="164"/>
        <v>102561.1</v>
      </c>
      <c r="J405" s="85">
        <f t="shared" si="161"/>
        <v>102561.1</v>
      </c>
      <c r="K405" s="85">
        <f t="shared" ref="K405:L410" si="165">K418</f>
        <v>0</v>
      </c>
      <c r="L405" s="85">
        <f t="shared" si="165"/>
        <v>102561.1</v>
      </c>
      <c r="M405" s="85">
        <f t="shared" si="162"/>
        <v>100059.8</v>
      </c>
      <c r="N405" s="85">
        <f t="shared" ref="N405:O410" si="166">N418</f>
        <v>0</v>
      </c>
      <c r="O405" s="85">
        <f t="shared" si="166"/>
        <v>100059.8</v>
      </c>
    </row>
    <row r="406" spans="1:15" ht="126">
      <c r="A406" s="175"/>
      <c r="B406" s="175"/>
      <c r="C406" s="84" t="s">
        <v>618</v>
      </c>
      <c r="D406" s="85">
        <f t="shared" si="159"/>
        <v>0</v>
      </c>
      <c r="E406" s="85">
        <f t="shared" si="163"/>
        <v>0</v>
      </c>
      <c r="F406" s="85">
        <f t="shared" si="163"/>
        <v>0</v>
      </c>
      <c r="G406" s="85">
        <f t="shared" si="160"/>
        <v>0</v>
      </c>
      <c r="H406" s="85">
        <f t="shared" si="164"/>
        <v>0</v>
      </c>
      <c r="I406" s="85">
        <f t="shared" si="164"/>
        <v>0</v>
      </c>
      <c r="J406" s="85">
        <f t="shared" si="161"/>
        <v>0</v>
      </c>
      <c r="K406" s="85">
        <f t="shared" si="165"/>
        <v>0</v>
      </c>
      <c r="L406" s="85">
        <f t="shared" si="165"/>
        <v>0</v>
      </c>
      <c r="M406" s="85">
        <f t="shared" si="162"/>
        <v>0</v>
      </c>
      <c r="N406" s="85">
        <f t="shared" si="166"/>
        <v>0</v>
      </c>
      <c r="O406" s="85">
        <f t="shared" si="166"/>
        <v>0</v>
      </c>
    </row>
    <row r="407" spans="1:15" ht="108">
      <c r="A407" s="175"/>
      <c r="B407" s="175"/>
      <c r="C407" s="84" t="s">
        <v>619</v>
      </c>
      <c r="D407" s="85">
        <f t="shared" si="159"/>
        <v>0</v>
      </c>
      <c r="E407" s="85">
        <f t="shared" si="163"/>
        <v>0</v>
      </c>
      <c r="F407" s="85">
        <f t="shared" si="163"/>
        <v>0</v>
      </c>
      <c r="G407" s="85">
        <f t="shared" si="160"/>
        <v>0</v>
      </c>
      <c r="H407" s="85">
        <f t="shared" si="164"/>
        <v>0</v>
      </c>
      <c r="I407" s="85">
        <f t="shared" si="164"/>
        <v>0</v>
      </c>
      <c r="J407" s="85">
        <f t="shared" si="161"/>
        <v>0</v>
      </c>
      <c r="K407" s="85">
        <f t="shared" si="165"/>
        <v>0</v>
      </c>
      <c r="L407" s="85">
        <f t="shared" si="165"/>
        <v>0</v>
      </c>
      <c r="M407" s="85">
        <f t="shared" si="162"/>
        <v>0</v>
      </c>
      <c r="N407" s="85">
        <f t="shared" si="166"/>
        <v>0</v>
      </c>
      <c r="O407" s="85">
        <f t="shared" si="166"/>
        <v>0</v>
      </c>
    </row>
    <row r="408" spans="1:15" ht="126">
      <c r="A408" s="175"/>
      <c r="B408" s="175"/>
      <c r="C408" s="84" t="s">
        <v>620</v>
      </c>
      <c r="D408" s="85">
        <f t="shared" si="159"/>
        <v>0</v>
      </c>
      <c r="E408" s="85">
        <f t="shared" si="163"/>
        <v>0</v>
      </c>
      <c r="F408" s="85">
        <f t="shared" si="163"/>
        <v>0</v>
      </c>
      <c r="G408" s="85">
        <f t="shared" si="160"/>
        <v>0</v>
      </c>
      <c r="H408" s="85">
        <f t="shared" si="164"/>
        <v>0</v>
      </c>
      <c r="I408" s="85">
        <f t="shared" si="164"/>
        <v>0</v>
      </c>
      <c r="J408" s="85">
        <f t="shared" si="161"/>
        <v>0</v>
      </c>
      <c r="K408" s="85">
        <f t="shared" si="165"/>
        <v>0</v>
      </c>
      <c r="L408" s="85">
        <f t="shared" si="165"/>
        <v>0</v>
      </c>
      <c r="M408" s="85">
        <f t="shared" si="162"/>
        <v>0</v>
      </c>
      <c r="N408" s="85">
        <f t="shared" si="166"/>
        <v>0</v>
      </c>
      <c r="O408" s="85">
        <f t="shared" si="166"/>
        <v>0</v>
      </c>
    </row>
    <row r="409" spans="1:15" ht="108">
      <c r="A409" s="175"/>
      <c r="B409" s="175"/>
      <c r="C409" s="84" t="s">
        <v>621</v>
      </c>
      <c r="D409" s="85">
        <f t="shared" si="159"/>
        <v>0</v>
      </c>
      <c r="E409" s="85">
        <f t="shared" si="163"/>
        <v>0</v>
      </c>
      <c r="F409" s="85">
        <f t="shared" si="163"/>
        <v>0</v>
      </c>
      <c r="G409" s="85">
        <f t="shared" si="160"/>
        <v>0</v>
      </c>
      <c r="H409" s="85">
        <f t="shared" si="164"/>
        <v>0</v>
      </c>
      <c r="I409" s="85">
        <f t="shared" si="164"/>
        <v>0</v>
      </c>
      <c r="J409" s="85">
        <f t="shared" si="161"/>
        <v>0</v>
      </c>
      <c r="K409" s="85">
        <f t="shared" si="165"/>
        <v>0</v>
      </c>
      <c r="L409" s="85">
        <f t="shared" si="165"/>
        <v>0</v>
      </c>
      <c r="M409" s="85">
        <f t="shared" si="162"/>
        <v>0</v>
      </c>
      <c r="N409" s="85">
        <f t="shared" si="166"/>
        <v>0</v>
      </c>
      <c r="O409" s="85">
        <f t="shared" si="166"/>
        <v>0</v>
      </c>
    </row>
    <row r="410" spans="1:15" ht="126">
      <c r="A410" s="175"/>
      <c r="B410" s="175"/>
      <c r="C410" s="84" t="s">
        <v>622</v>
      </c>
      <c r="D410" s="85">
        <f t="shared" si="159"/>
        <v>0</v>
      </c>
      <c r="E410" s="85">
        <f t="shared" si="163"/>
        <v>0</v>
      </c>
      <c r="F410" s="85">
        <f t="shared" si="163"/>
        <v>0</v>
      </c>
      <c r="G410" s="85">
        <f t="shared" si="160"/>
        <v>0</v>
      </c>
      <c r="H410" s="85">
        <f t="shared" si="164"/>
        <v>0</v>
      </c>
      <c r="I410" s="85">
        <f t="shared" si="164"/>
        <v>0</v>
      </c>
      <c r="J410" s="85">
        <f t="shared" si="161"/>
        <v>0</v>
      </c>
      <c r="K410" s="85">
        <f t="shared" si="165"/>
        <v>0</v>
      </c>
      <c r="L410" s="85">
        <f t="shared" si="165"/>
        <v>0</v>
      </c>
      <c r="M410" s="85">
        <f t="shared" si="162"/>
        <v>0</v>
      </c>
      <c r="N410" s="85">
        <f t="shared" si="166"/>
        <v>0</v>
      </c>
      <c r="O410" s="85">
        <f t="shared" si="166"/>
        <v>0</v>
      </c>
    </row>
    <row r="411" spans="1:15" ht="180">
      <c r="A411" s="175"/>
      <c r="B411" s="175"/>
      <c r="C411" s="84" t="s">
        <v>623</v>
      </c>
      <c r="D411" s="85">
        <f t="shared" si="159"/>
        <v>40000</v>
      </c>
      <c r="E411" s="85">
        <f>E424</f>
        <v>0</v>
      </c>
      <c r="F411" s="85">
        <f>F450</f>
        <v>40000</v>
      </c>
      <c r="G411" s="85">
        <f t="shared" si="160"/>
        <v>40000</v>
      </c>
      <c r="H411" s="85">
        <f>H424</f>
        <v>0</v>
      </c>
      <c r="I411" s="85">
        <f>I450</f>
        <v>40000</v>
      </c>
      <c r="J411" s="85">
        <f t="shared" si="161"/>
        <v>40000</v>
      </c>
      <c r="K411" s="85">
        <f>K424</f>
        <v>0</v>
      </c>
      <c r="L411" s="85">
        <f>L450</f>
        <v>40000</v>
      </c>
      <c r="M411" s="85">
        <f t="shared" si="162"/>
        <v>39347.08</v>
      </c>
      <c r="N411" s="85">
        <f>N424</f>
        <v>0</v>
      </c>
      <c r="O411" s="85">
        <f>O450</f>
        <v>39347.08</v>
      </c>
    </row>
    <row r="412" spans="1:15" ht="18">
      <c r="A412" s="175"/>
      <c r="B412" s="175"/>
      <c r="C412" s="84" t="s">
        <v>624</v>
      </c>
      <c r="D412" s="85">
        <f t="shared" si="159"/>
        <v>0</v>
      </c>
      <c r="E412" s="85">
        <f>E425</f>
        <v>0</v>
      </c>
      <c r="F412" s="85">
        <f>F425</f>
        <v>0</v>
      </c>
      <c r="G412" s="85">
        <f t="shared" si="160"/>
        <v>0</v>
      </c>
      <c r="H412" s="85">
        <f>H425</f>
        <v>0</v>
      </c>
      <c r="I412" s="85">
        <f>I425</f>
        <v>0</v>
      </c>
      <c r="J412" s="85">
        <f t="shared" si="161"/>
        <v>0</v>
      </c>
      <c r="K412" s="85">
        <f>K425</f>
        <v>0</v>
      </c>
      <c r="L412" s="85">
        <f>L425</f>
        <v>0</v>
      </c>
      <c r="M412" s="85">
        <f t="shared" si="162"/>
        <v>0</v>
      </c>
      <c r="N412" s="85">
        <f>N425</f>
        <v>0</v>
      </c>
      <c r="O412" s="85">
        <f>O425</f>
        <v>0</v>
      </c>
    </row>
    <row r="413" spans="1:15" ht="18">
      <c r="A413" s="175"/>
      <c r="B413" s="175"/>
      <c r="C413" s="84" t="s">
        <v>625</v>
      </c>
      <c r="D413" s="85">
        <f t="shared" si="159"/>
        <v>68592.3</v>
      </c>
      <c r="E413" s="85">
        <f>E426</f>
        <v>0</v>
      </c>
      <c r="F413" s="85">
        <f>F439+F452</f>
        <v>68592.3</v>
      </c>
      <c r="G413" s="85">
        <f t="shared" si="160"/>
        <v>68592.3</v>
      </c>
      <c r="H413" s="85">
        <f>H426</f>
        <v>0</v>
      </c>
      <c r="I413" s="85">
        <f>I439+I452</f>
        <v>68592.3</v>
      </c>
      <c r="J413" s="85">
        <f t="shared" si="161"/>
        <v>68592.3</v>
      </c>
      <c r="K413" s="85">
        <f>K426</f>
        <v>0</v>
      </c>
      <c r="L413" s="85">
        <f>L439+L452</f>
        <v>68592.3</v>
      </c>
      <c r="M413" s="85">
        <f t="shared" si="162"/>
        <v>63723.22</v>
      </c>
      <c r="N413" s="85">
        <f>N426</f>
        <v>0</v>
      </c>
      <c r="O413" s="85">
        <f>O439+O452</f>
        <v>63723.22</v>
      </c>
    </row>
    <row r="414" spans="1:15" ht="12.75" customHeight="1">
      <c r="A414" s="176" t="s">
        <v>596</v>
      </c>
      <c r="B414" s="176" t="s">
        <v>268</v>
      </c>
      <c r="C414" s="14" t="s">
        <v>613</v>
      </c>
      <c r="D414" s="86">
        <f t="shared" si="159"/>
        <v>102561.1</v>
      </c>
      <c r="E414" s="86">
        <f>E415+E425+E426</f>
        <v>0</v>
      </c>
      <c r="F414" s="86">
        <f>F415+F425+F426</f>
        <v>102561.1</v>
      </c>
      <c r="G414" s="86">
        <f t="shared" si="160"/>
        <v>102561.1</v>
      </c>
      <c r="H414" s="86">
        <f>H415+H425+H426</f>
        <v>0</v>
      </c>
      <c r="I414" s="86">
        <f>I415+I425+I426</f>
        <v>102561.1</v>
      </c>
      <c r="J414" s="86">
        <f t="shared" si="161"/>
        <v>102561.1</v>
      </c>
      <c r="K414" s="86">
        <f>K415+K425+K426</f>
        <v>0</v>
      </c>
      <c r="L414" s="86">
        <f>L415+L425+L426</f>
        <v>102561.1</v>
      </c>
      <c r="M414" s="86">
        <f t="shared" si="162"/>
        <v>100059.8</v>
      </c>
      <c r="N414" s="86">
        <f>N415+N425+N426</f>
        <v>0</v>
      </c>
      <c r="O414" s="86">
        <f>O415+O425+O426</f>
        <v>100059.8</v>
      </c>
    </row>
    <row r="415" spans="1:15" ht="54">
      <c r="A415" s="176"/>
      <c r="B415" s="176"/>
      <c r="C415" s="14" t="s">
        <v>614</v>
      </c>
      <c r="D415" s="86">
        <f t="shared" si="159"/>
        <v>102561.1</v>
      </c>
      <c r="E415" s="86">
        <f>E417+E424</f>
        <v>0</v>
      </c>
      <c r="F415" s="86">
        <f>F417+F424</f>
        <v>102561.1</v>
      </c>
      <c r="G415" s="86">
        <f t="shared" si="160"/>
        <v>102561.1</v>
      </c>
      <c r="H415" s="86">
        <f>H417+H424</f>
        <v>0</v>
      </c>
      <c r="I415" s="86">
        <f>I417+I424</f>
        <v>102561.1</v>
      </c>
      <c r="J415" s="86">
        <f t="shared" si="161"/>
        <v>102561.1</v>
      </c>
      <c r="K415" s="86">
        <f>K417+K424</f>
        <v>0</v>
      </c>
      <c r="L415" s="86">
        <f>L417+L424</f>
        <v>102561.1</v>
      </c>
      <c r="M415" s="86">
        <f t="shared" si="162"/>
        <v>100059.8</v>
      </c>
      <c r="N415" s="86">
        <f>N417+N424</f>
        <v>0</v>
      </c>
      <c r="O415" s="86">
        <f>O417+O424</f>
        <v>100059.8</v>
      </c>
    </row>
    <row r="416" spans="1:15" ht="18">
      <c r="A416" s="176"/>
      <c r="B416" s="176"/>
      <c r="C416" s="14" t="s">
        <v>615</v>
      </c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</row>
    <row r="417" spans="1:15" ht="126">
      <c r="A417" s="176"/>
      <c r="B417" s="176"/>
      <c r="C417" s="14" t="s">
        <v>616</v>
      </c>
      <c r="D417" s="86">
        <f t="shared" ref="D417:D428" si="167">E417+F417</f>
        <v>102561.1</v>
      </c>
      <c r="E417" s="86">
        <f>E418+E419+E420+E421+E422+E423</f>
        <v>0</v>
      </c>
      <c r="F417" s="86">
        <f>F418+F419+F420+F421+F422+F423</f>
        <v>102561.1</v>
      </c>
      <c r="G417" s="86">
        <f t="shared" ref="G417:G428" si="168">H417+I417</f>
        <v>102561.1</v>
      </c>
      <c r="H417" s="86">
        <f>H418+H419+H420+H421+H422+H423</f>
        <v>0</v>
      </c>
      <c r="I417" s="86">
        <f>I418+I419+I420+I421+I422+I423</f>
        <v>102561.1</v>
      </c>
      <c r="J417" s="86">
        <f t="shared" ref="J417:J428" si="169">K417+L417</f>
        <v>102561.1</v>
      </c>
      <c r="K417" s="86">
        <f>K418+K419+K420+K421+K422+K423</f>
        <v>0</v>
      </c>
      <c r="L417" s="86">
        <f>L418+L419+L420+L421+L422+L423</f>
        <v>102561.1</v>
      </c>
      <c r="M417" s="86">
        <f t="shared" ref="M417:M428" si="170">N417+O417</f>
        <v>100059.8</v>
      </c>
      <c r="N417" s="86">
        <f>N418+N419+N420+N421+N422+N423</f>
        <v>0</v>
      </c>
      <c r="O417" s="86">
        <f>O418+O419+O420+O421+O422+O423</f>
        <v>100059.8</v>
      </c>
    </row>
    <row r="418" spans="1:15" ht="90">
      <c r="A418" s="176"/>
      <c r="B418" s="176"/>
      <c r="C418" s="14" t="s">
        <v>617</v>
      </c>
      <c r="D418" s="86">
        <f t="shared" si="167"/>
        <v>102561.1</v>
      </c>
      <c r="E418" s="86">
        <v>0</v>
      </c>
      <c r="F418" s="86">
        <v>102561.1</v>
      </c>
      <c r="G418" s="86">
        <f t="shared" si="168"/>
        <v>102561.1</v>
      </c>
      <c r="H418" s="86">
        <v>0</v>
      </c>
      <c r="I418" s="86">
        <v>102561.1</v>
      </c>
      <c r="J418" s="86">
        <f t="shared" si="169"/>
        <v>102561.1</v>
      </c>
      <c r="K418" s="86">
        <v>0</v>
      </c>
      <c r="L418" s="86">
        <v>102561.1</v>
      </c>
      <c r="M418" s="86">
        <f t="shared" si="170"/>
        <v>100059.8</v>
      </c>
      <c r="N418" s="86">
        <v>0</v>
      </c>
      <c r="O418" s="86">
        <v>100059.8</v>
      </c>
    </row>
    <row r="419" spans="1:15" ht="126">
      <c r="A419" s="176"/>
      <c r="B419" s="176"/>
      <c r="C419" s="14" t="s">
        <v>618</v>
      </c>
      <c r="D419" s="86">
        <f t="shared" si="167"/>
        <v>0</v>
      </c>
      <c r="E419" s="86"/>
      <c r="F419" s="86"/>
      <c r="G419" s="86">
        <f t="shared" si="168"/>
        <v>0</v>
      </c>
      <c r="H419" s="86"/>
      <c r="I419" s="86"/>
      <c r="J419" s="86">
        <f t="shared" si="169"/>
        <v>0</v>
      </c>
      <c r="K419" s="86"/>
      <c r="L419" s="86"/>
      <c r="M419" s="86">
        <f t="shared" si="170"/>
        <v>0</v>
      </c>
      <c r="N419" s="86"/>
      <c r="O419" s="86"/>
    </row>
    <row r="420" spans="1:15" ht="90">
      <c r="A420" s="176"/>
      <c r="B420" s="176"/>
      <c r="C420" s="14" t="s">
        <v>619</v>
      </c>
      <c r="D420" s="86">
        <f t="shared" si="167"/>
        <v>0</v>
      </c>
      <c r="E420" s="86"/>
      <c r="F420" s="86"/>
      <c r="G420" s="86">
        <f t="shared" si="168"/>
        <v>0</v>
      </c>
      <c r="H420" s="86"/>
      <c r="I420" s="86"/>
      <c r="J420" s="86">
        <f t="shared" si="169"/>
        <v>0</v>
      </c>
      <c r="K420" s="86"/>
      <c r="L420" s="86"/>
      <c r="M420" s="86">
        <f t="shared" si="170"/>
        <v>0</v>
      </c>
      <c r="N420" s="86"/>
      <c r="O420" s="86"/>
    </row>
    <row r="421" spans="1:15" ht="126">
      <c r="A421" s="176"/>
      <c r="B421" s="176"/>
      <c r="C421" s="14" t="s">
        <v>620</v>
      </c>
      <c r="D421" s="86">
        <f t="shared" si="167"/>
        <v>0</v>
      </c>
      <c r="E421" s="86"/>
      <c r="F421" s="86"/>
      <c r="G421" s="86">
        <f t="shared" si="168"/>
        <v>0</v>
      </c>
      <c r="H421" s="86"/>
      <c r="I421" s="86"/>
      <c r="J421" s="86">
        <f t="shared" si="169"/>
        <v>0</v>
      </c>
      <c r="K421" s="86"/>
      <c r="L421" s="86"/>
      <c r="M421" s="86">
        <f t="shared" si="170"/>
        <v>0</v>
      </c>
      <c r="N421" s="86"/>
      <c r="O421" s="86"/>
    </row>
    <row r="422" spans="1:15" ht="108">
      <c r="A422" s="176"/>
      <c r="B422" s="176"/>
      <c r="C422" s="14" t="s">
        <v>621</v>
      </c>
      <c r="D422" s="86">
        <f t="shared" si="167"/>
        <v>0</v>
      </c>
      <c r="E422" s="86"/>
      <c r="F422" s="86"/>
      <c r="G422" s="86">
        <f t="shared" si="168"/>
        <v>0</v>
      </c>
      <c r="H422" s="86"/>
      <c r="I422" s="86"/>
      <c r="J422" s="86">
        <f t="shared" si="169"/>
        <v>0</v>
      </c>
      <c r="K422" s="86"/>
      <c r="L422" s="86"/>
      <c r="M422" s="86">
        <f t="shared" si="170"/>
        <v>0</v>
      </c>
      <c r="N422" s="86"/>
      <c r="O422" s="86"/>
    </row>
    <row r="423" spans="1:15" ht="126">
      <c r="A423" s="176"/>
      <c r="B423" s="176"/>
      <c r="C423" s="14" t="s">
        <v>622</v>
      </c>
      <c r="D423" s="86">
        <f t="shared" si="167"/>
        <v>0</v>
      </c>
      <c r="E423" s="86"/>
      <c r="F423" s="86"/>
      <c r="G423" s="86">
        <f t="shared" si="168"/>
        <v>0</v>
      </c>
      <c r="H423" s="86"/>
      <c r="I423" s="86"/>
      <c r="J423" s="86">
        <f t="shared" si="169"/>
        <v>0</v>
      </c>
      <c r="K423" s="86"/>
      <c r="L423" s="86"/>
      <c r="M423" s="86">
        <f t="shared" si="170"/>
        <v>0</v>
      </c>
      <c r="N423" s="86"/>
      <c r="O423" s="86"/>
    </row>
    <row r="424" spans="1:15" ht="180">
      <c r="A424" s="176"/>
      <c r="B424" s="176"/>
      <c r="C424" s="14" t="s">
        <v>623</v>
      </c>
      <c r="D424" s="86">
        <f t="shared" si="167"/>
        <v>0</v>
      </c>
      <c r="E424" s="86"/>
      <c r="F424" s="86"/>
      <c r="G424" s="86">
        <f t="shared" si="168"/>
        <v>0</v>
      </c>
      <c r="H424" s="86"/>
      <c r="I424" s="86"/>
      <c r="J424" s="86">
        <f t="shared" si="169"/>
        <v>0</v>
      </c>
      <c r="K424" s="86"/>
      <c r="L424" s="86"/>
      <c r="M424" s="86">
        <f t="shared" si="170"/>
        <v>0</v>
      </c>
      <c r="N424" s="86"/>
      <c r="O424" s="86"/>
    </row>
    <row r="425" spans="1:15" ht="18">
      <c r="A425" s="176"/>
      <c r="B425" s="176"/>
      <c r="C425" s="14" t="s">
        <v>624</v>
      </c>
      <c r="D425" s="86">
        <f t="shared" si="167"/>
        <v>0</v>
      </c>
      <c r="E425" s="86"/>
      <c r="F425" s="86"/>
      <c r="G425" s="86">
        <f t="shared" si="168"/>
        <v>0</v>
      </c>
      <c r="H425" s="86"/>
      <c r="I425" s="86"/>
      <c r="J425" s="86">
        <f t="shared" si="169"/>
        <v>0</v>
      </c>
      <c r="K425" s="86"/>
      <c r="L425" s="86"/>
      <c r="M425" s="86">
        <f t="shared" si="170"/>
        <v>0</v>
      </c>
      <c r="N425" s="86"/>
      <c r="O425" s="86"/>
    </row>
    <row r="426" spans="1:15" ht="18">
      <c r="A426" s="176"/>
      <c r="B426" s="176"/>
      <c r="C426" s="14" t="s">
        <v>625</v>
      </c>
      <c r="D426" s="86">
        <f t="shared" si="167"/>
        <v>0</v>
      </c>
      <c r="E426" s="86"/>
      <c r="F426" s="86"/>
      <c r="G426" s="86">
        <f t="shared" si="168"/>
        <v>0</v>
      </c>
      <c r="H426" s="86"/>
      <c r="I426" s="86"/>
      <c r="J426" s="86">
        <f t="shared" si="169"/>
        <v>0</v>
      </c>
      <c r="K426" s="86"/>
      <c r="L426" s="86"/>
      <c r="M426" s="86">
        <f t="shared" si="170"/>
        <v>0</v>
      </c>
      <c r="N426" s="86"/>
      <c r="O426" s="86"/>
    </row>
    <row r="427" spans="1:15" ht="12.75" customHeight="1">
      <c r="A427" s="176" t="s">
        <v>598</v>
      </c>
      <c r="B427" s="176" t="s">
        <v>270</v>
      </c>
      <c r="C427" s="21" t="s">
        <v>613</v>
      </c>
      <c r="D427" s="86">
        <f t="shared" si="167"/>
        <v>68592.3</v>
      </c>
      <c r="E427" s="86">
        <f>E428+E438+E439</f>
        <v>0</v>
      </c>
      <c r="F427" s="86">
        <f>F428+F438+F439</f>
        <v>68592.3</v>
      </c>
      <c r="G427" s="86">
        <f t="shared" si="168"/>
        <v>68592.3</v>
      </c>
      <c r="H427" s="86">
        <f>H428+H438+H439</f>
        <v>0</v>
      </c>
      <c r="I427" s="86">
        <f>I428+I438+I439</f>
        <v>68592.3</v>
      </c>
      <c r="J427" s="86">
        <f t="shared" si="169"/>
        <v>68592.3</v>
      </c>
      <c r="K427" s="86">
        <f>K428+K438+K439</f>
        <v>0</v>
      </c>
      <c r="L427" s="86">
        <f>L428+L438+L439</f>
        <v>68592.3</v>
      </c>
      <c r="M427" s="86">
        <f t="shared" si="170"/>
        <v>63723.22</v>
      </c>
      <c r="N427" s="86">
        <f>N428+N438+N439</f>
        <v>0</v>
      </c>
      <c r="O427" s="86">
        <f>O428+O438+O439</f>
        <v>63723.22</v>
      </c>
    </row>
    <row r="428" spans="1:15" ht="54">
      <c r="A428" s="176"/>
      <c r="B428" s="176"/>
      <c r="C428" s="21" t="s">
        <v>614</v>
      </c>
      <c r="D428" s="86">
        <f t="shared" si="167"/>
        <v>0</v>
      </c>
      <c r="E428" s="86">
        <f>E430+E437</f>
        <v>0</v>
      </c>
      <c r="F428" s="86">
        <f>F430+F437</f>
        <v>0</v>
      </c>
      <c r="G428" s="86">
        <f t="shared" si="168"/>
        <v>0</v>
      </c>
      <c r="H428" s="86">
        <f>H430+H437</f>
        <v>0</v>
      </c>
      <c r="I428" s="86">
        <f>I430+I437</f>
        <v>0</v>
      </c>
      <c r="J428" s="86">
        <f t="shared" si="169"/>
        <v>0</v>
      </c>
      <c r="K428" s="86">
        <f>K430+K437</f>
        <v>0</v>
      </c>
      <c r="L428" s="86">
        <f>L430+L437</f>
        <v>0</v>
      </c>
      <c r="M428" s="86">
        <f t="shared" si="170"/>
        <v>0</v>
      </c>
      <c r="N428" s="86">
        <f>N430+N437</f>
        <v>0</v>
      </c>
      <c r="O428" s="86">
        <f>O430+O437</f>
        <v>0</v>
      </c>
    </row>
    <row r="429" spans="1:15" ht="18">
      <c r="A429" s="176"/>
      <c r="B429" s="176"/>
      <c r="C429" s="21" t="s">
        <v>615</v>
      </c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</row>
    <row r="430" spans="1:15" ht="126">
      <c r="A430" s="176"/>
      <c r="B430" s="176"/>
      <c r="C430" s="21" t="s">
        <v>616</v>
      </c>
      <c r="D430" s="86">
        <f t="shared" ref="D430:D441" si="171">E430+F430</f>
        <v>0</v>
      </c>
      <c r="E430" s="86">
        <f>E431+E432+E433+E434+E435+E436</f>
        <v>0</v>
      </c>
      <c r="F430" s="86">
        <f>F431+F432+F433+F434+F435+F436</f>
        <v>0</v>
      </c>
      <c r="G430" s="86">
        <f t="shared" ref="G430:G441" si="172">H430+I430</f>
        <v>0</v>
      </c>
      <c r="H430" s="86">
        <f>H431+H432+H433+H434+H435+H436</f>
        <v>0</v>
      </c>
      <c r="I430" s="86">
        <f>I431+I432+I433+I434+I435+I436</f>
        <v>0</v>
      </c>
      <c r="J430" s="86">
        <f t="shared" ref="J430:J439" si="173">K430+L430</f>
        <v>0</v>
      </c>
      <c r="K430" s="86">
        <f>K431+K432+K433+K434+K435+K436</f>
        <v>0</v>
      </c>
      <c r="L430" s="86">
        <f>L431+L432+L433+L434+L435+L436</f>
        <v>0</v>
      </c>
      <c r="M430" s="86">
        <f t="shared" ref="M430:M439" si="174">N430+O430</f>
        <v>0</v>
      </c>
      <c r="N430" s="86">
        <f>N431+N432+N433+N434+N435+N436</f>
        <v>0</v>
      </c>
      <c r="O430" s="86">
        <f>O431+O432+O433+O434+O435+O436</f>
        <v>0</v>
      </c>
    </row>
    <row r="431" spans="1:15" ht="90">
      <c r="A431" s="176"/>
      <c r="B431" s="176"/>
      <c r="C431" s="21" t="s">
        <v>617</v>
      </c>
      <c r="D431" s="86">
        <f t="shared" si="171"/>
        <v>0</v>
      </c>
      <c r="E431" s="86"/>
      <c r="F431" s="86"/>
      <c r="G431" s="86">
        <f t="shared" si="172"/>
        <v>0</v>
      </c>
      <c r="H431" s="86"/>
      <c r="I431" s="86"/>
      <c r="J431" s="86">
        <f t="shared" si="173"/>
        <v>0</v>
      </c>
      <c r="K431" s="86"/>
      <c r="L431" s="86"/>
      <c r="M431" s="86">
        <f t="shared" si="174"/>
        <v>0</v>
      </c>
      <c r="N431" s="86"/>
      <c r="O431" s="86"/>
    </row>
    <row r="432" spans="1:15" ht="126">
      <c r="A432" s="176"/>
      <c r="B432" s="176"/>
      <c r="C432" s="21" t="s">
        <v>618</v>
      </c>
      <c r="D432" s="86">
        <f t="shared" si="171"/>
        <v>0</v>
      </c>
      <c r="E432" s="86"/>
      <c r="F432" s="86"/>
      <c r="G432" s="86">
        <f t="shared" si="172"/>
        <v>0</v>
      </c>
      <c r="H432" s="86"/>
      <c r="I432" s="86"/>
      <c r="J432" s="86">
        <f t="shared" si="173"/>
        <v>0</v>
      </c>
      <c r="K432" s="86"/>
      <c r="L432" s="86"/>
      <c r="M432" s="86">
        <f t="shared" si="174"/>
        <v>0</v>
      </c>
      <c r="N432" s="86"/>
      <c r="O432" s="86"/>
    </row>
    <row r="433" spans="1:15" ht="90">
      <c r="A433" s="176"/>
      <c r="B433" s="176"/>
      <c r="C433" s="21" t="s">
        <v>619</v>
      </c>
      <c r="D433" s="86">
        <f t="shared" si="171"/>
        <v>0</v>
      </c>
      <c r="E433" s="86"/>
      <c r="F433" s="86"/>
      <c r="G433" s="86">
        <f t="shared" si="172"/>
        <v>0</v>
      </c>
      <c r="H433" s="86"/>
      <c r="I433" s="86"/>
      <c r="J433" s="86">
        <f t="shared" si="173"/>
        <v>0</v>
      </c>
      <c r="K433" s="86"/>
      <c r="L433" s="86"/>
      <c r="M433" s="86">
        <f t="shared" si="174"/>
        <v>0</v>
      </c>
      <c r="N433" s="86"/>
      <c r="O433" s="86"/>
    </row>
    <row r="434" spans="1:15" ht="126">
      <c r="A434" s="176"/>
      <c r="B434" s="176"/>
      <c r="C434" s="21" t="s">
        <v>620</v>
      </c>
      <c r="D434" s="86">
        <f t="shared" si="171"/>
        <v>0</v>
      </c>
      <c r="E434" s="86"/>
      <c r="F434" s="86"/>
      <c r="G434" s="86">
        <f t="shared" si="172"/>
        <v>0</v>
      </c>
      <c r="H434" s="86"/>
      <c r="I434" s="86"/>
      <c r="J434" s="86">
        <f t="shared" si="173"/>
        <v>0</v>
      </c>
      <c r="K434" s="86"/>
      <c r="L434" s="86"/>
      <c r="M434" s="86">
        <f t="shared" si="174"/>
        <v>0</v>
      </c>
      <c r="N434" s="86"/>
      <c r="O434" s="86"/>
    </row>
    <row r="435" spans="1:15" ht="108">
      <c r="A435" s="176"/>
      <c r="B435" s="176"/>
      <c r="C435" s="21" t="s">
        <v>621</v>
      </c>
      <c r="D435" s="86">
        <f t="shared" si="171"/>
        <v>0</v>
      </c>
      <c r="E435" s="86"/>
      <c r="F435" s="86"/>
      <c r="G435" s="86">
        <f t="shared" si="172"/>
        <v>0</v>
      </c>
      <c r="H435" s="86"/>
      <c r="I435" s="86"/>
      <c r="J435" s="86">
        <f t="shared" si="173"/>
        <v>0</v>
      </c>
      <c r="K435" s="86"/>
      <c r="L435" s="86"/>
      <c r="M435" s="86">
        <f t="shared" si="174"/>
        <v>0</v>
      </c>
      <c r="N435" s="86"/>
      <c r="O435" s="86"/>
    </row>
    <row r="436" spans="1:15" ht="126">
      <c r="A436" s="176"/>
      <c r="B436" s="176"/>
      <c r="C436" s="21" t="s">
        <v>622</v>
      </c>
      <c r="D436" s="86">
        <f t="shared" si="171"/>
        <v>0</v>
      </c>
      <c r="E436" s="86"/>
      <c r="F436" s="86"/>
      <c r="G436" s="86">
        <f t="shared" si="172"/>
        <v>0</v>
      </c>
      <c r="H436" s="86"/>
      <c r="I436" s="86"/>
      <c r="J436" s="86">
        <f t="shared" si="173"/>
        <v>0</v>
      </c>
      <c r="K436" s="86"/>
      <c r="L436" s="86"/>
      <c r="M436" s="86">
        <f t="shared" si="174"/>
        <v>0</v>
      </c>
      <c r="N436" s="86"/>
      <c r="O436" s="86"/>
    </row>
    <row r="437" spans="1:15" ht="180">
      <c r="A437" s="176"/>
      <c r="B437" s="176"/>
      <c r="C437" s="21" t="s">
        <v>623</v>
      </c>
      <c r="D437" s="86">
        <f t="shared" si="171"/>
        <v>0</v>
      </c>
      <c r="E437" s="86"/>
      <c r="F437" s="86"/>
      <c r="G437" s="86">
        <f t="shared" si="172"/>
        <v>0</v>
      </c>
      <c r="H437" s="86"/>
      <c r="I437" s="86"/>
      <c r="J437" s="86">
        <f t="shared" si="173"/>
        <v>0</v>
      </c>
      <c r="K437" s="86"/>
      <c r="L437" s="86"/>
      <c r="M437" s="86">
        <f t="shared" si="174"/>
        <v>0</v>
      </c>
      <c r="N437" s="86"/>
      <c r="O437" s="86"/>
    </row>
    <row r="438" spans="1:15" ht="18">
      <c r="A438" s="176"/>
      <c r="B438" s="176"/>
      <c r="C438" s="21" t="s">
        <v>624</v>
      </c>
      <c r="D438" s="86">
        <f t="shared" si="171"/>
        <v>0</v>
      </c>
      <c r="E438" s="86"/>
      <c r="F438" s="86"/>
      <c r="G438" s="86">
        <f t="shared" si="172"/>
        <v>0</v>
      </c>
      <c r="H438" s="86"/>
      <c r="I438" s="86"/>
      <c r="J438" s="86">
        <f t="shared" si="173"/>
        <v>0</v>
      </c>
      <c r="K438" s="86"/>
      <c r="L438" s="86"/>
      <c r="M438" s="86">
        <f t="shared" si="174"/>
        <v>0</v>
      </c>
      <c r="N438" s="86"/>
      <c r="O438" s="86"/>
    </row>
    <row r="439" spans="1:15" ht="18">
      <c r="A439" s="176"/>
      <c r="B439" s="176"/>
      <c r="C439" s="21" t="s">
        <v>625</v>
      </c>
      <c r="D439" s="86">
        <f t="shared" si="171"/>
        <v>68592.3</v>
      </c>
      <c r="E439" s="86"/>
      <c r="F439" s="86">
        <v>68592.3</v>
      </c>
      <c r="G439" s="86">
        <f t="shared" si="172"/>
        <v>68592.3</v>
      </c>
      <c r="H439" s="86"/>
      <c r="I439" s="86">
        <v>68592.3</v>
      </c>
      <c r="J439" s="86">
        <f t="shared" si="173"/>
        <v>68592.3</v>
      </c>
      <c r="K439" s="86"/>
      <c r="L439" s="86">
        <v>68592.3</v>
      </c>
      <c r="M439" s="86">
        <f t="shared" si="174"/>
        <v>63723.22</v>
      </c>
      <c r="N439" s="86"/>
      <c r="O439" s="86">
        <v>63723.22</v>
      </c>
    </row>
    <row r="440" spans="1:15" ht="12.75" customHeight="1">
      <c r="A440" s="176" t="s">
        <v>601</v>
      </c>
      <c r="B440" s="176" t="s">
        <v>629</v>
      </c>
      <c r="C440" s="14" t="s">
        <v>613</v>
      </c>
      <c r="D440" s="86">
        <f t="shared" si="171"/>
        <v>40000</v>
      </c>
      <c r="E440" s="86">
        <f>E441+E451+E452</f>
        <v>0</v>
      </c>
      <c r="F440" s="86">
        <f>F441+F451+F452</f>
        <v>40000</v>
      </c>
      <c r="G440" s="86">
        <f t="shared" si="172"/>
        <v>40000</v>
      </c>
      <c r="H440" s="86">
        <f>H441+H451+H452</f>
        <v>0</v>
      </c>
      <c r="I440" s="86">
        <f>I441+I451+I452</f>
        <v>40000</v>
      </c>
      <c r="J440" s="87"/>
      <c r="K440" s="87"/>
      <c r="L440" s="87"/>
      <c r="M440" s="87"/>
      <c r="N440" s="87"/>
      <c r="O440" s="87"/>
    </row>
    <row r="441" spans="1:15" ht="54">
      <c r="A441" s="176"/>
      <c r="B441" s="176"/>
      <c r="C441" s="14" t="s">
        <v>614</v>
      </c>
      <c r="D441" s="86">
        <f t="shared" si="171"/>
        <v>40000</v>
      </c>
      <c r="E441" s="86">
        <f>E443+E450</f>
        <v>0</v>
      </c>
      <c r="F441" s="86">
        <f>F443+F450</f>
        <v>40000</v>
      </c>
      <c r="G441" s="86">
        <f t="shared" si="172"/>
        <v>40000</v>
      </c>
      <c r="H441" s="86">
        <f>H443+H450</f>
        <v>0</v>
      </c>
      <c r="I441" s="86">
        <f>I443+I450</f>
        <v>40000</v>
      </c>
      <c r="J441" s="86">
        <f>K441+L441</f>
        <v>40000</v>
      </c>
      <c r="K441" s="86">
        <f>K443+K450</f>
        <v>0</v>
      </c>
      <c r="L441" s="86">
        <f>L443+L450</f>
        <v>40000</v>
      </c>
      <c r="M441" s="86">
        <f>N441+O441</f>
        <v>39347.08</v>
      </c>
      <c r="N441" s="86">
        <f>N443+N450</f>
        <v>0</v>
      </c>
      <c r="O441" s="86">
        <f>O443+O450</f>
        <v>39347.08</v>
      </c>
    </row>
    <row r="442" spans="1:15" ht="18">
      <c r="A442" s="176"/>
      <c r="B442" s="176"/>
      <c r="C442" s="14" t="s">
        <v>615</v>
      </c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</row>
    <row r="443" spans="1:15" ht="126">
      <c r="A443" s="176"/>
      <c r="B443" s="176"/>
      <c r="C443" s="14" t="s">
        <v>616</v>
      </c>
      <c r="D443" s="86">
        <f t="shared" ref="D443:D454" si="175">E443+F443</f>
        <v>0</v>
      </c>
      <c r="E443" s="86">
        <f>E444+E445+E446+E447+E448+E449</f>
        <v>0</v>
      </c>
      <c r="F443" s="86">
        <f>F444+F445+F446+F447+F448+F449</f>
        <v>0</v>
      </c>
      <c r="G443" s="86">
        <f t="shared" ref="G443:G454" si="176">H443+I443</f>
        <v>0</v>
      </c>
      <c r="H443" s="86">
        <f>H444+H445+H446+H447+H448+H449</f>
        <v>0</v>
      </c>
      <c r="I443" s="86">
        <f>I444+I445+I446+I447+I448+I449</f>
        <v>0</v>
      </c>
      <c r="J443" s="86">
        <f t="shared" ref="J443:J454" si="177">K443+L443</f>
        <v>0</v>
      </c>
      <c r="K443" s="86">
        <f>K444+K445+K446+K447+K448+K449</f>
        <v>0</v>
      </c>
      <c r="L443" s="86">
        <f>L444+L445+L446+L447+L448+L449</f>
        <v>0</v>
      </c>
      <c r="M443" s="86">
        <f t="shared" ref="M443:M454" si="178">N443+O443</f>
        <v>0</v>
      </c>
      <c r="N443" s="86">
        <f>N444+N445+N446+N447+N448+N449</f>
        <v>0</v>
      </c>
      <c r="O443" s="86">
        <f>O444+O445+O446+O447+O448+O449</f>
        <v>0</v>
      </c>
    </row>
    <row r="444" spans="1:15" ht="90">
      <c r="A444" s="176"/>
      <c r="B444" s="176"/>
      <c r="C444" s="14" t="s">
        <v>617</v>
      </c>
      <c r="D444" s="86">
        <f t="shared" si="175"/>
        <v>0</v>
      </c>
      <c r="E444" s="86"/>
      <c r="F444" s="86"/>
      <c r="G444" s="86">
        <f t="shared" si="176"/>
        <v>0</v>
      </c>
      <c r="H444" s="86"/>
      <c r="I444" s="86"/>
      <c r="J444" s="86">
        <f t="shared" si="177"/>
        <v>0</v>
      </c>
      <c r="K444" s="86"/>
      <c r="L444" s="86"/>
      <c r="M444" s="86">
        <f t="shared" si="178"/>
        <v>0</v>
      </c>
      <c r="N444" s="86"/>
      <c r="O444" s="86"/>
    </row>
    <row r="445" spans="1:15" ht="126">
      <c r="A445" s="176"/>
      <c r="B445" s="176"/>
      <c r="C445" s="14" t="s">
        <v>618</v>
      </c>
      <c r="D445" s="86">
        <f t="shared" si="175"/>
        <v>0</v>
      </c>
      <c r="E445" s="86"/>
      <c r="F445" s="86"/>
      <c r="G445" s="86">
        <f t="shared" si="176"/>
        <v>0</v>
      </c>
      <c r="H445" s="86"/>
      <c r="I445" s="86"/>
      <c r="J445" s="86">
        <f t="shared" si="177"/>
        <v>0</v>
      </c>
      <c r="K445" s="86"/>
      <c r="L445" s="86"/>
      <c r="M445" s="86">
        <f t="shared" si="178"/>
        <v>0</v>
      </c>
      <c r="N445" s="86"/>
      <c r="O445" s="86"/>
    </row>
    <row r="446" spans="1:15" ht="90">
      <c r="A446" s="176"/>
      <c r="B446" s="176"/>
      <c r="C446" s="14" t="s">
        <v>619</v>
      </c>
      <c r="D446" s="86">
        <f t="shared" si="175"/>
        <v>0</v>
      </c>
      <c r="E446" s="86"/>
      <c r="F446" s="86"/>
      <c r="G446" s="86">
        <f t="shared" si="176"/>
        <v>0</v>
      </c>
      <c r="H446" s="86"/>
      <c r="I446" s="86"/>
      <c r="J446" s="86">
        <f t="shared" si="177"/>
        <v>0</v>
      </c>
      <c r="K446" s="86"/>
      <c r="L446" s="86"/>
      <c r="M446" s="86">
        <f t="shared" si="178"/>
        <v>0</v>
      </c>
      <c r="N446" s="86"/>
      <c r="O446" s="86"/>
    </row>
    <row r="447" spans="1:15" ht="126">
      <c r="A447" s="176"/>
      <c r="B447" s="176"/>
      <c r="C447" s="14" t="s">
        <v>620</v>
      </c>
      <c r="D447" s="86">
        <f t="shared" si="175"/>
        <v>0</v>
      </c>
      <c r="E447" s="86"/>
      <c r="F447" s="86"/>
      <c r="G447" s="86">
        <f t="shared" si="176"/>
        <v>0</v>
      </c>
      <c r="H447" s="86"/>
      <c r="I447" s="86"/>
      <c r="J447" s="86">
        <f t="shared" si="177"/>
        <v>0</v>
      </c>
      <c r="K447" s="86"/>
      <c r="L447" s="86"/>
      <c r="M447" s="86">
        <f t="shared" si="178"/>
        <v>0</v>
      </c>
      <c r="N447" s="86"/>
      <c r="O447" s="86"/>
    </row>
    <row r="448" spans="1:15" ht="108">
      <c r="A448" s="176"/>
      <c r="B448" s="176"/>
      <c r="C448" s="14" t="s">
        <v>621</v>
      </c>
      <c r="D448" s="86">
        <f t="shared" si="175"/>
        <v>0</v>
      </c>
      <c r="E448" s="86"/>
      <c r="F448" s="86"/>
      <c r="G448" s="86">
        <f t="shared" si="176"/>
        <v>0</v>
      </c>
      <c r="H448" s="86"/>
      <c r="I448" s="86"/>
      <c r="J448" s="86">
        <f t="shared" si="177"/>
        <v>0</v>
      </c>
      <c r="K448" s="86"/>
      <c r="L448" s="86"/>
      <c r="M448" s="86">
        <f t="shared" si="178"/>
        <v>0</v>
      </c>
      <c r="N448" s="86"/>
      <c r="O448" s="86"/>
    </row>
    <row r="449" spans="1:15" ht="126">
      <c r="A449" s="176"/>
      <c r="B449" s="176"/>
      <c r="C449" s="14" t="s">
        <v>622</v>
      </c>
      <c r="D449" s="86">
        <f t="shared" si="175"/>
        <v>0</v>
      </c>
      <c r="E449" s="86"/>
      <c r="F449" s="86"/>
      <c r="G449" s="86">
        <f t="shared" si="176"/>
        <v>0</v>
      </c>
      <c r="H449" s="86"/>
      <c r="I449" s="86"/>
      <c r="J449" s="86">
        <f t="shared" si="177"/>
        <v>0</v>
      </c>
      <c r="K449" s="86"/>
      <c r="L449" s="86"/>
      <c r="M449" s="86">
        <f t="shared" si="178"/>
        <v>0</v>
      </c>
      <c r="N449" s="86"/>
      <c r="O449" s="86"/>
    </row>
    <row r="450" spans="1:15" ht="180">
      <c r="A450" s="176"/>
      <c r="B450" s="176"/>
      <c r="C450" s="14" t="s">
        <v>623</v>
      </c>
      <c r="D450" s="86">
        <f t="shared" si="175"/>
        <v>40000</v>
      </c>
      <c r="E450" s="86"/>
      <c r="F450" s="86">
        <v>40000</v>
      </c>
      <c r="G450" s="86">
        <f t="shared" si="176"/>
        <v>40000</v>
      </c>
      <c r="H450" s="86"/>
      <c r="I450" s="86">
        <v>40000</v>
      </c>
      <c r="J450" s="86">
        <f t="shared" si="177"/>
        <v>40000</v>
      </c>
      <c r="K450" s="86"/>
      <c r="L450" s="86">
        <v>40000</v>
      </c>
      <c r="M450" s="86">
        <f t="shared" si="178"/>
        <v>39347.08</v>
      </c>
      <c r="N450" s="86"/>
      <c r="O450" s="86">
        <v>39347.08</v>
      </c>
    </row>
    <row r="451" spans="1:15" ht="18">
      <c r="A451" s="176"/>
      <c r="B451" s="176"/>
      <c r="C451" s="14" t="s">
        <v>624</v>
      </c>
      <c r="D451" s="86">
        <f t="shared" si="175"/>
        <v>0</v>
      </c>
      <c r="E451" s="86"/>
      <c r="F451" s="86"/>
      <c r="G451" s="86">
        <f t="shared" si="176"/>
        <v>0</v>
      </c>
      <c r="H451" s="86"/>
      <c r="I451" s="86"/>
      <c r="J451" s="86">
        <f t="shared" si="177"/>
        <v>0</v>
      </c>
      <c r="K451" s="86"/>
      <c r="L451" s="86"/>
      <c r="M451" s="86">
        <f t="shared" si="178"/>
        <v>0</v>
      </c>
      <c r="N451" s="86"/>
      <c r="O451" s="86"/>
    </row>
    <row r="452" spans="1:15" ht="18">
      <c r="A452" s="176"/>
      <c r="B452" s="176"/>
      <c r="C452" s="14" t="s">
        <v>625</v>
      </c>
      <c r="D452" s="86">
        <f t="shared" si="175"/>
        <v>0</v>
      </c>
      <c r="E452" s="86"/>
      <c r="F452" s="86"/>
      <c r="G452" s="86">
        <f t="shared" si="176"/>
        <v>0</v>
      </c>
      <c r="H452" s="86"/>
      <c r="I452" s="86"/>
      <c r="J452" s="86">
        <f t="shared" si="177"/>
        <v>0</v>
      </c>
      <c r="K452" s="86"/>
      <c r="L452" s="86"/>
      <c r="M452" s="86">
        <f t="shared" si="178"/>
        <v>0</v>
      </c>
      <c r="N452" s="86"/>
      <c r="O452" s="86"/>
    </row>
    <row r="453" spans="1:15" ht="12.75" customHeight="1">
      <c r="A453" s="174" t="s">
        <v>273</v>
      </c>
      <c r="B453" s="174" t="s">
        <v>137</v>
      </c>
      <c r="C453" s="81" t="s">
        <v>613</v>
      </c>
      <c r="D453" s="80">
        <f t="shared" si="175"/>
        <v>8040</v>
      </c>
      <c r="E453" s="80">
        <f>E454+E464+E465</f>
        <v>0</v>
      </c>
      <c r="F453" s="80">
        <f>F454+F464+F465</f>
        <v>8040</v>
      </c>
      <c r="G453" s="80">
        <f t="shared" si="176"/>
        <v>8040</v>
      </c>
      <c r="H453" s="80">
        <f>H454+H464+H465</f>
        <v>0</v>
      </c>
      <c r="I453" s="80">
        <f>I454+I464+I465</f>
        <v>8040</v>
      </c>
      <c r="J453" s="80">
        <f t="shared" si="177"/>
        <v>8040</v>
      </c>
      <c r="K453" s="80">
        <f>K454+K464+K465</f>
        <v>0</v>
      </c>
      <c r="L453" s="80">
        <f>L454+L464+L465</f>
        <v>8040</v>
      </c>
      <c r="M453" s="80">
        <f t="shared" si="178"/>
        <v>8000</v>
      </c>
      <c r="N453" s="80">
        <f>N454+N464+N465</f>
        <v>0</v>
      </c>
      <c r="O453" s="80">
        <f>O454+O464+O465</f>
        <v>8000</v>
      </c>
    </row>
    <row r="454" spans="1:15" ht="52.2">
      <c r="A454" s="174"/>
      <c r="B454" s="174"/>
      <c r="C454" s="81" t="s">
        <v>614</v>
      </c>
      <c r="D454" s="80">
        <f t="shared" si="175"/>
        <v>0</v>
      </c>
      <c r="E454" s="80">
        <f>E456+E463</f>
        <v>0</v>
      </c>
      <c r="F454" s="80">
        <f>F456+F463</f>
        <v>0</v>
      </c>
      <c r="G454" s="80">
        <f t="shared" si="176"/>
        <v>0</v>
      </c>
      <c r="H454" s="80">
        <f>H456+H463</f>
        <v>0</v>
      </c>
      <c r="I454" s="80">
        <f>I456+I463</f>
        <v>0</v>
      </c>
      <c r="J454" s="80">
        <f t="shared" si="177"/>
        <v>0</v>
      </c>
      <c r="K454" s="80">
        <f>K456+K463</f>
        <v>0</v>
      </c>
      <c r="L454" s="80">
        <f>L456+L463</f>
        <v>0</v>
      </c>
      <c r="M454" s="80">
        <f t="shared" si="178"/>
        <v>0</v>
      </c>
      <c r="N454" s="80">
        <f>N456+N463</f>
        <v>0</v>
      </c>
      <c r="O454" s="80">
        <f>O456+O463</f>
        <v>0</v>
      </c>
    </row>
    <row r="455" spans="1:15" ht="17.399999999999999">
      <c r="A455" s="174"/>
      <c r="B455" s="174"/>
      <c r="C455" s="81" t="s">
        <v>615</v>
      </c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</row>
    <row r="456" spans="1:15" ht="121.8">
      <c r="A456" s="174"/>
      <c r="B456" s="174"/>
      <c r="C456" s="81" t="s">
        <v>616</v>
      </c>
      <c r="D456" s="80">
        <f t="shared" ref="D456:D467" si="179">E456+F456</f>
        <v>0</v>
      </c>
      <c r="E456" s="80">
        <f>E457+E458+E459+E460+E461+E462</f>
        <v>0</v>
      </c>
      <c r="F456" s="80">
        <f>F457+F458+F459+F460+F461+F462</f>
        <v>0</v>
      </c>
      <c r="G456" s="80">
        <f t="shared" ref="G456:G467" si="180">H456+I456</f>
        <v>0</v>
      </c>
      <c r="H456" s="80">
        <f>H457+H458+H459+H460+H461+H462</f>
        <v>0</v>
      </c>
      <c r="I456" s="80">
        <f>I457+I458+I459+I460+I461+I462</f>
        <v>0</v>
      </c>
      <c r="J456" s="80">
        <f t="shared" ref="J456:J467" si="181">K456+L456</f>
        <v>0</v>
      </c>
      <c r="K456" s="80">
        <f>K457+K458+K459+K460+K461+K462</f>
        <v>0</v>
      </c>
      <c r="L456" s="80">
        <f>L457+L458+L459+L460+L461+L462</f>
        <v>0</v>
      </c>
      <c r="M456" s="80">
        <f t="shared" ref="M456:M467" si="182">N456+O456</f>
        <v>0</v>
      </c>
      <c r="N456" s="80">
        <f>N457+N458+N459+N460+N461+N462</f>
        <v>0</v>
      </c>
      <c r="O456" s="80">
        <f>O457+O458+O459+O460+O461+O462</f>
        <v>0</v>
      </c>
    </row>
    <row r="457" spans="1:15" ht="87">
      <c r="A457" s="174"/>
      <c r="B457" s="174"/>
      <c r="C457" s="81" t="s">
        <v>617</v>
      </c>
      <c r="D457" s="80">
        <f t="shared" si="179"/>
        <v>0</v>
      </c>
      <c r="E457" s="80">
        <f t="shared" ref="E457:F465" si="183">E470+E483+E496+E509+E522</f>
        <v>0</v>
      </c>
      <c r="F457" s="80">
        <f t="shared" si="183"/>
        <v>0</v>
      </c>
      <c r="G457" s="80">
        <f t="shared" si="180"/>
        <v>0</v>
      </c>
      <c r="H457" s="80">
        <f t="shared" ref="H457:I465" si="184">H470+H483+H496+H509+H522</f>
        <v>0</v>
      </c>
      <c r="I457" s="80">
        <f t="shared" si="184"/>
        <v>0</v>
      </c>
      <c r="J457" s="80">
        <f t="shared" si="181"/>
        <v>0</v>
      </c>
      <c r="K457" s="80">
        <f t="shared" ref="K457:L465" si="185">K470+K483+K496+K509+K522</f>
        <v>0</v>
      </c>
      <c r="L457" s="80">
        <f t="shared" si="185"/>
        <v>0</v>
      </c>
      <c r="M457" s="80">
        <f t="shared" si="182"/>
        <v>0</v>
      </c>
      <c r="N457" s="80">
        <f t="shared" ref="N457:O465" si="186">N470+N483+N496+N509+N522</f>
        <v>0</v>
      </c>
      <c r="O457" s="80">
        <f t="shared" si="186"/>
        <v>0</v>
      </c>
    </row>
    <row r="458" spans="1:15" ht="121.8">
      <c r="A458" s="174"/>
      <c r="B458" s="174"/>
      <c r="C458" s="81" t="s">
        <v>618</v>
      </c>
      <c r="D458" s="80">
        <f t="shared" si="179"/>
        <v>0</v>
      </c>
      <c r="E458" s="80">
        <f t="shared" si="183"/>
        <v>0</v>
      </c>
      <c r="F458" s="80">
        <f t="shared" si="183"/>
        <v>0</v>
      </c>
      <c r="G458" s="80">
        <f t="shared" si="180"/>
        <v>0</v>
      </c>
      <c r="H458" s="80">
        <f t="shared" si="184"/>
        <v>0</v>
      </c>
      <c r="I458" s="80">
        <f t="shared" si="184"/>
        <v>0</v>
      </c>
      <c r="J458" s="80">
        <f t="shared" si="181"/>
        <v>0</v>
      </c>
      <c r="K458" s="80">
        <f t="shared" si="185"/>
        <v>0</v>
      </c>
      <c r="L458" s="80">
        <f t="shared" si="185"/>
        <v>0</v>
      </c>
      <c r="M458" s="80">
        <f t="shared" si="182"/>
        <v>0</v>
      </c>
      <c r="N458" s="80">
        <f t="shared" si="186"/>
        <v>0</v>
      </c>
      <c r="O458" s="80">
        <f t="shared" si="186"/>
        <v>0</v>
      </c>
    </row>
    <row r="459" spans="1:15" ht="87">
      <c r="A459" s="174"/>
      <c r="B459" s="174"/>
      <c r="C459" s="81" t="s">
        <v>619</v>
      </c>
      <c r="D459" s="80">
        <f t="shared" si="179"/>
        <v>0</v>
      </c>
      <c r="E459" s="80">
        <f t="shared" si="183"/>
        <v>0</v>
      </c>
      <c r="F459" s="80">
        <f t="shared" si="183"/>
        <v>0</v>
      </c>
      <c r="G459" s="80">
        <f t="shared" si="180"/>
        <v>0</v>
      </c>
      <c r="H459" s="80">
        <f t="shared" si="184"/>
        <v>0</v>
      </c>
      <c r="I459" s="80">
        <f t="shared" si="184"/>
        <v>0</v>
      </c>
      <c r="J459" s="80">
        <f t="shared" si="181"/>
        <v>0</v>
      </c>
      <c r="K459" s="80">
        <f t="shared" si="185"/>
        <v>0</v>
      </c>
      <c r="L459" s="80">
        <f t="shared" si="185"/>
        <v>0</v>
      </c>
      <c r="M459" s="80">
        <f t="shared" si="182"/>
        <v>0</v>
      </c>
      <c r="N459" s="80">
        <f t="shared" si="186"/>
        <v>0</v>
      </c>
      <c r="O459" s="80">
        <f t="shared" si="186"/>
        <v>0</v>
      </c>
    </row>
    <row r="460" spans="1:15" ht="121.8">
      <c r="A460" s="174"/>
      <c r="B460" s="174"/>
      <c r="C460" s="81" t="s">
        <v>620</v>
      </c>
      <c r="D460" s="80">
        <f t="shared" si="179"/>
        <v>0</v>
      </c>
      <c r="E460" s="80">
        <f t="shared" si="183"/>
        <v>0</v>
      </c>
      <c r="F460" s="80">
        <f t="shared" si="183"/>
        <v>0</v>
      </c>
      <c r="G460" s="80">
        <f t="shared" si="180"/>
        <v>0</v>
      </c>
      <c r="H460" s="80">
        <f t="shared" si="184"/>
        <v>0</v>
      </c>
      <c r="I460" s="80">
        <f t="shared" si="184"/>
        <v>0</v>
      </c>
      <c r="J460" s="80">
        <f t="shared" si="181"/>
        <v>0</v>
      </c>
      <c r="K460" s="80">
        <f t="shared" si="185"/>
        <v>0</v>
      </c>
      <c r="L460" s="80">
        <f t="shared" si="185"/>
        <v>0</v>
      </c>
      <c r="M460" s="80">
        <f t="shared" si="182"/>
        <v>0</v>
      </c>
      <c r="N460" s="80">
        <f t="shared" si="186"/>
        <v>0</v>
      </c>
      <c r="O460" s="80">
        <f t="shared" si="186"/>
        <v>0</v>
      </c>
    </row>
    <row r="461" spans="1:15" ht="104.4">
      <c r="A461" s="174"/>
      <c r="B461" s="174"/>
      <c r="C461" s="81" t="s">
        <v>621</v>
      </c>
      <c r="D461" s="80">
        <f t="shared" si="179"/>
        <v>0</v>
      </c>
      <c r="E461" s="80">
        <f t="shared" si="183"/>
        <v>0</v>
      </c>
      <c r="F461" s="80">
        <f t="shared" si="183"/>
        <v>0</v>
      </c>
      <c r="G461" s="80">
        <f t="shared" si="180"/>
        <v>0</v>
      </c>
      <c r="H461" s="80">
        <f t="shared" si="184"/>
        <v>0</v>
      </c>
      <c r="I461" s="80">
        <f t="shared" si="184"/>
        <v>0</v>
      </c>
      <c r="J461" s="80">
        <f t="shared" si="181"/>
        <v>0</v>
      </c>
      <c r="K461" s="80">
        <f t="shared" si="185"/>
        <v>0</v>
      </c>
      <c r="L461" s="80">
        <f t="shared" si="185"/>
        <v>0</v>
      </c>
      <c r="M461" s="80">
        <f t="shared" si="182"/>
        <v>0</v>
      </c>
      <c r="N461" s="80">
        <f t="shared" si="186"/>
        <v>0</v>
      </c>
      <c r="O461" s="80">
        <f t="shared" si="186"/>
        <v>0</v>
      </c>
    </row>
    <row r="462" spans="1:15" ht="121.8">
      <c r="A462" s="174"/>
      <c r="B462" s="174"/>
      <c r="C462" s="81" t="s">
        <v>622</v>
      </c>
      <c r="D462" s="80">
        <f t="shared" si="179"/>
        <v>0</v>
      </c>
      <c r="E462" s="80">
        <f t="shared" si="183"/>
        <v>0</v>
      </c>
      <c r="F462" s="80">
        <f t="shared" si="183"/>
        <v>0</v>
      </c>
      <c r="G462" s="80">
        <f t="shared" si="180"/>
        <v>0</v>
      </c>
      <c r="H462" s="80">
        <f t="shared" si="184"/>
        <v>0</v>
      </c>
      <c r="I462" s="80">
        <f t="shared" si="184"/>
        <v>0</v>
      </c>
      <c r="J462" s="80">
        <f t="shared" si="181"/>
        <v>0</v>
      </c>
      <c r="K462" s="80">
        <f t="shared" si="185"/>
        <v>0</v>
      </c>
      <c r="L462" s="80">
        <f t="shared" si="185"/>
        <v>0</v>
      </c>
      <c r="M462" s="80">
        <f t="shared" si="182"/>
        <v>0</v>
      </c>
      <c r="N462" s="80">
        <f t="shared" si="186"/>
        <v>0</v>
      </c>
      <c r="O462" s="80">
        <f t="shared" si="186"/>
        <v>0</v>
      </c>
    </row>
    <row r="463" spans="1:15" ht="174">
      <c r="A463" s="174"/>
      <c r="B463" s="174"/>
      <c r="C463" s="81" t="s">
        <v>623</v>
      </c>
      <c r="D463" s="80">
        <f t="shared" si="179"/>
        <v>0</v>
      </c>
      <c r="E463" s="80">
        <f t="shared" si="183"/>
        <v>0</v>
      </c>
      <c r="F463" s="80">
        <f t="shared" si="183"/>
        <v>0</v>
      </c>
      <c r="G463" s="80">
        <f t="shared" si="180"/>
        <v>0</v>
      </c>
      <c r="H463" s="80">
        <f t="shared" si="184"/>
        <v>0</v>
      </c>
      <c r="I463" s="80">
        <f t="shared" si="184"/>
        <v>0</v>
      </c>
      <c r="J463" s="80">
        <f t="shared" si="181"/>
        <v>0</v>
      </c>
      <c r="K463" s="80">
        <f t="shared" si="185"/>
        <v>0</v>
      </c>
      <c r="L463" s="80">
        <f t="shared" si="185"/>
        <v>0</v>
      </c>
      <c r="M463" s="80">
        <f t="shared" si="182"/>
        <v>0</v>
      </c>
      <c r="N463" s="80">
        <f t="shared" si="186"/>
        <v>0</v>
      </c>
      <c r="O463" s="80">
        <f t="shared" si="186"/>
        <v>0</v>
      </c>
    </row>
    <row r="464" spans="1:15" ht="17.399999999999999">
      <c r="A464" s="174"/>
      <c r="B464" s="174"/>
      <c r="C464" s="81" t="s">
        <v>624</v>
      </c>
      <c r="D464" s="80">
        <f t="shared" si="179"/>
        <v>0</v>
      </c>
      <c r="E464" s="80">
        <f t="shared" si="183"/>
        <v>0</v>
      </c>
      <c r="F464" s="80">
        <f t="shared" si="183"/>
        <v>0</v>
      </c>
      <c r="G464" s="80">
        <f t="shared" si="180"/>
        <v>0</v>
      </c>
      <c r="H464" s="80">
        <f t="shared" si="184"/>
        <v>0</v>
      </c>
      <c r="I464" s="80">
        <f t="shared" si="184"/>
        <v>0</v>
      </c>
      <c r="J464" s="80">
        <f t="shared" si="181"/>
        <v>0</v>
      </c>
      <c r="K464" s="80">
        <f t="shared" si="185"/>
        <v>0</v>
      </c>
      <c r="L464" s="80">
        <f t="shared" si="185"/>
        <v>0</v>
      </c>
      <c r="M464" s="80">
        <f t="shared" si="182"/>
        <v>0</v>
      </c>
      <c r="N464" s="80">
        <f t="shared" si="186"/>
        <v>0</v>
      </c>
      <c r="O464" s="80">
        <f t="shared" si="186"/>
        <v>0</v>
      </c>
    </row>
    <row r="465" spans="1:15" ht="17.399999999999999">
      <c r="A465" s="174"/>
      <c r="B465" s="174"/>
      <c r="C465" s="81" t="s">
        <v>625</v>
      </c>
      <c r="D465" s="80">
        <f t="shared" si="179"/>
        <v>8040</v>
      </c>
      <c r="E465" s="80">
        <f t="shared" si="183"/>
        <v>0</v>
      </c>
      <c r="F465" s="80">
        <f t="shared" si="183"/>
        <v>8040</v>
      </c>
      <c r="G465" s="80">
        <f t="shared" si="180"/>
        <v>8040</v>
      </c>
      <c r="H465" s="80">
        <f t="shared" si="184"/>
        <v>0</v>
      </c>
      <c r="I465" s="80">
        <f t="shared" si="184"/>
        <v>8040</v>
      </c>
      <c r="J465" s="80">
        <f t="shared" si="181"/>
        <v>8040</v>
      </c>
      <c r="K465" s="80">
        <f t="shared" si="185"/>
        <v>0</v>
      </c>
      <c r="L465" s="80">
        <f t="shared" si="185"/>
        <v>8040</v>
      </c>
      <c r="M465" s="80">
        <f t="shared" si="182"/>
        <v>8000</v>
      </c>
      <c r="N465" s="80">
        <f t="shared" si="186"/>
        <v>0</v>
      </c>
      <c r="O465" s="80">
        <f t="shared" si="186"/>
        <v>8000</v>
      </c>
    </row>
    <row r="466" spans="1:15" ht="12.75" customHeight="1">
      <c r="A466" s="177" t="s">
        <v>275</v>
      </c>
      <c r="B466" s="177" t="s">
        <v>630</v>
      </c>
      <c r="C466" s="93" t="s">
        <v>613</v>
      </c>
      <c r="D466" s="94">
        <f t="shared" si="179"/>
        <v>2040</v>
      </c>
      <c r="E466" s="94">
        <f>E467+E477+E478</f>
        <v>0</v>
      </c>
      <c r="F466" s="94">
        <f>F467+F477+F478</f>
        <v>2040</v>
      </c>
      <c r="G466" s="94">
        <f t="shared" si="180"/>
        <v>2040</v>
      </c>
      <c r="H466" s="94">
        <f>H467+H477+H478</f>
        <v>0</v>
      </c>
      <c r="I466" s="85">
        <f>I467+I477+I478</f>
        <v>2040</v>
      </c>
      <c r="J466" s="85">
        <f t="shared" si="181"/>
        <v>2040</v>
      </c>
      <c r="K466" s="85">
        <f>K467+K477+K478</f>
        <v>0</v>
      </c>
      <c r="L466" s="85">
        <f>L467+L477+L478</f>
        <v>2040</v>
      </c>
      <c r="M466" s="85">
        <f t="shared" si="182"/>
        <v>2000</v>
      </c>
      <c r="N466" s="85">
        <f>N467+N477+N478</f>
        <v>0</v>
      </c>
      <c r="O466" s="85">
        <f>O467+O477+O478</f>
        <v>2000</v>
      </c>
    </row>
    <row r="467" spans="1:15" ht="54">
      <c r="A467" s="177"/>
      <c r="B467" s="177"/>
      <c r="C467" s="93" t="s">
        <v>614</v>
      </c>
      <c r="D467" s="94">
        <f t="shared" si="179"/>
        <v>0</v>
      </c>
      <c r="E467" s="94">
        <f>E469+E476</f>
        <v>0</v>
      </c>
      <c r="F467" s="94">
        <f>F469+F476</f>
        <v>0</v>
      </c>
      <c r="G467" s="94">
        <f t="shared" si="180"/>
        <v>0</v>
      </c>
      <c r="H467" s="94">
        <f>H469+H476</f>
        <v>0</v>
      </c>
      <c r="I467" s="85">
        <f>I469+I476</f>
        <v>0</v>
      </c>
      <c r="J467" s="85">
        <f t="shared" si="181"/>
        <v>0</v>
      </c>
      <c r="K467" s="85">
        <f>K469+K476</f>
        <v>0</v>
      </c>
      <c r="L467" s="85">
        <f>L469+L476</f>
        <v>0</v>
      </c>
      <c r="M467" s="85">
        <f t="shared" si="182"/>
        <v>0</v>
      </c>
      <c r="N467" s="85">
        <f>N469+N476</f>
        <v>0</v>
      </c>
      <c r="O467" s="85">
        <f>O469+O476</f>
        <v>0</v>
      </c>
    </row>
    <row r="468" spans="1:15" ht="18">
      <c r="A468" s="177"/>
      <c r="B468" s="177"/>
      <c r="C468" s="93" t="s">
        <v>615</v>
      </c>
      <c r="D468" s="94"/>
      <c r="E468" s="94"/>
      <c r="F468" s="94"/>
      <c r="G468" s="94"/>
      <c r="H468" s="94"/>
      <c r="I468" s="85"/>
      <c r="J468" s="85"/>
      <c r="K468" s="85"/>
      <c r="L468" s="85"/>
      <c r="M468" s="85"/>
      <c r="N468" s="85"/>
      <c r="O468" s="85"/>
    </row>
    <row r="469" spans="1:15" ht="162">
      <c r="A469" s="177"/>
      <c r="B469" s="177"/>
      <c r="C469" s="93" t="s">
        <v>616</v>
      </c>
      <c r="D469" s="94">
        <f t="shared" ref="D469:D480" si="187">E469+F469</f>
        <v>0</v>
      </c>
      <c r="E469" s="94">
        <f>E470+E471+E472+E473+E474+E475</f>
        <v>0</v>
      </c>
      <c r="F469" s="94">
        <f>F470+F471+F472+F473+F474+F475</f>
        <v>0</v>
      </c>
      <c r="G469" s="94">
        <f t="shared" ref="G469:G480" si="188">H469+I469</f>
        <v>0</v>
      </c>
      <c r="H469" s="94">
        <f>H470+H471+H472+H473+H474+H475</f>
        <v>0</v>
      </c>
      <c r="I469" s="85">
        <f>I470+I471+I472+I473+I474+I475</f>
        <v>0</v>
      </c>
      <c r="J469" s="85">
        <f t="shared" ref="J469:J478" si="189">K469+L469</f>
        <v>0</v>
      </c>
      <c r="K469" s="85">
        <f>K470+K471+K472+K473+K474+K475</f>
        <v>0</v>
      </c>
      <c r="L469" s="85">
        <f>L470+L471+L472+L473+L474+L475</f>
        <v>0</v>
      </c>
      <c r="M469" s="85">
        <f t="shared" ref="M469:M478" si="190">N469+O469</f>
        <v>0</v>
      </c>
      <c r="N469" s="85">
        <f>N470+N471+N472+N473+N474+N475</f>
        <v>0</v>
      </c>
      <c r="O469" s="85">
        <f>O470+O471+O472+O473+O474+O475</f>
        <v>0</v>
      </c>
    </row>
    <row r="470" spans="1:15" ht="108">
      <c r="A470" s="177"/>
      <c r="B470" s="177"/>
      <c r="C470" s="93" t="s">
        <v>617</v>
      </c>
      <c r="D470" s="94">
        <f t="shared" si="187"/>
        <v>0</v>
      </c>
      <c r="E470" s="94"/>
      <c r="F470" s="94"/>
      <c r="G470" s="94">
        <f t="shared" si="188"/>
        <v>0</v>
      </c>
      <c r="H470" s="94"/>
      <c r="I470" s="85"/>
      <c r="J470" s="85">
        <f t="shared" si="189"/>
        <v>0</v>
      </c>
      <c r="K470" s="85"/>
      <c r="L470" s="85"/>
      <c r="M470" s="85">
        <f t="shared" si="190"/>
        <v>0</v>
      </c>
      <c r="N470" s="85"/>
      <c r="O470" s="85"/>
    </row>
    <row r="471" spans="1:15" ht="126">
      <c r="A471" s="177"/>
      <c r="B471" s="177"/>
      <c r="C471" s="93" t="s">
        <v>618</v>
      </c>
      <c r="D471" s="94">
        <f t="shared" si="187"/>
        <v>0</v>
      </c>
      <c r="E471" s="94"/>
      <c r="F471" s="94"/>
      <c r="G471" s="94">
        <f t="shared" si="188"/>
        <v>0</v>
      </c>
      <c r="H471" s="94"/>
      <c r="I471" s="85"/>
      <c r="J471" s="85">
        <f t="shared" si="189"/>
        <v>0</v>
      </c>
      <c r="K471" s="85"/>
      <c r="L471" s="85"/>
      <c r="M471" s="85">
        <f t="shared" si="190"/>
        <v>0</v>
      </c>
      <c r="N471" s="85"/>
      <c r="O471" s="85"/>
    </row>
    <row r="472" spans="1:15" ht="108">
      <c r="A472" s="177"/>
      <c r="B472" s="177"/>
      <c r="C472" s="93" t="s">
        <v>619</v>
      </c>
      <c r="D472" s="94">
        <f t="shared" si="187"/>
        <v>0</v>
      </c>
      <c r="E472" s="94"/>
      <c r="F472" s="94"/>
      <c r="G472" s="94">
        <f t="shared" si="188"/>
        <v>0</v>
      </c>
      <c r="H472" s="94"/>
      <c r="I472" s="85"/>
      <c r="J472" s="85">
        <f t="shared" si="189"/>
        <v>0</v>
      </c>
      <c r="K472" s="85"/>
      <c r="L472" s="85"/>
      <c r="M472" s="85">
        <f t="shared" si="190"/>
        <v>0</v>
      </c>
      <c r="N472" s="85"/>
      <c r="O472" s="85"/>
    </row>
    <row r="473" spans="1:15" ht="126">
      <c r="A473" s="177"/>
      <c r="B473" s="177"/>
      <c r="C473" s="93" t="s">
        <v>620</v>
      </c>
      <c r="D473" s="94">
        <f t="shared" si="187"/>
        <v>0</v>
      </c>
      <c r="E473" s="94"/>
      <c r="F473" s="94"/>
      <c r="G473" s="94">
        <f t="shared" si="188"/>
        <v>0</v>
      </c>
      <c r="H473" s="94"/>
      <c r="I473" s="85"/>
      <c r="J473" s="85">
        <f t="shared" si="189"/>
        <v>0</v>
      </c>
      <c r="K473" s="85"/>
      <c r="L473" s="85"/>
      <c r="M473" s="85">
        <f t="shared" si="190"/>
        <v>0</v>
      </c>
      <c r="N473" s="85"/>
      <c r="O473" s="85"/>
    </row>
    <row r="474" spans="1:15" ht="108">
      <c r="A474" s="177"/>
      <c r="B474" s="177"/>
      <c r="C474" s="93" t="s">
        <v>621</v>
      </c>
      <c r="D474" s="94">
        <f t="shared" si="187"/>
        <v>0</v>
      </c>
      <c r="E474" s="94"/>
      <c r="F474" s="94"/>
      <c r="G474" s="94">
        <f t="shared" si="188"/>
        <v>0</v>
      </c>
      <c r="H474" s="94"/>
      <c r="I474" s="85"/>
      <c r="J474" s="85">
        <f t="shared" si="189"/>
        <v>0</v>
      </c>
      <c r="K474" s="85"/>
      <c r="L474" s="85"/>
      <c r="M474" s="85">
        <f t="shared" si="190"/>
        <v>0</v>
      </c>
      <c r="N474" s="85"/>
      <c r="O474" s="85"/>
    </row>
    <row r="475" spans="1:15" ht="126">
      <c r="A475" s="177"/>
      <c r="B475" s="177"/>
      <c r="C475" s="93" t="s">
        <v>622</v>
      </c>
      <c r="D475" s="94">
        <f t="shared" si="187"/>
        <v>0</v>
      </c>
      <c r="E475" s="94"/>
      <c r="F475" s="94"/>
      <c r="G475" s="94">
        <f t="shared" si="188"/>
        <v>0</v>
      </c>
      <c r="H475" s="94"/>
      <c r="I475" s="85"/>
      <c r="J475" s="85">
        <f t="shared" si="189"/>
        <v>0</v>
      </c>
      <c r="K475" s="85"/>
      <c r="L475" s="85"/>
      <c r="M475" s="85">
        <f t="shared" si="190"/>
        <v>0</v>
      </c>
      <c r="N475" s="85"/>
      <c r="O475" s="85"/>
    </row>
    <row r="476" spans="1:15" ht="180">
      <c r="A476" s="177"/>
      <c r="B476" s="177"/>
      <c r="C476" s="93" t="s">
        <v>623</v>
      </c>
      <c r="D476" s="94">
        <f t="shared" si="187"/>
        <v>0</v>
      </c>
      <c r="E476" s="94"/>
      <c r="F476" s="94"/>
      <c r="G476" s="94">
        <f t="shared" si="188"/>
        <v>0</v>
      </c>
      <c r="H476" s="94"/>
      <c r="I476" s="85"/>
      <c r="J476" s="85">
        <f t="shared" si="189"/>
        <v>0</v>
      </c>
      <c r="K476" s="85"/>
      <c r="L476" s="85"/>
      <c r="M476" s="85">
        <f t="shared" si="190"/>
        <v>0</v>
      </c>
      <c r="N476" s="85"/>
      <c r="O476" s="85"/>
    </row>
    <row r="477" spans="1:15" ht="18">
      <c r="A477" s="177"/>
      <c r="B477" s="177"/>
      <c r="C477" s="93" t="s">
        <v>624</v>
      </c>
      <c r="D477" s="94">
        <f t="shared" si="187"/>
        <v>0</v>
      </c>
      <c r="E477" s="94"/>
      <c r="F477" s="94"/>
      <c r="G477" s="94">
        <f t="shared" si="188"/>
        <v>0</v>
      </c>
      <c r="H477" s="94"/>
      <c r="I477" s="85"/>
      <c r="J477" s="85">
        <f t="shared" si="189"/>
        <v>0</v>
      </c>
      <c r="K477" s="85"/>
      <c r="L477" s="85"/>
      <c r="M477" s="85">
        <f t="shared" si="190"/>
        <v>0</v>
      </c>
      <c r="N477" s="85"/>
      <c r="O477" s="85"/>
    </row>
    <row r="478" spans="1:15" ht="18">
      <c r="A478" s="177"/>
      <c r="B478" s="177"/>
      <c r="C478" s="93" t="s">
        <v>625</v>
      </c>
      <c r="D478" s="94">
        <f t="shared" si="187"/>
        <v>2040</v>
      </c>
      <c r="E478" s="94"/>
      <c r="F478" s="94">
        <v>2040</v>
      </c>
      <c r="G478" s="94">
        <f t="shared" si="188"/>
        <v>2040</v>
      </c>
      <c r="H478" s="94"/>
      <c r="I478" s="85">
        <v>2040</v>
      </c>
      <c r="J478" s="85">
        <f t="shared" si="189"/>
        <v>2040</v>
      </c>
      <c r="K478" s="85"/>
      <c r="L478" s="85">
        <v>2040</v>
      </c>
      <c r="M478" s="85">
        <f t="shared" si="190"/>
        <v>2000</v>
      </c>
      <c r="N478" s="85"/>
      <c r="O478" s="85">
        <v>2000</v>
      </c>
    </row>
    <row r="479" spans="1:15" ht="12.75" hidden="1" customHeight="1">
      <c r="A479" s="178" t="s">
        <v>631</v>
      </c>
      <c r="B479" s="178" t="s">
        <v>278</v>
      </c>
      <c r="C479" s="93" t="s">
        <v>613</v>
      </c>
      <c r="D479" s="94">
        <f t="shared" si="187"/>
        <v>0</v>
      </c>
      <c r="E479" s="94">
        <f>E480+E490+E491</f>
        <v>0</v>
      </c>
      <c r="F479" s="94">
        <f>F480+F490+F491</f>
        <v>0</v>
      </c>
      <c r="G479" s="94">
        <f t="shared" si="188"/>
        <v>0</v>
      </c>
      <c r="H479" s="94">
        <f>H480+H490+H491</f>
        <v>0</v>
      </c>
      <c r="I479" s="85">
        <f>I480+I490+I491</f>
        <v>0</v>
      </c>
      <c r="J479" s="87"/>
      <c r="K479" s="87"/>
      <c r="L479" s="87"/>
      <c r="M479" s="87"/>
      <c r="N479" s="87"/>
      <c r="O479" s="87"/>
    </row>
    <row r="480" spans="1:15" ht="54" hidden="1">
      <c r="A480" s="178"/>
      <c r="B480" s="178"/>
      <c r="C480" s="93" t="s">
        <v>614</v>
      </c>
      <c r="D480" s="94">
        <f t="shared" si="187"/>
        <v>0</v>
      </c>
      <c r="E480" s="94">
        <f>E482+E489</f>
        <v>0</v>
      </c>
      <c r="F480" s="94">
        <f>F482+F489</f>
        <v>0</v>
      </c>
      <c r="G480" s="94">
        <f t="shared" si="188"/>
        <v>0</v>
      </c>
      <c r="H480" s="94">
        <f>H482+H489</f>
        <v>0</v>
      </c>
      <c r="I480" s="85">
        <f>I482+I489</f>
        <v>0</v>
      </c>
      <c r="J480" s="87"/>
      <c r="K480" s="87"/>
      <c r="L480" s="87"/>
      <c r="M480" s="87"/>
      <c r="N480" s="87"/>
      <c r="O480" s="87"/>
    </row>
    <row r="481" spans="1:15" ht="18" hidden="1">
      <c r="A481" s="178"/>
      <c r="B481" s="178"/>
      <c r="C481" s="93" t="s">
        <v>615</v>
      </c>
      <c r="D481" s="94"/>
      <c r="E481" s="94"/>
      <c r="F481" s="94"/>
      <c r="G481" s="94"/>
      <c r="H481" s="94"/>
      <c r="I481" s="85"/>
      <c r="J481" s="87"/>
      <c r="K481" s="87"/>
      <c r="L481" s="87"/>
      <c r="M481" s="87"/>
      <c r="N481" s="87"/>
      <c r="O481" s="87"/>
    </row>
    <row r="482" spans="1:15" ht="162" hidden="1">
      <c r="A482" s="178"/>
      <c r="B482" s="178"/>
      <c r="C482" s="93" t="s">
        <v>616</v>
      </c>
      <c r="D482" s="94">
        <f t="shared" ref="D482:D493" si="191">E482+F482</f>
        <v>0</v>
      </c>
      <c r="E482" s="94">
        <f>E483+E484+E485+E486+E487+E488</f>
        <v>0</v>
      </c>
      <c r="F482" s="94">
        <f>F483+F484+F485+F486+F487+F488</f>
        <v>0</v>
      </c>
      <c r="G482" s="94">
        <f t="shared" ref="G482:G493" si="192">H482+I482</f>
        <v>0</v>
      </c>
      <c r="H482" s="94">
        <f>H483+H484+H485+H486+H487+H488</f>
        <v>0</v>
      </c>
      <c r="I482" s="85">
        <f>I483+I484+I485+I486+I487+I488</f>
        <v>0</v>
      </c>
      <c r="J482" s="87"/>
      <c r="K482" s="87"/>
      <c r="L482" s="87"/>
      <c r="M482" s="87"/>
      <c r="N482" s="87"/>
      <c r="O482" s="87"/>
    </row>
    <row r="483" spans="1:15" ht="108" hidden="1">
      <c r="A483" s="178"/>
      <c r="B483" s="178"/>
      <c r="C483" s="93" t="s">
        <v>617</v>
      </c>
      <c r="D483" s="94">
        <f t="shared" si="191"/>
        <v>0</v>
      </c>
      <c r="E483" s="94"/>
      <c r="F483" s="94"/>
      <c r="G483" s="94">
        <f t="shared" si="192"/>
        <v>0</v>
      </c>
      <c r="H483" s="94"/>
      <c r="I483" s="85"/>
      <c r="J483" s="87"/>
      <c r="K483" s="87"/>
      <c r="L483" s="87"/>
      <c r="M483" s="87"/>
      <c r="N483" s="87"/>
      <c r="O483" s="87"/>
    </row>
    <row r="484" spans="1:15" ht="126" hidden="1">
      <c r="A484" s="178"/>
      <c r="B484" s="178"/>
      <c r="C484" s="93" t="s">
        <v>618</v>
      </c>
      <c r="D484" s="94">
        <f t="shared" si="191"/>
        <v>0</v>
      </c>
      <c r="E484" s="94"/>
      <c r="F484" s="94"/>
      <c r="G484" s="94">
        <f t="shared" si="192"/>
        <v>0</v>
      </c>
      <c r="H484" s="94"/>
      <c r="I484" s="85"/>
      <c r="J484" s="87"/>
      <c r="K484" s="87"/>
      <c r="L484" s="87"/>
      <c r="M484" s="87"/>
      <c r="N484" s="87"/>
      <c r="O484" s="87"/>
    </row>
    <row r="485" spans="1:15" ht="108" hidden="1">
      <c r="A485" s="178"/>
      <c r="B485" s="178"/>
      <c r="C485" s="93" t="s">
        <v>619</v>
      </c>
      <c r="D485" s="94">
        <f t="shared" si="191"/>
        <v>0</v>
      </c>
      <c r="E485" s="94"/>
      <c r="F485" s="94"/>
      <c r="G485" s="94">
        <f t="shared" si="192"/>
        <v>0</v>
      </c>
      <c r="H485" s="94"/>
      <c r="I485" s="85"/>
      <c r="J485" s="87"/>
      <c r="K485" s="87"/>
      <c r="L485" s="87"/>
      <c r="M485" s="87"/>
      <c r="N485" s="87"/>
      <c r="O485" s="87"/>
    </row>
    <row r="486" spans="1:15" ht="126" hidden="1">
      <c r="A486" s="178"/>
      <c r="B486" s="178"/>
      <c r="C486" s="93" t="s">
        <v>620</v>
      </c>
      <c r="D486" s="94">
        <f t="shared" si="191"/>
        <v>0</v>
      </c>
      <c r="E486" s="94"/>
      <c r="F486" s="94"/>
      <c r="G486" s="94">
        <f t="shared" si="192"/>
        <v>0</v>
      </c>
      <c r="H486" s="94"/>
      <c r="I486" s="85"/>
      <c r="J486" s="87"/>
      <c r="K486" s="87"/>
      <c r="L486" s="87"/>
      <c r="M486" s="87"/>
      <c r="N486" s="87"/>
      <c r="O486" s="87"/>
    </row>
    <row r="487" spans="1:15" ht="108" hidden="1">
      <c r="A487" s="178"/>
      <c r="B487" s="178"/>
      <c r="C487" s="93" t="s">
        <v>621</v>
      </c>
      <c r="D487" s="94">
        <f t="shared" si="191"/>
        <v>0</v>
      </c>
      <c r="E487" s="94"/>
      <c r="F487" s="94"/>
      <c r="G487" s="94">
        <f t="shared" si="192"/>
        <v>0</v>
      </c>
      <c r="H487" s="94"/>
      <c r="I487" s="85"/>
      <c r="J487" s="87"/>
      <c r="K487" s="87"/>
      <c r="L487" s="87"/>
      <c r="M487" s="87"/>
      <c r="N487" s="87"/>
      <c r="O487" s="87"/>
    </row>
    <row r="488" spans="1:15" ht="126" hidden="1">
      <c r="A488" s="178"/>
      <c r="B488" s="178"/>
      <c r="C488" s="93" t="s">
        <v>622</v>
      </c>
      <c r="D488" s="94">
        <f t="shared" si="191"/>
        <v>0</v>
      </c>
      <c r="E488" s="94"/>
      <c r="F488" s="94"/>
      <c r="G488" s="94">
        <f t="shared" si="192"/>
        <v>0</v>
      </c>
      <c r="H488" s="94"/>
      <c r="I488" s="85"/>
      <c r="J488" s="87"/>
      <c r="K488" s="87"/>
      <c r="L488" s="87"/>
      <c r="M488" s="87"/>
      <c r="N488" s="87"/>
      <c r="O488" s="87"/>
    </row>
    <row r="489" spans="1:15" ht="180" hidden="1">
      <c r="A489" s="178"/>
      <c r="B489" s="178"/>
      <c r="C489" s="93" t="s">
        <v>623</v>
      </c>
      <c r="D489" s="94">
        <f t="shared" si="191"/>
        <v>0</v>
      </c>
      <c r="E489" s="94"/>
      <c r="F489" s="94"/>
      <c r="G489" s="94">
        <f t="shared" si="192"/>
        <v>0</v>
      </c>
      <c r="H489" s="94"/>
      <c r="I489" s="85"/>
      <c r="J489" s="87"/>
      <c r="K489" s="87"/>
      <c r="L489" s="87"/>
      <c r="M489" s="87"/>
      <c r="N489" s="87"/>
      <c r="O489" s="87"/>
    </row>
    <row r="490" spans="1:15" ht="18" hidden="1">
      <c r="A490" s="178"/>
      <c r="B490" s="178"/>
      <c r="C490" s="93" t="s">
        <v>624</v>
      </c>
      <c r="D490" s="94">
        <f t="shared" si="191"/>
        <v>0</v>
      </c>
      <c r="E490" s="94"/>
      <c r="F490" s="94"/>
      <c r="G490" s="94">
        <f t="shared" si="192"/>
        <v>0</v>
      </c>
      <c r="H490" s="94"/>
      <c r="I490" s="85"/>
      <c r="J490" s="87"/>
      <c r="K490" s="87"/>
      <c r="L490" s="87"/>
      <c r="M490" s="87"/>
      <c r="N490" s="87"/>
      <c r="O490" s="87"/>
    </row>
    <row r="491" spans="1:15" ht="18" hidden="1">
      <c r="A491" s="178"/>
      <c r="B491" s="178"/>
      <c r="C491" s="93" t="s">
        <v>625</v>
      </c>
      <c r="D491" s="94">
        <f t="shared" si="191"/>
        <v>0</v>
      </c>
      <c r="E491" s="94">
        <v>0</v>
      </c>
      <c r="F491" s="94">
        <v>0</v>
      </c>
      <c r="G491" s="94">
        <f t="shared" si="192"/>
        <v>0</v>
      </c>
      <c r="H491" s="94">
        <v>0</v>
      </c>
      <c r="I491" s="85">
        <v>0</v>
      </c>
      <c r="J491" s="87"/>
      <c r="K491" s="87"/>
      <c r="L491" s="87"/>
      <c r="M491" s="87"/>
      <c r="N491" s="87"/>
      <c r="O491" s="87"/>
    </row>
    <row r="492" spans="1:15" ht="12.75" customHeight="1">
      <c r="A492" s="178" t="s">
        <v>632</v>
      </c>
      <c r="B492" s="178" t="s">
        <v>633</v>
      </c>
      <c r="C492" s="93" t="s">
        <v>613</v>
      </c>
      <c r="D492" s="94">
        <f t="shared" si="191"/>
        <v>2000</v>
      </c>
      <c r="E492" s="94">
        <f>E493+E503+E504</f>
        <v>0</v>
      </c>
      <c r="F492" s="94">
        <f>F493+F503+F504</f>
        <v>2000</v>
      </c>
      <c r="G492" s="94">
        <f t="shared" si="192"/>
        <v>2000</v>
      </c>
      <c r="H492" s="94">
        <f>H493+H503+H504</f>
        <v>0</v>
      </c>
      <c r="I492" s="85">
        <f>I493+I503+I504</f>
        <v>2000</v>
      </c>
      <c r="J492" s="85">
        <f>K492+L492</f>
        <v>2000</v>
      </c>
      <c r="K492" s="85">
        <f>K493+K503+K504</f>
        <v>0</v>
      </c>
      <c r="L492" s="85">
        <f>L493+L503+L504</f>
        <v>2000</v>
      </c>
      <c r="M492" s="85">
        <f>N492+O492</f>
        <v>2000</v>
      </c>
      <c r="N492" s="85">
        <f>N493+N503+N504</f>
        <v>0</v>
      </c>
      <c r="O492" s="85">
        <f>O493+O503+O504</f>
        <v>2000</v>
      </c>
    </row>
    <row r="493" spans="1:15" ht="54">
      <c r="A493" s="178"/>
      <c r="B493" s="178"/>
      <c r="C493" s="93" t="s">
        <v>614</v>
      </c>
      <c r="D493" s="94">
        <f t="shared" si="191"/>
        <v>0</v>
      </c>
      <c r="E493" s="94">
        <f>E495+E502</f>
        <v>0</v>
      </c>
      <c r="F493" s="94">
        <f>F495+F502</f>
        <v>0</v>
      </c>
      <c r="G493" s="94">
        <f t="shared" si="192"/>
        <v>0</v>
      </c>
      <c r="H493" s="94">
        <f>H495+H502</f>
        <v>0</v>
      </c>
      <c r="I493" s="85">
        <f>I495+I502</f>
        <v>0</v>
      </c>
      <c r="J493" s="85">
        <f>K493+L493</f>
        <v>0</v>
      </c>
      <c r="K493" s="85">
        <f>K495+K502</f>
        <v>0</v>
      </c>
      <c r="L493" s="85">
        <f>L495+L502</f>
        <v>0</v>
      </c>
      <c r="M493" s="85">
        <f>N493+O493</f>
        <v>0</v>
      </c>
      <c r="N493" s="85">
        <f>N495+N502</f>
        <v>0</v>
      </c>
      <c r="O493" s="85">
        <f>O495+O502</f>
        <v>0</v>
      </c>
    </row>
    <row r="494" spans="1:15" ht="18">
      <c r="A494" s="178"/>
      <c r="B494" s="178"/>
      <c r="C494" s="93" t="s">
        <v>615</v>
      </c>
      <c r="D494" s="94"/>
      <c r="E494" s="94"/>
      <c r="F494" s="94"/>
      <c r="G494" s="94"/>
      <c r="H494" s="94"/>
      <c r="I494" s="85"/>
      <c r="J494" s="85"/>
      <c r="K494" s="85"/>
      <c r="L494" s="85"/>
      <c r="M494" s="85"/>
      <c r="N494" s="85"/>
      <c r="O494" s="85"/>
    </row>
    <row r="495" spans="1:15" ht="162">
      <c r="A495" s="178"/>
      <c r="B495" s="178"/>
      <c r="C495" s="93" t="s">
        <v>616</v>
      </c>
      <c r="D495" s="94">
        <f t="shared" ref="D495:D506" si="193">E495+F495</f>
        <v>0</v>
      </c>
      <c r="E495" s="94">
        <f>E496+E497+E498+E499+E500+E501</f>
        <v>0</v>
      </c>
      <c r="F495" s="94">
        <f>F496+F497+F498+F499+F500+F501</f>
        <v>0</v>
      </c>
      <c r="G495" s="94">
        <f t="shared" ref="G495:G506" si="194">H495+I495</f>
        <v>0</v>
      </c>
      <c r="H495" s="94">
        <f>H496+H497+H498+H499+H500+H501</f>
        <v>0</v>
      </c>
      <c r="I495" s="85">
        <f>I496+I497+I498+I499+I500+I501</f>
        <v>0</v>
      </c>
      <c r="J495" s="85">
        <f t="shared" ref="J495:J506" si="195">K495+L495</f>
        <v>0</v>
      </c>
      <c r="K495" s="85">
        <f>K496+K497+K498+K499+K500+K501</f>
        <v>0</v>
      </c>
      <c r="L495" s="85">
        <f>L496+L497+L498+L499+L500+L501</f>
        <v>0</v>
      </c>
      <c r="M495" s="85">
        <f t="shared" ref="M495:M506" si="196">N495+O495</f>
        <v>0</v>
      </c>
      <c r="N495" s="85">
        <f>N496+N497+N498+N499+N500+N501</f>
        <v>0</v>
      </c>
      <c r="O495" s="85">
        <f>O496+O497+O498+O499+O500+O501</f>
        <v>0</v>
      </c>
    </row>
    <row r="496" spans="1:15" ht="108">
      <c r="A496" s="178"/>
      <c r="B496" s="178"/>
      <c r="C496" s="93" t="s">
        <v>617</v>
      </c>
      <c r="D496" s="94">
        <f t="shared" si="193"/>
        <v>0</v>
      </c>
      <c r="E496" s="94"/>
      <c r="F496" s="94"/>
      <c r="G496" s="94">
        <f t="shared" si="194"/>
        <v>0</v>
      </c>
      <c r="H496" s="94"/>
      <c r="I496" s="85"/>
      <c r="J496" s="85">
        <f t="shared" si="195"/>
        <v>0</v>
      </c>
      <c r="K496" s="85"/>
      <c r="L496" s="85"/>
      <c r="M496" s="85">
        <f t="shared" si="196"/>
        <v>0</v>
      </c>
      <c r="N496" s="85"/>
      <c r="O496" s="85"/>
    </row>
    <row r="497" spans="1:15" ht="126">
      <c r="A497" s="178"/>
      <c r="B497" s="178"/>
      <c r="C497" s="93" t="s">
        <v>618</v>
      </c>
      <c r="D497" s="94">
        <f t="shared" si="193"/>
        <v>0</v>
      </c>
      <c r="E497" s="94"/>
      <c r="F497" s="94"/>
      <c r="G497" s="94">
        <f t="shared" si="194"/>
        <v>0</v>
      </c>
      <c r="H497" s="94"/>
      <c r="I497" s="85"/>
      <c r="J497" s="85">
        <f t="shared" si="195"/>
        <v>0</v>
      </c>
      <c r="K497" s="85"/>
      <c r="L497" s="85"/>
      <c r="M497" s="85">
        <f t="shared" si="196"/>
        <v>0</v>
      </c>
      <c r="N497" s="85"/>
      <c r="O497" s="85"/>
    </row>
    <row r="498" spans="1:15" ht="108">
      <c r="A498" s="178"/>
      <c r="B498" s="178"/>
      <c r="C498" s="93" t="s">
        <v>619</v>
      </c>
      <c r="D498" s="94">
        <f t="shared" si="193"/>
        <v>0</v>
      </c>
      <c r="E498" s="94"/>
      <c r="F498" s="94"/>
      <c r="G498" s="94">
        <f t="shared" si="194"/>
        <v>0</v>
      </c>
      <c r="H498" s="94"/>
      <c r="I498" s="85"/>
      <c r="J498" s="85">
        <f t="shared" si="195"/>
        <v>0</v>
      </c>
      <c r="K498" s="85"/>
      <c r="L498" s="85"/>
      <c r="M498" s="85">
        <f t="shared" si="196"/>
        <v>0</v>
      </c>
      <c r="N498" s="85"/>
      <c r="O498" s="85"/>
    </row>
    <row r="499" spans="1:15" ht="126">
      <c r="A499" s="178"/>
      <c r="B499" s="178"/>
      <c r="C499" s="93" t="s">
        <v>620</v>
      </c>
      <c r="D499" s="94">
        <f t="shared" si="193"/>
        <v>0</v>
      </c>
      <c r="E499" s="94"/>
      <c r="F499" s="94"/>
      <c r="G499" s="94">
        <f t="shared" si="194"/>
        <v>0</v>
      </c>
      <c r="H499" s="94"/>
      <c r="I499" s="85"/>
      <c r="J499" s="85">
        <f t="shared" si="195"/>
        <v>0</v>
      </c>
      <c r="K499" s="85"/>
      <c r="L499" s="85"/>
      <c r="M499" s="85">
        <f t="shared" si="196"/>
        <v>0</v>
      </c>
      <c r="N499" s="85"/>
      <c r="O499" s="85"/>
    </row>
    <row r="500" spans="1:15" ht="108">
      <c r="A500" s="178"/>
      <c r="B500" s="178"/>
      <c r="C500" s="93" t="s">
        <v>621</v>
      </c>
      <c r="D500" s="94">
        <f t="shared" si="193"/>
        <v>0</v>
      </c>
      <c r="E500" s="94"/>
      <c r="F500" s="94"/>
      <c r="G500" s="94">
        <f t="shared" si="194"/>
        <v>0</v>
      </c>
      <c r="H500" s="94"/>
      <c r="I500" s="85"/>
      <c r="J500" s="85">
        <f t="shared" si="195"/>
        <v>0</v>
      </c>
      <c r="K500" s="85"/>
      <c r="L500" s="85"/>
      <c r="M500" s="85">
        <f t="shared" si="196"/>
        <v>0</v>
      </c>
      <c r="N500" s="85"/>
      <c r="O500" s="85"/>
    </row>
    <row r="501" spans="1:15" ht="126">
      <c r="A501" s="178"/>
      <c r="B501" s="178"/>
      <c r="C501" s="93" t="s">
        <v>622</v>
      </c>
      <c r="D501" s="94">
        <f t="shared" si="193"/>
        <v>0</v>
      </c>
      <c r="E501" s="94"/>
      <c r="F501" s="94"/>
      <c r="G501" s="94">
        <f t="shared" si="194"/>
        <v>0</v>
      </c>
      <c r="H501" s="94"/>
      <c r="I501" s="85"/>
      <c r="J501" s="85">
        <f t="shared" si="195"/>
        <v>0</v>
      </c>
      <c r="K501" s="85"/>
      <c r="L501" s="85"/>
      <c r="M501" s="85">
        <f t="shared" si="196"/>
        <v>0</v>
      </c>
      <c r="N501" s="85"/>
      <c r="O501" s="85"/>
    </row>
    <row r="502" spans="1:15" ht="180">
      <c r="A502" s="178"/>
      <c r="B502" s="178"/>
      <c r="C502" s="93" t="s">
        <v>623</v>
      </c>
      <c r="D502" s="94">
        <f t="shared" si="193"/>
        <v>0</v>
      </c>
      <c r="E502" s="94"/>
      <c r="F502" s="94"/>
      <c r="G502" s="94">
        <f t="shared" si="194"/>
        <v>0</v>
      </c>
      <c r="H502" s="94"/>
      <c r="I502" s="85"/>
      <c r="J502" s="85">
        <f t="shared" si="195"/>
        <v>0</v>
      </c>
      <c r="K502" s="85"/>
      <c r="L502" s="85"/>
      <c r="M502" s="85">
        <f t="shared" si="196"/>
        <v>0</v>
      </c>
      <c r="N502" s="85"/>
      <c r="O502" s="85"/>
    </row>
    <row r="503" spans="1:15" ht="18">
      <c r="A503" s="178"/>
      <c r="B503" s="178"/>
      <c r="C503" s="93" t="s">
        <v>624</v>
      </c>
      <c r="D503" s="94">
        <f t="shared" si="193"/>
        <v>0</v>
      </c>
      <c r="E503" s="94"/>
      <c r="F503" s="94"/>
      <c r="G503" s="94">
        <f t="shared" si="194"/>
        <v>0</v>
      </c>
      <c r="H503" s="94"/>
      <c r="I503" s="85"/>
      <c r="J503" s="85">
        <f t="shared" si="195"/>
        <v>0</v>
      </c>
      <c r="K503" s="85"/>
      <c r="L503" s="85"/>
      <c r="M503" s="85">
        <f t="shared" si="196"/>
        <v>0</v>
      </c>
      <c r="N503" s="85"/>
      <c r="O503" s="85"/>
    </row>
    <row r="504" spans="1:15" ht="18">
      <c r="A504" s="178"/>
      <c r="B504" s="178"/>
      <c r="C504" s="93" t="s">
        <v>625</v>
      </c>
      <c r="D504" s="94">
        <f t="shared" si="193"/>
        <v>2000</v>
      </c>
      <c r="E504" s="94"/>
      <c r="F504" s="94">
        <v>2000</v>
      </c>
      <c r="G504" s="94">
        <f t="shared" si="194"/>
        <v>2000</v>
      </c>
      <c r="H504" s="94"/>
      <c r="I504" s="85">
        <v>2000</v>
      </c>
      <c r="J504" s="85">
        <f t="shared" si="195"/>
        <v>2000</v>
      </c>
      <c r="K504" s="85"/>
      <c r="L504" s="85">
        <v>2000</v>
      </c>
      <c r="M504" s="85">
        <f t="shared" si="196"/>
        <v>2000</v>
      </c>
      <c r="N504" s="85"/>
      <c r="O504" s="85">
        <v>2000</v>
      </c>
    </row>
    <row r="505" spans="1:15" ht="12.75" customHeight="1">
      <c r="A505" s="178" t="s">
        <v>634</v>
      </c>
      <c r="B505" s="178" t="s">
        <v>283</v>
      </c>
      <c r="C505" s="93" t="s">
        <v>613</v>
      </c>
      <c r="D505" s="94">
        <f t="shared" si="193"/>
        <v>4000</v>
      </c>
      <c r="E505" s="94">
        <f>E506+E516+E517</f>
        <v>0</v>
      </c>
      <c r="F505" s="94">
        <f>F506+F516+F517</f>
        <v>4000</v>
      </c>
      <c r="G505" s="94">
        <f t="shared" si="194"/>
        <v>4000</v>
      </c>
      <c r="H505" s="94">
        <f>H506+H516+H517</f>
        <v>0</v>
      </c>
      <c r="I505" s="85">
        <f>I506+I516+I517</f>
        <v>4000</v>
      </c>
      <c r="J505" s="85">
        <f t="shared" si="195"/>
        <v>4000</v>
      </c>
      <c r="K505" s="85">
        <f>K506+K516+K517</f>
        <v>0</v>
      </c>
      <c r="L505" s="85">
        <f>L506+L516+L517</f>
        <v>4000</v>
      </c>
      <c r="M505" s="85">
        <f t="shared" si="196"/>
        <v>4000</v>
      </c>
      <c r="N505" s="85">
        <f>N506+N516+N517</f>
        <v>0</v>
      </c>
      <c r="O505" s="85">
        <f>O506+O516+O517</f>
        <v>4000</v>
      </c>
    </row>
    <row r="506" spans="1:15" ht="54">
      <c r="A506" s="178"/>
      <c r="B506" s="178"/>
      <c r="C506" s="93" t="s">
        <v>614</v>
      </c>
      <c r="D506" s="94">
        <f t="shared" si="193"/>
        <v>0</v>
      </c>
      <c r="E506" s="94">
        <f>E508+E515</f>
        <v>0</v>
      </c>
      <c r="F506" s="94">
        <f>F508+F515</f>
        <v>0</v>
      </c>
      <c r="G506" s="94">
        <f t="shared" si="194"/>
        <v>0</v>
      </c>
      <c r="H506" s="94">
        <f>H508+H515</f>
        <v>0</v>
      </c>
      <c r="I506" s="85">
        <f>I508+I515</f>
        <v>0</v>
      </c>
      <c r="J506" s="85">
        <f t="shared" si="195"/>
        <v>0</v>
      </c>
      <c r="K506" s="85">
        <f>K508+K515</f>
        <v>0</v>
      </c>
      <c r="L506" s="85">
        <f>L508+L515</f>
        <v>0</v>
      </c>
      <c r="M506" s="85">
        <f t="shared" si="196"/>
        <v>0</v>
      </c>
      <c r="N506" s="85">
        <f>N508+N515</f>
        <v>0</v>
      </c>
      <c r="O506" s="85">
        <f>O508+O515</f>
        <v>0</v>
      </c>
    </row>
    <row r="507" spans="1:15" ht="18">
      <c r="A507" s="178"/>
      <c r="B507" s="178"/>
      <c r="C507" s="93" t="s">
        <v>615</v>
      </c>
      <c r="D507" s="94"/>
      <c r="E507" s="94"/>
      <c r="F507" s="94"/>
      <c r="G507" s="94"/>
      <c r="H507" s="94"/>
      <c r="I507" s="85"/>
      <c r="J507" s="85"/>
      <c r="K507" s="85"/>
      <c r="L507" s="85"/>
      <c r="M507" s="85"/>
      <c r="N507" s="85"/>
      <c r="O507" s="85"/>
    </row>
    <row r="508" spans="1:15" ht="162">
      <c r="A508" s="178"/>
      <c r="B508" s="178"/>
      <c r="C508" s="93" t="s">
        <v>616</v>
      </c>
      <c r="D508" s="94">
        <f t="shared" ref="D508:D519" si="197">E508+F508</f>
        <v>0</v>
      </c>
      <c r="E508" s="94">
        <f>E509+E510+E511+E512+E513+E514</f>
        <v>0</v>
      </c>
      <c r="F508" s="94">
        <f>F509+F510+F511+F512+F513+F514</f>
        <v>0</v>
      </c>
      <c r="G508" s="94">
        <f t="shared" ref="G508:G519" si="198">H508+I508</f>
        <v>0</v>
      </c>
      <c r="H508" s="94">
        <f>H509+H510+H511+H512+H513+H514</f>
        <v>0</v>
      </c>
      <c r="I508" s="85">
        <f>I509+I510+I511+I512+I513+I514</f>
        <v>0</v>
      </c>
      <c r="J508" s="85">
        <f t="shared" ref="J508:J517" si="199">K508+L508</f>
        <v>0</v>
      </c>
      <c r="K508" s="85">
        <f>K509+K510+K511+K512+K513+K514</f>
        <v>0</v>
      </c>
      <c r="L508" s="85">
        <f>L509+L510+L511+L512+L513+L514</f>
        <v>0</v>
      </c>
      <c r="M508" s="85">
        <f t="shared" ref="M508:M517" si="200">N508+O508</f>
        <v>0</v>
      </c>
      <c r="N508" s="85">
        <f>N509+N510+N511+N512+N513+N514</f>
        <v>0</v>
      </c>
      <c r="O508" s="85">
        <f>O509+O510+O511+O512+O513+O514</f>
        <v>0</v>
      </c>
    </row>
    <row r="509" spans="1:15" ht="108">
      <c r="A509" s="178"/>
      <c r="B509" s="178"/>
      <c r="C509" s="93" t="s">
        <v>617</v>
      </c>
      <c r="D509" s="94">
        <f t="shared" si="197"/>
        <v>0</v>
      </c>
      <c r="E509" s="94"/>
      <c r="F509" s="94"/>
      <c r="G509" s="94">
        <f t="shared" si="198"/>
        <v>0</v>
      </c>
      <c r="H509" s="94"/>
      <c r="I509" s="85"/>
      <c r="J509" s="85">
        <f t="shared" si="199"/>
        <v>0</v>
      </c>
      <c r="K509" s="85"/>
      <c r="L509" s="85"/>
      <c r="M509" s="85">
        <f t="shared" si="200"/>
        <v>0</v>
      </c>
      <c r="N509" s="85"/>
      <c r="O509" s="85"/>
    </row>
    <row r="510" spans="1:15" ht="126">
      <c r="A510" s="178"/>
      <c r="B510" s="178"/>
      <c r="C510" s="93" t="s">
        <v>618</v>
      </c>
      <c r="D510" s="94">
        <f t="shared" si="197"/>
        <v>0</v>
      </c>
      <c r="E510" s="94"/>
      <c r="F510" s="94"/>
      <c r="G510" s="94">
        <f t="shared" si="198"/>
        <v>0</v>
      </c>
      <c r="H510" s="94"/>
      <c r="I510" s="85"/>
      <c r="J510" s="85">
        <f t="shared" si="199"/>
        <v>0</v>
      </c>
      <c r="K510" s="85"/>
      <c r="L510" s="85"/>
      <c r="M510" s="85">
        <f t="shared" si="200"/>
        <v>0</v>
      </c>
      <c r="N510" s="85"/>
      <c r="O510" s="85"/>
    </row>
    <row r="511" spans="1:15" ht="108">
      <c r="A511" s="178"/>
      <c r="B511" s="178"/>
      <c r="C511" s="93" t="s">
        <v>619</v>
      </c>
      <c r="D511" s="94">
        <f t="shared" si="197"/>
        <v>0</v>
      </c>
      <c r="E511" s="94"/>
      <c r="F511" s="94"/>
      <c r="G511" s="94">
        <f t="shared" si="198"/>
        <v>0</v>
      </c>
      <c r="H511" s="94"/>
      <c r="I511" s="85"/>
      <c r="J511" s="85">
        <f t="shared" si="199"/>
        <v>0</v>
      </c>
      <c r="K511" s="85"/>
      <c r="L511" s="85"/>
      <c r="M511" s="85">
        <f t="shared" si="200"/>
        <v>0</v>
      </c>
      <c r="N511" s="85"/>
      <c r="O511" s="85"/>
    </row>
    <row r="512" spans="1:15" ht="126">
      <c r="A512" s="178"/>
      <c r="B512" s="178"/>
      <c r="C512" s="93" t="s">
        <v>620</v>
      </c>
      <c r="D512" s="94">
        <f t="shared" si="197"/>
        <v>0</v>
      </c>
      <c r="E512" s="94"/>
      <c r="F512" s="94"/>
      <c r="G512" s="94">
        <f t="shared" si="198"/>
        <v>0</v>
      </c>
      <c r="H512" s="94"/>
      <c r="I512" s="85"/>
      <c r="J512" s="85">
        <f t="shared" si="199"/>
        <v>0</v>
      </c>
      <c r="K512" s="85"/>
      <c r="L512" s="85"/>
      <c r="M512" s="85">
        <f t="shared" si="200"/>
        <v>0</v>
      </c>
      <c r="N512" s="85"/>
      <c r="O512" s="85"/>
    </row>
    <row r="513" spans="1:15" ht="108">
      <c r="A513" s="178"/>
      <c r="B513" s="178"/>
      <c r="C513" s="93" t="s">
        <v>621</v>
      </c>
      <c r="D513" s="94">
        <f t="shared" si="197"/>
        <v>0</v>
      </c>
      <c r="E513" s="94"/>
      <c r="F513" s="94"/>
      <c r="G513" s="94">
        <f t="shared" si="198"/>
        <v>0</v>
      </c>
      <c r="H513" s="94"/>
      <c r="I513" s="85"/>
      <c r="J513" s="85">
        <f t="shared" si="199"/>
        <v>0</v>
      </c>
      <c r="K513" s="85"/>
      <c r="L513" s="85"/>
      <c r="M513" s="85">
        <f t="shared" si="200"/>
        <v>0</v>
      </c>
      <c r="N513" s="85"/>
      <c r="O513" s="85"/>
    </row>
    <row r="514" spans="1:15" ht="126">
      <c r="A514" s="178"/>
      <c r="B514" s="178"/>
      <c r="C514" s="93" t="s">
        <v>622</v>
      </c>
      <c r="D514" s="94">
        <f t="shared" si="197"/>
        <v>0</v>
      </c>
      <c r="E514" s="94"/>
      <c r="F514" s="94"/>
      <c r="G514" s="94">
        <f t="shared" si="198"/>
        <v>0</v>
      </c>
      <c r="H514" s="94"/>
      <c r="I514" s="85"/>
      <c r="J514" s="85">
        <f t="shared" si="199"/>
        <v>0</v>
      </c>
      <c r="K514" s="85"/>
      <c r="L514" s="85"/>
      <c r="M514" s="85">
        <f t="shared" si="200"/>
        <v>0</v>
      </c>
      <c r="N514" s="85"/>
      <c r="O514" s="85"/>
    </row>
    <row r="515" spans="1:15" ht="180">
      <c r="A515" s="178"/>
      <c r="B515" s="178"/>
      <c r="C515" s="93" t="s">
        <v>623</v>
      </c>
      <c r="D515" s="94">
        <f t="shared" si="197"/>
        <v>0</v>
      </c>
      <c r="E515" s="94"/>
      <c r="F515" s="94"/>
      <c r="G515" s="94">
        <f t="shared" si="198"/>
        <v>0</v>
      </c>
      <c r="H515" s="94"/>
      <c r="I515" s="85"/>
      <c r="J515" s="85">
        <f t="shared" si="199"/>
        <v>0</v>
      </c>
      <c r="K515" s="85"/>
      <c r="L515" s="85"/>
      <c r="M515" s="85">
        <f t="shared" si="200"/>
        <v>0</v>
      </c>
      <c r="N515" s="85"/>
      <c r="O515" s="85"/>
    </row>
    <row r="516" spans="1:15" ht="18">
      <c r="A516" s="178"/>
      <c r="B516" s="178"/>
      <c r="C516" s="93" t="s">
        <v>624</v>
      </c>
      <c r="D516" s="94">
        <f t="shared" si="197"/>
        <v>0</v>
      </c>
      <c r="E516" s="94"/>
      <c r="F516" s="94"/>
      <c r="G516" s="94">
        <f t="shared" si="198"/>
        <v>0</v>
      </c>
      <c r="H516" s="94"/>
      <c r="I516" s="85"/>
      <c r="J516" s="85">
        <f t="shared" si="199"/>
        <v>0</v>
      </c>
      <c r="K516" s="85"/>
      <c r="L516" s="85"/>
      <c r="M516" s="85">
        <f t="shared" si="200"/>
        <v>0</v>
      </c>
      <c r="N516" s="85"/>
      <c r="O516" s="85"/>
    </row>
    <row r="517" spans="1:15" ht="18">
      <c r="A517" s="178"/>
      <c r="B517" s="178"/>
      <c r="C517" s="93" t="s">
        <v>625</v>
      </c>
      <c r="D517" s="94">
        <f t="shared" si="197"/>
        <v>4000</v>
      </c>
      <c r="E517" s="94"/>
      <c r="F517" s="94">
        <v>4000</v>
      </c>
      <c r="G517" s="94">
        <f t="shared" si="198"/>
        <v>4000</v>
      </c>
      <c r="H517" s="94"/>
      <c r="I517" s="85">
        <v>4000</v>
      </c>
      <c r="J517" s="85">
        <f t="shared" si="199"/>
        <v>4000</v>
      </c>
      <c r="K517" s="85"/>
      <c r="L517" s="85">
        <v>4000</v>
      </c>
      <c r="M517" s="85">
        <f t="shared" si="200"/>
        <v>4000</v>
      </c>
      <c r="N517" s="85"/>
      <c r="O517" s="85">
        <v>4000</v>
      </c>
    </row>
    <row r="518" spans="1:15" ht="12.75" hidden="1" customHeight="1">
      <c r="A518" s="178" t="s">
        <v>635</v>
      </c>
      <c r="B518" s="178" t="s">
        <v>636</v>
      </c>
      <c r="C518" s="93" t="s">
        <v>613</v>
      </c>
      <c r="D518" s="94">
        <f t="shared" si="197"/>
        <v>0</v>
      </c>
      <c r="E518" s="94">
        <f>E519+E529+E530</f>
        <v>0</v>
      </c>
      <c r="F518" s="94">
        <f>F519+F529+F530</f>
        <v>0</v>
      </c>
      <c r="G518" s="94">
        <f t="shared" si="198"/>
        <v>0</v>
      </c>
      <c r="H518" s="94">
        <f>H519+H529+H530</f>
        <v>0</v>
      </c>
      <c r="I518" s="85">
        <f>I519+I529+I530</f>
        <v>0</v>
      </c>
      <c r="J518" s="87"/>
      <c r="K518" s="87"/>
      <c r="L518" s="87"/>
      <c r="M518" s="87"/>
      <c r="N518" s="87"/>
      <c r="O518" s="87"/>
    </row>
    <row r="519" spans="1:15" ht="54" hidden="1">
      <c r="A519" s="178"/>
      <c r="B519" s="178"/>
      <c r="C519" s="93" t="s">
        <v>614</v>
      </c>
      <c r="D519" s="94">
        <f t="shared" si="197"/>
        <v>0</v>
      </c>
      <c r="E519" s="94">
        <f>E521+E528</f>
        <v>0</v>
      </c>
      <c r="F519" s="94">
        <f>F521+F528</f>
        <v>0</v>
      </c>
      <c r="G519" s="94">
        <f t="shared" si="198"/>
        <v>0</v>
      </c>
      <c r="H519" s="94">
        <f>H521+H528</f>
        <v>0</v>
      </c>
      <c r="I519" s="85">
        <f>I521+I528</f>
        <v>0</v>
      </c>
      <c r="J519" s="87"/>
      <c r="K519" s="87"/>
      <c r="L519" s="87"/>
      <c r="M519" s="87"/>
      <c r="N519" s="87"/>
      <c r="O519" s="87"/>
    </row>
    <row r="520" spans="1:15" ht="18" hidden="1">
      <c r="A520" s="178"/>
      <c r="B520" s="178"/>
      <c r="C520" s="93" t="s">
        <v>615</v>
      </c>
      <c r="D520" s="94"/>
      <c r="E520" s="94"/>
      <c r="F520" s="94"/>
      <c r="G520" s="94"/>
      <c r="H520" s="94"/>
      <c r="I520" s="85"/>
      <c r="J520" s="87"/>
      <c r="K520" s="87"/>
      <c r="L520" s="87"/>
      <c r="M520" s="87"/>
      <c r="N520" s="87"/>
      <c r="O520" s="87"/>
    </row>
    <row r="521" spans="1:15" ht="162" hidden="1">
      <c r="A521" s="178"/>
      <c r="B521" s="178"/>
      <c r="C521" s="93" t="s">
        <v>616</v>
      </c>
      <c r="D521" s="94">
        <f t="shared" ref="D521:D532" si="201">E521+F521</f>
        <v>0</v>
      </c>
      <c r="E521" s="94">
        <f>E522+E523+E524+E525+E526+E527</f>
        <v>0</v>
      </c>
      <c r="F521" s="94">
        <f>F522+F523+F524+F525+F526+F527</f>
        <v>0</v>
      </c>
      <c r="G521" s="94">
        <f t="shared" ref="G521:G532" si="202">H521+I521</f>
        <v>0</v>
      </c>
      <c r="H521" s="94">
        <f>H522+H523+H524+H525+H526+H527</f>
        <v>0</v>
      </c>
      <c r="I521" s="85">
        <f>I522+I523+I524+I525+I526+I527</f>
        <v>0</v>
      </c>
      <c r="J521" s="87"/>
      <c r="K521" s="87"/>
      <c r="L521" s="87"/>
      <c r="M521" s="87"/>
      <c r="N521" s="87"/>
      <c r="O521" s="87"/>
    </row>
    <row r="522" spans="1:15" ht="108" hidden="1">
      <c r="A522" s="178"/>
      <c r="B522" s="178"/>
      <c r="C522" s="93" t="s">
        <v>617</v>
      </c>
      <c r="D522" s="94">
        <f t="shared" si="201"/>
        <v>0</v>
      </c>
      <c r="E522" s="94"/>
      <c r="F522" s="94"/>
      <c r="G522" s="94">
        <f t="shared" si="202"/>
        <v>0</v>
      </c>
      <c r="H522" s="94"/>
      <c r="I522" s="85"/>
      <c r="J522" s="87"/>
      <c r="K522" s="87"/>
      <c r="L522" s="87"/>
      <c r="M522" s="87"/>
      <c r="N522" s="87"/>
      <c r="O522" s="87"/>
    </row>
    <row r="523" spans="1:15" ht="126" hidden="1">
      <c r="A523" s="178"/>
      <c r="B523" s="178"/>
      <c r="C523" s="93" t="s">
        <v>618</v>
      </c>
      <c r="D523" s="94">
        <f t="shared" si="201"/>
        <v>0</v>
      </c>
      <c r="E523" s="94"/>
      <c r="F523" s="94"/>
      <c r="G523" s="94">
        <f t="shared" si="202"/>
        <v>0</v>
      </c>
      <c r="H523" s="94"/>
      <c r="I523" s="85"/>
      <c r="J523" s="87"/>
      <c r="K523" s="87"/>
      <c r="L523" s="87"/>
      <c r="M523" s="87"/>
      <c r="N523" s="87"/>
      <c r="O523" s="87"/>
    </row>
    <row r="524" spans="1:15" ht="108" hidden="1">
      <c r="A524" s="178"/>
      <c r="B524" s="178"/>
      <c r="C524" s="93" t="s">
        <v>619</v>
      </c>
      <c r="D524" s="94">
        <f t="shared" si="201"/>
        <v>0</v>
      </c>
      <c r="E524" s="94"/>
      <c r="F524" s="94"/>
      <c r="G524" s="94">
        <f t="shared" si="202"/>
        <v>0</v>
      </c>
      <c r="H524" s="94"/>
      <c r="I524" s="85"/>
      <c r="J524" s="87"/>
      <c r="K524" s="87"/>
      <c r="L524" s="87"/>
      <c r="M524" s="87"/>
      <c r="N524" s="87"/>
      <c r="O524" s="87"/>
    </row>
    <row r="525" spans="1:15" ht="126" hidden="1">
      <c r="A525" s="178"/>
      <c r="B525" s="178"/>
      <c r="C525" s="93" t="s">
        <v>620</v>
      </c>
      <c r="D525" s="94">
        <f t="shared" si="201"/>
        <v>0</v>
      </c>
      <c r="E525" s="94"/>
      <c r="F525" s="94"/>
      <c r="G525" s="94">
        <f t="shared" si="202"/>
        <v>0</v>
      </c>
      <c r="H525" s="94"/>
      <c r="I525" s="85"/>
      <c r="J525" s="87"/>
      <c r="K525" s="87"/>
      <c r="L525" s="87"/>
      <c r="M525" s="87"/>
      <c r="N525" s="87"/>
      <c r="O525" s="87"/>
    </row>
    <row r="526" spans="1:15" ht="108" hidden="1">
      <c r="A526" s="178"/>
      <c r="B526" s="178"/>
      <c r="C526" s="93" t="s">
        <v>621</v>
      </c>
      <c r="D526" s="94">
        <f t="shared" si="201"/>
        <v>0</v>
      </c>
      <c r="E526" s="94"/>
      <c r="F526" s="94"/>
      <c r="G526" s="94">
        <f t="shared" si="202"/>
        <v>0</v>
      </c>
      <c r="H526" s="94"/>
      <c r="I526" s="85"/>
      <c r="J526" s="87"/>
      <c r="K526" s="87"/>
      <c r="L526" s="87"/>
      <c r="M526" s="87"/>
      <c r="N526" s="87"/>
      <c r="O526" s="87"/>
    </row>
    <row r="527" spans="1:15" ht="126" hidden="1">
      <c r="A527" s="178"/>
      <c r="B527" s="178"/>
      <c r="C527" s="93" t="s">
        <v>622</v>
      </c>
      <c r="D527" s="94">
        <f t="shared" si="201"/>
        <v>0</v>
      </c>
      <c r="E527" s="94"/>
      <c r="F527" s="94"/>
      <c r="G527" s="94">
        <f t="shared" si="202"/>
        <v>0</v>
      </c>
      <c r="H527" s="94"/>
      <c r="I527" s="85"/>
      <c r="J527" s="87"/>
      <c r="K527" s="87"/>
      <c r="L527" s="87"/>
      <c r="M527" s="87"/>
      <c r="N527" s="87"/>
      <c r="O527" s="87"/>
    </row>
    <row r="528" spans="1:15" ht="180" hidden="1">
      <c r="A528" s="178"/>
      <c r="B528" s="178"/>
      <c r="C528" s="93" t="s">
        <v>623</v>
      </c>
      <c r="D528" s="94">
        <f t="shared" si="201"/>
        <v>0</v>
      </c>
      <c r="E528" s="94"/>
      <c r="F528" s="94"/>
      <c r="G528" s="94">
        <f t="shared" si="202"/>
        <v>0</v>
      </c>
      <c r="H528" s="94"/>
      <c r="I528" s="85"/>
      <c r="J528" s="87"/>
      <c r="K528" s="87"/>
      <c r="L528" s="87"/>
      <c r="M528" s="87"/>
      <c r="N528" s="87"/>
      <c r="O528" s="87"/>
    </row>
    <row r="529" spans="1:15" ht="18" hidden="1">
      <c r="A529" s="178"/>
      <c r="B529" s="178"/>
      <c r="C529" s="93" t="s">
        <v>624</v>
      </c>
      <c r="D529" s="94">
        <f t="shared" si="201"/>
        <v>0</v>
      </c>
      <c r="E529" s="94"/>
      <c r="F529" s="94"/>
      <c r="G529" s="94">
        <f t="shared" si="202"/>
        <v>0</v>
      </c>
      <c r="H529" s="94"/>
      <c r="I529" s="85"/>
      <c r="J529" s="87"/>
      <c r="K529" s="87"/>
      <c r="L529" s="87"/>
      <c r="M529" s="87"/>
      <c r="N529" s="87"/>
      <c r="O529" s="87"/>
    </row>
    <row r="530" spans="1:15" ht="18" hidden="1">
      <c r="A530" s="178"/>
      <c r="B530" s="178"/>
      <c r="C530" s="93" t="s">
        <v>625</v>
      </c>
      <c r="D530" s="94">
        <f t="shared" si="201"/>
        <v>0</v>
      </c>
      <c r="E530" s="94">
        <v>0</v>
      </c>
      <c r="F530" s="94">
        <v>0</v>
      </c>
      <c r="G530" s="94">
        <f t="shared" si="202"/>
        <v>0</v>
      </c>
      <c r="H530" s="94">
        <v>0</v>
      </c>
      <c r="I530" s="85">
        <v>0</v>
      </c>
      <c r="J530" s="87"/>
      <c r="K530" s="87"/>
      <c r="L530" s="87"/>
      <c r="M530" s="87"/>
      <c r="N530" s="87"/>
      <c r="O530" s="87"/>
    </row>
    <row r="531" spans="1:15" ht="12.75" customHeight="1">
      <c r="A531" s="179" t="s">
        <v>285</v>
      </c>
      <c r="B531" s="179" t="s">
        <v>137</v>
      </c>
      <c r="C531" s="95" t="s">
        <v>613</v>
      </c>
      <c r="D531" s="96">
        <f t="shared" si="201"/>
        <v>2037</v>
      </c>
      <c r="E531" s="96">
        <f>E532+E542+E543</f>
        <v>1000</v>
      </c>
      <c r="F531" s="96">
        <f>F532+F542+F543</f>
        <v>1037</v>
      </c>
      <c r="G531" s="96">
        <f t="shared" si="202"/>
        <v>2037</v>
      </c>
      <c r="H531" s="96">
        <f>H532+H542+H543</f>
        <v>1000</v>
      </c>
      <c r="I531" s="96">
        <f>I532+I542+I543</f>
        <v>1037</v>
      </c>
      <c r="J531" s="96">
        <f>K531+L531</f>
        <v>2037</v>
      </c>
      <c r="K531" s="96">
        <f>K532+K542+K543</f>
        <v>1000</v>
      </c>
      <c r="L531" s="96">
        <f>L532+L542+L543</f>
        <v>1037</v>
      </c>
      <c r="M531" s="96">
        <f>N531+O531</f>
        <v>2036.47</v>
      </c>
      <c r="N531" s="96">
        <f>N532+N542+N543</f>
        <v>1000</v>
      </c>
      <c r="O531" s="96">
        <f>O532+O542+O543</f>
        <v>1036.47</v>
      </c>
    </row>
    <row r="532" spans="1:15" ht="52.2">
      <c r="A532" s="179"/>
      <c r="B532" s="179"/>
      <c r="C532" s="95" t="s">
        <v>614</v>
      </c>
      <c r="D532" s="96">
        <f t="shared" si="201"/>
        <v>0</v>
      </c>
      <c r="E532" s="96">
        <f>E534+E541</f>
        <v>0</v>
      </c>
      <c r="F532" s="96">
        <f>F534+F541</f>
        <v>0</v>
      </c>
      <c r="G532" s="96">
        <f t="shared" si="202"/>
        <v>0</v>
      </c>
      <c r="H532" s="96">
        <f>H534+H541</f>
        <v>0</v>
      </c>
      <c r="I532" s="96">
        <f>I534+I541</f>
        <v>0</v>
      </c>
      <c r="J532" s="96">
        <f>K532+L532</f>
        <v>0</v>
      </c>
      <c r="K532" s="96">
        <f>K534+K541</f>
        <v>0</v>
      </c>
      <c r="L532" s="96">
        <f>L534+L541</f>
        <v>0</v>
      </c>
      <c r="M532" s="96">
        <f>N532+O532</f>
        <v>0</v>
      </c>
      <c r="N532" s="96">
        <f>N534+N541</f>
        <v>0</v>
      </c>
      <c r="O532" s="96">
        <f>O534+O541</f>
        <v>0</v>
      </c>
    </row>
    <row r="533" spans="1:15" ht="17.399999999999999">
      <c r="A533" s="179"/>
      <c r="B533" s="179"/>
      <c r="C533" s="95" t="s">
        <v>615</v>
      </c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21.8">
      <c r="A534" s="179"/>
      <c r="B534" s="179"/>
      <c r="C534" s="95" t="s">
        <v>616</v>
      </c>
      <c r="D534" s="96">
        <f t="shared" ref="D534:D545" si="203">E534+F534</f>
        <v>0</v>
      </c>
      <c r="E534" s="96">
        <f>E535+E536+E537+E538+E539+E540</f>
        <v>0</v>
      </c>
      <c r="F534" s="96">
        <f>F535+F536+F537+F538+F539+F540</f>
        <v>0</v>
      </c>
      <c r="G534" s="96">
        <f t="shared" ref="G534:G545" si="204">H534+I534</f>
        <v>0</v>
      </c>
      <c r="H534" s="96">
        <f>H535+H536+H537+H538+H539+H540</f>
        <v>0</v>
      </c>
      <c r="I534" s="96">
        <f>I535+I536+I537+I538+I539+I540</f>
        <v>0</v>
      </c>
      <c r="J534" s="96">
        <f t="shared" ref="J534:J543" si="205">K534+L534</f>
        <v>0</v>
      </c>
      <c r="K534" s="96">
        <f>K535+K536+K537+K538+K539+K540</f>
        <v>0</v>
      </c>
      <c r="L534" s="96">
        <f>L535+L536+L537+L538+L539+L540</f>
        <v>0</v>
      </c>
      <c r="M534" s="96">
        <f t="shared" ref="M534:M543" si="206">N534+O534</f>
        <v>0</v>
      </c>
      <c r="N534" s="96">
        <f>N535+N536+N537+N538+N539+N540</f>
        <v>0</v>
      </c>
      <c r="O534" s="96">
        <f>O535+O536+O537+O538+O539+O540</f>
        <v>0</v>
      </c>
    </row>
    <row r="535" spans="1:15" ht="87">
      <c r="A535" s="179"/>
      <c r="B535" s="179"/>
      <c r="C535" s="95" t="s">
        <v>617</v>
      </c>
      <c r="D535" s="96">
        <f t="shared" si="203"/>
        <v>0</v>
      </c>
      <c r="E535" s="96">
        <f t="shared" ref="E535:F543" si="207">E548+E574</f>
        <v>0</v>
      </c>
      <c r="F535" s="96">
        <f t="shared" si="207"/>
        <v>0</v>
      </c>
      <c r="G535" s="96">
        <f t="shared" si="204"/>
        <v>0</v>
      </c>
      <c r="H535" s="96">
        <f t="shared" ref="H535:I543" si="208">H548+H574</f>
        <v>0</v>
      </c>
      <c r="I535" s="96">
        <f t="shared" si="208"/>
        <v>0</v>
      </c>
      <c r="J535" s="96">
        <f t="shared" si="205"/>
        <v>0</v>
      </c>
      <c r="K535" s="96">
        <f t="shared" ref="K535:L543" si="209">K548+K574</f>
        <v>0</v>
      </c>
      <c r="L535" s="96">
        <f t="shared" si="209"/>
        <v>0</v>
      </c>
      <c r="M535" s="96">
        <f t="shared" si="206"/>
        <v>0</v>
      </c>
      <c r="N535" s="96">
        <f t="shared" ref="N535:O543" si="210">N548+N574</f>
        <v>0</v>
      </c>
      <c r="O535" s="96">
        <f t="shared" si="210"/>
        <v>0</v>
      </c>
    </row>
    <row r="536" spans="1:15" ht="121.8">
      <c r="A536" s="179"/>
      <c r="B536" s="179"/>
      <c r="C536" s="95" t="s">
        <v>618</v>
      </c>
      <c r="D536" s="96">
        <f t="shared" si="203"/>
        <v>0</v>
      </c>
      <c r="E536" s="96">
        <f t="shared" si="207"/>
        <v>0</v>
      </c>
      <c r="F536" s="96">
        <f t="shared" si="207"/>
        <v>0</v>
      </c>
      <c r="G536" s="96">
        <f t="shared" si="204"/>
        <v>0</v>
      </c>
      <c r="H536" s="96">
        <f t="shared" si="208"/>
        <v>0</v>
      </c>
      <c r="I536" s="96">
        <f t="shared" si="208"/>
        <v>0</v>
      </c>
      <c r="J536" s="96">
        <f t="shared" si="205"/>
        <v>0</v>
      </c>
      <c r="K536" s="96">
        <f t="shared" si="209"/>
        <v>0</v>
      </c>
      <c r="L536" s="96">
        <f t="shared" si="209"/>
        <v>0</v>
      </c>
      <c r="M536" s="96">
        <f t="shared" si="206"/>
        <v>0</v>
      </c>
      <c r="N536" s="96">
        <f t="shared" si="210"/>
        <v>0</v>
      </c>
      <c r="O536" s="96">
        <f t="shared" si="210"/>
        <v>0</v>
      </c>
    </row>
    <row r="537" spans="1:15" ht="87">
      <c r="A537" s="179"/>
      <c r="B537" s="179"/>
      <c r="C537" s="95" t="s">
        <v>619</v>
      </c>
      <c r="D537" s="96">
        <f t="shared" si="203"/>
        <v>0</v>
      </c>
      <c r="E537" s="96">
        <f t="shared" si="207"/>
        <v>0</v>
      </c>
      <c r="F537" s="96">
        <f t="shared" si="207"/>
        <v>0</v>
      </c>
      <c r="G537" s="96">
        <f t="shared" si="204"/>
        <v>0</v>
      </c>
      <c r="H537" s="96">
        <f t="shared" si="208"/>
        <v>0</v>
      </c>
      <c r="I537" s="96">
        <f t="shared" si="208"/>
        <v>0</v>
      </c>
      <c r="J537" s="96">
        <f t="shared" si="205"/>
        <v>0</v>
      </c>
      <c r="K537" s="96">
        <f t="shared" si="209"/>
        <v>0</v>
      </c>
      <c r="L537" s="96">
        <f t="shared" si="209"/>
        <v>0</v>
      </c>
      <c r="M537" s="96">
        <f t="shared" si="206"/>
        <v>0</v>
      </c>
      <c r="N537" s="96">
        <f t="shared" si="210"/>
        <v>0</v>
      </c>
      <c r="O537" s="96">
        <f t="shared" si="210"/>
        <v>0</v>
      </c>
    </row>
    <row r="538" spans="1:15" ht="121.8">
      <c r="A538" s="179"/>
      <c r="B538" s="179"/>
      <c r="C538" s="95" t="s">
        <v>620</v>
      </c>
      <c r="D538" s="96">
        <f t="shared" si="203"/>
        <v>0</v>
      </c>
      <c r="E538" s="96">
        <f t="shared" si="207"/>
        <v>0</v>
      </c>
      <c r="F538" s="96">
        <f t="shared" si="207"/>
        <v>0</v>
      </c>
      <c r="G538" s="96">
        <f t="shared" si="204"/>
        <v>0</v>
      </c>
      <c r="H538" s="96">
        <f t="shared" si="208"/>
        <v>0</v>
      </c>
      <c r="I538" s="96">
        <f t="shared" si="208"/>
        <v>0</v>
      </c>
      <c r="J538" s="96">
        <f t="shared" si="205"/>
        <v>0</v>
      </c>
      <c r="K538" s="96">
        <f t="shared" si="209"/>
        <v>0</v>
      </c>
      <c r="L538" s="96">
        <f t="shared" si="209"/>
        <v>0</v>
      </c>
      <c r="M538" s="96">
        <f t="shared" si="206"/>
        <v>0</v>
      </c>
      <c r="N538" s="96">
        <f t="shared" si="210"/>
        <v>0</v>
      </c>
      <c r="O538" s="96">
        <f t="shared" si="210"/>
        <v>0</v>
      </c>
    </row>
    <row r="539" spans="1:15" ht="104.4">
      <c r="A539" s="179"/>
      <c r="B539" s="179"/>
      <c r="C539" s="95" t="s">
        <v>621</v>
      </c>
      <c r="D539" s="96">
        <f t="shared" si="203"/>
        <v>0</v>
      </c>
      <c r="E539" s="96">
        <f t="shared" si="207"/>
        <v>0</v>
      </c>
      <c r="F539" s="96">
        <f t="shared" si="207"/>
        <v>0</v>
      </c>
      <c r="G539" s="96">
        <f t="shared" si="204"/>
        <v>0</v>
      </c>
      <c r="H539" s="96">
        <f t="shared" si="208"/>
        <v>0</v>
      </c>
      <c r="I539" s="96">
        <f t="shared" si="208"/>
        <v>0</v>
      </c>
      <c r="J539" s="96">
        <f t="shared" si="205"/>
        <v>0</v>
      </c>
      <c r="K539" s="96">
        <f t="shared" si="209"/>
        <v>0</v>
      </c>
      <c r="L539" s="96">
        <f t="shared" si="209"/>
        <v>0</v>
      </c>
      <c r="M539" s="96">
        <f t="shared" si="206"/>
        <v>0</v>
      </c>
      <c r="N539" s="96">
        <f t="shared" si="210"/>
        <v>0</v>
      </c>
      <c r="O539" s="96">
        <f t="shared" si="210"/>
        <v>0</v>
      </c>
    </row>
    <row r="540" spans="1:15" ht="121.8">
      <c r="A540" s="179"/>
      <c r="B540" s="179"/>
      <c r="C540" s="95" t="s">
        <v>622</v>
      </c>
      <c r="D540" s="96">
        <f t="shared" si="203"/>
        <v>0</v>
      </c>
      <c r="E540" s="96">
        <f t="shared" si="207"/>
        <v>0</v>
      </c>
      <c r="F540" s="96">
        <f t="shared" si="207"/>
        <v>0</v>
      </c>
      <c r="G540" s="96">
        <f t="shared" si="204"/>
        <v>0</v>
      </c>
      <c r="H540" s="96">
        <f t="shared" si="208"/>
        <v>0</v>
      </c>
      <c r="I540" s="96">
        <f t="shared" si="208"/>
        <v>0</v>
      </c>
      <c r="J540" s="96">
        <f t="shared" si="205"/>
        <v>0</v>
      </c>
      <c r="K540" s="96">
        <f t="shared" si="209"/>
        <v>0</v>
      </c>
      <c r="L540" s="96">
        <f t="shared" si="209"/>
        <v>0</v>
      </c>
      <c r="M540" s="96">
        <f t="shared" si="206"/>
        <v>0</v>
      </c>
      <c r="N540" s="96">
        <f t="shared" si="210"/>
        <v>0</v>
      </c>
      <c r="O540" s="96">
        <f t="shared" si="210"/>
        <v>0</v>
      </c>
    </row>
    <row r="541" spans="1:15" ht="174">
      <c r="A541" s="179"/>
      <c r="B541" s="179"/>
      <c r="C541" s="95" t="s">
        <v>623</v>
      </c>
      <c r="D541" s="96">
        <f t="shared" si="203"/>
        <v>0</v>
      </c>
      <c r="E541" s="96">
        <f t="shared" si="207"/>
        <v>0</v>
      </c>
      <c r="F541" s="96">
        <f t="shared" si="207"/>
        <v>0</v>
      </c>
      <c r="G541" s="96">
        <f t="shared" si="204"/>
        <v>0</v>
      </c>
      <c r="H541" s="96">
        <f t="shared" si="208"/>
        <v>0</v>
      </c>
      <c r="I541" s="96">
        <f t="shared" si="208"/>
        <v>0</v>
      </c>
      <c r="J541" s="96">
        <f t="shared" si="205"/>
        <v>0</v>
      </c>
      <c r="K541" s="96">
        <f t="shared" si="209"/>
        <v>0</v>
      </c>
      <c r="L541" s="96">
        <f t="shared" si="209"/>
        <v>0</v>
      </c>
      <c r="M541" s="96">
        <f t="shared" si="206"/>
        <v>0</v>
      </c>
      <c r="N541" s="96">
        <f t="shared" si="210"/>
        <v>0</v>
      </c>
      <c r="O541" s="96">
        <f t="shared" si="210"/>
        <v>0</v>
      </c>
    </row>
    <row r="542" spans="1:15" ht="17.399999999999999">
      <c r="A542" s="179"/>
      <c r="B542" s="179"/>
      <c r="C542" s="95" t="s">
        <v>624</v>
      </c>
      <c r="D542" s="96">
        <f t="shared" si="203"/>
        <v>0</v>
      </c>
      <c r="E542" s="96">
        <f t="shared" si="207"/>
        <v>0</v>
      </c>
      <c r="F542" s="96">
        <f t="shared" si="207"/>
        <v>0</v>
      </c>
      <c r="G542" s="96">
        <f t="shared" si="204"/>
        <v>0</v>
      </c>
      <c r="H542" s="96">
        <f t="shared" si="208"/>
        <v>0</v>
      </c>
      <c r="I542" s="96">
        <f t="shared" si="208"/>
        <v>0</v>
      </c>
      <c r="J542" s="96">
        <f t="shared" si="205"/>
        <v>0</v>
      </c>
      <c r="K542" s="96">
        <f t="shared" si="209"/>
        <v>0</v>
      </c>
      <c r="L542" s="96">
        <f t="shared" si="209"/>
        <v>0</v>
      </c>
      <c r="M542" s="96">
        <f t="shared" si="206"/>
        <v>0</v>
      </c>
      <c r="N542" s="96">
        <f t="shared" si="210"/>
        <v>0</v>
      </c>
      <c r="O542" s="96">
        <f t="shared" si="210"/>
        <v>0</v>
      </c>
    </row>
    <row r="543" spans="1:15" ht="17.399999999999999">
      <c r="A543" s="179"/>
      <c r="B543" s="179"/>
      <c r="C543" s="95" t="s">
        <v>625</v>
      </c>
      <c r="D543" s="96">
        <f t="shared" si="203"/>
        <v>2037</v>
      </c>
      <c r="E543" s="96">
        <f t="shared" si="207"/>
        <v>1000</v>
      </c>
      <c r="F543" s="96">
        <f t="shared" si="207"/>
        <v>1037</v>
      </c>
      <c r="G543" s="96">
        <f t="shared" si="204"/>
        <v>2037</v>
      </c>
      <c r="H543" s="96">
        <f t="shared" si="208"/>
        <v>1000</v>
      </c>
      <c r="I543" s="96">
        <f t="shared" si="208"/>
        <v>1037</v>
      </c>
      <c r="J543" s="96">
        <f t="shared" si="205"/>
        <v>2037</v>
      </c>
      <c r="K543" s="96">
        <f t="shared" si="209"/>
        <v>1000</v>
      </c>
      <c r="L543" s="96">
        <f t="shared" si="209"/>
        <v>1037</v>
      </c>
      <c r="M543" s="96">
        <f t="shared" si="206"/>
        <v>2036.47</v>
      </c>
      <c r="N543" s="96">
        <f t="shared" si="210"/>
        <v>1000</v>
      </c>
      <c r="O543" s="96">
        <f t="shared" si="210"/>
        <v>1036.47</v>
      </c>
    </row>
    <row r="544" spans="1:15" ht="12.75" hidden="1" customHeight="1">
      <c r="A544" s="178" t="s">
        <v>286</v>
      </c>
      <c r="B544" s="178" t="s">
        <v>178</v>
      </c>
      <c r="C544" s="93" t="s">
        <v>613</v>
      </c>
      <c r="D544" s="94">
        <f t="shared" si="203"/>
        <v>0</v>
      </c>
      <c r="E544" s="94">
        <f>E545+E555+E556</f>
        <v>0</v>
      </c>
      <c r="F544" s="94">
        <f>F545+F555+F556</f>
        <v>0</v>
      </c>
      <c r="G544" s="94">
        <f t="shared" si="204"/>
        <v>0</v>
      </c>
      <c r="H544" s="94">
        <f>H545+H555+H556</f>
        <v>0</v>
      </c>
      <c r="I544" s="94">
        <f>I545+I555+I556</f>
        <v>0</v>
      </c>
      <c r="J544" s="76"/>
      <c r="K544" s="76"/>
      <c r="L544" s="76"/>
      <c r="M544" s="76"/>
      <c r="N544" s="76"/>
      <c r="O544" s="76"/>
    </row>
    <row r="545" spans="1:15" ht="54" hidden="1">
      <c r="A545" s="178"/>
      <c r="B545" s="178"/>
      <c r="C545" s="93" t="s">
        <v>614</v>
      </c>
      <c r="D545" s="94">
        <f t="shared" si="203"/>
        <v>0</v>
      </c>
      <c r="E545" s="94">
        <f>E547+E554</f>
        <v>0</v>
      </c>
      <c r="F545" s="94">
        <f>F547+F554</f>
        <v>0</v>
      </c>
      <c r="G545" s="94">
        <f t="shared" si="204"/>
        <v>0</v>
      </c>
      <c r="H545" s="94">
        <f>H547+H554</f>
        <v>0</v>
      </c>
      <c r="I545" s="94">
        <f>I547+I554</f>
        <v>0</v>
      </c>
      <c r="J545" s="76"/>
      <c r="K545" s="76"/>
      <c r="L545" s="76"/>
      <c r="M545" s="76"/>
      <c r="N545" s="76"/>
      <c r="O545" s="76"/>
    </row>
    <row r="546" spans="1:15" ht="18" hidden="1">
      <c r="A546" s="178"/>
      <c r="B546" s="178"/>
      <c r="C546" s="93" t="s">
        <v>615</v>
      </c>
      <c r="D546" s="94"/>
      <c r="E546" s="94"/>
      <c r="F546" s="94"/>
      <c r="G546" s="94"/>
      <c r="H546" s="94"/>
      <c r="I546" s="94"/>
      <c r="J546" s="76"/>
      <c r="K546" s="76"/>
      <c r="L546" s="76"/>
      <c r="M546" s="76"/>
      <c r="N546" s="76"/>
      <c r="O546" s="76"/>
    </row>
    <row r="547" spans="1:15" ht="162" hidden="1">
      <c r="A547" s="178"/>
      <c r="B547" s="178"/>
      <c r="C547" s="93" t="s">
        <v>616</v>
      </c>
      <c r="D547" s="94">
        <f t="shared" ref="D547:D558" si="211">E547+F547</f>
        <v>0</v>
      </c>
      <c r="E547" s="94">
        <f>E548+E549+E550+E551+E552+E553</f>
        <v>0</v>
      </c>
      <c r="F547" s="94">
        <f>F548+F549+F550+F551+F552+F553</f>
        <v>0</v>
      </c>
      <c r="G547" s="94">
        <f t="shared" ref="G547:G558" si="212">H547+I547</f>
        <v>0</v>
      </c>
      <c r="H547" s="94">
        <f>H548+H549+H550+H551+H552+H553</f>
        <v>0</v>
      </c>
      <c r="I547" s="94">
        <f>I548+I549+I550+I551+I552+I553</f>
        <v>0</v>
      </c>
      <c r="J547" s="76"/>
      <c r="K547" s="76"/>
      <c r="L547" s="76"/>
      <c r="M547" s="76"/>
      <c r="N547" s="76"/>
      <c r="O547" s="76"/>
    </row>
    <row r="548" spans="1:15" ht="108" hidden="1">
      <c r="A548" s="178"/>
      <c r="B548" s="178"/>
      <c r="C548" s="93" t="s">
        <v>617</v>
      </c>
      <c r="D548" s="94">
        <f t="shared" si="211"/>
        <v>0</v>
      </c>
      <c r="E548" s="94">
        <f t="shared" ref="E548:F555" si="213">E561</f>
        <v>0</v>
      </c>
      <c r="F548" s="94">
        <f t="shared" si="213"/>
        <v>0</v>
      </c>
      <c r="G548" s="94">
        <f t="shared" si="212"/>
        <v>0</v>
      </c>
      <c r="H548" s="94">
        <f t="shared" ref="H548:I555" si="214">H561</f>
        <v>0</v>
      </c>
      <c r="I548" s="94">
        <f t="shared" si="214"/>
        <v>0</v>
      </c>
      <c r="J548" s="76"/>
      <c r="K548" s="76"/>
      <c r="L548" s="76"/>
      <c r="M548" s="76"/>
      <c r="N548" s="76"/>
      <c r="O548" s="76"/>
    </row>
    <row r="549" spans="1:15" ht="126" hidden="1">
      <c r="A549" s="178"/>
      <c r="B549" s="178"/>
      <c r="C549" s="93" t="s">
        <v>618</v>
      </c>
      <c r="D549" s="94">
        <f t="shared" si="211"/>
        <v>0</v>
      </c>
      <c r="E549" s="94">
        <f t="shared" si="213"/>
        <v>0</v>
      </c>
      <c r="F549" s="94">
        <f t="shared" si="213"/>
        <v>0</v>
      </c>
      <c r="G549" s="94">
        <f t="shared" si="212"/>
        <v>0</v>
      </c>
      <c r="H549" s="94">
        <f t="shared" si="214"/>
        <v>0</v>
      </c>
      <c r="I549" s="94">
        <f t="shared" si="214"/>
        <v>0</v>
      </c>
      <c r="J549" s="76"/>
      <c r="K549" s="76"/>
      <c r="L549" s="76"/>
      <c r="M549" s="76"/>
      <c r="N549" s="76"/>
      <c r="O549" s="76"/>
    </row>
    <row r="550" spans="1:15" ht="108" hidden="1">
      <c r="A550" s="178"/>
      <c r="B550" s="178"/>
      <c r="C550" s="93" t="s">
        <v>619</v>
      </c>
      <c r="D550" s="94">
        <f t="shared" si="211"/>
        <v>0</v>
      </c>
      <c r="E550" s="94">
        <f t="shared" si="213"/>
        <v>0</v>
      </c>
      <c r="F550" s="94">
        <f t="shared" si="213"/>
        <v>0</v>
      </c>
      <c r="G550" s="94">
        <f t="shared" si="212"/>
        <v>0</v>
      </c>
      <c r="H550" s="94">
        <f t="shared" si="214"/>
        <v>0</v>
      </c>
      <c r="I550" s="94">
        <f t="shared" si="214"/>
        <v>0</v>
      </c>
      <c r="J550" s="76"/>
      <c r="K550" s="76"/>
      <c r="L550" s="76"/>
      <c r="M550" s="76"/>
      <c r="N550" s="76"/>
      <c r="O550" s="76"/>
    </row>
    <row r="551" spans="1:15" ht="126" hidden="1">
      <c r="A551" s="178"/>
      <c r="B551" s="178"/>
      <c r="C551" s="93" t="s">
        <v>620</v>
      </c>
      <c r="D551" s="94">
        <f t="shared" si="211"/>
        <v>0</v>
      </c>
      <c r="E551" s="94">
        <f t="shared" si="213"/>
        <v>0</v>
      </c>
      <c r="F551" s="94">
        <f t="shared" si="213"/>
        <v>0</v>
      </c>
      <c r="G551" s="94">
        <f t="shared" si="212"/>
        <v>0</v>
      </c>
      <c r="H551" s="94">
        <f t="shared" si="214"/>
        <v>0</v>
      </c>
      <c r="I551" s="94">
        <f t="shared" si="214"/>
        <v>0</v>
      </c>
      <c r="J551" s="76"/>
      <c r="K551" s="76"/>
      <c r="L551" s="76"/>
      <c r="M551" s="76"/>
      <c r="N551" s="76"/>
      <c r="O551" s="76"/>
    </row>
    <row r="552" spans="1:15" ht="108" hidden="1">
      <c r="A552" s="178"/>
      <c r="B552" s="178"/>
      <c r="C552" s="93" t="s">
        <v>621</v>
      </c>
      <c r="D552" s="94">
        <f t="shared" si="211"/>
        <v>0</v>
      </c>
      <c r="E552" s="94">
        <f t="shared" si="213"/>
        <v>0</v>
      </c>
      <c r="F552" s="94">
        <f t="shared" si="213"/>
        <v>0</v>
      </c>
      <c r="G552" s="94">
        <f t="shared" si="212"/>
        <v>0</v>
      </c>
      <c r="H552" s="94">
        <f t="shared" si="214"/>
        <v>0</v>
      </c>
      <c r="I552" s="94">
        <f t="shared" si="214"/>
        <v>0</v>
      </c>
      <c r="J552" s="76"/>
      <c r="K552" s="76"/>
      <c r="L552" s="76"/>
      <c r="M552" s="76"/>
      <c r="N552" s="76"/>
      <c r="O552" s="76"/>
    </row>
    <row r="553" spans="1:15" ht="126" hidden="1">
      <c r="A553" s="178"/>
      <c r="B553" s="178"/>
      <c r="C553" s="93" t="s">
        <v>622</v>
      </c>
      <c r="D553" s="94">
        <f t="shared" si="211"/>
        <v>0</v>
      </c>
      <c r="E553" s="94">
        <f t="shared" si="213"/>
        <v>0</v>
      </c>
      <c r="F553" s="94">
        <f t="shared" si="213"/>
        <v>0</v>
      </c>
      <c r="G553" s="94">
        <f t="shared" si="212"/>
        <v>0</v>
      </c>
      <c r="H553" s="94">
        <f t="shared" si="214"/>
        <v>0</v>
      </c>
      <c r="I553" s="94">
        <f t="shared" si="214"/>
        <v>0</v>
      </c>
      <c r="J553" s="76"/>
      <c r="K553" s="76"/>
      <c r="L553" s="76"/>
      <c r="M553" s="76"/>
      <c r="N553" s="76"/>
      <c r="O553" s="76"/>
    </row>
    <row r="554" spans="1:15" ht="180" hidden="1">
      <c r="A554" s="178"/>
      <c r="B554" s="178"/>
      <c r="C554" s="93" t="s">
        <v>623</v>
      </c>
      <c r="D554" s="94">
        <f t="shared" si="211"/>
        <v>0</v>
      </c>
      <c r="E554" s="94">
        <f t="shared" si="213"/>
        <v>0</v>
      </c>
      <c r="F554" s="94">
        <f t="shared" si="213"/>
        <v>0</v>
      </c>
      <c r="G554" s="94">
        <f t="shared" si="212"/>
        <v>0</v>
      </c>
      <c r="H554" s="94">
        <f t="shared" si="214"/>
        <v>0</v>
      </c>
      <c r="I554" s="94">
        <f t="shared" si="214"/>
        <v>0</v>
      </c>
      <c r="J554" s="76"/>
      <c r="K554" s="76"/>
      <c r="L554" s="76"/>
      <c r="M554" s="76"/>
      <c r="N554" s="76"/>
      <c r="O554" s="76"/>
    </row>
    <row r="555" spans="1:15" ht="18" hidden="1">
      <c r="A555" s="178"/>
      <c r="B555" s="178"/>
      <c r="C555" s="93" t="s">
        <v>624</v>
      </c>
      <c r="D555" s="94">
        <f t="shared" si="211"/>
        <v>0</v>
      </c>
      <c r="E555" s="94">
        <f t="shared" si="213"/>
        <v>0</v>
      </c>
      <c r="F555" s="94">
        <f t="shared" si="213"/>
        <v>0</v>
      </c>
      <c r="G555" s="94">
        <f t="shared" si="212"/>
        <v>0</v>
      </c>
      <c r="H555" s="94">
        <f t="shared" si="214"/>
        <v>0</v>
      </c>
      <c r="I555" s="94">
        <f t="shared" si="214"/>
        <v>0</v>
      </c>
      <c r="J555" s="76"/>
      <c r="K555" s="76"/>
      <c r="L555" s="76"/>
      <c r="M555" s="76"/>
      <c r="N555" s="76"/>
      <c r="O555" s="76"/>
    </row>
    <row r="556" spans="1:15" ht="18" hidden="1">
      <c r="A556" s="178"/>
      <c r="B556" s="178"/>
      <c r="C556" s="93" t="s">
        <v>625</v>
      </c>
      <c r="D556" s="94">
        <f t="shared" si="211"/>
        <v>0</v>
      </c>
      <c r="E556" s="94">
        <f>E569</f>
        <v>0</v>
      </c>
      <c r="F556" s="94">
        <v>0</v>
      </c>
      <c r="G556" s="94">
        <f t="shared" si="212"/>
        <v>0</v>
      </c>
      <c r="H556" s="94">
        <f>H569</f>
        <v>0</v>
      </c>
      <c r="I556" s="94">
        <v>0</v>
      </c>
      <c r="J556" s="76"/>
      <c r="K556" s="76"/>
      <c r="L556" s="76"/>
      <c r="M556" s="76"/>
      <c r="N556" s="76"/>
      <c r="O556" s="76"/>
    </row>
    <row r="557" spans="1:15" ht="12.75" hidden="1" customHeight="1">
      <c r="A557" s="180" t="s">
        <v>287</v>
      </c>
      <c r="B557" s="180" t="s">
        <v>288</v>
      </c>
      <c r="C557" s="97" t="s">
        <v>613</v>
      </c>
      <c r="D557" s="94">
        <f t="shared" si="211"/>
        <v>0</v>
      </c>
      <c r="E557" s="94">
        <f>E558+E568+E569</f>
        <v>0</v>
      </c>
      <c r="F557" s="94">
        <f>F558+F568+F569</f>
        <v>0</v>
      </c>
      <c r="G557" s="94">
        <f t="shared" si="212"/>
        <v>0</v>
      </c>
      <c r="H557" s="94">
        <f>H558+H568+H569</f>
        <v>0</v>
      </c>
      <c r="I557" s="94">
        <f>I558+I568+I569</f>
        <v>0</v>
      </c>
      <c r="J557" s="76"/>
      <c r="K557" s="76"/>
      <c r="L557" s="76"/>
      <c r="M557" s="76"/>
      <c r="N557" s="76"/>
      <c r="O557" s="76"/>
    </row>
    <row r="558" spans="1:15" ht="54" hidden="1">
      <c r="A558" s="180"/>
      <c r="B558" s="180"/>
      <c r="C558" s="97" t="s">
        <v>614</v>
      </c>
      <c r="D558" s="94">
        <f t="shared" si="211"/>
        <v>0</v>
      </c>
      <c r="E558" s="94">
        <f>E560+E567</f>
        <v>0</v>
      </c>
      <c r="F558" s="94">
        <f>F560+F567</f>
        <v>0</v>
      </c>
      <c r="G558" s="94">
        <f t="shared" si="212"/>
        <v>0</v>
      </c>
      <c r="H558" s="94">
        <f>H560+H567</f>
        <v>0</v>
      </c>
      <c r="I558" s="94">
        <f>I560+I567</f>
        <v>0</v>
      </c>
      <c r="J558" s="76"/>
      <c r="K558" s="76"/>
      <c r="L558" s="76"/>
      <c r="M558" s="76"/>
      <c r="N558" s="76"/>
      <c r="O558" s="76"/>
    </row>
    <row r="559" spans="1:15" ht="18" hidden="1">
      <c r="A559" s="180"/>
      <c r="B559" s="180"/>
      <c r="C559" s="97" t="s">
        <v>615</v>
      </c>
      <c r="D559" s="94"/>
      <c r="E559" s="94"/>
      <c r="F559" s="94"/>
      <c r="G559" s="94"/>
      <c r="H559" s="94"/>
      <c r="I559" s="94"/>
      <c r="J559" s="76"/>
      <c r="K559" s="76"/>
      <c r="L559" s="76"/>
      <c r="M559" s="76"/>
      <c r="N559" s="76"/>
      <c r="O559" s="76"/>
    </row>
    <row r="560" spans="1:15" ht="126" hidden="1">
      <c r="A560" s="180"/>
      <c r="B560" s="180"/>
      <c r="C560" s="97" t="s">
        <v>616</v>
      </c>
      <c r="D560" s="94">
        <f t="shared" ref="D560:D571" si="215">E560+F560</f>
        <v>0</v>
      </c>
      <c r="E560" s="94">
        <f>E561+E562+E563+E564+E565+E566</f>
        <v>0</v>
      </c>
      <c r="F560" s="94">
        <f>F561+F562+F563+F564+F565+F566</f>
        <v>0</v>
      </c>
      <c r="G560" s="94">
        <f t="shared" ref="G560:G571" si="216">H560+I560</f>
        <v>0</v>
      </c>
      <c r="H560" s="94">
        <f>H561+H562+H563+H564+H565+H566</f>
        <v>0</v>
      </c>
      <c r="I560" s="94">
        <f>I561+I562+I563+I564+I565+I566</f>
        <v>0</v>
      </c>
      <c r="J560" s="76"/>
      <c r="K560" s="76"/>
      <c r="L560" s="76"/>
      <c r="M560" s="76"/>
      <c r="N560" s="76"/>
      <c r="O560" s="76"/>
    </row>
    <row r="561" spans="1:15" ht="90" hidden="1">
      <c r="A561" s="180"/>
      <c r="B561" s="180"/>
      <c r="C561" s="97" t="s">
        <v>617</v>
      </c>
      <c r="D561" s="94">
        <f t="shared" si="215"/>
        <v>0</v>
      </c>
      <c r="E561" s="94"/>
      <c r="F561" s="94"/>
      <c r="G561" s="94">
        <f t="shared" si="216"/>
        <v>0</v>
      </c>
      <c r="H561" s="94"/>
      <c r="I561" s="94"/>
      <c r="J561" s="76"/>
      <c r="K561" s="76"/>
      <c r="L561" s="76"/>
      <c r="M561" s="76"/>
      <c r="N561" s="76"/>
      <c r="O561" s="76"/>
    </row>
    <row r="562" spans="1:15" ht="126" hidden="1">
      <c r="A562" s="180"/>
      <c r="B562" s="180"/>
      <c r="C562" s="97" t="s">
        <v>618</v>
      </c>
      <c r="D562" s="94">
        <f t="shared" si="215"/>
        <v>0</v>
      </c>
      <c r="E562" s="94"/>
      <c r="F562" s="94"/>
      <c r="G562" s="94">
        <f t="shared" si="216"/>
        <v>0</v>
      </c>
      <c r="H562" s="94"/>
      <c r="I562" s="94"/>
      <c r="J562" s="76"/>
      <c r="K562" s="76"/>
      <c r="L562" s="76"/>
      <c r="M562" s="76"/>
      <c r="N562" s="76"/>
      <c r="O562" s="76"/>
    </row>
    <row r="563" spans="1:15" ht="90" hidden="1">
      <c r="A563" s="180"/>
      <c r="B563" s="180"/>
      <c r="C563" s="97" t="s">
        <v>619</v>
      </c>
      <c r="D563" s="94">
        <f t="shared" si="215"/>
        <v>0</v>
      </c>
      <c r="E563" s="94"/>
      <c r="F563" s="94"/>
      <c r="G563" s="94">
        <f t="shared" si="216"/>
        <v>0</v>
      </c>
      <c r="H563" s="94"/>
      <c r="I563" s="94"/>
      <c r="J563" s="76"/>
      <c r="K563" s="76"/>
      <c r="L563" s="76"/>
      <c r="M563" s="76"/>
      <c r="N563" s="76"/>
      <c r="O563" s="76"/>
    </row>
    <row r="564" spans="1:15" ht="126" hidden="1">
      <c r="A564" s="180"/>
      <c r="B564" s="180"/>
      <c r="C564" s="97" t="s">
        <v>620</v>
      </c>
      <c r="D564" s="94">
        <f t="shared" si="215"/>
        <v>0</v>
      </c>
      <c r="E564" s="94"/>
      <c r="F564" s="94"/>
      <c r="G564" s="94">
        <f t="shared" si="216"/>
        <v>0</v>
      </c>
      <c r="H564" s="94"/>
      <c r="I564" s="94"/>
      <c r="J564" s="76"/>
      <c r="K564" s="76"/>
      <c r="L564" s="76"/>
      <c r="M564" s="76"/>
      <c r="N564" s="76"/>
      <c r="O564" s="76"/>
    </row>
    <row r="565" spans="1:15" ht="108" hidden="1">
      <c r="A565" s="180"/>
      <c r="B565" s="180"/>
      <c r="C565" s="97" t="s">
        <v>621</v>
      </c>
      <c r="D565" s="94">
        <f t="shared" si="215"/>
        <v>0</v>
      </c>
      <c r="E565" s="94"/>
      <c r="F565" s="94"/>
      <c r="G565" s="94">
        <f t="shared" si="216"/>
        <v>0</v>
      </c>
      <c r="H565" s="94"/>
      <c r="I565" s="94"/>
      <c r="J565" s="76"/>
      <c r="K565" s="76"/>
      <c r="L565" s="76"/>
      <c r="M565" s="76"/>
      <c r="N565" s="76"/>
      <c r="O565" s="76"/>
    </row>
    <row r="566" spans="1:15" ht="126" hidden="1">
      <c r="A566" s="180"/>
      <c r="B566" s="180"/>
      <c r="C566" s="97" t="s">
        <v>622</v>
      </c>
      <c r="D566" s="94">
        <f t="shared" si="215"/>
        <v>0</v>
      </c>
      <c r="E566" s="94"/>
      <c r="F566" s="94"/>
      <c r="G566" s="94">
        <f t="shared" si="216"/>
        <v>0</v>
      </c>
      <c r="H566" s="94"/>
      <c r="I566" s="94"/>
      <c r="J566" s="76"/>
      <c r="K566" s="76"/>
      <c r="L566" s="76"/>
      <c r="M566" s="76"/>
      <c r="N566" s="76"/>
      <c r="O566" s="76"/>
    </row>
    <row r="567" spans="1:15" ht="180" hidden="1">
      <c r="A567" s="180"/>
      <c r="B567" s="180"/>
      <c r="C567" s="97" t="s">
        <v>623</v>
      </c>
      <c r="D567" s="94">
        <f t="shared" si="215"/>
        <v>0</v>
      </c>
      <c r="E567" s="94"/>
      <c r="F567" s="94"/>
      <c r="G567" s="94">
        <f t="shared" si="216"/>
        <v>0</v>
      </c>
      <c r="H567" s="94"/>
      <c r="I567" s="94"/>
      <c r="J567" s="76"/>
      <c r="K567" s="76"/>
      <c r="L567" s="76"/>
      <c r="M567" s="76"/>
      <c r="N567" s="76"/>
      <c r="O567" s="76"/>
    </row>
    <row r="568" spans="1:15" ht="18" hidden="1">
      <c r="A568" s="180"/>
      <c r="B568" s="180"/>
      <c r="C568" s="97" t="s">
        <v>624</v>
      </c>
      <c r="D568" s="94">
        <f t="shared" si="215"/>
        <v>0</v>
      </c>
      <c r="E568" s="94"/>
      <c r="F568" s="94"/>
      <c r="G568" s="94">
        <f t="shared" si="216"/>
        <v>0</v>
      </c>
      <c r="H568" s="94"/>
      <c r="I568" s="94"/>
      <c r="J568" s="76"/>
      <c r="K568" s="76"/>
      <c r="L568" s="76"/>
      <c r="M568" s="76"/>
      <c r="N568" s="76"/>
      <c r="O568" s="76"/>
    </row>
    <row r="569" spans="1:15" ht="18" hidden="1">
      <c r="A569" s="180"/>
      <c r="B569" s="180"/>
      <c r="C569" s="97" t="s">
        <v>625</v>
      </c>
      <c r="D569" s="94">
        <f t="shared" si="215"/>
        <v>0</v>
      </c>
      <c r="E569" s="94">
        <v>0</v>
      </c>
      <c r="F569" s="94">
        <v>0</v>
      </c>
      <c r="G569" s="94">
        <f t="shared" si="216"/>
        <v>0</v>
      </c>
      <c r="H569" s="94">
        <v>0</v>
      </c>
      <c r="I569" s="94">
        <v>0</v>
      </c>
      <c r="J569" s="76"/>
      <c r="K569" s="76"/>
      <c r="L569" s="76"/>
      <c r="M569" s="76"/>
      <c r="N569" s="76"/>
      <c r="O569" s="76"/>
    </row>
    <row r="570" spans="1:15" ht="12.75" customHeight="1">
      <c r="A570" s="178" t="s">
        <v>297</v>
      </c>
      <c r="B570" s="178" t="s">
        <v>637</v>
      </c>
      <c r="C570" s="93" t="s">
        <v>613</v>
      </c>
      <c r="D570" s="94">
        <f t="shared" si="215"/>
        <v>2037</v>
      </c>
      <c r="E570" s="94">
        <f>E571+E581+E582</f>
        <v>1000</v>
      </c>
      <c r="F570" s="94">
        <f>F571+F581+F582</f>
        <v>1037</v>
      </c>
      <c r="G570" s="94">
        <f t="shared" si="216"/>
        <v>2037</v>
      </c>
      <c r="H570" s="94">
        <f>H571+H581+H582</f>
        <v>1000</v>
      </c>
      <c r="I570" s="94">
        <f>I571+I581+I582</f>
        <v>1037</v>
      </c>
      <c r="J570" s="94">
        <f>K570+L570</f>
        <v>2037</v>
      </c>
      <c r="K570" s="94">
        <f>K571+K581+K582</f>
        <v>1000</v>
      </c>
      <c r="L570" s="94">
        <f>L571+L581+L582</f>
        <v>1037</v>
      </c>
      <c r="M570" s="94">
        <f>N570+O570</f>
        <v>2036.47</v>
      </c>
      <c r="N570" s="94">
        <f>N571+N581+N582</f>
        <v>1000</v>
      </c>
      <c r="O570" s="94">
        <f>O571+O581+O582</f>
        <v>1036.47</v>
      </c>
    </row>
    <row r="571" spans="1:15" ht="54">
      <c r="A571" s="178"/>
      <c r="B571" s="178"/>
      <c r="C571" s="93" t="s">
        <v>614</v>
      </c>
      <c r="D571" s="94">
        <f t="shared" si="215"/>
        <v>0</v>
      </c>
      <c r="E571" s="94">
        <f>E573+E580</f>
        <v>0</v>
      </c>
      <c r="F571" s="94">
        <f>F573+F580</f>
        <v>0</v>
      </c>
      <c r="G571" s="94">
        <f t="shared" si="216"/>
        <v>0</v>
      </c>
      <c r="H571" s="94">
        <f>H573+H580</f>
        <v>0</v>
      </c>
      <c r="I571" s="94">
        <f>I573+I580</f>
        <v>0</v>
      </c>
      <c r="J571" s="94">
        <f>K571+L571</f>
        <v>0</v>
      </c>
      <c r="K571" s="94">
        <f>K573+K580</f>
        <v>0</v>
      </c>
      <c r="L571" s="94">
        <f>L573+L580</f>
        <v>0</v>
      </c>
      <c r="M571" s="94">
        <f>N571+O571</f>
        <v>0</v>
      </c>
      <c r="N571" s="94">
        <f>N573+N580</f>
        <v>0</v>
      </c>
      <c r="O571" s="94">
        <f>O573+O580</f>
        <v>0</v>
      </c>
    </row>
    <row r="572" spans="1:15" ht="18">
      <c r="A572" s="178"/>
      <c r="B572" s="178"/>
      <c r="C572" s="93" t="s">
        <v>615</v>
      </c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</row>
    <row r="573" spans="1:15" ht="162">
      <c r="A573" s="178"/>
      <c r="B573" s="178"/>
      <c r="C573" s="93" t="s">
        <v>616</v>
      </c>
      <c r="D573" s="94">
        <f t="shared" ref="D573:D584" si="217">E573+F573</f>
        <v>0</v>
      </c>
      <c r="E573" s="94">
        <f>E574+E575+E576+E577+E578+E579</f>
        <v>0</v>
      </c>
      <c r="F573" s="94">
        <f>F574+F575+F576+F577+F578+F579</f>
        <v>0</v>
      </c>
      <c r="G573" s="94">
        <f t="shared" ref="G573:G584" si="218">H573+I573</f>
        <v>0</v>
      </c>
      <c r="H573" s="94">
        <f>H574+H575+H576+H577+H578+H579</f>
        <v>0</v>
      </c>
      <c r="I573" s="94">
        <f>I574+I575+I576+I577+I578+I579</f>
        <v>0</v>
      </c>
      <c r="J573" s="94">
        <f t="shared" ref="J573:J584" si="219">K573+L573</f>
        <v>0</v>
      </c>
      <c r="K573" s="94">
        <f>K574+K575+K576+K577+K578+K579</f>
        <v>0</v>
      </c>
      <c r="L573" s="94">
        <f>L574+L575+L576+L577+L578+L579</f>
        <v>0</v>
      </c>
      <c r="M573" s="94">
        <f t="shared" ref="M573:M584" si="220">N573+O573</f>
        <v>0</v>
      </c>
      <c r="N573" s="94">
        <f>N574+N575+N576+N577+N578+N579</f>
        <v>0</v>
      </c>
      <c r="O573" s="94">
        <f>O574+O575+O576+O577+O578+O579</f>
        <v>0</v>
      </c>
    </row>
    <row r="574" spans="1:15" ht="108">
      <c r="A574" s="178"/>
      <c r="B574" s="178"/>
      <c r="C574" s="93" t="s">
        <v>617</v>
      </c>
      <c r="D574" s="94">
        <f t="shared" si="217"/>
        <v>0</v>
      </c>
      <c r="E574" s="94">
        <f t="shared" ref="E574:F582" si="221">E587</f>
        <v>0</v>
      </c>
      <c r="F574" s="94">
        <f t="shared" si="221"/>
        <v>0</v>
      </c>
      <c r="G574" s="94">
        <f t="shared" si="218"/>
        <v>0</v>
      </c>
      <c r="H574" s="94">
        <f t="shared" ref="H574:I582" si="222">H587</f>
        <v>0</v>
      </c>
      <c r="I574" s="94">
        <f t="shared" si="222"/>
        <v>0</v>
      </c>
      <c r="J574" s="94">
        <f t="shared" si="219"/>
        <v>0</v>
      </c>
      <c r="K574" s="94">
        <f t="shared" ref="K574:L582" si="223">K587</f>
        <v>0</v>
      </c>
      <c r="L574" s="94">
        <f t="shared" si="223"/>
        <v>0</v>
      </c>
      <c r="M574" s="94">
        <f t="shared" si="220"/>
        <v>0</v>
      </c>
      <c r="N574" s="94">
        <f t="shared" ref="N574:O582" si="224">N587</f>
        <v>0</v>
      </c>
      <c r="O574" s="94">
        <f t="shared" si="224"/>
        <v>0</v>
      </c>
    </row>
    <row r="575" spans="1:15" ht="126">
      <c r="A575" s="178"/>
      <c r="B575" s="178"/>
      <c r="C575" s="93" t="s">
        <v>618</v>
      </c>
      <c r="D575" s="94">
        <f t="shared" si="217"/>
        <v>0</v>
      </c>
      <c r="E575" s="94">
        <f t="shared" si="221"/>
        <v>0</v>
      </c>
      <c r="F575" s="94">
        <f t="shared" si="221"/>
        <v>0</v>
      </c>
      <c r="G575" s="94">
        <f t="shared" si="218"/>
        <v>0</v>
      </c>
      <c r="H575" s="94">
        <f t="shared" si="222"/>
        <v>0</v>
      </c>
      <c r="I575" s="94">
        <f t="shared" si="222"/>
        <v>0</v>
      </c>
      <c r="J575" s="94">
        <f t="shared" si="219"/>
        <v>0</v>
      </c>
      <c r="K575" s="94">
        <f t="shared" si="223"/>
        <v>0</v>
      </c>
      <c r="L575" s="94">
        <f t="shared" si="223"/>
        <v>0</v>
      </c>
      <c r="M575" s="94">
        <f t="shared" si="220"/>
        <v>0</v>
      </c>
      <c r="N575" s="94">
        <f t="shared" si="224"/>
        <v>0</v>
      </c>
      <c r="O575" s="94">
        <f t="shared" si="224"/>
        <v>0</v>
      </c>
    </row>
    <row r="576" spans="1:15" ht="108">
      <c r="A576" s="178"/>
      <c r="B576" s="178"/>
      <c r="C576" s="93" t="s">
        <v>619</v>
      </c>
      <c r="D576" s="94">
        <f t="shared" si="217"/>
        <v>0</v>
      </c>
      <c r="E576" s="94">
        <f t="shared" si="221"/>
        <v>0</v>
      </c>
      <c r="F576" s="94">
        <f t="shared" si="221"/>
        <v>0</v>
      </c>
      <c r="G576" s="94">
        <f t="shared" si="218"/>
        <v>0</v>
      </c>
      <c r="H576" s="94">
        <f t="shared" si="222"/>
        <v>0</v>
      </c>
      <c r="I576" s="94">
        <f t="shared" si="222"/>
        <v>0</v>
      </c>
      <c r="J576" s="94">
        <f t="shared" si="219"/>
        <v>0</v>
      </c>
      <c r="K576" s="94">
        <f t="shared" si="223"/>
        <v>0</v>
      </c>
      <c r="L576" s="94">
        <f t="shared" si="223"/>
        <v>0</v>
      </c>
      <c r="M576" s="94">
        <f t="shared" si="220"/>
        <v>0</v>
      </c>
      <c r="N576" s="94">
        <f t="shared" si="224"/>
        <v>0</v>
      </c>
      <c r="O576" s="94">
        <f t="shared" si="224"/>
        <v>0</v>
      </c>
    </row>
    <row r="577" spans="1:15" ht="126">
      <c r="A577" s="178"/>
      <c r="B577" s="178"/>
      <c r="C577" s="93" t="s">
        <v>620</v>
      </c>
      <c r="D577" s="94">
        <f t="shared" si="217"/>
        <v>0</v>
      </c>
      <c r="E577" s="94">
        <f t="shared" si="221"/>
        <v>0</v>
      </c>
      <c r="F577" s="94">
        <f t="shared" si="221"/>
        <v>0</v>
      </c>
      <c r="G577" s="94">
        <f t="shared" si="218"/>
        <v>0</v>
      </c>
      <c r="H577" s="94">
        <f t="shared" si="222"/>
        <v>0</v>
      </c>
      <c r="I577" s="94">
        <f t="shared" si="222"/>
        <v>0</v>
      </c>
      <c r="J577" s="94">
        <f t="shared" si="219"/>
        <v>0</v>
      </c>
      <c r="K577" s="94">
        <f t="shared" si="223"/>
        <v>0</v>
      </c>
      <c r="L577" s="94">
        <f t="shared" si="223"/>
        <v>0</v>
      </c>
      <c r="M577" s="94">
        <f t="shared" si="220"/>
        <v>0</v>
      </c>
      <c r="N577" s="94">
        <f t="shared" si="224"/>
        <v>0</v>
      </c>
      <c r="O577" s="94">
        <f t="shared" si="224"/>
        <v>0</v>
      </c>
    </row>
    <row r="578" spans="1:15" ht="108">
      <c r="A578" s="178"/>
      <c r="B578" s="178"/>
      <c r="C578" s="93" t="s">
        <v>621</v>
      </c>
      <c r="D578" s="94">
        <f t="shared" si="217"/>
        <v>0</v>
      </c>
      <c r="E578" s="94">
        <f t="shared" si="221"/>
        <v>0</v>
      </c>
      <c r="F578" s="94">
        <f t="shared" si="221"/>
        <v>0</v>
      </c>
      <c r="G578" s="94">
        <f t="shared" si="218"/>
        <v>0</v>
      </c>
      <c r="H578" s="94">
        <f t="shared" si="222"/>
        <v>0</v>
      </c>
      <c r="I578" s="94">
        <f t="shared" si="222"/>
        <v>0</v>
      </c>
      <c r="J578" s="94">
        <f t="shared" si="219"/>
        <v>0</v>
      </c>
      <c r="K578" s="94">
        <f t="shared" si="223"/>
        <v>0</v>
      </c>
      <c r="L578" s="94">
        <f t="shared" si="223"/>
        <v>0</v>
      </c>
      <c r="M578" s="94">
        <f t="shared" si="220"/>
        <v>0</v>
      </c>
      <c r="N578" s="94">
        <f t="shared" si="224"/>
        <v>0</v>
      </c>
      <c r="O578" s="94">
        <f t="shared" si="224"/>
        <v>0</v>
      </c>
    </row>
    <row r="579" spans="1:15" ht="126">
      <c r="A579" s="178"/>
      <c r="B579" s="178"/>
      <c r="C579" s="93" t="s">
        <v>622</v>
      </c>
      <c r="D579" s="94">
        <f t="shared" si="217"/>
        <v>0</v>
      </c>
      <c r="E579" s="94">
        <f t="shared" si="221"/>
        <v>0</v>
      </c>
      <c r="F579" s="94">
        <f t="shared" si="221"/>
        <v>0</v>
      </c>
      <c r="G579" s="94">
        <f t="shared" si="218"/>
        <v>0</v>
      </c>
      <c r="H579" s="94">
        <f t="shared" si="222"/>
        <v>0</v>
      </c>
      <c r="I579" s="94">
        <f t="shared" si="222"/>
        <v>0</v>
      </c>
      <c r="J579" s="94">
        <f t="shared" si="219"/>
        <v>0</v>
      </c>
      <c r="K579" s="94">
        <f t="shared" si="223"/>
        <v>0</v>
      </c>
      <c r="L579" s="94">
        <f t="shared" si="223"/>
        <v>0</v>
      </c>
      <c r="M579" s="94">
        <f t="shared" si="220"/>
        <v>0</v>
      </c>
      <c r="N579" s="94">
        <f t="shared" si="224"/>
        <v>0</v>
      </c>
      <c r="O579" s="94">
        <f t="shared" si="224"/>
        <v>0</v>
      </c>
    </row>
    <row r="580" spans="1:15" ht="180">
      <c r="A580" s="178"/>
      <c r="B580" s="178"/>
      <c r="C580" s="93" t="s">
        <v>623</v>
      </c>
      <c r="D580" s="94">
        <f t="shared" si="217"/>
        <v>0</v>
      </c>
      <c r="E580" s="94">
        <f t="shared" si="221"/>
        <v>0</v>
      </c>
      <c r="F580" s="94">
        <f t="shared" si="221"/>
        <v>0</v>
      </c>
      <c r="G580" s="94">
        <f t="shared" si="218"/>
        <v>0</v>
      </c>
      <c r="H580" s="94">
        <f t="shared" si="222"/>
        <v>0</v>
      </c>
      <c r="I580" s="94">
        <f t="shared" si="222"/>
        <v>0</v>
      </c>
      <c r="J580" s="94">
        <f t="shared" si="219"/>
        <v>0</v>
      </c>
      <c r="K580" s="94">
        <f t="shared" si="223"/>
        <v>0</v>
      </c>
      <c r="L580" s="94">
        <f t="shared" si="223"/>
        <v>0</v>
      </c>
      <c r="M580" s="94">
        <f t="shared" si="220"/>
        <v>0</v>
      </c>
      <c r="N580" s="94">
        <f t="shared" si="224"/>
        <v>0</v>
      </c>
      <c r="O580" s="94">
        <f t="shared" si="224"/>
        <v>0</v>
      </c>
    </row>
    <row r="581" spans="1:15" ht="18">
      <c r="A581" s="178"/>
      <c r="B581" s="178"/>
      <c r="C581" s="93" t="s">
        <v>624</v>
      </c>
      <c r="D581" s="94">
        <f t="shared" si="217"/>
        <v>0</v>
      </c>
      <c r="E581" s="94">
        <f t="shared" si="221"/>
        <v>0</v>
      </c>
      <c r="F581" s="94">
        <f t="shared" si="221"/>
        <v>0</v>
      </c>
      <c r="G581" s="94">
        <f t="shared" si="218"/>
        <v>0</v>
      </c>
      <c r="H581" s="94">
        <f t="shared" si="222"/>
        <v>0</v>
      </c>
      <c r="I581" s="94">
        <f t="shared" si="222"/>
        <v>0</v>
      </c>
      <c r="J581" s="94">
        <f t="shared" si="219"/>
        <v>0</v>
      </c>
      <c r="K581" s="94">
        <f t="shared" si="223"/>
        <v>0</v>
      </c>
      <c r="L581" s="94">
        <f t="shared" si="223"/>
        <v>0</v>
      </c>
      <c r="M581" s="94">
        <f t="shared" si="220"/>
        <v>0</v>
      </c>
      <c r="N581" s="94">
        <f t="shared" si="224"/>
        <v>0</v>
      </c>
      <c r="O581" s="94">
        <f t="shared" si="224"/>
        <v>0</v>
      </c>
    </row>
    <row r="582" spans="1:15" ht="18">
      <c r="A582" s="178"/>
      <c r="B582" s="178"/>
      <c r="C582" s="93" t="s">
        <v>625</v>
      </c>
      <c r="D582" s="94">
        <f t="shared" si="217"/>
        <v>2037</v>
      </c>
      <c r="E582" s="94">
        <f t="shared" si="221"/>
        <v>1000</v>
      </c>
      <c r="F582" s="94">
        <f t="shared" si="221"/>
        <v>1037</v>
      </c>
      <c r="G582" s="94">
        <f t="shared" si="218"/>
        <v>2037</v>
      </c>
      <c r="H582" s="94">
        <f t="shared" si="222"/>
        <v>1000</v>
      </c>
      <c r="I582" s="94">
        <f t="shared" si="222"/>
        <v>1037</v>
      </c>
      <c r="J582" s="94">
        <f t="shared" si="219"/>
        <v>2037</v>
      </c>
      <c r="K582" s="94">
        <f t="shared" si="223"/>
        <v>1000</v>
      </c>
      <c r="L582" s="94">
        <f t="shared" si="223"/>
        <v>1037</v>
      </c>
      <c r="M582" s="94">
        <f t="shared" si="220"/>
        <v>2036.47</v>
      </c>
      <c r="N582" s="94">
        <f t="shared" si="224"/>
        <v>1000</v>
      </c>
      <c r="O582" s="94">
        <f t="shared" si="224"/>
        <v>1036.47</v>
      </c>
    </row>
    <row r="583" spans="1:15" ht="12.75" customHeight="1">
      <c r="A583" s="180" t="s">
        <v>302</v>
      </c>
      <c r="B583" s="180" t="s">
        <v>638</v>
      </c>
      <c r="C583" s="97" t="s">
        <v>613</v>
      </c>
      <c r="D583" s="89">
        <f t="shared" si="217"/>
        <v>2037</v>
      </c>
      <c r="E583" s="89">
        <f>E584+E594+E595</f>
        <v>1000</v>
      </c>
      <c r="F583" s="89">
        <f>F584+F594+F595</f>
        <v>1037</v>
      </c>
      <c r="G583" s="89">
        <f t="shared" si="218"/>
        <v>2037</v>
      </c>
      <c r="H583" s="89">
        <f>H584+H594+H595</f>
        <v>1000</v>
      </c>
      <c r="I583" s="89">
        <f>I584+I594+I595</f>
        <v>1037</v>
      </c>
      <c r="J583" s="89">
        <f t="shared" si="219"/>
        <v>2037</v>
      </c>
      <c r="K583" s="89">
        <f>K584+K594+K595</f>
        <v>1000</v>
      </c>
      <c r="L583" s="89">
        <f>L584+L594+L595</f>
        <v>1037</v>
      </c>
      <c r="M583" s="89">
        <f t="shared" si="220"/>
        <v>2036.47</v>
      </c>
      <c r="N583" s="89">
        <f>N584+N594+N595</f>
        <v>1000</v>
      </c>
      <c r="O583" s="89">
        <f>O584+O594+O595</f>
        <v>1036.47</v>
      </c>
    </row>
    <row r="584" spans="1:15" ht="54">
      <c r="A584" s="180"/>
      <c r="B584" s="180"/>
      <c r="C584" s="97" t="s">
        <v>614</v>
      </c>
      <c r="D584" s="89">
        <f t="shared" si="217"/>
        <v>0</v>
      </c>
      <c r="E584" s="89">
        <f>E586+E593</f>
        <v>0</v>
      </c>
      <c r="F584" s="89">
        <f>F586+F593</f>
        <v>0</v>
      </c>
      <c r="G584" s="89">
        <f t="shared" si="218"/>
        <v>0</v>
      </c>
      <c r="H584" s="89">
        <f>H586+H593</f>
        <v>0</v>
      </c>
      <c r="I584" s="89">
        <f>I586+I593</f>
        <v>0</v>
      </c>
      <c r="J584" s="89">
        <f t="shared" si="219"/>
        <v>0</v>
      </c>
      <c r="K584" s="89">
        <f>K586+K593</f>
        <v>0</v>
      </c>
      <c r="L584" s="89">
        <f>L586+L593</f>
        <v>0</v>
      </c>
      <c r="M584" s="89">
        <f t="shared" si="220"/>
        <v>0</v>
      </c>
      <c r="N584" s="89">
        <f>N586+N593</f>
        <v>0</v>
      </c>
      <c r="O584" s="89">
        <f>O586+O593</f>
        <v>0</v>
      </c>
    </row>
    <row r="585" spans="1:15" ht="18">
      <c r="A585" s="180"/>
      <c r="B585" s="180"/>
      <c r="C585" s="97" t="s">
        <v>615</v>
      </c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</row>
    <row r="586" spans="1:15" ht="126">
      <c r="A586" s="180"/>
      <c r="B586" s="180"/>
      <c r="C586" s="97" t="s">
        <v>616</v>
      </c>
      <c r="D586" s="89">
        <f t="shared" ref="D586:D595" si="225">E586+F586</f>
        <v>0</v>
      </c>
      <c r="E586" s="89">
        <f>E587+E588+E589+E590+E591+E592</f>
        <v>0</v>
      </c>
      <c r="F586" s="89">
        <f>F587+F588+F589+F590+F591+F592</f>
        <v>0</v>
      </c>
      <c r="G586" s="89">
        <f t="shared" ref="G586:G595" si="226">H586+I586</f>
        <v>0</v>
      </c>
      <c r="H586" s="89">
        <f>H587+H588+H589+H590+H591+H592</f>
        <v>0</v>
      </c>
      <c r="I586" s="89">
        <f>I587+I588+I589+I590+I591+I592</f>
        <v>0</v>
      </c>
      <c r="J586" s="89">
        <f t="shared" ref="J586:J595" si="227">K586+L586</f>
        <v>0</v>
      </c>
      <c r="K586" s="89">
        <f>K587+K588+K589+K590+K591+K592</f>
        <v>0</v>
      </c>
      <c r="L586" s="89">
        <f>L587+L588+L589+L590+L591+L592</f>
        <v>0</v>
      </c>
      <c r="M586" s="89">
        <f t="shared" ref="M586:M595" si="228">N586+O586</f>
        <v>0</v>
      </c>
      <c r="N586" s="89">
        <f>N587+N588+N589+N590+N591+N592</f>
        <v>0</v>
      </c>
      <c r="O586" s="89">
        <f>O587+O588+O589+O590+O591+O592</f>
        <v>0</v>
      </c>
    </row>
    <row r="587" spans="1:15" ht="90">
      <c r="A587" s="180"/>
      <c r="B587" s="180"/>
      <c r="C587" s="97" t="s">
        <v>617</v>
      </c>
      <c r="D587" s="89">
        <f t="shared" si="225"/>
        <v>0</v>
      </c>
      <c r="E587" s="89"/>
      <c r="F587" s="89"/>
      <c r="G587" s="89">
        <f t="shared" si="226"/>
        <v>0</v>
      </c>
      <c r="H587" s="89"/>
      <c r="I587" s="89"/>
      <c r="J587" s="89">
        <f t="shared" si="227"/>
        <v>0</v>
      </c>
      <c r="K587" s="89"/>
      <c r="L587" s="89"/>
      <c r="M587" s="89">
        <f t="shared" si="228"/>
        <v>0</v>
      </c>
      <c r="N587" s="89"/>
      <c r="O587" s="89"/>
    </row>
    <row r="588" spans="1:15" ht="126">
      <c r="A588" s="180"/>
      <c r="B588" s="180"/>
      <c r="C588" s="97" t="s">
        <v>618</v>
      </c>
      <c r="D588" s="89">
        <f t="shared" si="225"/>
        <v>0</v>
      </c>
      <c r="E588" s="89"/>
      <c r="F588" s="89"/>
      <c r="G588" s="89">
        <f t="shared" si="226"/>
        <v>0</v>
      </c>
      <c r="H588" s="89"/>
      <c r="I588" s="89"/>
      <c r="J588" s="89">
        <f t="shared" si="227"/>
        <v>0</v>
      </c>
      <c r="K588" s="89"/>
      <c r="L588" s="89"/>
      <c r="M588" s="89">
        <f t="shared" si="228"/>
        <v>0</v>
      </c>
      <c r="N588" s="89"/>
      <c r="O588" s="89"/>
    </row>
    <row r="589" spans="1:15" ht="90">
      <c r="A589" s="180"/>
      <c r="B589" s="180"/>
      <c r="C589" s="97" t="s">
        <v>619</v>
      </c>
      <c r="D589" s="89">
        <f t="shared" si="225"/>
        <v>0</v>
      </c>
      <c r="E589" s="89"/>
      <c r="F589" s="89"/>
      <c r="G589" s="89">
        <f t="shared" si="226"/>
        <v>0</v>
      </c>
      <c r="H589" s="89"/>
      <c r="I589" s="89"/>
      <c r="J589" s="89">
        <f t="shared" si="227"/>
        <v>0</v>
      </c>
      <c r="K589" s="89"/>
      <c r="L589" s="89"/>
      <c r="M589" s="89">
        <f t="shared" si="228"/>
        <v>0</v>
      </c>
      <c r="N589" s="89"/>
      <c r="O589" s="89"/>
    </row>
    <row r="590" spans="1:15" ht="126">
      <c r="A590" s="180"/>
      <c r="B590" s="180"/>
      <c r="C590" s="97" t="s">
        <v>620</v>
      </c>
      <c r="D590" s="89">
        <f t="shared" si="225"/>
        <v>0</v>
      </c>
      <c r="E590" s="89"/>
      <c r="F590" s="89"/>
      <c r="G590" s="89">
        <f t="shared" si="226"/>
        <v>0</v>
      </c>
      <c r="H590" s="89"/>
      <c r="I590" s="89"/>
      <c r="J590" s="89">
        <f t="shared" si="227"/>
        <v>0</v>
      </c>
      <c r="K590" s="89"/>
      <c r="L590" s="89"/>
      <c r="M590" s="89">
        <f t="shared" si="228"/>
        <v>0</v>
      </c>
      <c r="N590" s="89"/>
      <c r="O590" s="89"/>
    </row>
    <row r="591" spans="1:15" ht="108">
      <c r="A591" s="180"/>
      <c r="B591" s="180"/>
      <c r="C591" s="97" t="s">
        <v>621</v>
      </c>
      <c r="D591" s="89">
        <f t="shared" si="225"/>
        <v>0</v>
      </c>
      <c r="E591" s="89"/>
      <c r="F591" s="89"/>
      <c r="G591" s="89">
        <f t="shared" si="226"/>
        <v>0</v>
      </c>
      <c r="H591" s="89"/>
      <c r="I591" s="89"/>
      <c r="J591" s="89">
        <f t="shared" si="227"/>
        <v>0</v>
      </c>
      <c r="K591" s="89"/>
      <c r="L591" s="89"/>
      <c r="M591" s="89">
        <f t="shared" si="228"/>
        <v>0</v>
      </c>
      <c r="N591" s="89"/>
      <c r="O591" s="89"/>
    </row>
    <row r="592" spans="1:15" ht="126">
      <c r="A592" s="180"/>
      <c r="B592" s="180"/>
      <c r="C592" s="97" t="s">
        <v>622</v>
      </c>
      <c r="D592" s="89">
        <f t="shared" si="225"/>
        <v>0</v>
      </c>
      <c r="E592" s="89"/>
      <c r="F592" s="89"/>
      <c r="G592" s="89">
        <f t="shared" si="226"/>
        <v>0</v>
      </c>
      <c r="H592" s="89"/>
      <c r="I592" s="89"/>
      <c r="J592" s="89">
        <f t="shared" si="227"/>
        <v>0</v>
      </c>
      <c r="K592" s="89"/>
      <c r="L592" s="89"/>
      <c r="M592" s="89">
        <f t="shared" si="228"/>
        <v>0</v>
      </c>
      <c r="N592" s="89"/>
      <c r="O592" s="89"/>
    </row>
    <row r="593" spans="1:15" ht="180">
      <c r="A593" s="180"/>
      <c r="B593" s="180"/>
      <c r="C593" s="97" t="s">
        <v>623</v>
      </c>
      <c r="D593" s="89">
        <f t="shared" si="225"/>
        <v>0</v>
      </c>
      <c r="E593" s="89"/>
      <c r="F593" s="89"/>
      <c r="G593" s="89">
        <f t="shared" si="226"/>
        <v>0</v>
      </c>
      <c r="H593" s="89"/>
      <c r="I593" s="89"/>
      <c r="J593" s="89">
        <f t="shared" si="227"/>
        <v>0</v>
      </c>
      <c r="K593" s="89"/>
      <c r="L593" s="89"/>
      <c r="M593" s="89">
        <f t="shared" si="228"/>
        <v>0</v>
      </c>
      <c r="N593" s="89"/>
      <c r="O593" s="89"/>
    </row>
    <row r="594" spans="1:15" ht="18">
      <c r="A594" s="180"/>
      <c r="B594" s="180"/>
      <c r="C594" s="97" t="s">
        <v>624</v>
      </c>
      <c r="D594" s="89">
        <f t="shared" si="225"/>
        <v>0</v>
      </c>
      <c r="E594" s="89"/>
      <c r="F594" s="89"/>
      <c r="G594" s="89">
        <f t="shared" si="226"/>
        <v>0</v>
      </c>
      <c r="H594" s="89"/>
      <c r="I594" s="89"/>
      <c r="J594" s="89">
        <f t="shared" si="227"/>
        <v>0</v>
      </c>
      <c r="K594" s="89"/>
      <c r="L594" s="89"/>
      <c r="M594" s="89">
        <f t="shared" si="228"/>
        <v>0</v>
      </c>
      <c r="N594" s="89"/>
      <c r="O594" s="89"/>
    </row>
    <row r="595" spans="1:15" ht="18">
      <c r="A595" s="180"/>
      <c r="B595" s="180"/>
      <c r="C595" s="97" t="s">
        <v>625</v>
      </c>
      <c r="D595" s="89">
        <f t="shared" si="225"/>
        <v>2037</v>
      </c>
      <c r="E595" s="89">
        <v>1000</v>
      </c>
      <c r="F595" s="89">
        <v>1037</v>
      </c>
      <c r="G595" s="89">
        <f t="shared" si="226"/>
        <v>2037</v>
      </c>
      <c r="H595" s="89">
        <v>1000</v>
      </c>
      <c r="I595" s="89">
        <v>1037</v>
      </c>
      <c r="J595" s="89">
        <f t="shared" si="227"/>
        <v>2037</v>
      </c>
      <c r="K595" s="89">
        <v>1000</v>
      </c>
      <c r="L595" s="89">
        <v>1037</v>
      </c>
      <c r="M595" s="89">
        <f t="shared" si="228"/>
        <v>2036.47</v>
      </c>
      <c r="N595" s="89">
        <v>1000</v>
      </c>
      <c r="O595" s="89">
        <v>1036.47</v>
      </c>
    </row>
  </sheetData>
  <sheetProtection selectLockedCells="1" selectUnlockedCells="1"/>
  <mergeCells count="110">
    <mergeCell ref="A557:A569"/>
    <mergeCell ref="B557:B569"/>
    <mergeCell ref="A570:A582"/>
    <mergeCell ref="B570:B582"/>
    <mergeCell ref="A583:A595"/>
    <mergeCell ref="B583:B595"/>
    <mergeCell ref="A518:A530"/>
    <mergeCell ref="B518:B530"/>
    <mergeCell ref="A531:A543"/>
    <mergeCell ref="B531:B543"/>
    <mergeCell ref="A544:A556"/>
    <mergeCell ref="B544:B556"/>
    <mergeCell ref="A479:A491"/>
    <mergeCell ref="B479:B491"/>
    <mergeCell ref="A492:A504"/>
    <mergeCell ref="B492:B504"/>
    <mergeCell ref="A505:A517"/>
    <mergeCell ref="B505:B517"/>
    <mergeCell ref="A440:A452"/>
    <mergeCell ref="B440:B452"/>
    <mergeCell ref="A453:A465"/>
    <mergeCell ref="B453:B465"/>
    <mergeCell ref="A466:A478"/>
    <mergeCell ref="B466:B478"/>
    <mergeCell ref="A401:A413"/>
    <mergeCell ref="B401:B413"/>
    <mergeCell ref="A414:A426"/>
    <mergeCell ref="B414:B426"/>
    <mergeCell ref="A427:A439"/>
    <mergeCell ref="B427:B439"/>
    <mergeCell ref="A362:A374"/>
    <mergeCell ref="B362:B374"/>
    <mergeCell ref="A375:A387"/>
    <mergeCell ref="B375:B387"/>
    <mergeCell ref="A388:A400"/>
    <mergeCell ref="B388:B400"/>
    <mergeCell ref="A323:A335"/>
    <mergeCell ref="B323:B335"/>
    <mergeCell ref="A336:A348"/>
    <mergeCell ref="B336:B348"/>
    <mergeCell ref="A349:A361"/>
    <mergeCell ref="B349:B361"/>
    <mergeCell ref="A284:A296"/>
    <mergeCell ref="B284:B296"/>
    <mergeCell ref="A297:A309"/>
    <mergeCell ref="B297:B309"/>
    <mergeCell ref="A310:A322"/>
    <mergeCell ref="B310:B322"/>
    <mergeCell ref="A245:A257"/>
    <mergeCell ref="B245:B257"/>
    <mergeCell ref="A258:A270"/>
    <mergeCell ref="B258:B270"/>
    <mergeCell ref="A271:A283"/>
    <mergeCell ref="B271:B283"/>
    <mergeCell ref="A206:A218"/>
    <mergeCell ref="B206:B218"/>
    <mergeCell ref="A219:A231"/>
    <mergeCell ref="B219:B231"/>
    <mergeCell ref="A232:A244"/>
    <mergeCell ref="B232:B244"/>
    <mergeCell ref="A167:A179"/>
    <mergeCell ref="B167:B179"/>
    <mergeCell ref="A180:A192"/>
    <mergeCell ref="B180:B192"/>
    <mergeCell ref="A193:A205"/>
    <mergeCell ref="B193:B205"/>
    <mergeCell ref="A128:A140"/>
    <mergeCell ref="B128:B140"/>
    <mergeCell ref="A141:A153"/>
    <mergeCell ref="B141:B153"/>
    <mergeCell ref="A154:A166"/>
    <mergeCell ref="B154:B166"/>
    <mergeCell ref="A89:A101"/>
    <mergeCell ref="B89:B101"/>
    <mergeCell ref="A102:A114"/>
    <mergeCell ref="B102:B114"/>
    <mergeCell ref="A115:A127"/>
    <mergeCell ref="B115:B127"/>
    <mergeCell ref="A50:A62"/>
    <mergeCell ref="B50:B62"/>
    <mergeCell ref="A63:A75"/>
    <mergeCell ref="B63:B75"/>
    <mergeCell ref="A76:A88"/>
    <mergeCell ref="B76:B88"/>
    <mergeCell ref="A11:A23"/>
    <mergeCell ref="B11:B23"/>
    <mergeCell ref="A24:A36"/>
    <mergeCell ref="B24:B36"/>
    <mergeCell ref="A37:A49"/>
    <mergeCell ref="B37:B49"/>
    <mergeCell ref="J7:L7"/>
    <mergeCell ref="M7:O7"/>
    <mergeCell ref="D8:D9"/>
    <mergeCell ref="E8:F8"/>
    <mergeCell ref="G8:G9"/>
    <mergeCell ref="H8:I8"/>
    <mergeCell ref="J8:J9"/>
    <mergeCell ref="K8:L8"/>
    <mergeCell ref="M8:M9"/>
    <mergeCell ref="N8:O8"/>
    <mergeCell ref="N1:O1"/>
    <mergeCell ref="A2:O2"/>
    <mergeCell ref="A3:O3"/>
    <mergeCell ref="A4:O4"/>
    <mergeCell ref="A6:A9"/>
    <mergeCell ref="B6:B9"/>
    <mergeCell ref="C6:C9"/>
    <mergeCell ref="D6:O6"/>
    <mergeCell ref="D7:F7"/>
    <mergeCell ref="G7:I7"/>
  </mergeCells>
  <pageMargins left="0.25" right="0.25" top="0.75" bottom="0.75" header="0.51180555555555551" footer="0.51180555555555551"/>
  <pageSetup paperSize="9" scale="58" firstPageNumber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97"/>
  <sheetViews>
    <sheetView showGridLines="0" view="pageBreakPreview" zoomScale="60" zoomScaleNormal="80" workbookViewId="0">
      <selection activeCell="F91" sqref="F91"/>
    </sheetView>
  </sheetViews>
  <sheetFormatPr defaultRowHeight="10.199999999999999"/>
  <cols>
    <col min="1" max="1" width="2.5546875" style="123" customWidth="1"/>
    <col min="2" max="2" width="15.77734375" style="123" customWidth="1"/>
    <col min="3" max="3" width="28.6640625" style="123" customWidth="1"/>
    <col min="4" max="4" width="36.6640625" style="123" customWidth="1"/>
    <col min="5" max="5" width="14.33203125" style="123" customWidth="1"/>
    <col min="6" max="6" width="17.88671875" style="123" customWidth="1"/>
    <col min="7" max="7" width="7.21875" style="123" customWidth="1"/>
    <col min="8" max="16384" width="8.88671875" style="123"/>
  </cols>
  <sheetData>
    <row r="1" spans="2:6" ht="51" customHeight="1">
      <c r="B1" s="181" t="s">
        <v>639</v>
      </c>
      <c r="C1" s="181"/>
      <c r="D1" s="181"/>
      <c r="E1" s="181"/>
      <c r="F1" s="181"/>
    </row>
    <row r="2" spans="2:6" ht="26.4" customHeight="1">
      <c r="B2" s="181" t="str">
        <f>CHAR(34)&amp;$C$8&amp;CHAR(34)</f>
        <v>"Развитие культуры и туризма"</v>
      </c>
      <c r="C2" s="181"/>
      <c r="D2" s="181"/>
      <c r="E2" s="181"/>
      <c r="F2" s="181"/>
    </row>
    <row r="3" spans="2:6" ht="15.6" customHeight="1">
      <c r="B3" s="182" t="s">
        <v>640</v>
      </c>
      <c r="C3" s="182"/>
      <c r="D3" s="182"/>
      <c r="E3" s="182"/>
      <c r="F3" s="182"/>
    </row>
    <row r="4" spans="2:6" ht="13.2">
      <c r="B4" s="124"/>
      <c r="C4" s="124"/>
      <c r="D4" s="124"/>
      <c r="E4" s="124"/>
      <c r="F4" s="125" t="s">
        <v>641</v>
      </c>
    </row>
    <row r="5" spans="2:6" ht="18" customHeight="1">
      <c r="B5" s="183" t="s">
        <v>3</v>
      </c>
      <c r="C5" s="184" t="s">
        <v>642</v>
      </c>
      <c r="D5" s="184" t="s">
        <v>643</v>
      </c>
      <c r="E5" s="186" t="s">
        <v>644</v>
      </c>
      <c r="F5" s="186"/>
    </row>
    <row r="6" spans="2:6" ht="60.6" customHeight="1">
      <c r="B6" s="183"/>
      <c r="C6" s="184"/>
      <c r="D6" s="185"/>
      <c r="E6" s="127" t="s">
        <v>645</v>
      </c>
      <c r="F6" s="127" t="s">
        <v>646</v>
      </c>
    </row>
    <row r="7" spans="2:6" ht="25.8" customHeight="1">
      <c r="B7" s="126" t="s">
        <v>319</v>
      </c>
      <c r="C7" s="126" t="s">
        <v>320</v>
      </c>
      <c r="D7" s="128" t="s">
        <v>321</v>
      </c>
      <c r="E7" s="129" t="s">
        <v>322</v>
      </c>
      <c r="F7" s="129" t="s">
        <v>323</v>
      </c>
    </row>
    <row r="8" spans="2:6" ht="27.6" customHeight="1">
      <c r="B8" s="187" t="s">
        <v>193</v>
      </c>
      <c r="C8" s="187" t="s">
        <v>194</v>
      </c>
      <c r="D8" s="130" t="s">
        <v>647</v>
      </c>
      <c r="E8" s="122">
        <f>E13+E58+E70+E82+E110+E125+E137</f>
        <v>2766132.9345899993</v>
      </c>
      <c r="F8" s="122">
        <f>F13+F58+F70+F82+F110+F125+F137</f>
        <v>2720445.2908900003</v>
      </c>
    </row>
    <row r="9" spans="2:6" ht="62.4">
      <c r="B9" s="187"/>
      <c r="C9" s="187"/>
      <c r="D9" s="130" t="s">
        <v>648</v>
      </c>
      <c r="E9" s="122">
        <f>E14+E59+E71+E83+E111+E126+E138</f>
        <v>2757566.1889999998</v>
      </c>
      <c r="F9" s="122">
        <f>F14+F59+F71+F83+F111+F126+F138</f>
        <v>2712258.5342999999</v>
      </c>
    </row>
    <row r="10" spans="2:6" ht="18">
      <c r="B10" s="187"/>
      <c r="C10" s="187"/>
      <c r="D10" s="131" t="s">
        <v>649</v>
      </c>
      <c r="E10" s="122">
        <f>E15+E84+E139</f>
        <v>225591.30696000002</v>
      </c>
      <c r="F10" s="122">
        <f>F15+F84+F139</f>
        <v>224251.77155</v>
      </c>
    </row>
    <row r="11" spans="2:6" ht="18">
      <c r="B11" s="187"/>
      <c r="C11" s="187"/>
      <c r="D11" s="131" t="s">
        <v>650</v>
      </c>
      <c r="E11" s="122">
        <f>E16+E60+E72+E85+E112+E127+E140</f>
        <v>2528238.3930399995</v>
      </c>
      <c r="F11" s="122">
        <f>F16+F60+F72+F85+F112+F127+F140</f>
        <v>2484283.7627500002</v>
      </c>
    </row>
    <row r="12" spans="2:6" ht="18">
      <c r="B12" s="187"/>
      <c r="C12" s="187"/>
      <c r="D12" s="130" t="s">
        <v>651</v>
      </c>
      <c r="E12" s="122">
        <f>E17+E86</f>
        <v>8566.7455899999986</v>
      </c>
      <c r="F12" s="122">
        <f>F17+F86</f>
        <v>8186.75659</v>
      </c>
    </row>
    <row r="13" spans="2:6" ht="18">
      <c r="B13" s="187" t="s">
        <v>197</v>
      </c>
      <c r="C13" s="187" t="s">
        <v>12</v>
      </c>
      <c r="D13" s="130" t="s">
        <v>647</v>
      </c>
      <c r="E13" s="122">
        <f>E14+E17</f>
        <v>1468306.5799999996</v>
      </c>
      <c r="F13" s="122">
        <f>F14+F17</f>
        <v>1442300.0855200002</v>
      </c>
    </row>
    <row r="14" spans="2:6" ht="62.4">
      <c r="B14" s="187"/>
      <c r="C14" s="187"/>
      <c r="D14" s="130" t="s">
        <v>648</v>
      </c>
      <c r="E14" s="122">
        <f>E19+E34+E40+E43+E48+E52+E55</f>
        <v>1468187.6999999997</v>
      </c>
      <c r="F14" s="122">
        <f>F19+F34+F40+F43+F48+F52+F55</f>
        <v>1442181.2055200003</v>
      </c>
    </row>
    <row r="15" spans="2:6" ht="18">
      <c r="B15" s="187"/>
      <c r="C15" s="187"/>
      <c r="D15" s="131" t="s">
        <v>649</v>
      </c>
      <c r="E15" s="122">
        <f>E44+E49+E56</f>
        <v>88795</v>
      </c>
      <c r="F15" s="122">
        <f>F44+F49+F56</f>
        <v>87455.464600000007</v>
      </c>
    </row>
    <row r="16" spans="2:6" ht="18">
      <c r="B16" s="187"/>
      <c r="C16" s="187"/>
      <c r="D16" s="131" t="s">
        <v>650</v>
      </c>
      <c r="E16" s="122">
        <f>E20+E35+E41+E45+E50+E53+E57</f>
        <v>1379392.6999999997</v>
      </c>
      <c r="F16" s="122">
        <f>F20+F35+F41+F45+F50+F53+F57</f>
        <v>1354725.7409200002</v>
      </c>
    </row>
    <row r="17" spans="2:6" ht="18">
      <c r="B17" s="187"/>
      <c r="C17" s="187"/>
      <c r="D17" s="130" t="s">
        <v>651</v>
      </c>
      <c r="E17" s="122">
        <f>E46</f>
        <v>118.88</v>
      </c>
      <c r="F17" s="122">
        <f>F46</f>
        <v>118.88</v>
      </c>
    </row>
    <row r="18" spans="2:6" ht="18">
      <c r="B18" s="187" t="s">
        <v>200</v>
      </c>
      <c r="C18" s="187" t="s">
        <v>15</v>
      </c>
      <c r="D18" s="130" t="s">
        <v>647</v>
      </c>
      <c r="E18" s="122">
        <f t="shared" ref="E18:F20" si="0">E21+E24+E27+E30</f>
        <v>1236424.2999999998</v>
      </c>
      <c r="F18" s="122">
        <f t="shared" si="0"/>
        <v>1232956.4737500001</v>
      </c>
    </row>
    <row r="19" spans="2:6" ht="62.4">
      <c r="B19" s="187"/>
      <c r="C19" s="187"/>
      <c r="D19" s="130" t="s">
        <v>648</v>
      </c>
      <c r="E19" s="122">
        <f t="shared" si="0"/>
        <v>1236424.2999999998</v>
      </c>
      <c r="F19" s="122">
        <f t="shared" si="0"/>
        <v>1232956.4737500001</v>
      </c>
    </row>
    <row r="20" spans="2:6" ht="18">
      <c r="B20" s="187"/>
      <c r="C20" s="187"/>
      <c r="D20" s="131" t="s">
        <v>650</v>
      </c>
      <c r="E20" s="122">
        <f t="shared" si="0"/>
        <v>1236424.2999999998</v>
      </c>
      <c r="F20" s="122">
        <f t="shared" si="0"/>
        <v>1232956.4737500001</v>
      </c>
    </row>
    <row r="21" spans="2:6" ht="18">
      <c r="B21" s="188" t="s">
        <v>202</v>
      </c>
      <c r="C21" s="188" t="s">
        <v>203</v>
      </c>
      <c r="D21" s="130" t="s">
        <v>647</v>
      </c>
      <c r="E21" s="122">
        <f>E22</f>
        <v>158071.39199999999</v>
      </c>
      <c r="F21" s="122">
        <f>F22</f>
        <v>157704.48804</v>
      </c>
    </row>
    <row r="22" spans="2:6" ht="62.4">
      <c r="B22" s="188"/>
      <c r="C22" s="188"/>
      <c r="D22" s="130" t="s">
        <v>648</v>
      </c>
      <c r="E22" s="122">
        <f>E23</f>
        <v>158071.39199999999</v>
      </c>
      <c r="F22" s="122">
        <f>F23</f>
        <v>157704.48804</v>
      </c>
    </row>
    <row r="23" spans="2:6" ht="18">
      <c r="B23" s="188"/>
      <c r="C23" s="188"/>
      <c r="D23" s="131" t="s">
        <v>650</v>
      </c>
      <c r="E23" s="122">
        <v>158071.39199999999</v>
      </c>
      <c r="F23" s="122">
        <v>157704.48804</v>
      </c>
    </row>
    <row r="24" spans="2:6" ht="18">
      <c r="B24" s="188" t="s">
        <v>205</v>
      </c>
      <c r="C24" s="188" t="s">
        <v>206</v>
      </c>
      <c r="D24" s="130" t="s">
        <v>647</v>
      </c>
      <c r="E24" s="122">
        <f>E25</f>
        <v>194327.18599999999</v>
      </c>
      <c r="F24" s="122">
        <f>F25</f>
        <v>193898.88188999999</v>
      </c>
    </row>
    <row r="25" spans="2:6" ht="62.4">
      <c r="B25" s="188"/>
      <c r="C25" s="188"/>
      <c r="D25" s="130" t="s">
        <v>648</v>
      </c>
      <c r="E25" s="122">
        <f>E26</f>
        <v>194327.18599999999</v>
      </c>
      <c r="F25" s="122">
        <f>F26</f>
        <v>193898.88188999999</v>
      </c>
    </row>
    <row r="26" spans="2:6" ht="18">
      <c r="B26" s="188"/>
      <c r="C26" s="188"/>
      <c r="D26" s="131" t="s">
        <v>650</v>
      </c>
      <c r="E26" s="122">
        <v>194327.18599999999</v>
      </c>
      <c r="F26" s="122">
        <v>193898.88188999999</v>
      </c>
    </row>
    <row r="27" spans="2:6" ht="18">
      <c r="B27" s="188" t="s">
        <v>208</v>
      </c>
      <c r="C27" s="188" t="s">
        <v>209</v>
      </c>
      <c r="D27" s="130" t="s">
        <v>647</v>
      </c>
      <c r="E27" s="122">
        <f>E28</f>
        <v>846957.32200000004</v>
      </c>
      <c r="F27" s="122">
        <f>F28</f>
        <v>844398.66431999998</v>
      </c>
    </row>
    <row r="28" spans="2:6" ht="62.4">
      <c r="B28" s="188"/>
      <c r="C28" s="188"/>
      <c r="D28" s="130" t="s">
        <v>648</v>
      </c>
      <c r="E28" s="122">
        <f>E29</f>
        <v>846957.32200000004</v>
      </c>
      <c r="F28" s="122">
        <f>F29</f>
        <v>844398.66431999998</v>
      </c>
    </row>
    <row r="29" spans="2:6" ht="18">
      <c r="B29" s="188"/>
      <c r="C29" s="188"/>
      <c r="D29" s="131" t="s">
        <v>650</v>
      </c>
      <c r="E29" s="132">
        <v>846957.32200000004</v>
      </c>
      <c r="F29" s="132">
        <v>844398.66431999998</v>
      </c>
    </row>
    <row r="30" spans="2:6" ht="18">
      <c r="B30" s="188" t="s">
        <v>211</v>
      </c>
      <c r="C30" s="188" t="s">
        <v>572</v>
      </c>
      <c r="D30" s="130" t="s">
        <v>647</v>
      </c>
      <c r="E30" s="122">
        <f>E31</f>
        <v>37068.400000000001</v>
      </c>
      <c r="F30" s="122">
        <f>F31</f>
        <v>36954.4395</v>
      </c>
    </row>
    <row r="31" spans="2:6" ht="62.4">
      <c r="B31" s="188"/>
      <c r="C31" s="188"/>
      <c r="D31" s="130" t="s">
        <v>648</v>
      </c>
      <c r="E31" s="122">
        <f>E32</f>
        <v>37068.400000000001</v>
      </c>
      <c r="F31" s="122">
        <f>F32</f>
        <v>36954.4395</v>
      </c>
    </row>
    <row r="32" spans="2:6" ht="18">
      <c r="B32" s="188"/>
      <c r="C32" s="188"/>
      <c r="D32" s="131" t="s">
        <v>650</v>
      </c>
      <c r="E32" s="132">
        <v>37068.400000000001</v>
      </c>
      <c r="F32" s="132">
        <v>36954.4395</v>
      </c>
    </row>
    <row r="33" spans="2:6" ht="18">
      <c r="B33" s="187" t="s">
        <v>214</v>
      </c>
      <c r="C33" s="187" t="s">
        <v>24</v>
      </c>
      <c r="D33" s="130" t="s">
        <v>647</v>
      </c>
      <c r="E33" s="122">
        <f t="shared" ref="E33:F35" si="1">E36</f>
        <v>73897</v>
      </c>
      <c r="F33" s="122">
        <f t="shared" si="1"/>
        <v>72833</v>
      </c>
    </row>
    <row r="34" spans="2:6" ht="62.4">
      <c r="B34" s="187"/>
      <c r="C34" s="187"/>
      <c r="D34" s="130" t="s">
        <v>648</v>
      </c>
      <c r="E34" s="122">
        <f t="shared" si="1"/>
        <v>73897</v>
      </c>
      <c r="F34" s="122">
        <f t="shared" si="1"/>
        <v>72833</v>
      </c>
    </row>
    <row r="35" spans="2:6" ht="18">
      <c r="B35" s="187"/>
      <c r="C35" s="187"/>
      <c r="D35" s="131" t="s">
        <v>650</v>
      </c>
      <c r="E35" s="122">
        <f t="shared" si="1"/>
        <v>73897</v>
      </c>
      <c r="F35" s="122">
        <f t="shared" si="1"/>
        <v>72833</v>
      </c>
    </row>
    <row r="36" spans="2:6" ht="12.75" customHeight="1">
      <c r="B36" s="188" t="s">
        <v>217</v>
      </c>
      <c r="C36" s="188" t="s">
        <v>218</v>
      </c>
      <c r="D36" s="130" t="s">
        <v>647</v>
      </c>
      <c r="E36" s="122">
        <f>E37</f>
        <v>73897</v>
      </c>
      <c r="F36" s="122">
        <f>F37</f>
        <v>72833</v>
      </c>
    </row>
    <row r="37" spans="2:6" ht="62.4">
      <c r="B37" s="188"/>
      <c r="C37" s="188"/>
      <c r="D37" s="130" t="s">
        <v>648</v>
      </c>
      <c r="E37" s="122">
        <f>E38</f>
        <v>73897</v>
      </c>
      <c r="F37" s="122">
        <f>F38</f>
        <v>72833</v>
      </c>
    </row>
    <row r="38" spans="2:6" ht="18">
      <c r="B38" s="188"/>
      <c r="C38" s="188"/>
      <c r="D38" s="131" t="s">
        <v>650</v>
      </c>
      <c r="E38" s="122">
        <v>73897</v>
      </c>
      <c r="F38" s="122">
        <v>72833</v>
      </c>
    </row>
    <row r="39" spans="2:6" ht="18">
      <c r="B39" s="188" t="s">
        <v>371</v>
      </c>
      <c r="C39" s="188" t="s">
        <v>31</v>
      </c>
      <c r="D39" s="130" t="s">
        <v>647</v>
      </c>
      <c r="E39" s="122">
        <f>E40</f>
        <v>38466</v>
      </c>
      <c r="F39" s="122">
        <f>F40</f>
        <v>30623.160690000001</v>
      </c>
    </row>
    <row r="40" spans="2:6" ht="62.4">
      <c r="B40" s="188"/>
      <c r="C40" s="188"/>
      <c r="D40" s="130" t="s">
        <v>648</v>
      </c>
      <c r="E40" s="122">
        <f>E41</f>
        <v>38466</v>
      </c>
      <c r="F40" s="122">
        <f>F41</f>
        <v>30623.160690000001</v>
      </c>
    </row>
    <row r="41" spans="2:6" ht="18">
      <c r="B41" s="188"/>
      <c r="C41" s="188"/>
      <c r="D41" s="131" t="s">
        <v>650</v>
      </c>
      <c r="E41" s="132">
        <v>38466</v>
      </c>
      <c r="F41" s="132">
        <v>30623.160690000001</v>
      </c>
    </row>
    <row r="42" spans="2:6" ht="18">
      <c r="B42" s="188" t="s">
        <v>374</v>
      </c>
      <c r="C42" s="188" t="s">
        <v>37</v>
      </c>
      <c r="D42" s="130" t="s">
        <v>647</v>
      </c>
      <c r="E42" s="122">
        <f>E43+E46</f>
        <v>47717.279999999999</v>
      </c>
      <c r="F42" s="122">
        <f>F43+F46</f>
        <v>44928.255679999995</v>
      </c>
    </row>
    <row r="43" spans="2:6" ht="62.4">
      <c r="B43" s="188"/>
      <c r="C43" s="188"/>
      <c r="D43" s="130" t="s">
        <v>648</v>
      </c>
      <c r="E43" s="122">
        <f>E44+E45</f>
        <v>47598.400000000001</v>
      </c>
      <c r="F43" s="122">
        <f>F44+F45</f>
        <v>44809.375679999997</v>
      </c>
    </row>
    <row r="44" spans="2:6" ht="18">
      <c r="B44" s="188"/>
      <c r="C44" s="188"/>
      <c r="D44" s="131" t="s">
        <v>649</v>
      </c>
      <c r="E44" s="122">
        <v>30545</v>
      </c>
      <c r="F44" s="122">
        <v>29205.464599999999</v>
      </c>
    </row>
    <row r="45" spans="2:6" ht="18">
      <c r="B45" s="188"/>
      <c r="C45" s="188"/>
      <c r="D45" s="131" t="s">
        <v>650</v>
      </c>
      <c r="E45" s="122">
        <v>17053.400000000001</v>
      </c>
      <c r="F45" s="122">
        <v>15603.91108</v>
      </c>
    </row>
    <row r="46" spans="2:6" ht="18">
      <c r="B46" s="188"/>
      <c r="C46" s="188"/>
      <c r="D46" s="130" t="s">
        <v>651</v>
      </c>
      <c r="E46" s="122">
        <f>106.28+3.6+9</f>
        <v>118.88</v>
      </c>
      <c r="F46" s="122">
        <f>106.28+3.6+9</f>
        <v>118.88</v>
      </c>
    </row>
    <row r="47" spans="2:6" ht="18">
      <c r="B47" s="188" t="s">
        <v>389</v>
      </c>
      <c r="C47" s="188" t="s">
        <v>225</v>
      </c>
      <c r="D47" s="130" t="s">
        <v>647</v>
      </c>
      <c r="E47" s="122">
        <f>E48</f>
        <v>67000</v>
      </c>
      <c r="F47" s="122">
        <f>F48</f>
        <v>58112.3</v>
      </c>
    </row>
    <row r="48" spans="2:6" ht="62.4">
      <c r="B48" s="188"/>
      <c r="C48" s="188"/>
      <c r="D48" s="130" t="s">
        <v>648</v>
      </c>
      <c r="E48" s="122">
        <f>E50+E49</f>
        <v>67000</v>
      </c>
      <c r="F48" s="122">
        <f>F50+F49</f>
        <v>58112.3</v>
      </c>
    </row>
    <row r="49" spans="2:6" ht="18">
      <c r="B49" s="188"/>
      <c r="C49" s="188"/>
      <c r="D49" s="131" t="s">
        <v>649</v>
      </c>
      <c r="E49" s="122">
        <v>56950</v>
      </c>
      <c r="F49" s="122">
        <v>56950</v>
      </c>
    </row>
    <row r="50" spans="2:6" ht="18">
      <c r="B50" s="188"/>
      <c r="C50" s="188"/>
      <c r="D50" s="131" t="s">
        <v>650</v>
      </c>
      <c r="E50" s="122">
        <v>10050</v>
      </c>
      <c r="F50" s="122">
        <v>1162.3</v>
      </c>
    </row>
    <row r="51" spans="2:6" ht="18">
      <c r="B51" s="188" t="s">
        <v>392</v>
      </c>
      <c r="C51" s="188" t="s">
        <v>228</v>
      </c>
      <c r="D51" s="130" t="s">
        <v>647</v>
      </c>
      <c r="E51" s="122">
        <f>E52</f>
        <v>3400</v>
      </c>
      <c r="F51" s="122">
        <f>F52</f>
        <v>1444.8953999999999</v>
      </c>
    </row>
    <row r="52" spans="2:6" ht="62.4">
      <c r="B52" s="188"/>
      <c r="C52" s="188"/>
      <c r="D52" s="130" t="s">
        <v>648</v>
      </c>
      <c r="E52" s="122">
        <f>E53</f>
        <v>3400</v>
      </c>
      <c r="F52" s="122">
        <f>F53</f>
        <v>1444.8953999999999</v>
      </c>
    </row>
    <row r="53" spans="2:6" ht="18">
      <c r="B53" s="188"/>
      <c r="C53" s="188"/>
      <c r="D53" s="131" t="s">
        <v>650</v>
      </c>
      <c r="E53" s="122">
        <v>3400</v>
      </c>
      <c r="F53" s="122">
        <v>1444.8953999999999</v>
      </c>
    </row>
    <row r="54" spans="2:6" ht="18">
      <c r="B54" s="188" t="s">
        <v>399</v>
      </c>
      <c r="C54" s="188" t="s">
        <v>231</v>
      </c>
      <c r="D54" s="130" t="s">
        <v>647</v>
      </c>
      <c r="E54" s="122">
        <f>E55</f>
        <v>1402</v>
      </c>
      <c r="F54" s="122">
        <f>F55</f>
        <v>1402</v>
      </c>
    </row>
    <row r="55" spans="2:6" ht="62.4">
      <c r="B55" s="188"/>
      <c r="C55" s="188"/>
      <c r="D55" s="130" t="s">
        <v>648</v>
      </c>
      <c r="E55" s="122">
        <f>E56+E57</f>
        <v>1402</v>
      </c>
      <c r="F55" s="122">
        <f>F56+F57</f>
        <v>1402</v>
      </c>
    </row>
    <row r="56" spans="2:6" ht="18">
      <c r="B56" s="188"/>
      <c r="C56" s="188"/>
      <c r="D56" s="131" t="s">
        <v>649</v>
      </c>
      <c r="E56" s="122">
        <v>1300</v>
      </c>
      <c r="F56" s="122">
        <v>1300</v>
      </c>
    </row>
    <row r="57" spans="2:6" ht="18">
      <c r="B57" s="188"/>
      <c r="C57" s="188"/>
      <c r="D57" s="131" t="s">
        <v>650</v>
      </c>
      <c r="E57" s="122">
        <v>102</v>
      </c>
      <c r="F57" s="122">
        <v>102</v>
      </c>
    </row>
    <row r="58" spans="2:6" ht="18">
      <c r="B58" s="187" t="s">
        <v>232</v>
      </c>
      <c r="C58" s="187" t="s">
        <v>65</v>
      </c>
      <c r="D58" s="130" t="s">
        <v>647</v>
      </c>
      <c r="E58" s="122">
        <f t="shared" ref="E58:F60" si="2">E61</f>
        <v>292094.8</v>
      </c>
      <c r="F58" s="122">
        <f t="shared" si="2"/>
        <v>287970.28642999998</v>
      </c>
    </row>
    <row r="59" spans="2:6" ht="62.4">
      <c r="B59" s="187"/>
      <c r="C59" s="187"/>
      <c r="D59" s="130" t="s">
        <v>648</v>
      </c>
      <c r="E59" s="122">
        <f t="shared" si="2"/>
        <v>292094.8</v>
      </c>
      <c r="F59" s="122">
        <f t="shared" si="2"/>
        <v>287970.28642999998</v>
      </c>
    </row>
    <row r="60" spans="2:6" ht="18">
      <c r="B60" s="187"/>
      <c r="C60" s="187"/>
      <c r="D60" s="131" t="s">
        <v>650</v>
      </c>
      <c r="E60" s="122">
        <f t="shared" si="2"/>
        <v>292094.8</v>
      </c>
      <c r="F60" s="122">
        <f t="shared" si="2"/>
        <v>287970.28642999998</v>
      </c>
    </row>
    <row r="61" spans="2:6" ht="18">
      <c r="B61" s="187" t="s">
        <v>234</v>
      </c>
      <c r="C61" s="187" t="s">
        <v>67</v>
      </c>
      <c r="D61" s="130" t="s">
        <v>647</v>
      </c>
      <c r="E61" s="122">
        <f t="shared" ref="E61:F63" si="3">E64+E67</f>
        <v>292094.8</v>
      </c>
      <c r="F61" s="122">
        <f t="shared" si="3"/>
        <v>287970.28642999998</v>
      </c>
    </row>
    <row r="62" spans="2:6" ht="62.4">
      <c r="B62" s="187"/>
      <c r="C62" s="187"/>
      <c r="D62" s="130" t="s">
        <v>648</v>
      </c>
      <c r="E62" s="122">
        <f t="shared" si="3"/>
        <v>292094.8</v>
      </c>
      <c r="F62" s="122">
        <f t="shared" si="3"/>
        <v>287970.28642999998</v>
      </c>
    </row>
    <row r="63" spans="2:6" ht="18">
      <c r="B63" s="187"/>
      <c r="C63" s="187"/>
      <c r="D63" s="131" t="s">
        <v>650</v>
      </c>
      <c r="E63" s="122">
        <f t="shared" si="3"/>
        <v>292094.8</v>
      </c>
      <c r="F63" s="122">
        <f t="shared" si="3"/>
        <v>287970.28642999998</v>
      </c>
    </row>
    <row r="64" spans="2:6" ht="18">
      <c r="B64" s="188" t="s">
        <v>236</v>
      </c>
      <c r="C64" s="188" t="s">
        <v>237</v>
      </c>
      <c r="D64" s="130" t="s">
        <v>647</v>
      </c>
      <c r="E64" s="122">
        <f>E65</f>
        <v>288524.79999999999</v>
      </c>
      <c r="F64" s="122">
        <f>F65</f>
        <v>284400.28642999998</v>
      </c>
    </row>
    <row r="65" spans="2:6" ht="62.4">
      <c r="B65" s="188"/>
      <c r="C65" s="188"/>
      <c r="D65" s="130" t="s">
        <v>648</v>
      </c>
      <c r="E65" s="122">
        <f>E66</f>
        <v>288524.79999999999</v>
      </c>
      <c r="F65" s="122">
        <f>F66</f>
        <v>284400.28642999998</v>
      </c>
    </row>
    <row r="66" spans="2:6" ht="18">
      <c r="B66" s="188"/>
      <c r="C66" s="188"/>
      <c r="D66" s="131" t="s">
        <v>650</v>
      </c>
      <c r="E66" s="122">
        <v>288524.79999999999</v>
      </c>
      <c r="F66" s="122">
        <v>284400.28642999998</v>
      </c>
    </row>
    <row r="67" spans="2:6" ht="18">
      <c r="B67" s="188" t="s">
        <v>238</v>
      </c>
      <c r="C67" s="188" t="s">
        <v>239</v>
      </c>
      <c r="D67" s="130" t="s">
        <v>647</v>
      </c>
      <c r="E67" s="122">
        <f>E68</f>
        <v>3570</v>
      </c>
      <c r="F67" s="122">
        <f>F68</f>
        <v>3570</v>
      </c>
    </row>
    <row r="68" spans="2:6" ht="62.4">
      <c r="B68" s="188"/>
      <c r="C68" s="188"/>
      <c r="D68" s="130" t="s">
        <v>648</v>
      </c>
      <c r="E68" s="122">
        <f>E69</f>
        <v>3570</v>
      </c>
      <c r="F68" s="122">
        <f>F69</f>
        <v>3570</v>
      </c>
    </row>
    <row r="69" spans="2:6" ht="18">
      <c r="B69" s="188"/>
      <c r="C69" s="188"/>
      <c r="D69" s="131" t="s">
        <v>650</v>
      </c>
      <c r="E69" s="122">
        <v>3570</v>
      </c>
      <c r="F69" s="122">
        <v>3570</v>
      </c>
    </row>
    <row r="70" spans="2:6" ht="18">
      <c r="B70" s="187" t="s">
        <v>241</v>
      </c>
      <c r="C70" s="187" t="s">
        <v>76</v>
      </c>
      <c r="D70" s="130" t="s">
        <v>647</v>
      </c>
      <c r="E70" s="122">
        <f t="shared" ref="E70:F72" si="4">E73+E76+E79</f>
        <v>51515.3</v>
      </c>
      <c r="F70" s="122">
        <f t="shared" si="4"/>
        <v>50849.470249999998</v>
      </c>
    </row>
    <row r="71" spans="2:6" ht="62.4">
      <c r="B71" s="187"/>
      <c r="C71" s="187"/>
      <c r="D71" s="130" t="s">
        <v>648</v>
      </c>
      <c r="E71" s="122">
        <f t="shared" si="4"/>
        <v>51515.3</v>
      </c>
      <c r="F71" s="122">
        <f t="shared" si="4"/>
        <v>50849.470249999998</v>
      </c>
    </row>
    <row r="72" spans="2:6" ht="18">
      <c r="B72" s="187"/>
      <c r="C72" s="187"/>
      <c r="D72" s="131" t="s">
        <v>650</v>
      </c>
      <c r="E72" s="122">
        <f t="shared" si="4"/>
        <v>51515.3</v>
      </c>
      <c r="F72" s="122">
        <f t="shared" si="4"/>
        <v>50849.470249999998</v>
      </c>
    </row>
    <row r="73" spans="2:6" ht="18">
      <c r="B73" s="188" t="s">
        <v>413</v>
      </c>
      <c r="C73" s="188" t="s">
        <v>78</v>
      </c>
      <c r="D73" s="130" t="s">
        <v>647</v>
      </c>
      <c r="E73" s="122">
        <f>E74</f>
        <v>29450.3</v>
      </c>
      <c r="F73" s="122">
        <f>F74</f>
        <v>28888.871619999998</v>
      </c>
    </row>
    <row r="74" spans="2:6" ht="62.4">
      <c r="B74" s="188"/>
      <c r="C74" s="188"/>
      <c r="D74" s="130" t="s">
        <v>648</v>
      </c>
      <c r="E74" s="122">
        <f>E75</f>
        <v>29450.3</v>
      </c>
      <c r="F74" s="122">
        <f>F75</f>
        <v>28888.871619999998</v>
      </c>
    </row>
    <row r="75" spans="2:6" ht="18">
      <c r="B75" s="188"/>
      <c r="C75" s="188"/>
      <c r="D75" s="131" t="s">
        <v>650</v>
      </c>
      <c r="E75" s="122">
        <v>29450.3</v>
      </c>
      <c r="F75" s="122">
        <v>28888.871619999998</v>
      </c>
    </row>
    <row r="76" spans="2:6" ht="37.200000000000003" customHeight="1">
      <c r="B76" s="187" t="s">
        <v>417</v>
      </c>
      <c r="C76" s="187" t="s">
        <v>652</v>
      </c>
      <c r="D76" s="130" t="s">
        <v>647</v>
      </c>
      <c r="E76" s="122">
        <f>E77</f>
        <v>60</v>
      </c>
      <c r="F76" s="122">
        <f>F77</f>
        <v>60</v>
      </c>
    </row>
    <row r="77" spans="2:6" ht="79.2" customHeight="1">
      <c r="B77" s="189"/>
      <c r="C77" s="189"/>
      <c r="D77" s="130" t="s">
        <v>648</v>
      </c>
      <c r="E77" s="122">
        <f>E78</f>
        <v>60</v>
      </c>
      <c r="F77" s="122">
        <f>F78</f>
        <v>60</v>
      </c>
    </row>
    <row r="78" spans="2:6" ht="40.200000000000003" customHeight="1">
      <c r="B78" s="190"/>
      <c r="C78" s="190"/>
      <c r="D78" s="131" t="s">
        <v>650</v>
      </c>
      <c r="E78" s="122">
        <v>60</v>
      </c>
      <c r="F78" s="122">
        <v>60</v>
      </c>
    </row>
    <row r="79" spans="2:6" ht="18">
      <c r="B79" s="188" t="s">
        <v>420</v>
      </c>
      <c r="C79" s="188" t="s">
        <v>94</v>
      </c>
      <c r="D79" s="130" t="s">
        <v>647</v>
      </c>
      <c r="E79" s="122">
        <f>E80</f>
        <v>22005</v>
      </c>
      <c r="F79" s="122">
        <f>F80</f>
        <v>21900.59863</v>
      </c>
    </row>
    <row r="80" spans="2:6" ht="62.4">
      <c r="B80" s="188"/>
      <c r="C80" s="188"/>
      <c r="D80" s="130" t="s">
        <v>648</v>
      </c>
      <c r="E80" s="122">
        <f>E81</f>
        <v>22005</v>
      </c>
      <c r="F80" s="122">
        <f>F81</f>
        <v>21900.59863</v>
      </c>
    </row>
    <row r="81" spans="2:6" ht="18">
      <c r="B81" s="188"/>
      <c r="C81" s="188"/>
      <c r="D81" s="131" t="s">
        <v>650</v>
      </c>
      <c r="E81" s="122">
        <v>22005</v>
      </c>
      <c r="F81" s="122">
        <v>21900.59863</v>
      </c>
    </row>
    <row r="82" spans="2:6" ht="18">
      <c r="B82" s="187" t="s">
        <v>422</v>
      </c>
      <c r="C82" s="187" t="s">
        <v>252</v>
      </c>
      <c r="D82" s="130" t="s">
        <v>647</v>
      </c>
      <c r="E82" s="122">
        <f>E87+E91+E105</f>
        <v>732985.85458999989</v>
      </c>
      <c r="F82" s="122">
        <f>F87+F91+F105</f>
        <v>726158.87494000001</v>
      </c>
    </row>
    <row r="83" spans="2:6" ht="62.4">
      <c r="B83" s="187"/>
      <c r="C83" s="187"/>
      <c r="D83" s="130" t="s">
        <v>648</v>
      </c>
      <c r="E83" s="122">
        <f>E88+E92+E106</f>
        <v>724537.98899999994</v>
      </c>
      <c r="F83" s="122">
        <f>F88+F92+F106</f>
        <v>718090.99835000001</v>
      </c>
    </row>
    <row r="84" spans="2:6" ht="18">
      <c r="B84" s="187"/>
      <c r="C84" s="187"/>
      <c r="D84" s="131" t="s">
        <v>649</v>
      </c>
      <c r="E84" s="122">
        <f>E93+E107</f>
        <v>135796.30696000002</v>
      </c>
      <c r="F84" s="122">
        <f>F93+F107</f>
        <v>135796.30695</v>
      </c>
    </row>
    <row r="85" spans="2:6" ht="18">
      <c r="B85" s="187"/>
      <c r="C85" s="187"/>
      <c r="D85" s="131" t="s">
        <v>650</v>
      </c>
      <c r="E85" s="122">
        <f>E89+E94+E108</f>
        <v>585005.19303999993</v>
      </c>
      <c r="F85" s="122">
        <f>F89+F94+F108</f>
        <v>578571.69140000001</v>
      </c>
    </row>
    <row r="86" spans="2:6" ht="18">
      <c r="B86" s="187"/>
      <c r="C86" s="187"/>
      <c r="D86" s="130" t="s">
        <v>651</v>
      </c>
      <c r="E86" s="122">
        <f>E90+E95+E109</f>
        <v>8447.8655899999994</v>
      </c>
      <c r="F86" s="122">
        <f>F90+F95+F109</f>
        <v>8067.8765899999999</v>
      </c>
    </row>
    <row r="87" spans="2:6" ht="18">
      <c r="B87" s="188" t="s">
        <v>426</v>
      </c>
      <c r="C87" s="188" t="s">
        <v>102</v>
      </c>
      <c r="D87" s="130" t="s">
        <v>647</v>
      </c>
      <c r="E87" s="122">
        <f>E88+E90</f>
        <v>312649.89999999997</v>
      </c>
      <c r="F87" s="122">
        <f>F88+F90</f>
        <v>311137.2</v>
      </c>
    </row>
    <row r="88" spans="2:6" ht="62.4">
      <c r="B88" s="188"/>
      <c r="C88" s="188"/>
      <c r="D88" s="130" t="s">
        <v>648</v>
      </c>
      <c r="E88" s="122">
        <f>E89</f>
        <v>310424.3</v>
      </c>
      <c r="F88" s="122">
        <f>F89</f>
        <v>309267.5</v>
      </c>
    </row>
    <row r="89" spans="2:6" ht="18">
      <c r="B89" s="188"/>
      <c r="C89" s="188"/>
      <c r="D89" s="131" t="s">
        <v>650</v>
      </c>
      <c r="E89" s="122">
        <v>310424.3</v>
      </c>
      <c r="F89" s="122">
        <v>309267.5</v>
      </c>
    </row>
    <row r="90" spans="2:6" ht="18">
      <c r="B90" s="188"/>
      <c r="C90" s="188"/>
      <c r="D90" s="130" t="s">
        <v>651</v>
      </c>
      <c r="E90" s="122">
        <v>2225.6</v>
      </c>
      <c r="F90" s="122">
        <v>1869.7</v>
      </c>
    </row>
    <row r="91" spans="2:6" ht="18">
      <c r="B91" s="187" t="s">
        <v>257</v>
      </c>
      <c r="C91" s="187" t="s">
        <v>107</v>
      </c>
      <c r="D91" s="130" t="s">
        <v>647</v>
      </c>
      <c r="E91" s="122">
        <f>E96+E100</f>
        <v>213194.58249</v>
      </c>
      <c r="F91" s="122">
        <f>F96+F100</f>
        <v>212594.67489999998</v>
      </c>
    </row>
    <row r="92" spans="2:6" ht="62.4">
      <c r="B92" s="187"/>
      <c r="C92" s="187"/>
      <c r="D92" s="130" t="s">
        <v>648</v>
      </c>
      <c r="E92" s="122">
        <f>E97+E101</f>
        <v>207382.38899999997</v>
      </c>
      <c r="F92" s="122">
        <f>F97+F101</f>
        <v>206795.97041000001</v>
      </c>
    </row>
    <row r="93" spans="2:6" ht="18">
      <c r="B93" s="187"/>
      <c r="C93" s="187"/>
      <c r="D93" s="131" t="s">
        <v>649</v>
      </c>
      <c r="E93" s="122">
        <f>E102</f>
        <v>30139.453229999999</v>
      </c>
      <c r="F93" s="122">
        <f>F102</f>
        <v>30139.453229999999</v>
      </c>
    </row>
    <row r="94" spans="2:6" ht="18">
      <c r="B94" s="187"/>
      <c r="C94" s="187"/>
      <c r="D94" s="131" t="s">
        <v>650</v>
      </c>
      <c r="E94" s="122">
        <f>E98+E103</f>
        <v>173506.44676999998</v>
      </c>
      <c r="F94" s="122">
        <f>F98+F103</f>
        <v>172933.51718</v>
      </c>
    </row>
    <row r="95" spans="2:6" ht="18">
      <c r="B95" s="187"/>
      <c r="C95" s="187"/>
      <c r="D95" s="130" t="s">
        <v>651</v>
      </c>
      <c r="E95" s="122">
        <f>E99+E104</f>
        <v>5812.1934899999997</v>
      </c>
      <c r="F95" s="122">
        <f>F99+F104</f>
        <v>5798.7044900000001</v>
      </c>
    </row>
    <row r="96" spans="2:6" ht="18">
      <c r="B96" s="188" t="s">
        <v>589</v>
      </c>
      <c r="C96" s="188" t="s">
        <v>259</v>
      </c>
      <c r="D96" s="130" t="s">
        <v>647</v>
      </c>
      <c r="E96" s="122">
        <f>E97+E99</f>
        <v>166970.07799999998</v>
      </c>
      <c r="F96" s="122">
        <f>F97+F99</f>
        <v>166370.55262999999</v>
      </c>
    </row>
    <row r="97" spans="2:6" ht="62.4">
      <c r="B97" s="188"/>
      <c r="C97" s="188"/>
      <c r="D97" s="130" t="s">
        <v>648</v>
      </c>
      <c r="E97" s="122">
        <f>E98+E99</f>
        <v>163233.58899999998</v>
      </c>
      <c r="F97" s="122">
        <f>F98+F99</f>
        <v>162647.55262999999</v>
      </c>
    </row>
    <row r="98" spans="2:6" ht="18">
      <c r="B98" s="188"/>
      <c r="C98" s="188"/>
      <c r="D98" s="131" t="s">
        <v>650</v>
      </c>
      <c r="E98" s="132">
        <v>159497.09999999998</v>
      </c>
      <c r="F98" s="122">
        <v>158924.55262999999</v>
      </c>
    </row>
    <row r="99" spans="2:6" ht="19.8" customHeight="1">
      <c r="B99" s="188"/>
      <c r="C99" s="188"/>
      <c r="D99" s="130" t="s">
        <v>651</v>
      </c>
      <c r="E99" s="122">
        <v>3736.489</v>
      </c>
      <c r="F99" s="122">
        <v>3723</v>
      </c>
    </row>
    <row r="100" spans="2:6" ht="18">
      <c r="B100" s="188" t="s">
        <v>591</v>
      </c>
      <c r="C100" s="188" t="s">
        <v>592</v>
      </c>
      <c r="D100" s="130" t="s">
        <v>647</v>
      </c>
      <c r="E100" s="122">
        <f>E101+E104</f>
        <v>46224.504490000007</v>
      </c>
      <c r="F100" s="122">
        <f>F101+F104</f>
        <v>46224.122270000007</v>
      </c>
    </row>
    <row r="101" spans="2:6" ht="62.4">
      <c r="B101" s="188"/>
      <c r="C101" s="188"/>
      <c r="D101" s="130" t="s">
        <v>648</v>
      </c>
      <c r="E101" s="122">
        <f>E102+E103</f>
        <v>44148.800000000003</v>
      </c>
      <c r="F101" s="122">
        <f>F102+F103</f>
        <v>44148.417780000003</v>
      </c>
    </row>
    <row r="102" spans="2:6" ht="18">
      <c r="B102" s="188"/>
      <c r="C102" s="188"/>
      <c r="D102" s="131" t="s">
        <v>649</v>
      </c>
      <c r="E102" s="122">
        <v>30139.453229999999</v>
      </c>
      <c r="F102" s="122">
        <v>30139.453229999999</v>
      </c>
    </row>
    <row r="103" spans="2:6" ht="18">
      <c r="B103" s="188"/>
      <c r="C103" s="188"/>
      <c r="D103" s="131" t="s">
        <v>650</v>
      </c>
      <c r="E103" s="122">
        <v>14009.34677</v>
      </c>
      <c r="F103" s="122">
        <v>14008.964550000001</v>
      </c>
    </row>
    <row r="104" spans="2:6" ht="18">
      <c r="B104" s="188"/>
      <c r="C104" s="188"/>
      <c r="D104" s="130" t="s">
        <v>651</v>
      </c>
      <c r="E104" s="122">
        <f>132.97879+11.6487+1931.077</f>
        <v>2075.7044900000001</v>
      </c>
      <c r="F104" s="122">
        <f>132.97879+11.6487+1931.077</f>
        <v>2075.7044900000001</v>
      </c>
    </row>
    <row r="105" spans="2:6" ht="18">
      <c r="B105" s="188" t="s">
        <v>262</v>
      </c>
      <c r="C105" s="188" t="s">
        <v>49</v>
      </c>
      <c r="D105" s="130" t="s">
        <v>647</v>
      </c>
      <c r="E105" s="122">
        <f>E106+E109</f>
        <v>207141.37209999998</v>
      </c>
      <c r="F105" s="122">
        <f>F106+F109</f>
        <v>202427.00004000001</v>
      </c>
    </row>
    <row r="106" spans="2:6" ht="62.4">
      <c r="B106" s="188"/>
      <c r="C106" s="188"/>
      <c r="D106" s="130" t="s">
        <v>648</v>
      </c>
      <c r="E106" s="122">
        <f>E107+E108</f>
        <v>206731.3</v>
      </c>
      <c r="F106" s="122">
        <f>F107+F108</f>
        <v>202027.52794</v>
      </c>
    </row>
    <row r="107" spans="2:6" ht="18">
      <c r="B107" s="188"/>
      <c r="C107" s="188"/>
      <c r="D107" s="131" t="s">
        <v>649</v>
      </c>
      <c r="E107" s="122">
        <v>105656.85373</v>
      </c>
      <c r="F107" s="122">
        <v>105656.85372000001</v>
      </c>
    </row>
    <row r="108" spans="2:6" ht="18">
      <c r="B108" s="188"/>
      <c r="C108" s="188"/>
      <c r="D108" s="131" t="s">
        <v>650</v>
      </c>
      <c r="E108" s="132">
        <v>101074.44627</v>
      </c>
      <c r="F108" s="122">
        <v>96370.674220000001</v>
      </c>
    </row>
    <row r="109" spans="2:6" ht="18">
      <c r="B109" s="188"/>
      <c r="C109" s="188"/>
      <c r="D109" s="130" t="s">
        <v>651</v>
      </c>
      <c r="E109" s="122">
        <f>74.1721+335.9</f>
        <v>410.07209999999998</v>
      </c>
      <c r="F109" s="122">
        <f>74.1721+325.3</f>
        <v>399.47210000000001</v>
      </c>
    </row>
    <row r="110" spans="2:6" ht="18">
      <c r="B110" s="187" t="s">
        <v>263</v>
      </c>
      <c r="C110" s="187" t="s">
        <v>124</v>
      </c>
      <c r="D110" s="130" t="s">
        <v>647</v>
      </c>
      <c r="E110" s="122">
        <f t="shared" ref="E110:F112" si="5">E113</f>
        <v>211153.40000000002</v>
      </c>
      <c r="F110" s="122">
        <f t="shared" si="5"/>
        <v>203130.1023</v>
      </c>
    </row>
    <row r="111" spans="2:6" ht="68.400000000000006" customHeight="1">
      <c r="B111" s="187"/>
      <c r="C111" s="187"/>
      <c r="D111" s="130" t="s">
        <v>648</v>
      </c>
      <c r="E111" s="122">
        <f t="shared" si="5"/>
        <v>211153.40000000002</v>
      </c>
      <c r="F111" s="122">
        <f t="shared" si="5"/>
        <v>203130.1023</v>
      </c>
    </row>
    <row r="112" spans="2:6" ht="18">
      <c r="B112" s="187"/>
      <c r="C112" s="187"/>
      <c r="D112" s="131" t="s">
        <v>650</v>
      </c>
      <c r="E112" s="122">
        <f t="shared" si="5"/>
        <v>211153.40000000002</v>
      </c>
      <c r="F112" s="122">
        <f t="shared" si="5"/>
        <v>203130.1023</v>
      </c>
    </row>
    <row r="113" spans="2:6" ht="18">
      <c r="B113" s="187" t="s">
        <v>454</v>
      </c>
      <c r="C113" s="187" t="s">
        <v>126</v>
      </c>
      <c r="D113" s="130" t="s">
        <v>647</v>
      </c>
      <c r="E113" s="122">
        <f t="shared" ref="E113:F115" si="6">E116+E119+E122</f>
        <v>211153.40000000002</v>
      </c>
      <c r="F113" s="122">
        <f t="shared" si="6"/>
        <v>203130.1023</v>
      </c>
    </row>
    <row r="114" spans="2:6" ht="62.4">
      <c r="B114" s="187"/>
      <c r="C114" s="187"/>
      <c r="D114" s="130" t="s">
        <v>648</v>
      </c>
      <c r="E114" s="122">
        <f t="shared" si="6"/>
        <v>211153.40000000002</v>
      </c>
      <c r="F114" s="122">
        <f t="shared" si="6"/>
        <v>203130.1023</v>
      </c>
    </row>
    <row r="115" spans="2:6" ht="18">
      <c r="B115" s="187"/>
      <c r="C115" s="187"/>
      <c r="D115" s="131" t="s">
        <v>650</v>
      </c>
      <c r="E115" s="122">
        <f t="shared" si="6"/>
        <v>211153.40000000002</v>
      </c>
      <c r="F115" s="122">
        <f t="shared" si="6"/>
        <v>203130.1023</v>
      </c>
    </row>
    <row r="116" spans="2:6" ht="18">
      <c r="B116" s="188" t="s">
        <v>596</v>
      </c>
      <c r="C116" s="188" t="s">
        <v>268</v>
      </c>
      <c r="D116" s="130" t="s">
        <v>647</v>
      </c>
      <c r="E116" s="122">
        <f>E117</f>
        <v>102561.1</v>
      </c>
      <c r="F116" s="122">
        <f>F117</f>
        <v>100059.8</v>
      </c>
    </row>
    <row r="117" spans="2:6" ht="62.4">
      <c r="B117" s="188"/>
      <c r="C117" s="188"/>
      <c r="D117" s="130" t="s">
        <v>648</v>
      </c>
      <c r="E117" s="122">
        <f>E118</f>
        <v>102561.1</v>
      </c>
      <c r="F117" s="122">
        <f>F118</f>
        <v>100059.8</v>
      </c>
    </row>
    <row r="118" spans="2:6" ht="18">
      <c r="B118" s="188"/>
      <c r="C118" s="188"/>
      <c r="D118" s="131" t="s">
        <v>650</v>
      </c>
      <c r="E118" s="122">
        <v>102561.1</v>
      </c>
      <c r="F118" s="132">
        <v>100059.8</v>
      </c>
    </row>
    <row r="119" spans="2:6" ht="18">
      <c r="B119" s="188" t="s">
        <v>598</v>
      </c>
      <c r="C119" s="188" t="s">
        <v>599</v>
      </c>
      <c r="D119" s="130" t="s">
        <v>647</v>
      </c>
      <c r="E119" s="122">
        <f>E120</f>
        <v>68592.3</v>
      </c>
      <c r="F119" s="122">
        <f>F120</f>
        <v>63723.217409999997</v>
      </c>
    </row>
    <row r="120" spans="2:6" ht="62.4">
      <c r="B120" s="188"/>
      <c r="C120" s="188"/>
      <c r="D120" s="130" t="s">
        <v>648</v>
      </c>
      <c r="E120" s="122">
        <f>E121</f>
        <v>68592.3</v>
      </c>
      <c r="F120" s="122">
        <f>F121</f>
        <v>63723.217409999997</v>
      </c>
    </row>
    <row r="121" spans="2:6" ht="18">
      <c r="B121" s="188"/>
      <c r="C121" s="188"/>
      <c r="D121" s="131" t="s">
        <v>650</v>
      </c>
      <c r="E121" s="122">
        <v>68592.3</v>
      </c>
      <c r="F121" s="122">
        <v>63723.217409999997</v>
      </c>
    </row>
    <row r="122" spans="2:6" ht="18">
      <c r="B122" s="188" t="s">
        <v>601</v>
      </c>
      <c r="C122" s="188" t="s">
        <v>602</v>
      </c>
      <c r="D122" s="130" t="s">
        <v>647</v>
      </c>
      <c r="E122" s="122">
        <f>E123</f>
        <v>40000</v>
      </c>
      <c r="F122" s="122">
        <f>F123</f>
        <v>39347.084889999998</v>
      </c>
    </row>
    <row r="123" spans="2:6" ht="62.4">
      <c r="B123" s="188"/>
      <c r="C123" s="188"/>
      <c r="D123" s="130" t="s">
        <v>648</v>
      </c>
      <c r="E123" s="122">
        <f>E124</f>
        <v>40000</v>
      </c>
      <c r="F123" s="122">
        <f>F124</f>
        <v>39347.084889999998</v>
      </c>
    </row>
    <row r="124" spans="2:6" ht="18">
      <c r="B124" s="188"/>
      <c r="C124" s="188"/>
      <c r="D124" s="131" t="s">
        <v>650</v>
      </c>
      <c r="E124" s="122">
        <v>40000</v>
      </c>
      <c r="F124" s="132">
        <v>39347.084889999998</v>
      </c>
    </row>
    <row r="125" spans="2:6" ht="18">
      <c r="B125" s="187" t="s">
        <v>273</v>
      </c>
      <c r="C125" s="187" t="s">
        <v>137</v>
      </c>
      <c r="D125" s="130" t="s">
        <v>647</v>
      </c>
      <c r="E125" s="122">
        <f t="shared" ref="E125:F127" si="7">E128+E131+E134</f>
        <v>8040</v>
      </c>
      <c r="F125" s="122">
        <f t="shared" si="7"/>
        <v>8000</v>
      </c>
    </row>
    <row r="126" spans="2:6" ht="62.4">
      <c r="B126" s="187"/>
      <c r="C126" s="187"/>
      <c r="D126" s="130" t="s">
        <v>648</v>
      </c>
      <c r="E126" s="122">
        <f t="shared" si="7"/>
        <v>8040</v>
      </c>
      <c r="F126" s="122">
        <f t="shared" si="7"/>
        <v>8000</v>
      </c>
    </row>
    <row r="127" spans="2:6" ht="18">
      <c r="B127" s="187"/>
      <c r="C127" s="187"/>
      <c r="D127" s="131" t="s">
        <v>650</v>
      </c>
      <c r="E127" s="122">
        <f t="shared" si="7"/>
        <v>8040</v>
      </c>
      <c r="F127" s="122">
        <f t="shared" si="7"/>
        <v>8000</v>
      </c>
    </row>
    <row r="128" spans="2:6" ht="18">
      <c r="B128" s="188" t="s">
        <v>275</v>
      </c>
      <c r="C128" s="188" t="s">
        <v>459</v>
      </c>
      <c r="D128" s="130" t="s">
        <v>647</v>
      </c>
      <c r="E128" s="122">
        <f>E129</f>
        <v>2040</v>
      </c>
      <c r="F128" s="122">
        <f>F129</f>
        <v>2000</v>
      </c>
    </row>
    <row r="129" spans="2:6" ht="62.4">
      <c r="B129" s="188"/>
      <c r="C129" s="188"/>
      <c r="D129" s="130" t="s">
        <v>648</v>
      </c>
      <c r="E129" s="122">
        <f>E130</f>
        <v>2040</v>
      </c>
      <c r="F129" s="122">
        <f>F130</f>
        <v>2000</v>
      </c>
    </row>
    <row r="130" spans="2:6" ht="18">
      <c r="B130" s="188"/>
      <c r="C130" s="188"/>
      <c r="D130" s="131" t="s">
        <v>650</v>
      </c>
      <c r="E130" s="122">
        <v>2040</v>
      </c>
      <c r="F130" s="122">
        <v>2000</v>
      </c>
    </row>
    <row r="131" spans="2:6" ht="18">
      <c r="B131" s="188" t="s">
        <v>466</v>
      </c>
      <c r="C131" s="188" t="s">
        <v>162</v>
      </c>
      <c r="D131" s="130" t="s">
        <v>647</v>
      </c>
      <c r="E131" s="122">
        <f>E132</f>
        <v>2000</v>
      </c>
      <c r="F131" s="122">
        <f>F132</f>
        <v>2000</v>
      </c>
    </row>
    <row r="132" spans="2:6" ht="62.4">
      <c r="B132" s="188"/>
      <c r="C132" s="188"/>
      <c r="D132" s="130" t="s">
        <v>648</v>
      </c>
      <c r="E132" s="122">
        <f>E133</f>
        <v>2000</v>
      </c>
      <c r="F132" s="122">
        <f>F133</f>
        <v>2000</v>
      </c>
    </row>
    <row r="133" spans="2:6" ht="18">
      <c r="B133" s="188"/>
      <c r="C133" s="188"/>
      <c r="D133" s="131" t="s">
        <v>650</v>
      </c>
      <c r="E133" s="122">
        <v>2000</v>
      </c>
      <c r="F133" s="122">
        <v>2000</v>
      </c>
    </row>
    <row r="134" spans="2:6" ht="18">
      <c r="B134" s="188" t="s">
        <v>469</v>
      </c>
      <c r="C134" s="188" t="s">
        <v>283</v>
      </c>
      <c r="D134" s="130" t="s">
        <v>647</v>
      </c>
      <c r="E134" s="122">
        <f>E135</f>
        <v>4000</v>
      </c>
      <c r="F134" s="122">
        <f>F135</f>
        <v>4000</v>
      </c>
    </row>
    <row r="135" spans="2:6" ht="62.4">
      <c r="B135" s="188"/>
      <c r="C135" s="188"/>
      <c r="D135" s="130" t="s">
        <v>648</v>
      </c>
      <c r="E135" s="122">
        <f>E136</f>
        <v>4000</v>
      </c>
      <c r="F135" s="122">
        <f>F136</f>
        <v>4000</v>
      </c>
    </row>
    <row r="136" spans="2:6" ht="18">
      <c r="B136" s="188"/>
      <c r="C136" s="188"/>
      <c r="D136" s="131" t="s">
        <v>650</v>
      </c>
      <c r="E136" s="122">
        <v>4000</v>
      </c>
      <c r="F136" s="122">
        <v>4000</v>
      </c>
    </row>
    <row r="137" spans="2:6" ht="18">
      <c r="B137" s="187" t="s">
        <v>285</v>
      </c>
      <c r="C137" s="187" t="s">
        <v>176</v>
      </c>
      <c r="D137" s="130" t="s">
        <v>647</v>
      </c>
      <c r="E137" s="122">
        <f t="shared" ref="E137:F144" si="8">E141</f>
        <v>2037</v>
      </c>
      <c r="F137" s="122">
        <f t="shared" si="8"/>
        <v>2036.47145</v>
      </c>
    </row>
    <row r="138" spans="2:6" ht="62.4">
      <c r="B138" s="187"/>
      <c r="C138" s="187"/>
      <c r="D138" s="130" t="s">
        <v>648</v>
      </c>
      <c r="E138" s="122">
        <f t="shared" si="8"/>
        <v>2037</v>
      </c>
      <c r="F138" s="122">
        <f t="shared" si="8"/>
        <v>2036.47145</v>
      </c>
    </row>
    <row r="139" spans="2:6" ht="18">
      <c r="B139" s="187"/>
      <c r="C139" s="187"/>
      <c r="D139" s="131" t="s">
        <v>649</v>
      </c>
      <c r="E139" s="122">
        <f t="shared" si="8"/>
        <v>1000</v>
      </c>
      <c r="F139" s="122">
        <f t="shared" si="8"/>
        <v>1000</v>
      </c>
    </row>
    <row r="140" spans="2:6" ht="18">
      <c r="B140" s="187"/>
      <c r="C140" s="187"/>
      <c r="D140" s="131" t="s">
        <v>650</v>
      </c>
      <c r="E140" s="122">
        <f t="shared" si="8"/>
        <v>1037</v>
      </c>
      <c r="F140" s="122">
        <f t="shared" si="8"/>
        <v>1036.47145</v>
      </c>
    </row>
    <row r="141" spans="2:6" ht="18">
      <c r="B141" s="187" t="s">
        <v>297</v>
      </c>
      <c r="C141" s="187" t="s">
        <v>182</v>
      </c>
      <c r="D141" s="130" t="s">
        <v>647</v>
      </c>
      <c r="E141" s="122">
        <f t="shared" si="8"/>
        <v>2037</v>
      </c>
      <c r="F141" s="122">
        <f t="shared" si="8"/>
        <v>2036.47145</v>
      </c>
    </row>
    <row r="142" spans="2:6" ht="62.4">
      <c r="B142" s="187"/>
      <c r="C142" s="187"/>
      <c r="D142" s="130" t="s">
        <v>648</v>
      </c>
      <c r="E142" s="122">
        <f t="shared" si="8"/>
        <v>2037</v>
      </c>
      <c r="F142" s="122">
        <f t="shared" si="8"/>
        <v>2036.47145</v>
      </c>
    </row>
    <row r="143" spans="2:6" ht="18">
      <c r="B143" s="187"/>
      <c r="C143" s="187"/>
      <c r="D143" s="131" t="s">
        <v>649</v>
      </c>
      <c r="E143" s="122">
        <f t="shared" si="8"/>
        <v>1000</v>
      </c>
      <c r="F143" s="122">
        <f t="shared" si="8"/>
        <v>1000</v>
      </c>
    </row>
    <row r="144" spans="2:6" ht="18">
      <c r="B144" s="187"/>
      <c r="C144" s="187"/>
      <c r="D144" s="131" t="s">
        <v>650</v>
      </c>
      <c r="E144" s="122">
        <f t="shared" si="8"/>
        <v>1037</v>
      </c>
      <c r="F144" s="122">
        <f t="shared" si="8"/>
        <v>1036.47145</v>
      </c>
    </row>
    <row r="145" spans="2:6" ht="18">
      <c r="B145" s="188" t="s">
        <v>302</v>
      </c>
      <c r="C145" s="188" t="s">
        <v>303</v>
      </c>
      <c r="D145" s="130" t="s">
        <v>647</v>
      </c>
      <c r="E145" s="122">
        <f>E146</f>
        <v>2037</v>
      </c>
      <c r="F145" s="122">
        <f>F146</f>
        <v>2036.47145</v>
      </c>
    </row>
    <row r="146" spans="2:6" ht="62.4">
      <c r="B146" s="188"/>
      <c r="C146" s="188"/>
      <c r="D146" s="130" t="s">
        <v>648</v>
      </c>
      <c r="E146" s="122">
        <f>E147+E148</f>
        <v>2037</v>
      </c>
      <c r="F146" s="122">
        <f>F147+F148</f>
        <v>2036.47145</v>
      </c>
    </row>
    <row r="147" spans="2:6" ht="18">
      <c r="B147" s="188"/>
      <c r="C147" s="188"/>
      <c r="D147" s="131" t="s">
        <v>649</v>
      </c>
      <c r="E147" s="122">
        <v>1000</v>
      </c>
      <c r="F147" s="122">
        <v>1000</v>
      </c>
    </row>
    <row r="148" spans="2:6" ht="18">
      <c r="B148" s="188"/>
      <c r="C148" s="188"/>
      <c r="D148" s="131" t="s">
        <v>650</v>
      </c>
      <c r="E148" s="122">
        <v>1037</v>
      </c>
      <c r="F148" s="122">
        <v>1036.47145</v>
      </c>
    </row>
    <row r="149" spans="2:6" ht="13.2">
      <c r="E149" s="133"/>
      <c r="F149" s="133"/>
    </row>
    <row r="150" spans="2:6" ht="13.2">
      <c r="E150" s="133"/>
      <c r="F150" s="133"/>
    </row>
    <row r="151" spans="2:6" ht="13.2">
      <c r="E151" s="133"/>
      <c r="F151" s="133"/>
    </row>
    <row r="152" spans="2:6" ht="13.2">
      <c r="E152" s="133"/>
      <c r="F152" s="133"/>
    </row>
    <row r="153" spans="2:6" ht="13.2">
      <c r="E153" s="133"/>
      <c r="F153" s="133"/>
    </row>
    <row r="154" spans="2:6" ht="13.2">
      <c r="E154" s="133"/>
      <c r="F154" s="133"/>
    </row>
    <row r="155" spans="2:6" ht="13.2">
      <c r="E155" s="133"/>
      <c r="F155" s="133"/>
    </row>
    <row r="156" spans="2:6" ht="13.2">
      <c r="E156" s="133"/>
      <c r="F156" s="133"/>
    </row>
    <row r="157" spans="2:6" ht="13.2">
      <c r="E157" s="133"/>
      <c r="F157" s="133"/>
    </row>
    <row r="158" spans="2:6" ht="13.2">
      <c r="E158" s="133"/>
      <c r="F158" s="133"/>
    </row>
    <row r="159" spans="2:6" ht="13.2">
      <c r="E159" s="133"/>
      <c r="F159" s="133"/>
    </row>
    <row r="160" spans="2:6" ht="13.2">
      <c r="E160" s="133"/>
      <c r="F160" s="133"/>
    </row>
    <row r="161" spans="5:6" ht="13.2">
      <c r="E161" s="133"/>
      <c r="F161" s="133"/>
    </row>
    <row r="162" spans="5:6" ht="13.2">
      <c r="E162" s="133"/>
      <c r="F162" s="133"/>
    </row>
    <row r="163" spans="5:6" ht="13.2">
      <c r="E163" s="133"/>
      <c r="F163" s="133"/>
    </row>
    <row r="164" spans="5:6" ht="13.2">
      <c r="E164" s="133"/>
      <c r="F164" s="133"/>
    </row>
    <row r="165" spans="5:6" ht="13.2">
      <c r="E165" s="133"/>
      <c r="F165" s="133"/>
    </row>
    <row r="166" spans="5:6" ht="13.2">
      <c r="E166" s="133"/>
      <c r="F166" s="133"/>
    </row>
    <row r="167" spans="5:6" ht="13.2">
      <c r="E167" s="133"/>
      <c r="F167" s="133"/>
    </row>
    <row r="168" spans="5:6" ht="13.2">
      <c r="E168" s="133"/>
      <c r="F168" s="133"/>
    </row>
    <row r="169" spans="5:6" ht="13.2">
      <c r="E169" s="133"/>
      <c r="F169" s="133"/>
    </row>
    <row r="170" spans="5:6" ht="13.2">
      <c r="E170" s="133"/>
      <c r="F170" s="133"/>
    </row>
    <row r="171" spans="5:6" ht="13.2">
      <c r="E171" s="133"/>
      <c r="F171" s="133"/>
    </row>
    <row r="172" spans="5:6" ht="13.2">
      <c r="E172" s="133"/>
      <c r="F172" s="133"/>
    </row>
    <row r="173" spans="5:6" ht="13.2">
      <c r="E173" s="133"/>
      <c r="F173" s="133"/>
    </row>
    <row r="174" spans="5:6" ht="13.2">
      <c r="E174" s="133"/>
      <c r="F174" s="133"/>
    </row>
    <row r="175" spans="5:6" ht="13.2">
      <c r="E175" s="133"/>
      <c r="F175" s="133"/>
    </row>
    <row r="176" spans="5:6" ht="13.2">
      <c r="E176" s="133"/>
      <c r="F176" s="133"/>
    </row>
    <row r="177" spans="5:6" ht="13.2">
      <c r="E177" s="133"/>
      <c r="F177" s="133"/>
    </row>
    <row r="178" spans="5:6" ht="13.2">
      <c r="E178" s="133"/>
      <c r="F178" s="133"/>
    </row>
    <row r="179" spans="5:6" ht="13.2">
      <c r="E179" s="133"/>
      <c r="F179" s="133"/>
    </row>
    <row r="180" spans="5:6" ht="13.2">
      <c r="E180" s="133"/>
      <c r="F180" s="133"/>
    </row>
    <row r="181" spans="5:6" ht="13.2">
      <c r="E181" s="133"/>
      <c r="F181" s="133"/>
    </row>
    <row r="182" spans="5:6" ht="13.2">
      <c r="E182" s="133"/>
      <c r="F182" s="133"/>
    </row>
    <row r="183" spans="5:6" ht="13.2">
      <c r="E183" s="133"/>
      <c r="F183" s="133"/>
    </row>
    <row r="184" spans="5:6" ht="13.2">
      <c r="E184" s="133"/>
      <c r="F184" s="133"/>
    </row>
    <row r="185" spans="5:6" ht="13.2">
      <c r="E185" s="133"/>
      <c r="F185" s="133"/>
    </row>
    <row r="186" spans="5:6" ht="13.2">
      <c r="E186" s="133"/>
      <c r="F186" s="133"/>
    </row>
    <row r="187" spans="5:6" ht="13.2">
      <c r="E187" s="133"/>
      <c r="F187" s="133"/>
    </row>
    <row r="188" spans="5:6" ht="13.2">
      <c r="E188" s="133"/>
      <c r="F188" s="133"/>
    </row>
    <row r="189" spans="5:6" ht="13.2">
      <c r="E189" s="133"/>
      <c r="F189" s="133"/>
    </row>
    <row r="190" spans="5:6" ht="13.2">
      <c r="E190" s="133"/>
      <c r="F190" s="133"/>
    </row>
    <row r="191" spans="5:6" ht="13.2">
      <c r="E191" s="133"/>
      <c r="F191" s="133"/>
    </row>
    <row r="192" spans="5:6" ht="13.2">
      <c r="E192" s="133"/>
      <c r="F192" s="133"/>
    </row>
    <row r="193" spans="5:6" ht="13.2">
      <c r="E193" s="133"/>
      <c r="F193" s="133"/>
    </row>
    <row r="194" spans="5:6" ht="13.2">
      <c r="E194" s="133"/>
      <c r="F194" s="133"/>
    </row>
    <row r="195" spans="5:6" ht="13.2">
      <c r="E195" s="133"/>
      <c r="F195" s="133"/>
    </row>
    <row r="196" spans="5:6" ht="13.2">
      <c r="E196" s="133"/>
      <c r="F196" s="133"/>
    </row>
    <row r="197" spans="5:6" ht="13.2">
      <c r="E197" s="133"/>
      <c r="F197" s="133"/>
    </row>
  </sheetData>
  <sheetProtection selectLockedCells="1" selectUnlockedCells="1"/>
  <mergeCells count="87">
    <mergeCell ref="B137:B140"/>
    <mergeCell ref="C137:C140"/>
    <mergeCell ref="B141:B144"/>
    <mergeCell ref="C141:C144"/>
    <mergeCell ref="B145:B148"/>
    <mergeCell ref="C145:C148"/>
    <mergeCell ref="B128:B130"/>
    <mergeCell ref="C128:C130"/>
    <mergeCell ref="B131:B133"/>
    <mergeCell ref="C131:C133"/>
    <mergeCell ref="B134:B136"/>
    <mergeCell ref="C134:C136"/>
    <mergeCell ref="B119:B121"/>
    <mergeCell ref="C119:C121"/>
    <mergeCell ref="B122:B124"/>
    <mergeCell ref="C122:C124"/>
    <mergeCell ref="B125:B127"/>
    <mergeCell ref="C125:C127"/>
    <mergeCell ref="B110:B112"/>
    <mergeCell ref="C110:C112"/>
    <mergeCell ref="B113:B115"/>
    <mergeCell ref="C113:C115"/>
    <mergeCell ref="B116:B118"/>
    <mergeCell ref="C116:C118"/>
    <mergeCell ref="B96:B99"/>
    <mergeCell ref="C96:C99"/>
    <mergeCell ref="B100:B104"/>
    <mergeCell ref="C100:C104"/>
    <mergeCell ref="B105:B109"/>
    <mergeCell ref="C105:C109"/>
    <mergeCell ref="B82:B86"/>
    <mergeCell ref="C82:C86"/>
    <mergeCell ref="B87:B90"/>
    <mergeCell ref="C87:C90"/>
    <mergeCell ref="B91:B95"/>
    <mergeCell ref="C91:C95"/>
    <mergeCell ref="B70:B72"/>
    <mergeCell ref="C70:C72"/>
    <mergeCell ref="B73:B75"/>
    <mergeCell ref="C73:C75"/>
    <mergeCell ref="B79:B81"/>
    <mergeCell ref="C79:C81"/>
    <mergeCell ref="B76:B78"/>
    <mergeCell ref="C76:C78"/>
    <mergeCell ref="B61:B63"/>
    <mergeCell ref="C61:C63"/>
    <mergeCell ref="B64:B66"/>
    <mergeCell ref="C64:C66"/>
    <mergeCell ref="B67:B69"/>
    <mergeCell ref="C67:C69"/>
    <mergeCell ref="B51:B53"/>
    <mergeCell ref="C51:C53"/>
    <mergeCell ref="B54:B57"/>
    <mergeCell ref="C54:C57"/>
    <mergeCell ref="B58:B60"/>
    <mergeCell ref="C58:C60"/>
    <mergeCell ref="B39:B41"/>
    <mergeCell ref="C39:C41"/>
    <mergeCell ref="B42:B46"/>
    <mergeCell ref="C42:C46"/>
    <mergeCell ref="B47:B50"/>
    <mergeCell ref="C47:C50"/>
    <mergeCell ref="B30:B32"/>
    <mergeCell ref="C30:C32"/>
    <mergeCell ref="B33:B35"/>
    <mergeCell ref="C33:C35"/>
    <mergeCell ref="B36:B38"/>
    <mergeCell ref="C36:C38"/>
    <mergeCell ref="B21:B23"/>
    <mergeCell ref="C21:C23"/>
    <mergeCell ref="B24:B26"/>
    <mergeCell ref="C24:C26"/>
    <mergeCell ref="B27:B29"/>
    <mergeCell ref="C27:C29"/>
    <mergeCell ref="B8:B12"/>
    <mergeCell ref="C8:C12"/>
    <mergeCell ref="B13:B17"/>
    <mergeCell ref="C13:C17"/>
    <mergeCell ref="B18:B20"/>
    <mergeCell ref="C18:C20"/>
    <mergeCell ref="B1:F1"/>
    <mergeCell ref="B2:F2"/>
    <mergeCell ref="B3:F3"/>
    <mergeCell ref="B5:B6"/>
    <mergeCell ref="C5:C6"/>
    <mergeCell ref="D5:D6"/>
    <mergeCell ref="E5:F5"/>
  </mergeCells>
  <pageMargins left="0.7" right="0.7" top="0.75" bottom="0.75" header="0.51180555555555551" footer="0.51180555555555551"/>
  <pageSetup paperSize="9" scale="77" firstPageNumber="0" fitToHeight="0" orientation="portrait" horizontalDpi="300" verticalDpi="300" r:id="rId1"/>
  <headerFooter alignWithMargins="0"/>
  <rowBreaks count="4" manualBreakCount="4">
    <brk id="32" max="5" man="1"/>
    <brk id="63" max="5" man="1"/>
    <brk id="90" max="5" man="1"/>
    <brk id="121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92"/>
  <sheetViews>
    <sheetView showGridLines="0" view="pageBreakPreview" zoomScale="60" zoomScaleNormal="80" workbookViewId="0">
      <selection activeCell="B92" sqref="B92"/>
    </sheetView>
  </sheetViews>
  <sheetFormatPr defaultRowHeight="10.199999999999999"/>
  <cols>
    <col min="1" max="1" width="2.5546875" style="98" customWidth="1"/>
    <col min="2" max="2" width="15.88671875" style="98" customWidth="1"/>
    <col min="3" max="3" width="41.44140625" style="98" customWidth="1"/>
    <col min="4" max="4" width="18.6640625" style="98" customWidth="1"/>
    <col min="5" max="5" width="14.77734375" style="98" customWidth="1"/>
    <col min="6" max="6" width="15.33203125" style="98" customWidth="1"/>
    <col min="7" max="7" width="15.6640625" style="98" customWidth="1"/>
    <col min="8" max="8" width="14.109375" style="98" customWidth="1"/>
    <col min="9" max="9" width="12.33203125" style="98" customWidth="1"/>
    <col min="10" max="10" width="11" style="98" customWidth="1"/>
    <col min="11" max="11" width="10.88671875" style="98" customWidth="1"/>
    <col min="12" max="12" width="11" style="98" customWidth="1"/>
    <col min="13" max="13" width="10.88671875" style="98" customWidth="1"/>
    <col min="14" max="14" width="11" style="98" customWidth="1"/>
    <col min="15" max="15" width="10.88671875" style="98" customWidth="1"/>
    <col min="16" max="16" width="11" style="98" customWidth="1"/>
    <col min="17" max="17" width="10.88671875" style="98" customWidth="1"/>
    <col min="18" max="26" width="11" style="98" customWidth="1"/>
    <col min="27" max="27" width="10.88671875" style="98" customWidth="1"/>
    <col min="28" max="28" width="11" style="98" customWidth="1"/>
    <col min="29" max="29" width="10.88671875" style="98" customWidth="1"/>
    <col min="30" max="30" width="11" style="98" customWidth="1"/>
    <col min="31" max="31" width="10.88671875" style="98" customWidth="1"/>
    <col min="32" max="32" width="11" style="98" customWidth="1"/>
    <col min="33" max="33" width="10.88671875" style="98" customWidth="1"/>
    <col min="34" max="38" width="11" style="98" customWidth="1"/>
    <col min="39" max="39" width="10.88671875" style="98" customWidth="1"/>
    <col min="40" max="40" width="11" style="98" customWidth="1"/>
    <col min="41" max="41" width="10.88671875" style="98" customWidth="1"/>
    <col min="42" max="57" width="11" style="98" customWidth="1"/>
    <col min="58" max="61" width="11.109375" style="98" customWidth="1"/>
    <col min="62" max="68" width="11" style="98" customWidth="1"/>
    <col min="69" max="69" width="10.88671875" style="98" customWidth="1"/>
    <col min="70" max="70" width="11" style="98" customWidth="1"/>
    <col min="71" max="71" width="10.88671875" style="98" customWidth="1"/>
    <col min="72" max="72" width="11" style="98" customWidth="1"/>
    <col min="73" max="73" width="10.88671875" style="98" customWidth="1"/>
    <col min="74" max="74" width="11" style="98" customWidth="1"/>
    <col min="75" max="75" width="10.88671875" style="98" customWidth="1"/>
    <col min="76" max="76" width="7.21875" style="98" customWidth="1"/>
    <col min="77" max="16384" width="8.88671875" style="98"/>
  </cols>
  <sheetData>
    <row r="1" spans="2:75" ht="15.6" customHeight="1">
      <c r="B1" s="100" t="s">
        <v>653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</row>
    <row r="2" spans="2:75" ht="15.6" customHeight="1">
      <c r="B2" s="100" t="s">
        <v>654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</row>
    <row r="3" spans="2:75" ht="15.6" customHeight="1">
      <c r="B3" s="100" t="str">
        <f>CHAR(34)&amp;$C$10&amp;CHAR(34)</f>
        <v>"Развитие культуры и туризма"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</row>
    <row r="4" spans="2:75" ht="15.6" customHeight="1">
      <c r="B4" s="100" t="s">
        <v>655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</row>
    <row r="5" spans="2:75" ht="15.6">
      <c r="B5" s="99"/>
      <c r="C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100" t="s">
        <v>656</v>
      </c>
    </row>
    <row r="6" spans="2:75" ht="51.75" customHeight="1">
      <c r="B6" s="191" t="s">
        <v>3</v>
      </c>
      <c r="C6" s="191" t="s">
        <v>657</v>
      </c>
      <c r="D6" s="191" t="s">
        <v>643</v>
      </c>
      <c r="E6" s="191" t="s">
        <v>658</v>
      </c>
      <c r="F6" s="191" t="s">
        <v>659</v>
      </c>
      <c r="G6" s="192" t="s">
        <v>660</v>
      </c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  <c r="BW6" s="192"/>
    </row>
    <row r="7" spans="2:75" ht="52.5" customHeight="1">
      <c r="B7" s="191"/>
      <c r="C7" s="191"/>
      <c r="D7" s="191"/>
      <c r="E7" s="191"/>
      <c r="F7" s="191"/>
      <c r="G7" s="193" t="s">
        <v>661</v>
      </c>
      <c r="H7" s="191" t="s">
        <v>662</v>
      </c>
      <c r="I7" s="191"/>
      <c r="J7" s="193" t="s">
        <v>663</v>
      </c>
      <c r="K7" s="193"/>
      <c r="L7" s="193" t="s">
        <v>664</v>
      </c>
      <c r="M7" s="193"/>
      <c r="N7" s="193" t="s">
        <v>665</v>
      </c>
      <c r="O7" s="193"/>
      <c r="P7" s="193" t="s">
        <v>666</v>
      </c>
      <c r="Q7" s="193"/>
      <c r="R7" s="193" t="s">
        <v>667</v>
      </c>
      <c r="S7" s="193"/>
      <c r="T7" s="193" t="s">
        <v>668</v>
      </c>
      <c r="U7" s="193"/>
      <c r="V7" s="193" t="s">
        <v>669</v>
      </c>
      <c r="W7" s="193"/>
      <c r="X7" s="193" t="s">
        <v>670</v>
      </c>
      <c r="Y7" s="193"/>
      <c r="Z7" s="193" t="s">
        <v>671</v>
      </c>
      <c r="AA7" s="193"/>
      <c r="AB7" s="193" t="s">
        <v>672</v>
      </c>
      <c r="AC7" s="193"/>
      <c r="AD7" s="193" t="s">
        <v>673</v>
      </c>
      <c r="AE7" s="193"/>
      <c r="AF7" s="193" t="s">
        <v>674</v>
      </c>
      <c r="AG7" s="193"/>
      <c r="AH7" s="193" t="s">
        <v>675</v>
      </c>
      <c r="AI7" s="193"/>
      <c r="AJ7" s="193" t="s">
        <v>676</v>
      </c>
      <c r="AK7" s="193"/>
      <c r="AL7" s="193" t="s">
        <v>677</v>
      </c>
      <c r="AM7" s="193"/>
      <c r="AN7" s="193" t="s">
        <v>678</v>
      </c>
      <c r="AO7" s="193"/>
      <c r="AP7" s="193" t="s">
        <v>679</v>
      </c>
      <c r="AQ7" s="193"/>
      <c r="AR7" s="193" t="s">
        <v>680</v>
      </c>
      <c r="AS7" s="193"/>
      <c r="AT7" s="193" t="s">
        <v>681</v>
      </c>
      <c r="AU7" s="193"/>
      <c r="AV7" s="193" t="s">
        <v>682</v>
      </c>
      <c r="AW7" s="193"/>
      <c r="AX7" s="193" t="s">
        <v>683</v>
      </c>
      <c r="AY7" s="193"/>
      <c r="AZ7" s="193" t="s">
        <v>684</v>
      </c>
      <c r="BA7" s="193"/>
      <c r="BB7" s="193" t="s">
        <v>685</v>
      </c>
      <c r="BC7" s="193"/>
      <c r="BD7" s="193" t="s">
        <v>686</v>
      </c>
      <c r="BE7" s="193"/>
      <c r="BF7" s="193" t="s">
        <v>687</v>
      </c>
      <c r="BG7" s="193"/>
      <c r="BH7" s="193" t="s">
        <v>688</v>
      </c>
      <c r="BI7" s="193"/>
      <c r="BJ7" s="193" t="s">
        <v>689</v>
      </c>
      <c r="BK7" s="193"/>
      <c r="BL7" s="193" t="s">
        <v>690</v>
      </c>
      <c r="BM7" s="193"/>
      <c r="BN7" s="193" t="s">
        <v>691</v>
      </c>
      <c r="BO7" s="193"/>
      <c r="BP7" s="193" t="s">
        <v>692</v>
      </c>
      <c r="BQ7" s="193"/>
      <c r="BR7" s="191" t="s">
        <v>693</v>
      </c>
      <c r="BS7" s="191"/>
      <c r="BT7" s="191" t="s">
        <v>694</v>
      </c>
      <c r="BU7" s="191"/>
      <c r="BV7" s="191" t="s">
        <v>695</v>
      </c>
      <c r="BW7" s="191"/>
    </row>
    <row r="8" spans="2:75" ht="78.599999999999994" customHeight="1">
      <c r="B8" s="191"/>
      <c r="C8" s="191"/>
      <c r="D8" s="191"/>
      <c r="E8" s="191"/>
      <c r="F8" s="191"/>
      <c r="G8" s="193"/>
      <c r="H8" s="117" t="s">
        <v>317</v>
      </c>
      <c r="I8" s="117" t="s">
        <v>696</v>
      </c>
      <c r="J8" s="117" t="s">
        <v>317</v>
      </c>
      <c r="K8" s="117" t="s">
        <v>696</v>
      </c>
      <c r="L8" s="117" t="s">
        <v>317</v>
      </c>
      <c r="M8" s="117" t="s">
        <v>696</v>
      </c>
      <c r="N8" s="117" t="s">
        <v>317</v>
      </c>
      <c r="O8" s="117" t="s">
        <v>696</v>
      </c>
      <c r="P8" s="117" t="s">
        <v>317</v>
      </c>
      <c r="Q8" s="117" t="s">
        <v>696</v>
      </c>
      <c r="R8" s="117" t="s">
        <v>317</v>
      </c>
      <c r="S8" s="117" t="s">
        <v>696</v>
      </c>
      <c r="T8" s="117" t="s">
        <v>317</v>
      </c>
      <c r="U8" s="117" t="s">
        <v>696</v>
      </c>
      <c r="V8" s="117" t="s">
        <v>317</v>
      </c>
      <c r="W8" s="117" t="s">
        <v>696</v>
      </c>
      <c r="X8" s="117" t="s">
        <v>317</v>
      </c>
      <c r="Y8" s="117" t="s">
        <v>696</v>
      </c>
      <c r="Z8" s="117" t="s">
        <v>317</v>
      </c>
      <c r="AA8" s="117" t="s">
        <v>696</v>
      </c>
      <c r="AB8" s="117" t="s">
        <v>317</v>
      </c>
      <c r="AC8" s="117" t="s">
        <v>696</v>
      </c>
      <c r="AD8" s="117" t="s">
        <v>317</v>
      </c>
      <c r="AE8" s="117" t="s">
        <v>696</v>
      </c>
      <c r="AF8" s="117" t="s">
        <v>317</v>
      </c>
      <c r="AG8" s="117" t="s">
        <v>696</v>
      </c>
      <c r="AH8" s="117" t="s">
        <v>317</v>
      </c>
      <c r="AI8" s="117" t="s">
        <v>696</v>
      </c>
      <c r="AJ8" s="117" t="s">
        <v>317</v>
      </c>
      <c r="AK8" s="117" t="s">
        <v>696</v>
      </c>
      <c r="AL8" s="117" t="s">
        <v>317</v>
      </c>
      <c r="AM8" s="117" t="s">
        <v>696</v>
      </c>
      <c r="AN8" s="117" t="s">
        <v>317</v>
      </c>
      <c r="AO8" s="117" t="s">
        <v>696</v>
      </c>
      <c r="AP8" s="117" t="s">
        <v>317</v>
      </c>
      <c r="AQ8" s="117" t="s">
        <v>696</v>
      </c>
      <c r="AR8" s="117" t="s">
        <v>317</v>
      </c>
      <c r="AS8" s="117" t="s">
        <v>696</v>
      </c>
      <c r="AT8" s="117" t="s">
        <v>317</v>
      </c>
      <c r="AU8" s="117" t="s">
        <v>696</v>
      </c>
      <c r="AV8" s="117" t="s">
        <v>317</v>
      </c>
      <c r="AW8" s="117" t="s">
        <v>696</v>
      </c>
      <c r="AX8" s="117" t="s">
        <v>317</v>
      </c>
      <c r="AY8" s="117" t="s">
        <v>696</v>
      </c>
      <c r="AZ8" s="117" t="s">
        <v>317</v>
      </c>
      <c r="BA8" s="117" t="s">
        <v>696</v>
      </c>
      <c r="BB8" s="117" t="s">
        <v>317</v>
      </c>
      <c r="BC8" s="117" t="s">
        <v>696</v>
      </c>
      <c r="BD8" s="117" t="s">
        <v>317</v>
      </c>
      <c r="BE8" s="117" t="s">
        <v>696</v>
      </c>
      <c r="BF8" s="117" t="s">
        <v>317</v>
      </c>
      <c r="BG8" s="117" t="s">
        <v>696</v>
      </c>
      <c r="BH8" s="117" t="s">
        <v>317</v>
      </c>
      <c r="BI8" s="117" t="s">
        <v>696</v>
      </c>
      <c r="BJ8" s="117" t="s">
        <v>317</v>
      </c>
      <c r="BK8" s="117" t="s">
        <v>696</v>
      </c>
      <c r="BL8" s="117" t="s">
        <v>317</v>
      </c>
      <c r="BM8" s="117" t="s">
        <v>696</v>
      </c>
      <c r="BN8" s="117" t="s">
        <v>317</v>
      </c>
      <c r="BO8" s="117" t="s">
        <v>696</v>
      </c>
      <c r="BP8" s="117" t="s">
        <v>317</v>
      </c>
      <c r="BQ8" s="117" t="s">
        <v>696</v>
      </c>
      <c r="BR8" s="117" t="s">
        <v>317</v>
      </c>
      <c r="BS8" s="117" t="s">
        <v>696</v>
      </c>
      <c r="BT8" s="117" t="s">
        <v>317</v>
      </c>
      <c r="BU8" s="117" t="s">
        <v>696</v>
      </c>
      <c r="BV8" s="117" t="s">
        <v>317</v>
      </c>
      <c r="BW8" s="117" t="s">
        <v>696</v>
      </c>
    </row>
    <row r="9" spans="2:75" ht="18" customHeight="1">
      <c r="B9" s="116" t="s">
        <v>319</v>
      </c>
      <c r="C9" s="116" t="s">
        <v>320</v>
      </c>
      <c r="D9" s="116" t="s">
        <v>321</v>
      </c>
      <c r="E9" s="116" t="s">
        <v>322</v>
      </c>
      <c r="F9" s="116" t="s">
        <v>323</v>
      </c>
      <c r="G9" s="116" t="s">
        <v>324</v>
      </c>
      <c r="H9" s="116" t="s">
        <v>325</v>
      </c>
      <c r="I9" s="116" t="s">
        <v>326</v>
      </c>
      <c r="J9" s="116" t="s">
        <v>327</v>
      </c>
      <c r="K9" s="116" t="s">
        <v>506</v>
      </c>
      <c r="L9" s="116" t="s">
        <v>507</v>
      </c>
      <c r="M9" s="116" t="s">
        <v>508</v>
      </c>
      <c r="N9" s="116" t="s">
        <v>509</v>
      </c>
      <c r="O9" s="116" t="s">
        <v>510</v>
      </c>
      <c r="P9" s="116" t="s">
        <v>511</v>
      </c>
      <c r="Q9" s="116" t="s">
        <v>382</v>
      </c>
      <c r="R9" s="116" t="s">
        <v>512</v>
      </c>
      <c r="S9" s="116" t="s">
        <v>513</v>
      </c>
      <c r="T9" s="116" t="s">
        <v>514</v>
      </c>
      <c r="U9" s="116" t="s">
        <v>380</v>
      </c>
      <c r="V9" s="116" t="s">
        <v>697</v>
      </c>
      <c r="W9" s="116" t="s">
        <v>698</v>
      </c>
      <c r="X9" s="116" t="s">
        <v>699</v>
      </c>
      <c r="Y9" s="116" t="s">
        <v>700</v>
      </c>
      <c r="Z9" s="116" t="s">
        <v>701</v>
      </c>
      <c r="AA9" s="116" t="s">
        <v>702</v>
      </c>
      <c r="AB9" s="116" t="s">
        <v>703</v>
      </c>
      <c r="AC9" s="116" t="s">
        <v>367</v>
      </c>
      <c r="AD9" s="116" t="s">
        <v>704</v>
      </c>
      <c r="AE9" s="116" t="s">
        <v>705</v>
      </c>
      <c r="AF9" s="116" t="s">
        <v>706</v>
      </c>
      <c r="AG9" s="116" t="s">
        <v>707</v>
      </c>
      <c r="AH9" s="116" t="s">
        <v>446</v>
      </c>
      <c r="AI9" s="116" t="s">
        <v>708</v>
      </c>
      <c r="AJ9" s="116" t="s">
        <v>709</v>
      </c>
      <c r="AK9" s="116" t="s">
        <v>710</v>
      </c>
      <c r="AL9" s="116" t="s">
        <v>711</v>
      </c>
      <c r="AM9" s="116" t="s">
        <v>712</v>
      </c>
      <c r="AN9" s="116" t="s">
        <v>713</v>
      </c>
      <c r="AO9" s="116" t="s">
        <v>714</v>
      </c>
      <c r="AP9" s="116" t="s">
        <v>715</v>
      </c>
      <c r="AQ9" s="116" t="s">
        <v>716</v>
      </c>
      <c r="AR9" s="116" t="s">
        <v>717</v>
      </c>
      <c r="AS9" s="116" t="s">
        <v>718</v>
      </c>
      <c r="AT9" s="116" t="s">
        <v>377</v>
      </c>
      <c r="AU9" s="116" t="s">
        <v>719</v>
      </c>
      <c r="AV9" s="116" t="s">
        <v>361</v>
      </c>
      <c r="AW9" s="116" t="s">
        <v>720</v>
      </c>
      <c r="AX9" s="116" t="s">
        <v>721</v>
      </c>
      <c r="AY9" s="116" t="s">
        <v>722</v>
      </c>
      <c r="AZ9" s="116" t="s">
        <v>723</v>
      </c>
      <c r="BA9" s="116" t="s">
        <v>724</v>
      </c>
      <c r="BB9" s="116" t="s">
        <v>725</v>
      </c>
      <c r="BC9" s="116" t="s">
        <v>726</v>
      </c>
      <c r="BD9" s="116" t="s">
        <v>727</v>
      </c>
      <c r="BE9" s="116" t="s">
        <v>728</v>
      </c>
      <c r="BF9" s="116" t="s">
        <v>729</v>
      </c>
      <c r="BG9" s="116" t="s">
        <v>730</v>
      </c>
      <c r="BH9" s="116" t="s">
        <v>731</v>
      </c>
      <c r="BI9" s="116" t="s">
        <v>732</v>
      </c>
      <c r="BJ9" s="116" t="s">
        <v>733</v>
      </c>
      <c r="BK9" s="116" t="s">
        <v>734</v>
      </c>
      <c r="BL9" s="116" t="s">
        <v>735</v>
      </c>
      <c r="BM9" s="116" t="s">
        <v>736</v>
      </c>
      <c r="BN9" s="116" t="s">
        <v>737</v>
      </c>
      <c r="BO9" s="116" t="s">
        <v>738</v>
      </c>
      <c r="BP9" s="116" t="s">
        <v>739</v>
      </c>
      <c r="BQ9" s="116" t="s">
        <v>740</v>
      </c>
      <c r="BR9" s="116" t="s">
        <v>741</v>
      </c>
      <c r="BS9" s="116" t="s">
        <v>742</v>
      </c>
      <c r="BT9" s="116" t="s">
        <v>743</v>
      </c>
      <c r="BU9" s="116" t="s">
        <v>744</v>
      </c>
      <c r="BV9" s="116" t="s">
        <v>745</v>
      </c>
      <c r="BW9" s="116" t="s">
        <v>746</v>
      </c>
    </row>
    <row r="10" spans="2:75" s="119" customFormat="1" ht="15.6">
      <c r="B10" s="194" t="s">
        <v>193</v>
      </c>
      <c r="C10" s="194" t="s">
        <v>194</v>
      </c>
      <c r="D10" s="118" t="s">
        <v>501</v>
      </c>
      <c r="E10" s="120">
        <f t="shared" ref="E10:AJ10" si="0">E11+E12</f>
        <v>718266.3</v>
      </c>
      <c r="F10" s="120">
        <f t="shared" si="0"/>
        <v>711832.55602000002</v>
      </c>
      <c r="G10" s="120">
        <f t="shared" si="0"/>
        <v>0.53659999999999997</v>
      </c>
      <c r="H10" s="120">
        <f t="shared" si="0"/>
        <v>3972.2824600000004</v>
      </c>
      <c r="I10" s="120">
        <f t="shared" si="0"/>
        <v>3972.2824600000004</v>
      </c>
      <c r="J10" s="120">
        <f t="shared" si="0"/>
        <v>10294.11765</v>
      </c>
      <c r="K10" s="120">
        <f t="shared" si="0"/>
        <v>10294.11765</v>
      </c>
      <c r="L10" s="120">
        <f t="shared" si="0"/>
        <v>7105.8512599999995</v>
      </c>
      <c r="M10" s="120">
        <f t="shared" si="0"/>
        <v>7105.8512599999995</v>
      </c>
      <c r="N10" s="120">
        <f t="shared" si="0"/>
        <v>9826.944739999999</v>
      </c>
      <c r="O10" s="120">
        <f t="shared" si="0"/>
        <v>9826.944739999999</v>
      </c>
      <c r="P10" s="120">
        <f t="shared" si="0"/>
        <v>15514.016179999999</v>
      </c>
      <c r="Q10" s="120">
        <f t="shared" si="0"/>
        <v>15513.959219999999</v>
      </c>
      <c r="R10" s="120">
        <f t="shared" si="0"/>
        <v>7288.2664700000005</v>
      </c>
      <c r="S10" s="120">
        <f t="shared" si="0"/>
        <v>7288.2664700000005</v>
      </c>
      <c r="T10" s="120">
        <f t="shared" si="0"/>
        <v>6481.3381799999988</v>
      </c>
      <c r="U10" s="120">
        <f t="shared" si="0"/>
        <v>6481.3381799999988</v>
      </c>
      <c r="V10" s="120">
        <f t="shared" si="0"/>
        <v>50187.69359000001</v>
      </c>
      <c r="W10" s="120">
        <f t="shared" si="0"/>
        <v>50185.263590000002</v>
      </c>
      <c r="X10" s="120">
        <f t="shared" si="0"/>
        <v>14088.287259999999</v>
      </c>
      <c r="Y10" s="120">
        <f t="shared" si="0"/>
        <v>14088.287259999999</v>
      </c>
      <c r="Z10" s="120">
        <f t="shared" si="0"/>
        <v>117225.91908000001</v>
      </c>
      <c r="AA10" s="120">
        <f t="shared" si="0"/>
        <v>117224.92908</v>
      </c>
      <c r="AB10" s="120">
        <f t="shared" si="0"/>
        <v>13235.481489999998</v>
      </c>
      <c r="AC10" s="120">
        <f t="shared" si="0"/>
        <v>13235.481479999999</v>
      </c>
      <c r="AD10" s="120">
        <f t="shared" si="0"/>
        <v>107649.73824000001</v>
      </c>
      <c r="AE10" s="120">
        <f t="shared" si="0"/>
        <v>102948.36824000001</v>
      </c>
      <c r="AF10" s="120">
        <f t="shared" si="0"/>
        <v>9659.4110799999999</v>
      </c>
      <c r="AG10" s="120">
        <f t="shared" si="0"/>
        <v>9659.4110799999999</v>
      </c>
      <c r="AH10" s="120">
        <f t="shared" si="0"/>
        <v>6200.3161800000007</v>
      </c>
      <c r="AI10" s="120">
        <f t="shared" si="0"/>
        <v>6200.3161800000007</v>
      </c>
      <c r="AJ10" s="120">
        <f t="shared" si="0"/>
        <v>136292.02353000001</v>
      </c>
      <c r="AK10" s="120">
        <f t="shared" ref="AK10:BP10" si="1">AK11+AK12</f>
        <v>136052.90353000001</v>
      </c>
      <c r="AL10" s="120">
        <f t="shared" si="1"/>
        <v>5579.1995999999999</v>
      </c>
      <c r="AM10" s="120">
        <f t="shared" si="1"/>
        <v>5579.1995999999999</v>
      </c>
      <c r="AN10" s="120">
        <f t="shared" si="1"/>
        <v>10095.169119999999</v>
      </c>
      <c r="AO10" s="120">
        <f t="shared" si="1"/>
        <v>10045.169119999999</v>
      </c>
      <c r="AP10" s="120">
        <f t="shared" si="1"/>
        <v>5338.3098499999996</v>
      </c>
      <c r="AQ10" s="120">
        <f t="shared" si="1"/>
        <v>5338.3098499999996</v>
      </c>
      <c r="AR10" s="120">
        <f t="shared" si="1"/>
        <v>5800.4922999999999</v>
      </c>
      <c r="AS10" s="120">
        <f t="shared" si="1"/>
        <v>5800.4922999999999</v>
      </c>
      <c r="AT10" s="120">
        <f t="shared" si="1"/>
        <v>5992.9472000000005</v>
      </c>
      <c r="AU10" s="120">
        <f t="shared" si="1"/>
        <v>5992.9472000000005</v>
      </c>
      <c r="AV10" s="120">
        <f t="shared" si="1"/>
        <v>13250.20571</v>
      </c>
      <c r="AW10" s="120">
        <f t="shared" si="1"/>
        <v>13250.20571</v>
      </c>
      <c r="AX10" s="120">
        <f t="shared" si="1"/>
        <v>77983.498639999991</v>
      </c>
      <c r="AY10" s="120">
        <f t="shared" si="1"/>
        <v>77066.968640000006</v>
      </c>
      <c r="AZ10" s="120">
        <f t="shared" si="1"/>
        <v>20160.886699999999</v>
      </c>
      <c r="BA10" s="120">
        <f t="shared" si="1"/>
        <v>20160.886699999999</v>
      </c>
      <c r="BB10" s="120">
        <f t="shared" si="1"/>
        <v>4733.3249100000003</v>
      </c>
      <c r="BC10" s="120">
        <f t="shared" si="1"/>
        <v>4210.8344999999999</v>
      </c>
      <c r="BD10" s="120">
        <f t="shared" si="1"/>
        <v>3676.4705899999999</v>
      </c>
      <c r="BE10" s="120">
        <f t="shared" si="1"/>
        <v>3676.4705899999999</v>
      </c>
      <c r="BF10" s="120">
        <f t="shared" si="1"/>
        <v>7118.2924499999999</v>
      </c>
      <c r="BG10" s="120">
        <f t="shared" si="1"/>
        <v>7118.2924499999999</v>
      </c>
      <c r="BH10" s="120">
        <f t="shared" si="1"/>
        <v>2800.1349600000003</v>
      </c>
      <c r="BI10" s="120">
        <f t="shared" si="1"/>
        <v>2800.1349600000003</v>
      </c>
      <c r="BJ10" s="120">
        <f t="shared" si="1"/>
        <v>7871.9460900000004</v>
      </c>
      <c r="BK10" s="120">
        <f t="shared" si="1"/>
        <v>7871.9460900000004</v>
      </c>
      <c r="BL10" s="120">
        <f t="shared" si="1"/>
        <v>18602.916179999997</v>
      </c>
      <c r="BM10" s="120">
        <f t="shared" si="1"/>
        <v>18602.916179999997</v>
      </c>
      <c r="BN10" s="120">
        <f t="shared" si="1"/>
        <v>95.169119999999992</v>
      </c>
      <c r="BO10" s="120">
        <f t="shared" si="1"/>
        <v>95.169119999999992</v>
      </c>
      <c r="BP10" s="120">
        <f t="shared" si="1"/>
        <v>0</v>
      </c>
      <c r="BQ10" s="120">
        <f t="shared" ref="BQ10:BW10" si="2">BQ11+BQ12</f>
        <v>0</v>
      </c>
      <c r="BR10" s="120">
        <f t="shared" si="2"/>
        <v>2763.9434700000002</v>
      </c>
      <c r="BS10" s="120">
        <f t="shared" si="2"/>
        <v>2763.9434700000002</v>
      </c>
      <c r="BT10" s="120">
        <f t="shared" si="2"/>
        <v>0</v>
      </c>
      <c r="BU10" s="120">
        <f t="shared" si="2"/>
        <v>0</v>
      </c>
      <c r="BV10" s="120">
        <f t="shared" si="2"/>
        <v>2690.9691200000002</v>
      </c>
      <c r="BW10" s="120">
        <f t="shared" si="2"/>
        <v>2690.7491199999999</v>
      </c>
    </row>
    <row r="11" spans="2:75" s="119" customFormat="1" ht="31.2">
      <c r="B11" s="194"/>
      <c r="C11" s="194"/>
      <c r="D11" s="118" t="s">
        <v>504</v>
      </c>
      <c r="E11" s="120">
        <f t="shared" ref="E11:AJ11" si="3">E14+E38</f>
        <v>140641.30696000002</v>
      </c>
      <c r="F11" s="120">
        <f t="shared" si="3"/>
        <v>140641.30693000002</v>
      </c>
      <c r="G11" s="120">
        <f t="shared" si="3"/>
        <v>0</v>
      </c>
      <c r="H11" s="120">
        <f t="shared" si="3"/>
        <v>1692.41832</v>
      </c>
      <c r="I11" s="120">
        <f t="shared" si="3"/>
        <v>1692.41832</v>
      </c>
      <c r="J11" s="120">
        <f t="shared" si="3"/>
        <v>250</v>
      </c>
      <c r="K11" s="120">
        <f t="shared" si="3"/>
        <v>250</v>
      </c>
      <c r="L11" s="120">
        <f t="shared" si="3"/>
        <v>6039.9718899999998</v>
      </c>
      <c r="M11" s="120">
        <f t="shared" si="3"/>
        <v>6039.9718899999998</v>
      </c>
      <c r="N11" s="120">
        <f t="shared" si="3"/>
        <v>2629.51037</v>
      </c>
      <c r="O11" s="120">
        <f t="shared" si="3"/>
        <v>2629.51037</v>
      </c>
      <c r="P11" s="120">
        <f t="shared" si="3"/>
        <v>180.89375000000001</v>
      </c>
      <c r="Q11" s="120">
        <f t="shared" si="3"/>
        <v>180.89375000000001</v>
      </c>
      <c r="R11" s="120">
        <f t="shared" si="3"/>
        <v>6195.0246999999999</v>
      </c>
      <c r="S11" s="120">
        <f t="shared" si="3"/>
        <v>6195.0246999999999</v>
      </c>
      <c r="T11" s="120">
        <f t="shared" si="3"/>
        <v>2279.1351399999999</v>
      </c>
      <c r="U11" s="120">
        <f t="shared" si="3"/>
        <v>2279.1351300000001</v>
      </c>
      <c r="V11" s="120">
        <f t="shared" si="3"/>
        <v>33161.700840000005</v>
      </c>
      <c r="W11" s="120">
        <f t="shared" si="3"/>
        <v>33161.700840000005</v>
      </c>
      <c r="X11" s="120">
        <f t="shared" si="3"/>
        <v>1775.0422099999998</v>
      </c>
      <c r="Y11" s="120">
        <f t="shared" si="3"/>
        <v>1775.0422099999998</v>
      </c>
      <c r="Z11" s="120">
        <f t="shared" si="3"/>
        <v>2229.4791100000002</v>
      </c>
      <c r="AA11" s="120">
        <f t="shared" si="3"/>
        <v>2229.4791100000002</v>
      </c>
      <c r="AB11" s="120">
        <f t="shared" si="3"/>
        <v>1050.1583500000002</v>
      </c>
      <c r="AC11" s="120">
        <f t="shared" si="3"/>
        <v>1050.15834</v>
      </c>
      <c r="AD11" s="120">
        <f t="shared" si="3"/>
        <v>35161.787499999999</v>
      </c>
      <c r="AE11" s="120">
        <f t="shared" si="3"/>
        <v>35161.787499999999</v>
      </c>
      <c r="AF11" s="120">
        <f t="shared" si="3"/>
        <v>5235.1548299999995</v>
      </c>
      <c r="AG11" s="120">
        <f t="shared" si="3"/>
        <v>5235.1548299999995</v>
      </c>
      <c r="AH11" s="120">
        <f t="shared" si="3"/>
        <v>180.89375000000001</v>
      </c>
      <c r="AI11" s="120">
        <f t="shared" si="3"/>
        <v>180.89375000000001</v>
      </c>
      <c r="AJ11" s="120">
        <f t="shared" si="3"/>
        <v>50</v>
      </c>
      <c r="AK11" s="120">
        <f t="shared" ref="AK11:BP11" si="4">AK14+AK38</f>
        <v>50</v>
      </c>
      <c r="AL11" s="120">
        <f t="shared" si="4"/>
        <v>4742.3196500000004</v>
      </c>
      <c r="AM11" s="120">
        <f t="shared" si="4"/>
        <v>4742.3196500000004</v>
      </c>
      <c r="AN11" s="120">
        <f t="shared" si="4"/>
        <v>80.893749999999997</v>
      </c>
      <c r="AO11" s="120">
        <f t="shared" si="4"/>
        <v>80.893749999999997</v>
      </c>
      <c r="AP11" s="120">
        <f t="shared" si="4"/>
        <v>4537.5633699999998</v>
      </c>
      <c r="AQ11" s="120">
        <f t="shared" si="4"/>
        <v>4537.5633699999998</v>
      </c>
      <c r="AR11" s="120">
        <f t="shared" si="4"/>
        <v>1859.3665100000001</v>
      </c>
      <c r="AS11" s="120">
        <f t="shared" si="4"/>
        <v>1859.3665100000001</v>
      </c>
      <c r="AT11" s="120">
        <f t="shared" si="4"/>
        <v>5094.0044200000002</v>
      </c>
      <c r="AU11" s="120">
        <f t="shared" si="4"/>
        <v>5094.0044200000002</v>
      </c>
      <c r="AV11" s="120">
        <f t="shared" si="4"/>
        <v>1087.0686900000001</v>
      </c>
      <c r="AW11" s="120">
        <f t="shared" si="4"/>
        <v>1087.0686900000001</v>
      </c>
      <c r="AX11" s="120">
        <f t="shared" si="4"/>
        <v>1737.99199</v>
      </c>
      <c r="AY11" s="120">
        <f t="shared" si="4"/>
        <v>1737.99198</v>
      </c>
      <c r="AZ11" s="120">
        <f t="shared" si="4"/>
        <v>4491.6436899999999</v>
      </c>
      <c r="BA11" s="120">
        <f t="shared" si="4"/>
        <v>4491.6436899999999</v>
      </c>
      <c r="BB11" s="120">
        <f t="shared" si="4"/>
        <v>935.44532000000004</v>
      </c>
      <c r="BC11" s="120">
        <f t="shared" si="4"/>
        <v>935.44532000000004</v>
      </c>
      <c r="BD11" s="120">
        <f t="shared" si="4"/>
        <v>150</v>
      </c>
      <c r="BE11" s="120">
        <f t="shared" si="4"/>
        <v>150</v>
      </c>
      <c r="BF11" s="120">
        <f t="shared" si="4"/>
        <v>6050.5437499999998</v>
      </c>
      <c r="BG11" s="120">
        <f t="shared" si="4"/>
        <v>6050.5437499999998</v>
      </c>
      <c r="BH11" s="120">
        <f t="shared" si="4"/>
        <v>2380.1121700000003</v>
      </c>
      <c r="BI11" s="120">
        <f t="shared" si="4"/>
        <v>2380.1121700000003</v>
      </c>
      <c r="BJ11" s="120">
        <f t="shared" si="4"/>
        <v>6691.15164</v>
      </c>
      <c r="BK11" s="120">
        <f t="shared" si="4"/>
        <v>6691.15164</v>
      </c>
      <c r="BL11" s="120">
        <f t="shared" si="4"/>
        <v>180.89375000000001</v>
      </c>
      <c r="BM11" s="120">
        <f t="shared" si="4"/>
        <v>180.89375000000001</v>
      </c>
      <c r="BN11" s="120">
        <f t="shared" si="4"/>
        <v>80.893749999999997</v>
      </c>
      <c r="BO11" s="120">
        <f t="shared" si="4"/>
        <v>80.893749999999997</v>
      </c>
      <c r="BP11" s="120">
        <f t="shared" si="4"/>
        <v>0</v>
      </c>
      <c r="BQ11" s="120">
        <f t="shared" ref="BQ11:BW11" si="5">BQ14+BQ38</f>
        <v>0</v>
      </c>
      <c r="BR11" s="120">
        <f t="shared" si="5"/>
        <v>2349.35</v>
      </c>
      <c r="BS11" s="120">
        <f t="shared" si="5"/>
        <v>2349.35</v>
      </c>
      <c r="BT11" s="120">
        <f t="shared" si="5"/>
        <v>0</v>
      </c>
      <c r="BU11" s="120">
        <f t="shared" si="5"/>
        <v>0</v>
      </c>
      <c r="BV11" s="120">
        <f t="shared" si="5"/>
        <v>80.893749999999997</v>
      </c>
      <c r="BW11" s="120">
        <f t="shared" si="5"/>
        <v>80.893749999999997</v>
      </c>
    </row>
    <row r="12" spans="2:75" s="119" customFormat="1" ht="31.2">
      <c r="B12" s="194"/>
      <c r="C12" s="194"/>
      <c r="D12" s="118" t="s">
        <v>505</v>
      </c>
      <c r="E12" s="120">
        <f t="shared" ref="E12:AJ12" si="6">E15+E39</f>
        <v>577624.99303999997</v>
      </c>
      <c r="F12" s="120">
        <f t="shared" si="6"/>
        <v>571191.24909000006</v>
      </c>
      <c r="G12" s="120">
        <f t="shared" si="6"/>
        <v>0.53659999999999997</v>
      </c>
      <c r="H12" s="120">
        <f t="shared" si="6"/>
        <v>2279.8641400000001</v>
      </c>
      <c r="I12" s="120">
        <f t="shared" si="6"/>
        <v>2279.8641400000001</v>
      </c>
      <c r="J12" s="120">
        <f t="shared" si="6"/>
        <v>10044.11765</v>
      </c>
      <c r="K12" s="120">
        <f t="shared" si="6"/>
        <v>10044.11765</v>
      </c>
      <c r="L12" s="120">
        <f t="shared" si="6"/>
        <v>1065.8793700000001</v>
      </c>
      <c r="M12" s="120">
        <f t="shared" si="6"/>
        <v>1065.8793700000001</v>
      </c>
      <c r="N12" s="120">
        <f t="shared" si="6"/>
        <v>7197.4343699999999</v>
      </c>
      <c r="O12" s="120">
        <f t="shared" si="6"/>
        <v>7197.4343699999999</v>
      </c>
      <c r="P12" s="120">
        <f t="shared" si="6"/>
        <v>15333.122429999999</v>
      </c>
      <c r="Q12" s="120">
        <f t="shared" si="6"/>
        <v>15333.06547</v>
      </c>
      <c r="R12" s="120">
        <f t="shared" si="6"/>
        <v>1093.2417700000001</v>
      </c>
      <c r="S12" s="120">
        <f t="shared" si="6"/>
        <v>1093.2417700000001</v>
      </c>
      <c r="T12" s="120">
        <f t="shared" si="6"/>
        <v>4202.2030399999994</v>
      </c>
      <c r="U12" s="120">
        <f t="shared" si="6"/>
        <v>4202.2030499999992</v>
      </c>
      <c r="V12" s="120">
        <f t="shared" si="6"/>
        <v>17025.992750000001</v>
      </c>
      <c r="W12" s="120">
        <f t="shared" si="6"/>
        <v>17023.562750000001</v>
      </c>
      <c r="X12" s="120">
        <f t="shared" si="6"/>
        <v>12313.24505</v>
      </c>
      <c r="Y12" s="120">
        <f t="shared" si="6"/>
        <v>12313.24505</v>
      </c>
      <c r="Z12" s="120">
        <f t="shared" si="6"/>
        <v>114996.43997000001</v>
      </c>
      <c r="AA12" s="120">
        <f t="shared" si="6"/>
        <v>114995.44997</v>
      </c>
      <c r="AB12" s="120">
        <f t="shared" si="6"/>
        <v>12185.323139999999</v>
      </c>
      <c r="AC12" s="120">
        <f t="shared" si="6"/>
        <v>12185.323139999999</v>
      </c>
      <c r="AD12" s="120">
        <f t="shared" si="6"/>
        <v>72487.95074</v>
      </c>
      <c r="AE12" s="120">
        <f t="shared" si="6"/>
        <v>67786.580740000005</v>
      </c>
      <c r="AF12" s="120">
        <f t="shared" si="6"/>
        <v>4424.2562500000004</v>
      </c>
      <c r="AG12" s="120">
        <f t="shared" si="6"/>
        <v>4424.2562500000004</v>
      </c>
      <c r="AH12" s="120">
        <f t="shared" si="6"/>
        <v>6019.4224300000005</v>
      </c>
      <c r="AI12" s="120">
        <f t="shared" si="6"/>
        <v>6019.4224300000005</v>
      </c>
      <c r="AJ12" s="120">
        <f t="shared" si="6"/>
        <v>136242.02353000001</v>
      </c>
      <c r="AK12" s="120">
        <f t="shared" ref="AK12:BP12" si="7">AK15+AK39</f>
        <v>136002.90353000001</v>
      </c>
      <c r="AL12" s="120">
        <f t="shared" si="7"/>
        <v>836.87995000000001</v>
      </c>
      <c r="AM12" s="120">
        <f t="shared" si="7"/>
        <v>836.87995000000001</v>
      </c>
      <c r="AN12" s="120">
        <f t="shared" si="7"/>
        <v>10014.275369999999</v>
      </c>
      <c r="AO12" s="120">
        <f t="shared" si="7"/>
        <v>9964.2753699999994</v>
      </c>
      <c r="AP12" s="120">
        <f t="shared" si="7"/>
        <v>800.74647999999991</v>
      </c>
      <c r="AQ12" s="120">
        <f t="shared" si="7"/>
        <v>800.74647999999991</v>
      </c>
      <c r="AR12" s="120">
        <f t="shared" si="7"/>
        <v>3941.1257899999996</v>
      </c>
      <c r="AS12" s="120">
        <f t="shared" si="7"/>
        <v>3941.1257899999996</v>
      </c>
      <c r="AT12" s="120">
        <f t="shared" si="7"/>
        <v>898.94278000000008</v>
      </c>
      <c r="AU12" s="120">
        <f t="shared" si="7"/>
        <v>898.94278000000008</v>
      </c>
      <c r="AV12" s="120">
        <f t="shared" si="7"/>
        <v>12163.13702</v>
      </c>
      <c r="AW12" s="120">
        <f t="shared" si="7"/>
        <v>12163.13702</v>
      </c>
      <c r="AX12" s="120">
        <f t="shared" si="7"/>
        <v>76245.506649999996</v>
      </c>
      <c r="AY12" s="120">
        <f t="shared" si="7"/>
        <v>75328.97666</v>
      </c>
      <c r="AZ12" s="120">
        <f t="shared" si="7"/>
        <v>15669.24301</v>
      </c>
      <c r="BA12" s="120">
        <f t="shared" si="7"/>
        <v>15669.24301</v>
      </c>
      <c r="BB12" s="120">
        <f t="shared" si="7"/>
        <v>3797.87959</v>
      </c>
      <c r="BC12" s="120">
        <f t="shared" si="7"/>
        <v>3275.3891799999997</v>
      </c>
      <c r="BD12" s="120">
        <f t="shared" si="7"/>
        <v>3526.4705899999999</v>
      </c>
      <c r="BE12" s="120">
        <f t="shared" si="7"/>
        <v>3526.4705899999999</v>
      </c>
      <c r="BF12" s="120">
        <f t="shared" si="7"/>
        <v>1067.7486999999999</v>
      </c>
      <c r="BG12" s="120">
        <f t="shared" si="7"/>
        <v>1067.7486999999999</v>
      </c>
      <c r="BH12" s="120">
        <f t="shared" si="7"/>
        <v>420.02279000000004</v>
      </c>
      <c r="BI12" s="120">
        <f t="shared" si="7"/>
        <v>420.02279000000004</v>
      </c>
      <c r="BJ12" s="120">
        <f t="shared" si="7"/>
        <v>1180.7944500000001</v>
      </c>
      <c r="BK12" s="120">
        <f t="shared" si="7"/>
        <v>1180.7944500000001</v>
      </c>
      <c r="BL12" s="120">
        <f t="shared" si="7"/>
        <v>18422.022429999997</v>
      </c>
      <c r="BM12" s="120">
        <f t="shared" si="7"/>
        <v>18422.022429999997</v>
      </c>
      <c r="BN12" s="120">
        <f t="shared" si="7"/>
        <v>14.275370000000001</v>
      </c>
      <c r="BO12" s="120">
        <f t="shared" si="7"/>
        <v>14.275370000000001</v>
      </c>
      <c r="BP12" s="120">
        <f t="shared" si="7"/>
        <v>0</v>
      </c>
      <c r="BQ12" s="120">
        <f t="shared" ref="BQ12:BW12" si="8">BQ15+BQ39</f>
        <v>0</v>
      </c>
      <c r="BR12" s="120">
        <f t="shared" si="8"/>
        <v>414.59347000000002</v>
      </c>
      <c r="BS12" s="120">
        <f t="shared" si="8"/>
        <v>414.59347000000002</v>
      </c>
      <c r="BT12" s="120">
        <f t="shared" si="8"/>
        <v>0</v>
      </c>
      <c r="BU12" s="120">
        <f t="shared" si="8"/>
        <v>0</v>
      </c>
      <c r="BV12" s="120">
        <f t="shared" si="8"/>
        <v>2610.07537</v>
      </c>
      <c r="BW12" s="120">
        <f t="shared" si="8"/>
        <v>2609.8553699999998</v>
      </c>
    </row>
    <row r="13" spans="2:75" s="119" customFormat="1" ht="15.6">
      <c r="B13" s="194" t="s">
        <v>197</v>
      </c>
      <c r="C13" s="194" t="s">
        <v>12</v>
      </c>
      <c r="D13" s="118" t="s">
        <v>501</v>
      </c>
      <c r="E13" s="120">
        <f t="shared" ref="E13:AJ13" si="9">E14+E15</f>
        <v>17464.8</v>
      </c>
      <c r="F13" s="120">
        <f t="shared" si="9"/>
        <v>17464.717669999998</v>
      </c>
      <c r="G13" s="120">
        <f t="shared" si="9"/>
        <v>8.2320000000000004E-2</v>
      </c>
      <c r="H13" s="120">
        <f t="shared" si="9"/>
        <v>0</v>
      </c>
      <c r="I13" s="120">
        <f t="shared" si="9"/>
        <v>0</v>
      </c>
      <c r="J13" s="120">
        <f t="shared" si="9"/>
        <v>294.11765000000003</v>
      </c>
      <c r="K13" s="120">
        <f t="shared" si="9"/>
        <v>294.11765000000003</v>
      </c>
      <c r="L13" s="120">
        <f t="shared" si="9"/>
        <v>117.64706</v>
      </c>
      <c r="M13" s="120">
        <f t="shared" si="9"/>
        <v>117.64706</v>
      </c>
      <c r="N13" s="120">
        <f t="shared" si="9"/>
        <v>294.11765000000003</v>
      </c>
      <c r="O13" s="120">
        <f t="shared" si="9"/>
        <v>294.11765000000003</v>
      </c>
      <c r="P13" s="120">
        <f t="shared" si="9"/>
        <v>117.64706</v>
      </c>
      <c r="Q13" s="120">
        <f t="shared" si="9"/>
        <v>117.64706</v>
      </c>
      <c r="R13" s="120">
        <f t="shared" si="9"/>
        <v>176.47059000000002</v>
      </c>
      <c r="S13" s="120">
        <f t="shared" si="9"/>
        <v>176.47059000000002</v>
      </c>
      <c r="T13" s="120">
        <f t="shared" si="9"/>
        <v>235.29411999999999</v>
      </c>
      <c r="U13" s="120">
        <f t="shared" si="9"/>
        <v>235.29411999999999</v>
      </c>
      <c r="V13" s="120">
        <f t="shared" si="9"/>
        <v>0</v>
      </c>
      <c r="W13" s="120">
        <f t="shared" si="9"/>
        <v>0</v>
      </c>
      <c r="X13" s="120">
        <f t="shared" si="9"/>
        <v>0</v>
      </c>
      <c r="Y13" s="120">
        <f t="shared" si="9"/>
        <v>0</v>
      </c>
      <c r="Z13" s="120">
        <f t="shared" si="9"/>
        <v>294.11765000000003</v>
      </c>
      <c r="AA13" s="120">
        <f t="shared" si="9"/>
        <v>294.11765000000003</v>
      </c>
      <c r="AB13" s="120">
        <f t="shared" si="9"/>
        <v>117.64706</v>
      </c>
      <c r="AC13" s="120">
        <f t="shared" si="9"/>
        <v>117.64704999999999</v>
      </c>
      <c r="AD13" s="120">
        <f t="shared" si="9"/>
        <v>0</v>
      </c>
      <c r="AE13" s="120">
        <f t="shared" si="9"/>
        <v>0</v>
      </c>
      <c r="AF13" s="120">
        <f t="shared" si="9"/>
        <v>4677.65085</v>
      </c>
      <c r="AG13" s="120">
        <f t="shared" si="9"/>
        <v>4677.65085</v>
      </c>
      <c r="AH13" s="120">
        <f t="shared" si="9"/>
        <v>117.64706</v>
      </c>
      <c r="AI13" s="120">
        <f t="shared" si="9"/>
        <v>117.64706</v>
      </c>
      <c r="AJ13" s="120">
        <f t="shared" si="9"/>
        <v>58.823529999999998</v>
      </c>
      <c r="AK13" s="120">
        <f t="shared" ref="AK13:BP13" si="10">AK14+AK15</f>
        <v>58.823529999999998</v>
      </c>
      <c r="AL13" s="120">
        <f t="shared" si="10"/>
        <v>294.11765000000003</v>
      </c>
      <c r="AM13" s="120">
        <f t="shared" si="10"/>
        <v>294.11765000000003</v>
      </c>
      <c r="AN13" s="120">
        <f t="shared" si="10"/>
        <v>0</v>
      </c>
      <c r="AO13" s="120">
        <f t="shared" si="10"/>
        <v>0</v>
      </c>
      <c r="AP13" s="120">
        <f t="shared" si="10"/>
        <v>58.823529999999998</v>
      </c>
      <c r="AQ13" s="120">
        <f t="shared" si="10"/>
        <v>58.823529999999998</v>
      </c>
      <c r="AR13" s="120">
        <f t="shared" si="10"/>
        <v>117.64706</v>
      </c>
      <c r="AS13" s="120">
        <f t="shared" si="10"/>
        <v>117.64706</v>
      </c>
      <c r="AT13" s="120">
        <f t="shared" si="10"/>
        <v>0</v>
      </c>
      <c r="AU13" s="120">
        <f t="shared" si="10"/>
        <v>0</v>
      </c>
      <c r="AV13" s="120">
        <f t="shared" si="10"/>
        <v>0</v>
      </c>
      <c r="AW13" s="120">
        <f t="shared" si="10"/>
        <v>0</v>
      </c>
      <c r="AX13" s="120">
        <f t="shared" si="10"/>
        <v>58.823529999999998</v>
      </c>
      <c r="AY13" s="120">
        <f t="shared" si="10"/>
        <v>58.823529999999998</v>
      </c>
      <c r="AZ13" s="120">
        <f t="shared" si="10"/>
        <v>0</v>
      </c>
      <c r="BA13" s="120">
        <f t="shared" si="10"/>
        <v>0</v>
      </c>
      <c r="BB13" s="120">
        <f t="shared" si="10"/>
        <v>235.29411999999999</v>
      </c>
      <c r="BC13" s="120">
        <f t="shared" si="10"/>
        <v>235.29411999999999</v>
      </c>
      <c r="BD13" s="120">
        <f t="shared" si="10"/>
        <v>176.47059000000002</v>
      </c>
      <c r="BE13" s="120">
        <f t="shared" si="10"/>
        <v>176.47059000000002</v>
      </c>
      <c r="BF13" s="120">
        <f t="shared" si="10"/>
        <v>7023.1233299999994</v>
      </c>
      <c r="BG13" s="120">
        <f t="shared" si="10"/>
        <v>7023.1233299999994</v>
      </c>
      <c r="BH13" s="120">
        <f t="shared" si="10"/>
        <v>117.64706</v>
      </c>
      <c r="BI13" s="120">
        <f t="shared" si="10"/>
        <v>117.64706</v>
      </c>
      <c r="BJ13" s="120">
        <f t="shared" si="10"/>
        <v>0</v>
      </c>
      <c r="BK13" s="120">
        <f t="shared" si="10"/>
        <v>0</v>
      </c>
      <c r="BL13" s="120">
        <f t="shared" si="10"/>
        <v>117.64706</v>
      </c>
      <c r="BM13" s="120">
        <f t="shared" si="10"/>
        <v>117.64706</v>
      </c>
      <c r="BN13" s="120">
        <f t="shared" si="10"/>
        <v>0</v>
      </c>
      <c r="BO13" s="120">
        <f t="shared" si="10"/>
        <v>0</v>
      </c>
      <c r="BP13" s="120">
        <f t="shared" si="10"/>
        <v>0</v>
      </c>
      <c r="BQ13" s="120">
        <f t="shared" ref="BQ13:BW13" si="11">BQ14+BQ15</f>
        <v>0</v>
      </c>
      <c r="BR13" s="120">
        <f t="shared" si="11"/>
        <v>2763.9434700000002</v>
      </c>
      <c r="BS13" s="120">
        <f t="shared" si="11"/>
        <v>2763.9434700000002</v>
      </c>
      <c r="BT13" s="120">
        <f t="shared" si="11"/>
        <v>0</v>
      </c>
      <c r="BU13" s="120">
        <f t="shared" si="11"/>
        <v>0</v>
      </c>
      <c r="BV13" s="120">
        <f t="shared" si="11"/>
        <v>0</v>
      </c>
      <c r="BW13" s="120">
        <f t="shared" si="11"/>
        <v>0</v>
      </c>
    </row>
    <row r="14" spans="2:75" s="119" customFormat="1" ht="31.2">
      <c r="B14" s="194"/>
      <c r="C14" s="194"/>
      <c r="D14" s="118" t="s">
        <v>504</v>
      </c>
      <c r="E14" s="120">
        <f t="shared" ref="E14:AJ14" si="12">E17</f>
        <v>14845</v>
      </c>
      <c r="F14" s="120">
        <f t="shared" si="12"/>
        <v>14844.99999</v>
      </c>
      <c r="G14" s="120">
        <f t="shared" si="12"/>
        <v>0</v>
      </c>
      <c r="H14" s="120">
        <f t="shared" si="12"/>
        <v>0</v>
      </c>
      <c r="I14" s="120">
        <f t="shared" si="12"/>
        <v>0</v>
      </c>
      <c r="J14" s="120">
        <f t="shared" si="12"/>
        <v>250</v>
      </c>
      <c r="K14" s="120">
        <f t="shared" si="12"/>
        <v>250</v>
      </c>
      <c r="L14" s="120">
        <f t="shared" si="12"/>
        <v>100</v>
      </c>
      <c r="M14" s="120">
        <f t="shared" si="12"/>
        <v>100</v>
      </c>
      <c r="N14" s="120">
        <f t="shared" si="12"/>
        <v>250</v>
      </c>
      <c r="O14" s="120">
        <f t="shared" si="12"/>
        <v>250</v>
      </c>
      <c r="P14" s="120">
        <f t="shared" si="12"/>
        <v>100</v>
      </c>
      <c r="Q14" s="120">
        <f t="shared" si="12"/>
        <v>100</v>
      </c>
      <c r="R14" s="120">
        <f t="shared" si="12"/>
        <v>150</v>
      </c>
      <c r="S14" s="120">
        <f t="shared" si="12"/>
        <v>150</v>
      </c>
      <c r="T14" s="120">
        <f t="shared" si="12"/>
        <v>200</v>
      </c>
      <c r="U14" s="120">
        <f t="shared" si="12"/>
        <v>200</v>
      </c>
      <c r="V14" s="120">
        <f t="shared" si="12"/>
        <v>0</v>
      </c>
      <c r="W14" s="120">
        <f t="shared" si="12"/>
        <v>0</v>
      </c>
      <c r="X14" s="120">
        <f t="shared" si="12"/>
        <v>0</v>
      </c>
      <c r="Y14" s="120">
        <f t="shared" si="12"/>
        <v>0</v>
      </c>
      <c r="Z14" s="120">
        <f t="shared" si="12"/>
        <v>250</v>
      </c>
      <c r="AA14" s="120">
        <f t="shared" si="12"/>
        <v>250</v>
      </c>
      <c r="AB14" s="120">
        <f t="shared" si="12"/>
        <v>100</v>
      </c>
      <c r="AC14" s="120">
        <f t="shared" si="12"/>
        <v>99.999989999999997</v>
      </c>
      <c r="AD14" s="120">
        <f t="shared" si="12"/>
        <v>0</v>
      </c>
      <c r="AE14" s="120">
        <f t="shared" si="12"/>
        <v>0</v>
      </c>
      <c r="AF14" s="120">
        <f t="shared" si="12"/>
        <v>3976</v>
      </c>
      <c r="AG14" s="120">
        <f t="shared" si="12"/>
        <v>3976</v>
      </c>
      <c r="AH14" s="120">
        <f t="shared" si="12"/>
        <v>100</v>
      </c>
      <c r="AI14" s="120">
        <f t="shared" si="12"/>
        <v>100</v>
      </c>
      <c r="AJ14" s="120">
        <f t="shared" si="12"/>
        <v>50</v>
      </c>
      <c r="AK14" s="120">
        <f t="shared" ref="AK14:BP14" si="13">AK17</f>
        <v>50</v>
      </c>
      <c r="AL14" s="120">
        <f t="shared" si="13"/>
        <v>250</v>
      </c>
      <c r="AM14" s="120">
        <f t="shared" si="13"/>
        <v>250</v>
      </c>
      <c r="AN14" s="120">
        <f t="shared" si="13"/>
        <v>0</v>
      </c>
      <c r="AO14" s="120">
        <f t="shared" si="13"/>
        <v>0</v>
      </c>
      <c r="AP14" s="120">
        <f t="shared" si="13"/>
        <v>50</v>
      </c>
      <c r="AQ14" s="120">
        <f t="shared" si="13"/>
        <v>50</v>
      </c>
      <c r="AR14" s="120">
        <f t="shared" si="13"/>
        <v>100</v>
      </c>
      <c r="AS14" s="120">
        <f t="shared" si="13"/>
        <v>100</v>
      </c>
      <c r="AT14" s="120">
        <f t="shared" si="13"/>
        <v>0</v>
      </c>
      <c r="AU14" s="120">
        <f t="shared" si="13"/>
        <v>0</v>
      </c>
      <c r="AV14" s="120">
        <f t="shared" si="13"/>
        <v>0</v>
      </c>
      <c r="AW14" s="120">
        <f t="shared" si="13"/>
        <v>0</v>
      </c>
      <c r="AX14" s="120">
        <f t="shared" si="13"/>
        <v>50</v>
      </c>
      <c r="AY14" s="120">
        <f t="shared" si="13"/>
        <v>50</v>
      </c>
      <c r="AZ14" s="120">
        <f t="shared" si="13"/>
        <v>0</v>
      </c>
      <c r="BA14" s="120">
        <f t="shared" si="13"/>
        <v>0</v>
      </c>
      <c r="BB14" s="120">
        <f t="shared" si="13"/>
        <v>200</v>
      </c>
      <c r="BC14" s="120">
        <f t="shared" si="13"/>
        <v>200</v>
      </c>
      <c r="BD14" s="120">
        <f t="shared" si="13"/>
        <v>150</v>
      </c>
      <c r="BE14" s="120">
        <f t="shared" si="13"/>
        <v>150</v>
      </c>
      <c r="BF14" s="120">
        <f t="shared" si="13"/>
        <v>5969.65</v>
      </c>
      <c r="BG14" s="120">
        <f t="shared" si="13"/>
        <v>5969.65</v>
      </c>
      <c r="BH14" s="120">
        <f t="shared" si="13"/>
        <v>100</v>
      </c>
      <c r="BI14" s="120">
        <f t="shared" si="13"/>
        <v>100</v>
      </c>
      <c r="BJ14" s="120">
        <f t="shared" si="13"/>
        <v>0</v>
      </c>
      <c r="BK14" s="120">
        <f t="shared" si="13"/>
        <v>0</v>
      </c>
      <c r="BL14" s="120">
        <f t="shared" si="13"/>
        <v>100</v>
      </c>
      <c r="BM14" s="120">
        <f t="shared" si="13"/>
        <v>100</v>
      </c>
      <c r="BN14" s="120">
        <f t="shared" si="13"/>
        <v>0</v>
      </c>
      <c r="BO14" s="120">
        <f t="shared" si="13"/>
        <v>0</v>
      </c>
      <c r="BP14" s="120">
        <f t="shared" si="13"/>
        <v>0</v>
      </c>
      <c r="BQ14" s="120">
        <f t="shared" ref="BQ14:BW14" si="14">BQ17</f>
        <v>0</v>
      </c>
      <c r="BR14" s="120">
        <f t="shared" si="14"/>
        <v>2349.35</v>
      </c>
      <c r="BS14" s="120">
        <f t="shared" si="14"/>
        <v>2349.35</v>
      </c>
      <c r="BT14" s="120">
        <f t="shared" si="14"/>
        <v>0</v>
      </c>
      <c r="BU14" s="120">
        <f t="shared" si="14"/>
        <v>0</v>
      </c>
      <c r="BV14" s="120">
        <f t="shared" si="14"/>
        <v>0</v>
      </c>
      <c r="BW14" s="120">
        <f t="shared" si="14"/>
        <v>0</v>
      </c>
    </row>
    <row r="15" spans="2:75" s="119" customFormat="1" ht="31.2">
      <c r="B15" s="194"/>
      <c r="C15" s="194"/>
      <c r="D15" s="118" t="s">
        <v>505</v>
      </c>
      <c r="E15" s="120">
        <f t="shared" ref="E15:AJ15" si="15">E18</f>
        <v>2619.8000000000002</v>
      </c>
      <c r="F15" s="120">
        <f t="shared" si="15"/>
        <v>2619.7176799999997</v>
      </c>
      <c r="G15" s="120">
        <f t="shared" si="15"/>
        <v>8.2320000000000004E-2</v>
      </c>
      <c r="H15" s="120">
        <f t="shared" si="15"/>
        <v>0</v>
      </c>
      <c r="I15" s="120">
        <f t="shared" si="15"/>
        <v>0</v>
      </c>
      <c r="J15" s="120">
        <f t="shared" si="15"/>
        <v>44.117649999999998</v>
      </c>
      <c r="K15" s="120">
        <f t="shared" si="15"/>
        <v>44.117649999999998</v>
      </c>
      <c r="L15" s="120">
        <f t="shared" si="15"/>
        <v>17.64706</v>
      </c>
      <c r="M15" s="120">
        <f t="shared" si="15"/>
        <v>17.64706</v>
      </c>
      <c r="N15" s="120">
        <f t="shared" si="15"/>
        <v>44.117649999999998</v>
      </c>
      <c r="O15" s="120">
        <f t="shared" si="15"/>
        <v>44.117649999999998</v>
      </c>
      <c r="P15" s="120">
        <f t="shared" si="15"/>
        <v>17.64706</v>
      </c>
      <c r="Q15" s="120">
        <f t="shared" si="15"/>
        <v>17.64706</v>
      </c>
      <c r="R15" s="120">
        <f t="shared" si="15"/>
        <v>26.470590000000001</v>
      </c>
      <c r="S15" s="120">
        <f t="shared" si="15"/>
        <v>26.470590000000001</v>
      </c>
      <c r="T15" s="120">
        <f t="shared" si="15"/>
        <v>35.294119999999999</v>
      </c>
      <c r="U15" s="120">
        <f t="shared" si="15"/>
        <v>35.294119999999999</v>
      </c>
      <c r="V15" s="120">
        <f t="shared" si="15"/>
        <v>0</v>
      </c>
      <c r="W15" s="120">
        <f t="shared" si="15"/>
        <v>0</v>
      </c>
      <c r="X15" s="120">
        <f t="shared" si="15"/>
        <v>0</v>
      </c>
      <c r="Y15" s="120">
        <f t="shared" si="15"/>
        <v>0</v>
      </c>
      <c r="Z15" s="120">
        <f t="shared" si="15"/>
        <v>44.117649999999998</v>
      </c>
      <c r="AA15" s="120">
        <f t="shared" si="15"/>
        <v>44.117649999999998</v>
      </c>
      <c r="AB15" s="120">
        <f t="shared" si="15"/>
        <v>17.64706</v>
      </c>
      <c r="AC15" s="120">
        <f t="shared" si="15"/>
        <v>17.64706</v>
      </c>
      <c r="AD15" s="120">
        <f t="shared" si="15"/>
        <v>0</v>
      </c>
      <c r="AE15" s="120">
        <f t="shared" si="15"/>
        <v>0</v>
      </c>
      <c r="AF15" s="120">
        <f t="shared" si="15"/>
        <v>701.65084999999999</v>
      </c>
      <c r="AG15" s="120">
        <f t="shared" si="15"/>
        <v>701.65084999999999</v>
      </c>
      <c r="AH15" s="120">
        <f t="shared" si="15"/>
        <v>17.64706</v>
      </c>
      <c r="AI15" s="120">
        <f t="shared" si="15"/>
        <v>17.64706</v>
      </c>
      <c r="AJ15" s="120">
        <f t="shared" si="15"/>
        <v>8.8235299999999999</v>
      </c>
      <c r="AK15" s="120">
        <f t="shared" ref="AK15:BP15" si="16">AK18</f>
        <v>8.8235299999999999</v>
      </c>
      <c r="AL15" s="120">
        <f t="shared" si="16"/>
        <v>44.117649999999998</v>
      </c>
      <c r="AM15" s="120">
        <f t="shared" si="16"/>
        <v>44.117649999999998</v>
      </c>
      <c r="AN15" s="120">
        <f t="shared" si="16"/>
        <v>0</v>
      </c>
      <c r="AO15" s="120">
        <f t="shared" si="16"/>
        <v>0</v>
      </c>
      <c r="AP15" s="120">
        <f t="shared" si="16"/>
        <v>8.8235299999999999</v>
      </c>
      <c r="AQ15" s="120">
        <f t="shared" si="16"/>
        <v>8.8235299999999999</v>
      </c>
      <c r="AR15" s="120">
        <f t="shared" si="16"/>
        <v>17.64706</v>
      </c>
      <c r="AS15" s="120">
        <f t="shared" si="16"/>
        <v>17.64706</v>
      </c>
      <c r="AT15" s="120">
        <f t="shared" si="16"/>
        <v>0</v>
      </c>
      <c r="AU15" s="120">
        <f t="shared" si="16"/>
        <v>0</v>
      </c>
      <c r="AV15" s="120">
        <f t="shared" si="16"/>
        <v>0</v>
      </c>
      <c r="AW15" s="120">
        <f t="shared" si="16"/>
        <v>0</v>
      </c>
      <c r="AX15" s="120">
        <f t="shared" si="16"/>
        <v>8.8235299999999999</v>
      </c>
      <c r="AY15" s="120">
        <f t="shared" si="16"/>
        <v>8.8235299999999999</v>
      </c>
      <c r="AZ15" s="120">
        <f t="shared" si="16"/>
        <v>0</v>
      </c>
      <c r="BA15" s="120">
        <f t="shared" si="16"/>
        <v>0</v>
      </c>
      <c r="BB15" s="120">
        <f t="shared" si="16"/>
        <v>35.294119999999999</v>
      </c>
      <c r="BC15" s="120">
        <f t="shared" si="16"/>
        <v>35.294119999999999</v>
      </c>
      <c r="BD15" s="120">
        <f t="shared" si="16"/>
        <v>26.470590000000001</v>
      </c>
      <c r="BE15" s="120">
        <f t="shared" si="16"/>
        <v>26.470590000000001</v>
      </c>
      <c r="BF15" s="120">
        <f t="shared" si="16"/>
        <v>1053.4733299999998</v>
      </c>
      <c r="BG15" s="120">
        <f t="shared" si="16"/>
        <v>1053.4733299999998</v>
      </c>
      <c r="BH15" s="120">
        <f t="shared" si="16"/>
        <v>17.64706</v>
      </c>
      <c r="BI15" s="120">
        <f t="shared" si="16"/>
        <v>17.64706</v>
      </c>
      <c r="BJ15" s="120">
        <f t="shared" si="16"/>
        <v>0</v>
      </c>
      <c r="BK15" s="120">
        <f t="shared" si="16"/>
        <v>0</v>
      </c>
      <c r="BL15" s="120">
        <f t="shared" si="16"/>
        <v>17.64706</v>
      </c>
      <c r="BM15" s="120">
        <f t="shared" si="16"/>
        <v>17.64706</v>
      </c>
      <c r="BN15" s="120">
        <f t="shared" si="16"/>
        <v>0</v>
      </c>
      <c r="BO15" s="120">
        <f t="shared" si="16"/>
        <v>0</v>
      </c>
      <c r="BP15" s="120">
        <f t="shared" si="16"/>
        <v>0</v>
      </c>
      <c r="BQ15" s="120">
        <f t="shared" ref="BQ15:BW15" si="17">BQ18</f>
        <v>0</v>
      </c>
      <c r="BR15" s="120">
        <f t="shared" si="17"/>
        <v>414.59347000000002</v>
      </c>
      <c r="BS15" s="120">
        <f t="shared" si="17"/>
        <v>414.59347000000002</v>
      </c>
      <c r="BT15" s="120">
        <f t="shared" si="17"/>
        <v>0</v>
      </c>
      <c r="BU15" s="120">
        <f t="shared" si="17"/>
        <v>0</v>
      </c>
      <c r="BV15" s="120">
        <f t="shared" si="17"/>
        <v>0</v>
      </c>
      <c r="BW15" s="120">
        <f t="shared" si="17"/>
        <v>0</v>
      </c>
    </row>
    <row r="16" spans="2:75" s="119" customFormat="1" ht="15.6">
      <c r="B16" s="194" t="s">
        <v>374</v>
      </c>
      <c r="C16" s="194" t="s">
        <v>37</v>
      </c>
      <c r="D16" s="118" t="s">
        <v>501</v>
      </c>
      <c r="E16" s="120">
        <f t="shared" ref="E16:AJ16" si="18">E17+E18</f>
        <v>17464.8</v>
      </c>
      <c r="F16" s="120">
        <f t="shared" si="18"/>
        <v>17464.717669999998</v>
      </c>
      <c r="G16" s="120">
        <f t="shared" si="18"/>
        <v>8.2320000000000004E-2</v>
      </c>
      <c r="H16" s="120">
        <f t="shared" si="18"/>
        <v>0</v>
      </c>
      <c r="I16" s="120">
        <f t="shared" si="18"/>
        <v>0</v>
      </c>
      <c r="J16" s="120">
        <f t="shared" si="18"/>
        <v>294.11765000000003</v>
      </c>
      <c r="K16" s="120">
        <f t="shared" si="18"/>
        <v>294.11765000000003</v>
      </c>
      <c r="L16" s="120">
        <f t="shared" si="18"/>
        <v>117.64706</v>
      </c>
      <c r="M16" s="120">
        <f t="shared" si="18"/>
        <v>117.64706</v>
      </c>
      <c r="N16" s="120">
        <f t="shared" si="18"/>
        <v>294.11765000000003</v>
      </c>
      <c r="O16" s="120">
        <f t="shared" si="18"/>
        <v>294.11765000000003</v>
      </c>
      <c r="P16" s="120">
        <f t="shared" si="18"/>
        <v>117.64706</v>
      </c>
      <c r="Q16" s="120">
        <f t="shared" si="18"/>
        <v>117.64706</v>
      </c>
      <c r="R16" s="120">
        <f t="shared" si="18"/>
        <v>176.47059000000002</v>
      </c>
      <c r="S16" s="120">
        <f t="shared" si="18"/>
        <v>176.47059000000002</v>
      </c>
      <c r="T16" s="120">
        <f t="shared" si="18"/>
        <v>235.29411999999999</v>
      </c>
      <c r="U16" s="120">
        <f t="shared" si="18"/>
        <v>235.29411999999999</v>
      </c>
      <c r="V16" s="120">
        <f t="shared" si="18"/>
        <v>0</v>
      </c>
      <c r="W16" s="120">
        <f t="shared" si="18"/>
        <v>0</v>
      </c>
      <c r="X16" s="120">
        <f t="shared" si="18"/>
        <v>0</v>
      </c>
      <c r="Y16" s="120">
        <f t="shared" si="18"/>
        <v>0</v>
      </c>
      <c r="Z16" s="120">
        <f t="shared" si="18"/>
        <v>294.11765000000003</v>
      </c>
      <c r="AA16" s="120">
        <f t="shared" si="18"/>
        <v>294.11765000000003</v>
      </c>
      <c r="AB16" s="120">
        <f t="shared" si="18"/>
        <v>117.64706</v>
      </c>
      <c r="AC16" s="120">
        <f t="shared" si="18"/>
        <v>117.64704999999999</v>
      </c>
      <c r="AD16" s="120">
        <f t="shared" si="18"/>
        <v>0</v>
      </c>
      <c r="AE16" s="120">
        <f t="shared" si="18"/>
        <v>0</v>
      </c>
      <c r="AF16" s="120">
        <f t="shared" si="18"/>
        <v>4677.65085</v>
      </c>
      <c r="AG16" s="120">
        <f t="shared" si="18"/>
        <v>4677.65085</v>
      </c>
      <c r="AH16" s="120">
        <f t="shared" si="18"/>
        <v>117.64706</v>
      </c>
      <c r="AI16" s="120">
        <f t="shared" si="18"/>
        <v>117.64706</v>
      </c>
      <c r="AJ16" s="120">
        <f t="shared" si="18"/>
        <v>58.823529999999998</v>
      </c>
      <c r="AK16" s="120">
        <f t="shared" ref="AK16:BP16" si="19">AK17+AK18</f>
        <v>58.823529999999998</v>
      </c>
      <c r="AL16" s="120">
        <f t="shared" si="19"/>
        <v>294.11765000000003</v>
      </c>
      <c r="AM16" s="120">
        <f t="shared" si="19"/>
        <v>294.11765000000003</v>
      </c>
      <c r="AN16" s="120">
        <f t="shared" si="19"/>
        <v>0</v>
      </c>
      <c r="AO16" s="120">
        <f t="shared" si="19"/>
        <v>0</v>
      </c>
      <c r="AP16" s="120">
        <f t="shared" si="19"/>
        <v>58.823529999999998</v>
      </c>
      <c r="AQ16" s="120">
        <f t="shared" si="19"/>
        <v>58.823529999999998</v>
      </c>
      <c r="AR16" s="120">
        <f t="shared" si="19"/>
        <v>117.64706</v>
      </c>
      <c r="AS16" s="120">
        <f t="shared" si="19"/>
        <v>117.64706</v>
      </c>
      <c r="AT16" s="120">
        <f t="shared" si="19"/>
        <v>0</v>
      </c>
      <c r="AU16" s="120">
        <f t="shared" si="19"/>
        <v>0</v>
      </c>
      <c r="AV16" s="120">
        <f t="shared" si="19"/>
        <v>0</v>
      </c>
      <c r="AW16" s="120">
        <f t="shared" si="19"/>
        <v>0</v>
      </c>
      <c r="AX16" s="120">
        <f t="shared" si="19"/>
        <v>58.823529999999998</v>
      </c>
      <c r="AY16" s="120">
        <f t="shared" si="19"/>
        <v>58.823529999999998</v>
      </c>
      <c r="AZ16" s="120">
        <f t="shared" si="19"/>
        <v>0</v>
      </c>
      <c r="BA16" s="120">
        <f t="shared" si="19"/>
        <v>0</v>
      </c>
      <c r="BB16" s="120">
        <f t="shared" si="19"/>
        <v>235.29411999999999</v>
      </c>
      <c r="BC16" s="120">
        <f t="shared" si="19"/>
        <v>235.29411999999999</v>
      </c>
      <c r="BD16" s="120">
        <f t="shared" si="19"/>
        <v>176.47059000000002</v>
      </c>
      <c r="BE16" s="120">
        <f t="shared" si="19"/>
        <v>176.47059000000002</v>
      </c>
      <c r="BF16" s="120">
        <f t="shared" si="19"/>
        <v>7023.1233299999994</v>
      </c>
      <c r="BG16" s="120">
        <f t="shared" si="19"/>
        <v>7023.1233299999994</v>
      </c>
      <c r="BH16" s="120">
        <f t="shared" si="19"/>
        <v>117.64706</v>
      </c>
      <c r="BI16" s="120">
        <f t="shared" si="19"/>
        <v>117.64706</v>
      </c>
      <c r="BJ16" s="120">
        <f t="shared" si="19"/>
        <v>0</v>
      </c>
      <c r="BK16" s="120">
        <f t="shared" si="19"/>
        <v>0</v>
      </c>
      <c r="BL16" s="120">
        <f t="shared" si="19"/>
        <v>117.64706</v>
      </c>
      <c r="BM16" s="120">
        <f t="shared" si="19"/>
        <v>117.64706</v>
      </c>
      <c r="BN16" s="120">
        <f t="shared" si="19"/>
        <v>0</v>
      </c>
      <c r="BO16" s="120">
        <f t="shared" si="19"/>
        <v>0</v>
      </c>
      <c r="BP16" s="120">
        <f t="shared" si="19"/>
        <v>0</v>
      </c>
      <c r="BQ16" s="120">
        <f t="shared" ref="BQ16:BW16" si="20">BQ17+BQ18</f>
        <v>0</v>
      </c>
      <c r="BR16" s="120">
        <f t="shared" si="20"/>
        <v>2763.9434700000002</v>
      </c>
      <c r="BS16" s="120">
        <f t="shared" si="20"/>
        <v>2763.9434700000002</v>
      </c>
      <c r="BT16" s="120">
        <f t="shared" si="20"/>
        <v>0</v>
      </c>
      <c r="BU16" s="120">
        <f t="shared" si="20"/>
        <v>0</v>
      </c>
      <c r="BV16" s="120">
        <f t="shared" si="20"/>
        <v>0</v>
      </c>
      <c r="BW16" s="120">
        <f t="shared" si="20"/>
        <v>0</v>
      </c>
    </row>
    <row r="17" spans="2:75" s="119" customFormat="1" ht="31.2">
      <c r="B17" s="194"/>
      <c r="C17" s="194"/>
      <c r="D17" s="118" t="s">
        <v>504</v>
      </c>
      <c r="E17" s="120">
        <f t="shared" ref="E17:AJ17" si="21">E20+E26+E32</f>
        <v>14845</v>
      </c>
      <c r="F17" s="120">
        <f t="shared" si="21"/>
        <v>14844.99999</v>
      </c>
      <c r="G17" s="120">
        <f t="shared" si="21"/>
        <v>0</v>
      </c>
      <c r="H17" s="120">
        <f t="shared" si="21"/>
        <v>0</v>
      </c>
      <c r="I17" s="120">
        <f t="shared" si="21"/>
        <v>0</v>
      </c>
      <c r="J17" s="120">
        <f t="shared" si="21"/>
        <v>250</v>
      </c>
      <c r="K17" s="120">
        <f t="shared" si="21"/>
        <v>250</v>
      </c>
      <c r="L17" s="120">
        <f t="shared" si="21"/>
        <v>100</v>
      </c>
      <c r="M17" s="120">
        <f t="shared" si="21"/>
        <v>100</v>
      </c>
      <c r="N17" s="120">
        <f t="shared" si="21"/>
        <v>250</v>
      </c>
      <c r="O17" s="120">
        <f t="shared" si="21"/>
        <v>250</v>
      </c>
      <c r="P17" s="120">
        <f t="shared" si="21"/>
        <v>100</v>
      </c>
      <c r="Q17" s="120">
        <f t="shared" si="21"/>
        <v>100</v>
      </c>
      <c r="R17" s="120">
        <f t="shared" si="21"/>
        <v>150</v>
      </c>
      <c r="S17" s="120">
        <f t="shared" si="21"/>
        <v>150</v>
      </c>
      <c r="T17" s="120">
        <f t="shared" si="21"/>
        <v>200</v>
      </c>
      <c r="U17" s="120">
        <f t="shared" si="21"/>
        <v>200</v>
      </c>
      <c r="V17" s="120">
        <f t="shared" si="21"/>
        <v>0</v>
      </c>
      <c r="W17" s="120">
        <f t="shared" si="21"/>
        <v>0</v>
      </c>
      <c r="X17" s="120">
        <f t="shared" si="21"/>
        <v>0</v>
      </c>
      <c r="Y17" s="120">
        <f t="shared" si="21"/>
        <v>0</v>
      </c>
      <c r="Z17" s="120">
        <f t="shared" si="21"/>
        <v>250</v>
      </c>
      <c r="AA17" s="120">
        <f t="shared" si="21"/>
        <v>250</v>
      </c>
      <c r="AB17" s="120">
        <f t="shared" si="21"/>
        <v>100</v>
      </c>
      <c r="AC17" s="120">
        <f t="shared" si="21"/>
        <v>99.999989999999997</v>
      </c>
      <c r="AD17" s="120">
        <f t="shared" si="21"/>
        <v>0</v>
      </c>
      <c r="AE17" s="120">
        <f t="shared" si="21"/>
        <v>0</v>
      </c>
      <c r="AF17" s="120">
        <f t="shared" si="21"/>
        <v>3976</v>
      </c>
      <c r="AG17" s="120">
        <f t="shared" si="21"/>
        <v>3976</v>
      </c>
      <c r="AH17" s="120">
        <f t="shared" si="21"/>
        <v>100</v>
      </c>
      <c r="AI17" s="120">
        <f t="shared" si="21"/>
        <v>100</v>
      </c>
      <c r="AJ17" s="120">
        <f t="shared" si="21"/>
        <v>50</v>
      </c>
      <c r="AK17" s="120">
        <f t="shared" ref="AK17:BP17" si="22">AK20+AK26+AK32</f>
        <v>50</v>
      </c>
      <c r="AL17" s="120">
        <f t="shared" si="22"/>
        <v>250</v>
      </c>
      <c r="AM17" s="120">
        <f t="shared" si="22"/>
        <v>250</v>
      </c>
      <c r="AN17" s="120">
        <f t="shared" si="22"/>
        <v>0</v>
      </c>
      <c r="AO17" s="120">
        <f t="shared" si="22"/>
        <v>0</v>
      </c>
      <c r="AP17" s="120">
        <f t="shared" si="22"/>
        <v>50</v>
      </c>
      <c r="AQ17" s="120">
        <f t="shared" si="22"/>
        <v>50</v>
      </c>
      <c r="AR17" s="120">
        <f t="shared" si="22"/>
        <v>100</v>
      </c>
      <c r="AS17" s="120">
        <f t="shared" si="22"/>
        <v>100</v>
      </c>
      <c r="AT17" s="120">
        <f t="shared" si="22"/>
        <v>0</v>
      </c>
      <c r="AU17" s="120">
        <f t="shared" si="22"/>
        <v>0</v>
      </c>
      <c r="AV17" s="120">
        <f t="shared" si="22"/>
        <v>0</v>
      </c>
      <c r="AW17" s="120">
        <f t="shared" si="22"/>
        <v>0</v>
      </c>
      <c r="AX17" s="120">
        <f t="shared" si="22"/>
        <v>50</v>
      </c>
      <c r="AY17" s="120">
        <f t="shared" si="22"/>
        <v>50</v>
      </c>
      <c r="AZ17" s="120">
        <f t="shared" si="22"/>
        <v>0</v>
      </c>
      <c r="BA17" s="120">
        <f t="shared" si="22"/>
        <v>0</v>
      </c>
      <c r="BB17" s="120">
        <f t="shared" si="22"/>
        <v>200</v>
      </c>
      <c r="BC17" s="120">
        <f t="shared" si="22"/>
        <v>200</v>
      </c>
      <c r="BD17" s="120">
        <f t="shared" si="22"/>
        <v>150</v>
      </c>
      <c r="BE17" s="120">
        <f t="shared" si="22"/>
        <v>150</v>
      </c>
      <c r="BF17" s="120">
        <f t="shared" si="22"/>
        <v>5969.65</v>
      </c>
      <c r="BG17" s="120">
        <f t="shared" si="22"/>
        <v>5969.65</v>
      </c>
      <c r="BH17" s="120">
        <f t="shared" si="22"/>
        <v>100</v>
      </c>
      <c r="BI17" s="120">
        <f t="shared" si="22"/>
        <v>100</v>
      </c>
      <c r="BJ17" s="120">
        <f t="shared" si="22"/>
        <v>0</v>
      </c>
      <c r="BK17" s="120">
        <f t="shared" si="22"/>
        <v>0</v>
      </c>
      <c r="BL17" s="120">
        <f t="shared" si="22"/>
        <v>100</v>
      </c>
      <c r="BM17" s="120">
        <f t="shared" si="22"/>
        <v>100</v>
      </c>
      <c r="BN17" s="120">
        <f t="shared" si="22"/>
        <v>0</v>
      </c>
      <c r="BO17" s="120">
        <f t="shared" si="22"/>
        <v>0</v>
      </c>
      <c r="BP17" s="120">
        <f t="shared" si="22"/>
        <v>0</v>
      </c>
      <c r="BQ17" s="120">
        <f t="shared" ref="BQ17:BW17" si="23">BQ20+BQ26+BQ32</f>
        <v>0</v>
      </c>
      <c r="BR17" s="120">
        <f t="shared" si="23"/>
        <v>2349.35</v>
      </c>
      <c r="BS17" s="120">
        <f t="shared" si="23"/>
        <v>2349.35</v>
      </c>
      <c r="BT17" s="120">
        <f t="shared" si="23"/>
        <v>0</v>
      </c>
      <c r="BU17" s="120">
        <f t="shared" si="23"/>
        <v>0</v>
      </c>
      <c r="BV17" s="120">
        <f t="shared" si="23"/>
        <v>0</v>
      </c>
      <c r="BW17" s="120">
        <f t="shared" si="23"/>
        <v>0</v>
      </c>
    </row>
    <row r="18" spans="2:75" s="119" customFormat="1" ht="31.2">
      <c r="B18" s="194"/>
      <c r="C18" s="194"/>
      <c r="D18" s="118" t="s">
        <v>505</v>
      </c>
      <c r="E18" s="120">
        <f t="shared" ref="E18:AJ18" si="24">E21+E27+E33</f>
        <v>2619.8000000000002</v>
      </c>
      <c r="F18" s="120">
        <f t="shared" si="24"/>
        <v>2619.7176799999997</v>
      </c>
      <c r="G18" s="120">
        <f t="shared" si="24"/>
        <v>8.2320000000000004E-2</v>
      </c>
      <c r="H18" s="120">
        <f t="shared" si="24"/>
        <v>0</v>
      </c>
      <c r="I18" s="120">
        <f t="shared" si="24"/>
        <v>0</v>
      </c>
      <c r="J18" s="120">
        <f t="shared" si="24"/>
        <v>44.117649999999998</v>
      </c>
      <c r="K18" s="120">
        <f t="shared" si="24"/>
        <v>44.117649999999998</v>
      </c>
      <c r="L18" s="120">
        <f t="shared" si="24"/>
        <v>17.64706</v>
      </c>
      <c r="M18" s="120">
        <f t="shared" si="24"/>
        <v>17.64706</v>
      </c>
      <c r="N18" s="120">
        <f t="shared" si="24"/>
        <v>44.117649999999998</v>
      </c>
      <c r="O18" s="120">
        <f t="shared" si="24"/>
        <v>44.117649999999998</v>
      </c>
      <c r="P18" s="120">
        <f t="shared" si="24"/>
        <v>17.64706</v>
      </c>
      <c r="Q18" s="120">
        <f t="shared" si="24"/>
        <v>17.64706</v>
      </c>
      <c r="R18" s="120">
        <f t="shared" si="24"/>
        <v>26.470590000000001</v>
      </c>
      <c r="S18" s="120">
        <f t="shared" si="24"/>
        <v>26.470590000000001</v>
      </c>
      <c r="T18" s="120">
        <f t="shared" si="24"/>
        <v>35.294119999999999</v>
      </c>
      <c r="U18" s="120">
        <f t="shared" si="24"/>
        <v>35.294119999999999</v>
      </c>
      <c r="V18" s="120">
        <f t="shared" si="24"/>
        <v>0</v>
      </c>
      <c r="W18" s="120">
        <f t="shared" si="24"/>
        <v>0</v>
      </c>
      <c r="X18" s="120">
        <f t="shared" si="24"/>
        <v>0</v>
      </c>
      <c r="Y18" s="120">
        <f t="shared" si="24"/>
        <v>0</v>
      </c>
      <c r="Z18" s="120">
        <f t="shared" si="24"/>
        <v>44.117649999999998</v>
      </c>
      <c r="AA18" s="120">
        <f t="shared" si="24"/>
        <v>44.117649999999998</v>
      </c>
      <c r="AB18" s="120">
        <f t="shared" si="24"/>
        <v>17.64706</v>
      </c>
      <c r="AC18" s="120">
        <f t="shared" si="24"/>
        <v>17.64706</v>
      </c>
      <c r="AD18" s="120">
        <f t="shared" si="24"/>
        <v>0</v>
      </c>
      <c r="AE18" s="120">
        <f t="shared" si="24"/>
        <v>0</v>
      </c>
      <c r="AF18" s="120">
        <f t="shared" si="24"/>
        <v>701.65084999999999</v>
      </c>
      <c r="AG18" s="120">
        <f t="shared" si="24"/>
        <v>701.65084999999999</v>
      </c>
      <c r="AH18" s="120">
        <f t="shared" si="24"/>
        <v>17.64706</v>
      </c>
      <c r="AI18" s="120">
        <f t="shared" si="24"/>
        <v>17.64706</v>
      </c>
      <c r="AJ18" s="120">
        <f t="shared" si="24"/>
        <v>8.8235299999999999</v>
      </c>
      <c r="AK18" s="120">
        <f t="shared" ref="AK18:BP18" si="25">AK21+AK27+AK33</f>
        <v>8.8235299999999999</v>
      </c>
      <c r="AL18" s="120">
        <f t="shared" si="25"/>
        <v>44.117649999999998</v>
      </c>
      <c r="AM18" s="120">
        <f t="shared" si="25"/>
        <v>44.117649999999998</v>
      </c>
      <c r="AN18" s="120">
        <f t="shared" si="25"/>
        <v>0</v>
      </c>
      <c r="AO18" s="120">
        <f t="shared" si="25"/>
        <v>0</v>
      </c>
      <c r="AP18" s="120">
        <f t="shared" si="25"/>
        <v>8.8235299999999999</v>
      </c>
      <c r="AQ18" s="120">
        <f t="shared" si="25"/>
        <v>8.8235299999999999</v>
      </c>
      <c r="AR18" s="120">
        <f t="shared" si="25"/>
        <v>17.64706</v>
      </c>
      <c r="AS18" s="120">
        <f t="shared" si="25"/>
        <v>17.64706</v>
      </c>
      <c r="AT18" s="120">
        <f t="shared" si="25"/>
        <v>0</v>
      </c>
      <c r="AU18" s="120">
        <f t="shared" si="25"/>
        <v>0</v>
      </c>
      <c r="AV18" s="120">
        <f t="shared" si="25"/>
        <v>0</v>
      </c>
      <c r="AW18" s="120">
        <f t="shared" si="25"/>
        <v>0</v>
      </c>
      <c r="AX18" s="120">
        <f t="shared" si="25"/>
        <v>8.8235299999999999</v>
      </c>
      <c r="AY18" s="120">
        <f t="shared" si="25"/>
        <v>8.8235299999999999</v>
      </c>
      <c r="AZ18" s="120">
        <f t="shared" si="25"/>
        <v>0</v>
      </c>
      <c r="BA18" s="120">
        <f t="shared" si="25"/>
        <v>0</v>
      </c>
      <c r="BB18" s="120">
        <f t="shared" si="25"/>
        <v>35.294119999999999</v>
      </c>
      <c r="BC18" s="120">
        <f t="shared" si="25"/>
        <v>35.294119999999999</v>
      </c>
      <c r="BD18" s="120">
        <f t="shared" si="25"/>
        <v>26.470590000000001</v>
      </c>
      <c r="BE18" s="120">
        <f t="shared" si="25"/>
        <v>26.470590000000001</v>
      </c>
      <c r="BF18" s="120">
        <f t="shared" si="25"/>
        <v>1053.4733299999998</v>
      </c>
      <c r="BG18" s="120">
        <f t="shared" si="25"/>
        <v>1053.4733299999998</v>
      </c>
      <c r="BH18" s="120">
        <f t="shared" si="25"/>
        <v>17.64706</v>
      </c>
      <c r="BI18" s="120">
        <f t="shared" si="25"/>
        <v>17.64706</v>
      </c>
      <c r="BJ18" s="120">
        <f t="shared" si="25"/>
        <v>0</v>
      </c>
      <c r="BK18" s="120">
        <f t="shared" si="25"/>
        <v>0</v>
      </c>
      <c r="BL18" s="120">
        <f t="shared" si="25"/>
        <v>17.64706</v>
      </c>
      <c r="BM18" s="120">
        <f t="shared" si="25"/>
        <v>17.64706</v>
      </c>
      <c r="BN18" s="120">
        <f t="shared" si="25"/>
        <v>0</v>
      </c>
      <c r="BO18" s="120">
        <f t="shared" si="25"/>
        <v>0</v>
      </c>
      <c r="BP18" s="120">
        <f t="shared" si="25"/>
        <v>0</v>
      </c>
      <c r="BQ18" s="120">
        <f t="shared" ref="BQ18:BW18" si="26">BQ21+BQ27+BQ33</f>
        <v>0</v>
      </c>
      <c r="BR18" s="120">
        <f t="shared" si="26"/>
        <v>414.59347000000002</v>
      </c>
      <c r="BS18" s="120">
        <f t="shared" si="26"/>
        <v>414.59347000000002</v>
      </c>
      <c r="BT18" s="120">
        <f t="shared" si="26"/>
        <v>0</v>
      </c>
      <c r="BU18" s="120">
        <f t="shared" si="26"/>
        <v>0</v>
      </c>
      <c r="BV18" s="120">
        <f t="shared" si="26"/>
        <v>0</v>
      </c>
      <c r="BW18" s="120">
        <f t="shared" si="26"/>
        <v>0</v>
      </c>
    </row>
    <row r="19" spans="2:75" s="119" customFormat="1" ht="15.6">
      <c r="B19" s="194"/>
      <c r="C19" s="194" t="s">
        <v>747</v>
      </c>
      <c r="D19" s="118" t="s">
        <v>501</v>
      </c>
      <c r="E19" s="120">
        <f t="shared" ref="E19:AJ19" si="27">E20+E21</f>
        <v>941.2</v>
      </c>
      <c r="F19" s="120">
        <f t="shared" si="27"/>
        <v>941.17647000000011</v>
      </c>
      <c r="G19" s="120">
        <f t="shared" si="27"/>
        <v>2.3519999999999999E-2</v>
      </c>
      <c r="H19" s="120">
        <f t="shared" si="27"/>
        <v>0</v>
      </c>
      <c r="I19" s="120">
        <f t="shared" si="27"/>
        <v>0</v>
      </c>
      <c r="J19" s="120">
        <f t="shared" si="27"/>
        <v>58.823529999999998</v>
      </c>
      <c r="K19" s="120">
        <f t="shared" si="27"/>
        <v>58.823529999999998</v>
      </c>
      <c r="L19" s="120">
        <f t="shared" si="27"/>
        <v>0</v>
      </c>
      <c r="M19" s="120">
        <f t="shared" si="27"/>
        <v>0</v>
      </c>
      <c r="N19" s="120">
        <f t="shared" si="27"/>
        <v>58.823529999999998</v>
      </c>
      <c r="O19" s="120">
        <f t="shared" si="27"/>
        <v>58.823529999999998</v>
      </c>
      <c r="P19" s="120">
        <f t="shared" si="27"/>
        <v>0</v>
      </c>
      <c r="Q19" s="120">
        <f t="shared" si="27"/>
        <v>0</v>
      </c>
      <c r="R19" s="120">
        <f t="shared" si="27"/>
        <v>58.823529999999998</v>
      </c>
      <c r="S19" s="120">
        <f t="shared" si="27"/>
        <v>58.823529999999998</v>
      </c>
      <c r="T19" s="120">
        <f t="shared" si="27"/>
        <v>0</v>
      </c>
      <c r="U19" s="120">
        <f t="shared" si="27"/>
        <v>0</v>
      </c>
      <c r="V19" s="120">
        <f t="shared" si="27"/>
        <v>0</v>
      </c>
      <c r="W19" s="120">
        <f t="shared" si="27"/>
        <v>0</v>
      </c>
      <c r="X19" s="120">
        <f t="shared" si="27"/>
        <v>0</v>
      </c>
      <c r="Y19" s="120">
        <f t="shared" si="27"/>
        <v>0</v>
      </c>
      <c r="Z19" s="120">
        <f t="shared" si="27"/>
        <v>58.823529999999998</v>
      </c>
      <c r="AA19" s="120">
        <f t="shared" si="27"/>
        <v>58.823529999999998</v>
      </c>
      <c r="AB19" s="120">
        <f t="shared" si="27"/>
        <v>117.64706</v>
      </c>
      <c r="AC19" s="120">
        <f t="shared" si="27"/>
        <v>117.64704999999999</v>
      </c>
      <c r="AD19" s="120">
        <f t="shared" si="27"/>
        <v>0</v>
      </c>
      <c r="AE19" s="120">
        <f t="shared" si="27"/>
        <v>0</v>
      </c>
      <c r="AF19" s="120">
        <f t="shared" si="27"/>
        <v>0</v>
      </c>
      <c r="AG19" s="120">
        <f t="shared" si="27"/>
        <v>0</v>
      </c>
      <c r="AH19" s="120">
        <f t="shared" si="27"/>
        <v>117.64706</v>
      </c>
      <c r="AI19" s="120">
        <f t="shared" si="27"/>
        <v>117.64706</v>
      </c>
      <c r="AJ19" s="120">
        <f t="shared" si="27"/>
        <v>58.823529999999998</v>
      </c>
      <c r="AK19" s="120">
        <f t="shared" ref="AK19:BP19" si="28">AK20+AK21</f>
        <v>58.823529999999998</v>
      </c>
      <c r="AL19" s="120">
        <f t="shared" si="28"/>
        <v>58.823529999999998</v>
      </c>
      <c r="AM19" s="120">
        <f t="shared" si="28"/>
        <v>58.823529999999998</v>
      </c>
      <c r="AN19" s="120">
        <f t="shared" si="28"/>
        <v>0</v>
      </c>
      <c r="AO19" s="120">
        <f t="shared" si="28"/>
        <v>0</v>
      </c>
      <c r="AP19" s="120">
        <f t="shared" si="28"/>
        <v>58.823529999999998</v>
      </c>
      <c r="AQ19" s="120">
        <f t="shared" si="28"/>
        <v>58.823529999999998</v>
      </c>
      <c r="AR19" s="120">
        <f t="shared" si="28"/>
        <v>0</v>
      </c>
      <c r="AS19" s="120">
        <f t="shared" si="28"/>
        <v>0</v>
      </c>
      <c r="AT19" s="120">
        <f t="shared" si="28"/>
        <v>0</v>
      </c>
      <c r="AU19" s="120">
        <f t="shared" si="28"/>
        <v>0</v>
      </c>
      <c r="AV19" s="120">
        <f t="shared" si="28"/>
        <v>0</v>
      </c>
      <c r="AW19" s="120">
        <f t="shared" si="28"/>
        <v>0</v>
      </c>
      <c r="AX19" s="120">
        <f t="shared" si="28"/>
        <v>58.823529999999998</v>
      </c>
      <c r="AY19" s="120">
        <f t="shared" si="28"/>
        <v>58.823529999999998</v>
      </c>
      <c r="AZ19" s="120">
        <f t="shared" si="28"/>
        <v>0</v>
      </c>
      <c r="BA19" s="120">
        <f t="shared" si="28"/>
        <v>0</v>
      </c>
      <c r="BB19" s="120">
        <f t="shared" si="28"/>
        <v>117.64706</v>
      </c>
      <c r="BC19" s="120">
        <f t="shared" si="28"/>
        <v>117.64706</v>
      </c>
      <c r="BD19" s="120">
        <f t="shared" si="28"/>
        <v>58.823529999999998</v>
      </c>
      <c r="BE19" s="120">
        <f t="shared" si="28"/>
        <v>58.823529999999998</v>
      </c>
      <c r="BF19" s="120">
        <f t="shared" si="28"/>
        <v>58.823529999999998</v>
      </c>
      <c r="BG19" s="120">
        <f t="shared" si="28"/>
        <v>58.823529999999998</v>
      </c>
      <c r="BH19" s="120">
        <f t="shared" si="28"/>
        <v>0</v>
      </c>
      <c r="BI19" s="120">
        <f t="shared" si="28"/>
        <v>0</v>
      </c>
      <c r="BJ19" s="120">
        <f t="shared" si="28"/>
        <v>0</v>
      </c>
      <c r="BK19" s="120">
        <f t="shared" si="28"/>
        <v>0</v>
      </c>
      <c r="BL19" s="120">
        <f t="shared" si="28"/>
        <v>0</v>
      </c>
      <c r="BM19" s="120">
        <f t="shared" si="28"/>
        <v>0</v>
      </c>
      <c r="BN19" s="120">
        <f t="shared" si="28"/>
        <v>0</v>
      </c>
      <c r="BO19" s="120">
        <f t="shared" si="28"/>
        <v>0</v>
      </c>
      <c r="BP19" s="120">
        <f t="shared" si="28"/>
        <v>0</v>
      </c>
      <c r="BQ19" s="120">
        <f t="shared" ref="BQ19:BW19" si="29">BQ20+BQ21</f>
        <v>0</v>
      </c>
      <c r="BR19" s="120">
        <f t="shared" si="29"/>
        <v>0</v>
      </c>
      <c r="BS19" s="120">
        <f t="shared" si="29"/>
        <v>0</v>
      </c>
      <c r="BT19" s="120">
        <f t="shared" si="29"/>
        <v>0</v>
      </c>
      <c r="BU19" s="120">
        <f t="shared" si="29"/>
        <v>0</v>
      </c>
      <c r="BV19" s="120">
        <f t="shared" si="29"/>
        <v>0</v>
      </c>
      <c r="BW19" s="120">
        <f t="shared" si="29"/>
        <v>0</v>
      </c>
    </row>
    <row r="20" spans="2:75" s="119" customFormat="1" ht="31.2">
      <c r="B20" s="194"/>
      <c r="C20" s="194"/>
      <c r="D20" s="118" t="s">
        <v>504</v>
      </c>
      <c r="E20" s="120">
        <f t="shared" ref="E20:AJ20" si="30">E23</f>
        <v>800</v>
      </c>
      <c r="F20" s="120">
        <f t="shared" si="30"/>
        <v>799.99999000000003</v>
      </c>
      <c r="G20" s="120">
        <f t="shared" si="30"/>
        <v>0</v>
      </c>
      <c r="H20" s="120">
        <f t="shared" si="30"/>
        <v>0</v>
      </c>
      <c r="I20" s="120">
        <f t="shared" si="30"/>
        <v>0</v>
      </c>
      <c r="J20" s="120">
        <f t="shared" si="30"/>
        <v>50</v>
      </c>
      <c r="K20" s="120">
        <f t="shared" si="30"/>
        <v>50</v>
      </c>
      <c r="L20" s="120">
        <f t="shared" si="30"/>
        <v>0</v>
      </c>
      <c r="M20" s="120">
        <f t="shared" si="30"/>
        <v>0</v>
      </c>
      <c r="N20" s="120">
        <f t="shared" si="30"/>
        <v>50</v>
      </c>
      <c r="O20" s="120">
        <f t="shared" si="30"/>
        <v>50</v>
      </c>
      <c r="P20" s="120">
        <f t="shared" si="30"/>
        <v>0</v>
      </c>
      <c r="Q20" s="120">
        <f t="shared" si="30"/>
        <v>0</v>
      </c>
      <c r="R20" s="120">
        <f t="shared" si="30"/>
        <v>50</v>
      </c>
      <c r="S20" s="120">
        <f t="shared" si="30"/>
        <v>50</v>
      </c>
      <c r="T20" s="120">
        <f t="shared" si="30"/>
        <v>0</v>
      </c>
      <c r="U20" s="120">
        <f t="shared" si="30"/>
        <v>0</v>
      </c>
      <c r="V20" s="120">
        <f t="shared" si="30"/>
        <v>0</v>
      </c>
      <c r="W20" s="120">
        <f t="shared" si="30"/>
        <v>0</v>
      </c>
      <c r="X20" s="120">
        <f t="shared" si="30"/>
        <v>0</v>
      </c>
      <c r="Y20" s="120">
        <f t="shared" si="30"/>
        <v>0</v>
      </c>
      <c r="Z20" s="120">
        <f t="shared" si="30"/>
        <v>50</v>
      </c>
      <c r="AA20" s="120">
        <f t="shared" si="30"/>
        <v>50</v>
      </c>
      <c r="AB20" s="120">
        <f t="shared" si="30"/>
        <v>100</v>
      </c>
      <c r="AC20" s="120">
        <f t="shared" si="30"/>
        <v>99.999989999999997</v>
      </c>
      <c r="AD20" s="120">
        <f t="shared" si="30"/>
        <v>0</v>
      </c>
      <c r="AE20" s="120">
        <f t="shared" si="30"/>
        <v>0</v>
      </c>
      <c r="AF20" s="120">
        <f t="shared" si="30"/>
        <v>0</v>
      </c>
      <c r="AG20" s="120">
        <f t="shared" si="30"/>
        <v>0</v>
      </c>
      <c r="AH20" s="120">
        <f t="shared" si="30"/>
        <v>100</v>
      </c>
      <c r="AI20" s="120">
        <f t="shared" si="30"/>
        <v>100</v>
      </c>
      <c r="AJ20" s="120">
        <f t="shared" si="30"/>
        <v>50</v>
      </c>
      <c r="AK20" s="120">
        <f t="shared" ref="AK20:BP20" si="31">AK23</f>
        <v>50</v>
      </c>
      <c r="AL20" s="120">
        <f t="shared" si="31"/>
        <v>50</v>
      </c>
      <c r="AM20" s="120">
        <f t="shared" si="31"/>
        <v>50</v>
      </c>
      <c r="AN20" s="120">
        <f t="shared" si="31"/>
        <v>0</v>
      </c>
      <c r="AO20" s="120">
        <f t="shared" si="31"/>
        <v>0</v>
      </c>
      <c r="AP20" s="120">
        <f t="shared" si="31"/>
        <v>50</v>
      </c>
      <c r="AQ20" s="120">
        <f t="shared" si="31"/>
        <v>50</v>
      </c>
      <c r="AR20" s="120">
        <f t="shared" si="31"/>
        <v>0</v>
      </c>
      <c r="AS20" s="120">
        <f t="shared" si="31"/>
        <v>0</v>
      </c>
      <c r="AT20" s="120">
        <f t="shared" si="31"/>
        <v>0</v>
      </c>
      <c r="AU20" s="120">
        <f t="shared" si="31"/>
        <v>0</v>
      </c>
      <c r="AV20" s="120">
        <f t="shared" si="31"/>
        <v>0</v>
      </c>
      <c r="AW20" s="120">
        <f t="shared" si="31"/>
        <v>0</v>
      </c>
      <c r="AX20" s="120">
        <f t="shared" si="31"/>
        <v>50</v>
      </c>
      <c r="AY20" s="120">
        <f t="shared" si="31"/>
        <v>50</v>
      </c>
      <c r="AZ20" s="120">
        <f t="shared" si="31"/>
        <v>0</v>
      </c>
      <c r="BA20" s="120">
        <f t="shared" si="31"/>
        <v>0</v>
      </c>
      <c r="BB20" s="120">
        <f t="shared" si="31"/>
        <v>100</v>
      </c>
      <c r="BC20" s="120">
        <f t="shared" si="31"/>
        <v>100</v>
      </c>
      <c r="BD20" s="120">
        <f t="shared" si="31"/>
        <v>50</v>
      </c>
      <c r="BE20" s="120">
        <f t="shared" si="31"/>
        <v>50</v>
      </c>
      <c r="BF20" s="120">
        <f t="shared" si="31"/>
        <v>50</v>
      </c>
      <c r="BG20" s="120">
        <f t="shared" si="31"/>
        <v>50</v>
      </c>
      <c r="BH20" s="120">
        <f t="shared" si="31"/>
        <v>0</v>
      </c>
      <c r="BI20" s="120">
        <f t="shared" si="31"/>
        <v>0</v>
      </c>
      <c r="BJ20" s="120">
        <f t="shared" si="31"/>
        <v>0</v>
      </c>
      <c r="BK20" s="120">
        <f t="shared" si="31"/>
        <v>0</v>
      </c>
      <c r="BL20" s="120">
        <f t="shared" si="31"/>
        <v>0</v>
      </c>
      <c r="BM20" s="120">
        <f t="shared" si="31"/>
        <v>0</v>
      </c>
      <c r="BN20" s="120">
        <f t="shared" si="31"/>
        <v>0</v>
      </c>
      <c r="BO20" s="120">
        <f t="shared" si="31"/>
        <v>0</v>
      </c>
      <c r="BP20" s="120">
        <f t="shared" si="31"/>
        <v>0</v>
      </c>
      <c r="BQ20" s="120">
        <f t="shared" ref="BQ20:BW20" si="32">BQ23</f>
        <v>0</v>
      </c>
      <c r="BR20" s="120">
        <f t="shared" si="32"/>
        <v>0</v>
      </c>
      <c r="BS20" s="120">
        <f t="shared" si="32"/>
        <v>0</v>
      </c>
      <c r="BT20" s="120">
        <f t="shared" si="32"/>
        <v>0</v>
      </c>
      <c r="BU20" s="120">
        <f t="shared" si="32"/>
        <v>0</v>
      </c>
      <c r="BV20" s="120">
        <f t="shared" si="32"/>
        <v>0</v>
      </c>
      <c r="BW20" s="120">
        <f t="shared" si="32"/>
        <v>0</v>
      </c>
    </row>
    <row r="21" spans="2:75" s="119" customFormat="1" ht="31.2">
      <c r="B21" s="194"/>
      <c r="C21" s="194"/>
      <c r="D21" s="118" t="s">
        <v>505</v>
      </c>
      <c r="E21" s="120">
        <f t="shared" ref="E21:AJ21" si="33">E24</f>
        <v>141.20000000000002</v>
      </c>
      <c r="F21" s="120">
        <f t="shared" si="33"/>
        <v>141.17648000000003</v>
      </c>
      <c r="G21" s="120">
        <f t="shared" si="33"/>
        <v>2.3519999999999999E-2</v>
      </c>
      <c r="H21" s="120">
        <f t="shared" si="33"/>
        <v>0</v>
      </c>
      <c r="I21" s="120">
        <f t="shared" si="33"/>
        <v>0</v>
      </c>
      <c r="J21" s="120">
        <f t="shared" si="33"/>
        <v>8.8235299999999999</v>
      </c>
      <c r="K21" s="120">
        <f t="shared" si="33"/>
        <v>8.8235299999999999</v>
      </c>
      <c r="L21" s="120">
        <f t="shared" si="33"/>
        <v>0</v>
      </c>
      <c r="M21" s="120">
        <f t="shared" si="33"/>
        <v>0</v>
      </c>
      <c r="N21" s="120">
        <f t="shared" si="33"/>
        <v>8.8235299999999999</v>
      </c>
      <c r="O21" s="120">
        <f t="shared" si="33"/>
        <v>8.8235299999999999</v>
      </c>
      <c r="P21" s="120">
        <f t="shared" si="33"/>
        <v>0</v>
      </c>
      <c r="Q21" s="120">
        <f t="shared" si="33"/>
        <v>0</v>
      </c>
      <c r="R21" s="120">
        <f t="shared" si="33"/>
        <v>8.8235299999999999</v>
      </c>
      <c r="S21" s="120">
        <f t="shared" si="33"/>
        <v>8.8235299999999999</v>
      </c>
      <c r="T21" s="120">
        <f t="shared" si="33"/>
        <v>0</v>
      </c>
      <c r="U21" s="120">
        <f t="shared" si="33"/>
        <v>0</v>
      </c>
      <c r="V21" s="120">
        <f t="shared" si="33"/>
        <v>0</v>
      </c>
      <c r="W21" s="120">
        <f t="shared" si="33"/>
        <v>0</v>
      </c>
      <c r="X21" s="120">
        <f t="shared" si="33"/>
        <v>0</v>
      </c>
      <c r="Y21" s="120">
        <f t="shared" si="33"/>
        <v>0</v>
      </c>
      <c r="Z21" s="120">
        <f t="shared" si="33"/>
        <v>8.8235299999999999</v>
      </c>
      <c r="AA21" s="120">
        <f t="shared" si="33"/>
        <v>8.8235299999999999</v>
      </c>
      <c r="AB21" s="120">
        <f t="shared" si="33"/>
        <v>17.64706</v>
      </c>
      <c r="AC21" s="120">
        <f t="shared" si="33"/>
        <v>17.64706</v>
      </c>
      <c r="AD21" s="120">
        <f t="shared" si="33"/>
        <v>0</v>
      </c>
      <c r="AE21" s="120">
        <f t="shared" si="33"/>
        <v>0</v>
      </c>
      <c r="AF21" s="120">
        <f t="shared" si="33"/>
        <v>0</v>
      </c>
      <c r="AG21" s="120">
        <f t="shared" si="33"/>
        <v>0</v>
      </c>
      <c r="AH21" s="120">
        <f t="shared" si="33"/>
        <v>17.64706</v>
      </c>
      <c r="AI21" s="120">
        <f t="shared" si="33"/>
        <v>17.64706</v>
      </c>
      <c r="AJ21" s="120">
        <f t="shared" si="33"/>
        <v>8.8235299999999999</v>
      </c>
      <c r="AK21" s="120">
        <f t="shared" ref="AK21:BP21" si="34">AK24</f>
        <v>8.8235299999999999</v>
      </c>
      <c r="AL21" s="120">
        <f t="shared" si="34"/>
        <v>8.8235299999999999</v>
      </c>
      <c r="AM21" s="120">
        <f t="shared" si="34"/>
        <v>8.8235299999999999</v>
      </c>
      <c r="AN21" s="120">
        <f t="shared" si="34"/>
        <v>0</v>
      </c>
      <c r="AO21" s="120">
        <f t="shared" si="34"/>
        <v>0</v>
      </c>
      <c r="AP21" s="120">
        <f t="shared" si="34"/>
        <v>8.8235299999999999</v>
      </c>
      <c r="AQ21" s="120">
        <f t="shared" si="34"/>
        <v>8.8235299999999999</v>
      </c>
      <c r="AR21" s="120">
        <f t="shared" si="34"/>
        <v>0</v>
      </c>
      <c r="AS21" s="120">
        <f t="shared" si="34"/>
        <v>0</v>
      </c>
      <c r="AT21" s="120">
        <f t="shared" si="34"/>
        <v>0</v>
      </c>
      <c r="AU21" s="120">
        <f t="shared" si="34"/>
        <v>0</v>
      </c>
      <c r="AV21" s="120">
        <f t="shared" si="34"/>
        <v>0</v>
      </c>
      <c r="AW21" s="120">
        <f t="shared" si="34"/>
        <v>0</v>
      </c>
      <c r="AX21" s="120">
        <f t="shared" si="34"/>
        <v>8.8235299999999999</v>
      </c>
      <c r="AY21" s="120">
        <f t="shared" si="34"/>
        <v>8.8235299999999999</v>
      </c>
      <c r="AZ21" s="120">
        <f t="shared" si="34"/>
        <v>0</v>
      </c>
      <c r="BA21" s="120">
        <f t="shared" si="34"/>
        <v>0</v>
      </c>
      <c r="BB21" s="120">
        <f t="shared" si="34"/>
        <v>17.64706</v>
      </c>
      <c r="BC21" s="120">
        <f t="shared" si="34"/>
        <v>17.64706</v>
      </c>
      <c r="BD21" s="120">
        <f t="shared" si="34"/>
        <v>8.8235299999999999</v>
      </c>
      <c r="BE21" s="120">
        <f t="shared" si="34"/>
        <v>8.8235299999999999</v>
      </c>
      <c r="BF21" s="120">
        <f t="shared" si="34"/>
        <v>8.8235299999999999</v>
      </c>
      <c r="BG21" s="120">
        <f t="shared" si="34"/>
        <v>8.8235299999999999</v>
      </c>
      <c r="BH21" s="120">
        <f t="shared" si="34"/>
        <v>0</v>
      </c>
      <c r="BI21" s="120">
        <f t="shared" si="34"/>
        <v>0</v>
      </c>
      <c r="BJ21" s="120">
        <f t="shared" si="34"/>
        <v>0</v>
      </c>
      <c r="BK21" s="120">
        <f t="shared" si="34"/>
        <v>0</v>
      </c>
      <c r="BL21" s="120">
        <f t="shared" si="34"/>
        <v>0</v>
      </c>
      <c r="BM21" s="120">
        <f t="shared" si="34"/>
        <v>0</v>
      </c>
      <c r="BN21" s="120">
        <f t="shared" si="34"/>
        <v>0</v>
      </c>
      <c r="BO21" s="120">
        <f t="shared" si="34"/>
        <v>0</v>
      </c>
      <c r="BP21" s="120">
        <f t="shared" si="34"/>
        <v>0</v>
      </c>
      <c r="BQ21" s="120">
        <f t="shared" ref="BQ21:BW21" si="35">BQ24</f>
        <v>0</v>
      </c>
      <c r="BR21" s="120">
        <f t="shared" si="35"/>
        <v>0</v>
      </c>
      <c r="BS21" s="120">
        <f t="shared" si="35"/>
        <v>0</v>
      </c>
      <c r="BT21" s="120">
        <f t="shared" si="35"/>
        <v>0</v>
      </c>
      <c r="BU21" s="120">
        <f t="shared" si="35"/>
        <v>0</v>
      </c>
      <c r="BV21" s="120">
        <f t="shared" si="35"/>
        <v>0</v>
      </c>
      <c r="BW21" s="120">
        <f t="shared" si="35"/>
        <v>0</v>
      </c>
    </row>
    <row r="22" spans="2:75" s="119" customFormat="1" ht="15.6">
      <c r="B22" s="194"/>
      <c r="C22" s="194" t="s">
        <v>528</v>
      </c>
      <c r="D22" s="118" t="s">
        <v>501</v>
      </c>
      <c r="E22" s="120">
        <f t="shared" ref="E22:AJ22" si="36">E23+E24</f>
        <v>941.2</v>
      </c>
      <c r="F22" s="120">
        <f t="shared" si="36"/>
        <v>941.17647000000011</v>
      </c>
      <c r="G22" s="120">
        <f t="shared" si="36"/>
        <v>2.3519999999999999E-2</v>
      </c>
      <c r="H22" s="120">
        <f t="shared" si="36"/>
        <v>0</v>
      </c>
      <c r="I22" s="120">
        <f t="shared" si="36"/>
        <v>0</v>
      </c>
      <c r="J22" s="120">
        <f t="shared" si="36"/>
        <v>58.823529999999998</v>
      </c>
      <c r="K22" s="120">
        <f t="shared" si="36"/>
        <v>58.823529999999998</v>
      </c>
      <c r="L22" s="120">
        <f t="shared" si="36"/>
        <v>0</v>
      </c>
      <c r="M22" s="120">
        <f t="shared" si="36"/>
        <v>0</v>
      </c>
      <c r="N22" s="120">
        <f t="shared" si="36"/>
        <v>58.823529999999998</v>
      </c>
      <c r="O22" s="120">
        <f t="shared" si="36"/>
        <v>58.823529999999998</v>
      </c>
      <c r="P22" s="120">
        <f t="shared" si="36"/>
        <v>0</v>
      </c>
      <c r="Q22" s="120">
        <f t="shared" si="36"/>
        <v>0</v>
      </c>
      <c r="R22" s="120">
        <f t="shared" si="36"/>
        <v>58.823529999999998</v>
      </c>
      <c r="S22" s="120">
        <f t="shared" si="36"/>
        <v>58.823529999999998</v>
      </c>
      <c r="T22" s="120">
        <f t="shared" si="36"/>
        <v>0</v>
      </c>
      <c r="U22" s="120">
        <f t="shared" si="36"/>
        <v>0</v>
      </c>
      <c r="V22" s="120">
        <f t="shared" si="36"/>
        <v>0</v>
      </c>
      <c r="W22" s="120">
        <f t="shared" si="36"/>
        <v>0</v>
      </c>
      <c r="X22" s="120">
        <f t="shared" si="36"/>
        <v>0</v>
      </c>
      <c r="Y22" s="120">
        <f t="shared" si="36"/>
        <v>0</v>
      </c>
      <c r="Z22" s="120">
        <f t="shared" si="36"/>
        <v>58.823529999999998</v>
      </c>
      <c r="AA22" s="120">
        <f t="shared" si="36"/>
        <v>58.823529999999998</v>
      </c>
      <c r="AB22" s="120">
        <f t="shared" si="36"/>
        <v>117.64706</v>
      </c>
      <c r="AC22" s="120">
        <f t="shared" si="36"/>
        <v>117.64704999999999</v>
      </c>
      <c r="AD22" s="120">
        <f t="shared" si="36"/>
        <v>0</v>
      </c>
      <c r="AE22" s="120">
        <f t="shared" si="36"/>
        <v>0</v>
      </c>
      <c r="AF22" s="120">
        <f t="shared" si="36"/>
        <v>0</v>
      </c>
      <c r="AG22" s="120">
        <f t="shared" si="36"/>
        <v>0</v>
      </c>
      <c r="AH22" s="120">
        <f t="shared" si="36"/>
        <v>117.64706</v>
      </c>
      <c r="AI22" s="120">
        <f t="shared" si="36"/>
        <v>117.64706</v>
      </c>
      <c r="AJ22" s="120">
        <f t="shared" si="36"/>
        <v>58.823529999999998</v>
      </c>
      <c r="AK22" s="120">
        <f t="shared" ref="AK22:BP22" si="37">AK23+AK24</f>
        <v>58.823529999999998</v>
      </c>
      <c r="AL22" s="120">
        <f t="shared" si="37"/>
        <v>58.823529999999998</v>
      </c>
      <c r="AM22" s="120">
        <f t="shared" si="37"/>
        <v>58.823529999999998</v>
      </c>
      <c r="AN22" s="120">
        <f t="shared" si="37"/>
        <v>0</v>
      </c>
      <c r="AO22" s="120">
        <f t="shared" si="37"/>
        <v>0</v>
      </c>
      <c r="AP22" s="120">
        <f t="shared" si="37"/>
        <v>58.823529999999998</v>
      </c>
      <c r="AQ22" s="120">
        <f t="shared" si="37"/>
        <v>58.823529999999998</v>
      </c>
      <c r="AR22" s="120">
        <f t="shared" si="37"/>
        <v>0</v>
      </c>
      <c r="AS22" s="120">
        <f t="shared" si="37"/>
        <v>0</v>
      </c>
      <c r="AT22" s="120">
        <f t="shared" si="37"/>
        <v>0</v>
      </c>
      <c r="AU22" s="120">
        <f t="shared" si="37"/>
        <v>0</v>
      </c>
      <c r="AV22" s="120">
        <f t="shared" si="37"/>
        <v>0</v>
      </c>
      <c r="AW22" s="120">
        <f t="shared" si="37"/>
        <v>0</v>
      </c>
      <c r="AX22" s="120">
        <f t="shared" si="37"/>
        <v>58.823529999999998</v>
      </c>
      <c r="AY22" s="120">
        <f t="shared" si="37"/>
        <v>58.823529999999998</v>
      </c>
      <c r="AZ22" s="120">
        <f t="shared" si="37"/>
        <v>0</v>
      </c>
      <c r="BA22" s="120">
        <f t="shared" si="37"/>
        <v>0</v>
      </c>
      <c r="BB22" s="120">
        <f t="shared" si="37"/>
        <v>117.64706</v>
      </c>
      <c r="BC22" s="120">
        <f t="shared" si="37"/>
        <v>117.64706</v>
      </c>
      <c r="BD22" s="120">
        <f t="shared" si="37"/>
        <v>58.823529999999998</v>
      </c>
      <c r="BE22" s="120">
        <f t="shared" si="37"/>
        <v>58.823529999999998</v>
      </c>
      <c r="BF22" s="120">
        <f t="shared" si="37"/>
        <v>58.823529999999998</v>
      </c>
      <c r="BG22" s="120">
        <f t="shared" si="37"/>
        <v>58.823529999999998</v>
      </c>
      <c r="BH22" s="120">
        <f t="shared" si="37"/>
        <v>0</v>
      </c>
      <c r="BI22" s="120">
        <f t="shared" si="37"/>
        <v>0</v>
      </c>
      <c r="BJ22" s="120">
        <f t="shared" si="37"/>
        <v>0</v>
      </c>
      <c r="BK22" s="120">
        <f t="shared" si="37"/>
        <v>0</v>
      </c>
      <c r="BL22" s="120">
        <f t="shared" si="37"/>
        <v>0</v>
      </c>
      <c r="BM22" s="120">
        <f t="shared" si="37"/>
        <v>0</v>
      </c>
      <c r="BN22" s="120">
        <f t="shared" si="37"/>
        <v>0</v>
      </c>
      <c r="BO22" s="120">
        <f t="shared" si="37"/>
        <v>0</v>
      </c>
      <c r="BP22" s="120">
        <f t="shared" si="37"/>
        <v>0</v>
      </c>
      <c r="BQ22" s="120">
        <f t="shared" ref="BQ22:BW22" si="38">BQ23+BQ24</f>
        <v>0</v>
      </c>
      <c r="BR22" s="120">
        <f t="shared" si="38"/>
        <v>0</v>
      </c>
      <c r="BS22" s="120">
        <f t="shared" si="38"/>
        <v>0</v>
      </c>
      <c r="BT22" s="120">
        <f t="shared" si="38"/>
        <v>0</v>
      </c>
      <c r="BU22" s="120">
        <f t="shared" si="38"/>
        <v>0</v>
      </c>
      <c r="BV22" s="120">
        <f t="shared" si="38"/>
        <v>0</v>
      </c>
      <c r="BW22" s="120">
        <f t="shared" si="38"/>
        <v>0</v>
      </c>
    </row>
    <row r="23" spans="2:75" s="119" customFormat="1" ht="31.2">
      <c r="B23" s="194"/>
      <c r="C23" s="194"/>
      <c r="D23" s="118" t="s">
        <v>504</v>
      </c>
      <c r="E23" s="120">
        <f>J23+N23+R23+Z23+AB23+AH23+AJ23+AL23+AP23+AX23+BB23+BD23+BF23</f>
        <v>800</v>
      </c>
      <c r="F23" s="120">
        <f>K23+O23+S23+AA23+AC23+AI23+AK23+AM23+AQ23+AY23+BC23+BE23+BG23</f>
        <v>799.99999000000003</v>
      </c>
      <c r="G23" s="121"/>
      <c r="H23" s="121"/>
      <c r="I23" s="121"/>
      <c r="J23" s="121">
        <v>50</v>
      </c>
      <c r="K23" s="121">
        <v>50</v>
      </c>
      <c r="L23" s="121"/>
      <c r="M23" s="121"/>
      <c r="N23" s="121">
        <v>50</v>
      </c>
      <c r="O23" s="121">
        <v>50</v>
      </c>
      <c r="P23" s="121"/>
      <c r="Q23" s="121"/>
      <c r="R23" s="121">
        <v>50</v>
      </c>
      <c r="S23" s="121">
        <v>50</v>
      </c>
      <c r="T23" s="121"/>
      <c r="U23" s="121"/>
      <c r="V23" s="121"/>
      <c r="W23" s="121"/>
      <c r="X23" s="121"/>
      <c r="Y23" s="121"/>
      <c r="Z23" s="121">
        <v>50</v>
      </c>
      <c r="AA23" s="121">
        <v>50</v>
      </c>
      <c r="AB23" s="121">
        <v>100</v>
      </c>
      <c r="AC23" s="121">
        <v>99.999989999999997</v>
      </c>
      <c r="AD23" s="121"/>
      <c r="AE23" s="121"/>
      <c r="AF23" s="121"/>
      <c r="AG23" s="121"/>
      <c r="AH23" s="121">
        <v>100</v>
      </c>
      <c r="AI23" s="121">
        <v>100</v>
      </c>
      <c r="AJ23" s="121">
        <v>50</v>
      </c>
      <c r="AK23" s="121">
        <v>50</v>
      </c>
      <c r="AL23" s="121">
        <v>50</v>
      </c>
      <c r="AM23" s="121">
        <v>50</v>
      </c>
      <c r="AN23" s="121"/>
      <c r="AO23" s="121"/>
      <c r="AP23" s="121">
        <v>50</v>
      </c>
      <c r="AQ23" s="121">
        <v>50</v>
      </c>
      <c r="AR23" s="121"/>
      <c r="AS23" s="121"/>
      <c r="AT23" s="121"/>
      <c r="AU23" s="121"/>
      <c r="AV23" s="121"/>
      <c r="AW23" s="121"/>
      <c r="AX23" s="121">
        <v>50</v>
      </c>
      <c r="AY23" s="121">
        <v>50</v>
      </c>
      <c r="AZ23" s="121"/>
      <c r="BA23" s="121"/>
      <c r="BB23" s="121">
        <v>100</v>
      </c>
      <c r="BC23" s="121">
        <v>100</v>
      </c>
      <c r="BD23" s="121">
        <v>50</v>
      </c>
      <c r="BE23" s="121">
        <v>50</v>
      </c>
      <c r="BF23" s="121">
        <v>50</v>
      </c>
      <c r="BG23" s="121">
        <v>50</v>
      </c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</row>
    <row r="24" spans="2:75" s="119" customFormat="1" ht="31.2">
      <c r="B24" s="194"/>
      <c r="C24" s="194"/>
      <c r="D24" s="118" t="s">
        <v>505</v>
      </c>
      <c r="E24" s="120">
        <f>J24+N24+R24+Z24+AB24+AH24+AJ24+AL24+AP24+AX24+BB24+BD24+BF24+G24</f>
        <v>141.20000000000002</v>
      </c>
      <c r="F24" s="120">
        <f>K24+O24+S24+AA24+AC24+AI24+AK24+AM24+AQ24+AY24+BC24+BE24+BG24</f>
        <v>141.17648000000003</v>
      </c>
      <c r="G24" s="121">
        <v>2.3519999999999999E-2</v>
      </c>
      <c r="H24" s="121"/>
      <c r="I24" s="121"/>
      <c r="J24" s="121">
        <v>8.8235299999999999</v>
      </c>
      <c r="K24" s="121">
        <v>8.8235299999999999</v>
      </c>
      <c r="L24" s="121"/>
      <c r="M24" s="121"/>
      <c r="N24" s="121">
        <v>8.8235299999999999</v>
      </c>
      <c r="O24" s="121">
        <v>8.8235299999999999</v>
      </c>
      <c r="P24" s="121"/>
      <c r="Q24" s="121"/>
      <c r="R24" s="121">
        <v>8.8235299999999999</v>
      </c>
      <c r="S24" s="121">
        <v>8.8235299999999999</v>
      </c>
      <c r="T24" s="121"/>
      <c r="U24" s="121"/>
      <c r="V24" s="121"/>
      <c r="W24" s="121"/>
      <c r="X24" s="121"/>
      <c r="Y24" s="121"/>
      <c r="Z24" s="121">
        <v>8.8235299999999999</v>
      </c>
      <c r="AA24" s="121">
        <v>8.8235299999999999</v>
      </c>
      <c r="AB24" s="121">
        <v>17.64706</v>
      </c>
      <c r="AC24" s="121">
        <v>17.64706</v>
      </c>
      <c r="AD24" s="121"/>
      <c r="AE24" s="121"/>
      <c r="AF24" s="121"/>
      <c r="AG24" s="121"/>
      <c r="AH24" s="121">
        <v>17.64706</v>
      </c>
      <c r="AI24" s="121">
        <v>17.64706</v>
      </c>
      <c r="AJ24" s="121">
        <v>8.8235299999999999</v>
      </c>
      <c r="AK24" s="121">
        <v>8.8235299999999999</v>
      </c>
      <c r="AL24" s="121">
        <v>8.8235299999999999</v>
      </c>
      <c r="AM24" s="121">
        <v>8.8235299999999999</v>
      </c>
      <c r="AN24" s="121"/>
      <c r="AO24" s="121"/>
      <c r="AP24" s="121">
        <v>8.8235299999999999</v>
      </c>
      <c r="AQ24" s="121">
        <v>8.8235299999999999</v>
      </c>
      <c r="AR24" s="121"/>
      <c r="AS24" s="121"/>
      <c r="AT24" s="121"/>
      <c r="AU24" s="121"/>
      <c r="AV24" s="121"/>
      <c r="AW24" s="121"/>
      <c r="AX24" s="121">
        <v>8.8235299999999999</v>
      </c>
      <c r="AY24" s="121">
        <v>8.8235299999999999</v>
      </c>
      <c r="AZ24" s="121"/>
      <c r="BA24" s="121"/>
      <c r="BB24" s="121">
        <v>17.64706</v>
      </c>
      <c r="BC24" s="121">
        <v>17.64706</v>
      </c>
      <c r="BD24" s="121">
        <v>8.8235299999999999</v>
      </c>
      <c r="BE24" s="121">
        <v>8.8235299999999999</v>
      </c>
      <c r="BF24" s="121">
        <v>8.8235299999999999</v>
      </c>
      <c r="BG24" s="121">
        <v>8.8235299999999999</v>
      </c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</row>
    <row r="25" spans="2:75" s="119" customFormat="1" ht="15.6">
      <c r="B25" s="194"/>
      <c r="C25" s="194" t="s">
        <v>748</v>
      </c>
      <c r="D25" s="118" t="s">
        <v>501</v>
      </c>
      <c r="E25" s="120">
        <f t="shared" ref="E25:AJ25" si="39">E26+E27</f>
        <v>2353</v>
      </c>
      <c r="F25" s="120">
        <f t="shared" si="39"/>
        <v>2352.9412000000002</v>
      </c>
      <c r="G25" s="120">
        <f t="shared" si="39"/>
        <v>5.8799999999999998E-2</v>
      </c>
      <c r="H25" s="120">
        <f t="shared" si="39"/>
        <v>0</v>
      </c>
      <c r="I25" s="120">
        <f t="shared" si="39"/>
        <v>0</v>
      </c>
      <c r="J25" s="120">
        <f t="shared" si="39"/>
        <v>235.29411999999999</v>
      </c>
      <c r="K25" s="120">
        <f t="shared" si="39"/>
        <v>235.29411999999999</v>
      </c>
      <c r="L25" s="120">
        <f t="shared" si="39"/>
        <v>117.64706</v>
      </c>
      <c r="M25" s="120">
        <f t="shared" si="39"/>
        <v>117.64706</v>
      </c>
      <c r="N25" s="120">
        <f t="shared" si="39"/>
        <v>235.29411999999999</v>
      </c>
      <c r="O25" s="120">
        <f t="shared" si="39"/>
        <v>235.29411999999999</v>
      </c>
      <c r="P25" s="120">
        <f t="shared" si="39"/>
        <v>117.64706</v>
      </c>
      <c r="Q25" s="120">
        <f t="shared" si="39"/>
        <v>117.64706</v>
      </c>
      <c r="R25" s="120">
        <f t="shared" si="39"/>
        <v>117.64706</v>
      </c>
      <c r="S25" s="120">
        <f t="shared" si="39"/>
        <v>117.64706</v>
      </c>
      <c r="T25" s="120">
        <f t="shared" si="39"/>
        <v>235.29411999999999</v>
      </c>
      <c r="U25" s="120">
        <f t="shared" si="39"/>
        <v>235.29411999999999</v>
      </c>
      <c r="V25" s="120">
        <f t="shared" si="39"/>
        <v>0</v>
      </c>
      <c r="W25" s="120">
        <f t="shared" si="39"/>
        <v>0</v>
      </c>
      <c r="X25" s="120">
        <f t="shared" si="39"/>
        <v>0</v>
      </c>
      <c r="Y25" s="120">
        <f t="shared" si="39"/>
        <v>0</v>
      </c>
      <c r="Z25" s="120">
        <f t="shared" si="39"/>
        <v>235.29411999999999</v>
      </c>
      <c r="AA25" s="120">
        <f t="shared" si="39"/>
        <v>235.29411999999999</v>
      </c>
      <c r="AB25" s="120">
        <f t="shared" si="39"/>
        <v>0</v>
      </c>
      <c r="AC25" s="120">
        <f t="shared" si="39"/>
        <v>0</v>
      </c>
      <c r="AD25" s="120">
        <f t="shared" si="39"/>
        <v>0</v>
      </c>
      <c r="AE25" s="120">
        <f t="shared" si="39"/>
        <v>0</v>
      </c>
      <c r="AF25" s="120">
        <f t="shared" si="39"/>
        <v>117.64706</v>
      </c>
      <c r="AG25" s="120">
        <f t="shared" si="39"/>
        <v>117.64706</v>
      </c>
      <c r="AH25" s="120">
        <f t="shared" si="39"/>
        <v>0</v>
      </c>
      <c r="AI25" s="120">
        <f t="shared" si="39"/>
        <v>0</v>
      </c>
      <c r="AJ25" s="120">
        <f t="shared" si="39"/>
        <v>0</v>
      </c>
      <c r="AK25" s="120">
        <f t="shared" ref="AK25:BP25" si="40">AK26+AK27</f>
        <v>0</v>
      </c>
      <c r="AL25" s="120">
        <f t="shared" si="40"/>
        <v>235.29411999999999</v>
      </c>
      <c r="AM25" s="120">
        <f t="shared" si="40"/>
        <v>235.29411999999999</v>
      </c>
      <c r="AN25" s="120">
        <f t="shared" si="40"/>
        <v>0</v>
      </c>
      <c r="AO25" s="120">
        <f t="shared" si="40"/>
        <v>0</v>
      </c>
      <c r="AP25" s="120">
        <f t="shared" si="40"/>
        <v>0</v>
      </c>
      <c r="AQ25" s="120">
        <f t="shared" si="40"/>
        <v>0</v>
      </c>
      <c r="AR25" s="120">
        <f t="shared" si="40"/>
        <v>117.64706</v>
      </c>
      <c r="AS25" s="120">
        <f t="shared" si="40"/>
        <v>117.64706</v>
      </c>
      <c r="AT25" s="120">
        <f t="shared" si="40"/>
        <v>0</v>
      </c>
      <c r="AU25" s="120">
        <f t="shared" si="40"/>
        <v>0</v>
      </c>
      <c r="AV25" s="120">
        <f t="shared" si="40"/>
        <v>0</v>
      </c>
      <c r="AW25" s="120">
        <f t="shared" si="40"/>
        <v>0</v>
      </c>
      <c r="AX25" s="120">
        <f t="shared" si="40"/>
        <v>0</v>
      </c>
      <c r="AY25" s="120">
        <f t="shared" si="40"/>
        <v>0</v>
      </c>
      <c r="AZ25" s="120">
        <f t="shared" si="40"/>
        <v>0</v>
      </c>
      <c r="BA25" s="120">
        <f t="shared" si="40"/>
        <v>0</v>
      </c>
      <c r="BB25" s="120">
        <f t="shared" si="40"/>
        <v>117.64706</v>
      </c>
      <c r="BC25" s="120">
        <f t="shared" si="40"/>
        <v>117.64706</v>
      </c>
      <c r="BD25" s="120">
        <f t="shared" si="40"/>
        <v>117.64706</v>
      </c>
      <c r="BE25" s="120">
        <f t="shared" si="40"/>
        <v>117.64706</v>
      </c>
      <c r="BF25" s="120">
        <f t="shared" si="40"/>
        <v>117.64706</v>
      </c>
      <c r="BG25" s="120">
        <f t="shared" si="40"/>
        <v>117.64706</v>
      </c>
      <c r="BH25" s="120">
        <f t="shared" si="40"/>
        <v>117.64706</v>
      </c>
      <c r="BI25" s="120">
        <f t="shared" si="40"/>
        <v>117.64706</v>
      </c>
      <c r="BJ25" s="120">
        <f t="shared" si="40"/>
        <v>0</v>
      </c>
      <c r="BK25" s="120">
        <f t="shared" si="40"/>
        <v>0</v>
      </c>
      <c r="BL25" s="120">
        <f t="shared" si="40"/>
        <v>117.64706</v>
      </c>
      <c r="BM25" s="120">
        <f t="shared" si="40"/>
        <v>117.64706</v>
      </c>
      <c r="BN25" s="120">
        <f t="shared" si="40"/>
        <v>0</v>
      </c>
      <c r="BO25" s="120">
        <f t="shared" si="40"/>
        <v>0</v>
      </c>
      <c r="BP25" s="120">
        <f t="shared" si="40"/>
        <v>0</v>
      </c>
      <c r="BQ25" s="120">
        <f t="shared" ref="BQ25:BW25" si="41">BQ26+BQ27</f>
        <v>0</v>
      </c>
      <c r="BR25" s="120">
        <f t="shared" si="41"/>
        <v>0</v>
      </c>
      <c r="BS25" s="120">
        <f t="shared" si="41"/>
        <v>0</v>
      </c>
      <c r="BT25" s="120">
        <f t="shared" si="41"/>
        <v>0</v>
      </c>
      <c r="BU25" s="120">
        <f t="shared" si="41"/>
        <v>0</v>
      </c>
      <c r="BV25" s="120">
        <f t="shared" si="41"/>
        <v>0</v>
      </c>
      <c r="BW25" s="120">
        <f t="shared" si="41"/>
        <v>0</v>
      </c>
    </row>
    <row r="26" spans="2:75" s="119" customFormat="1" ht="31.2">
      <c r="B26" s="194"/>
      <c r="C26" s="194"/>
      <c r="D26" s="118" t="s">
        <v>504</v>
      </c>
      <c r="E26" s="120">
        <f t="shared" ref="E26:AJ26" si="42">E29</f>
        <v>2000</v>
      </c>
      <c r="F26" s="120">
        <f t="shared" si="42"/>
        <v>2000</v>
      </c>
      <c r="G26" s="120">
        <f t="shared" si="42"/>
        <v>0</v>
      </c>
      <c r="H26" s="120">
        <f t="shared" si="42"/>
        <v>0</v>
      </c>
      <c r="I26" s="120">
        <f t="shared" si="42"/>
        <v>0</v>
      </c>
      <c r="J26" s="120">
        <f t="shared" si="42"/>
        <v>200</v>
      </c>
      <c r="K26" s="120">
        <f t="shared" si="42"/>
        <v>200</v>
      </c>
      <c r="L26" s="120">
        <f t="shared" si="42"/>
        <v>100</v>
      </c>
      <c r="M26" s="120">
        <f t="shared" si="42"/>
        <v>100</v>
      </c>
      <c r="N26" s="120">
        <f t="shared" si="42"/>
        <v>200</v>
      </c>
      <c r="O26" s="120">
        <f t="shared" si="42"/>
        <v>200</v>
      </c>
      <c r="P26" s="120">
        <f t="shared" si="42"/>
        <v>100</v>
      </c>
      <c r="Q26" s="120">
        <f t="shared" si="42"/>
        <v>100</v>
      </c>
      <c r="R26" s="120">
        <f t="shared" si="42"/>
        <v>100</v>
      </c>
      <c r="S26" s="120">
        <f t="shared" si="42"/>
        <v>100</v>
      </c>
      <c r="T26" s="120">
        <f t="shared" si="42"/>
        <v>200</v>
      </c>
      <c r="U26" s="120">
        <f t="shared" si="42"/>
        <v>200</v>
      </c>
      <c r="V26" s="120">
        <f t="shared" si="42"/>
        <v>0</v>
      </c>
      <c r="W26" s="120">
        <f t="shared" si="42"/>
        <v>0</v>
      </c>
      <c r="X26" s="120">
        <f t="shared" si="42"/>
        <v>0</v>
      </c>
      <c r="Y26" s="120">
        <f t="shared" si="42"/>
        <v>0</v>
      </c>
      <c r="Z26" s="120">
        <f t="shared" si="42"/>
        <v>200</v>
      </c>
      <c r="AA26" s="120">
        <f t="shared" si="42"/>
        <v>200</v>
      </c>
      <c r="AB26" s="120">
        <f t="shared" si="42"/>
        <v>0</v>
      </c>
      <c r="AC26" s="120">
        <f t="shared" si="42"/>
        <v>0</v>
      </c>
      <c r="AD26" s="120">
        <f t="shared" si="42"/>
        <v>0</v>
      </c>
      <c r="AE26" s="120">
        <f t="shared" si="42"/>
        <v>0</v>
      </c>
      <c r="AF26" s="120">
        <f t="shared" si="42"/>
        <v>100</v>
      </c>
      <c r="AG26" s="120">
        <f t="shared" si="42"/>
        <v>100</v>
      </c>
      <c r="AH26" s="120">
        <f t="shared" si="42"/>
        <v>0</v>
      </c>
      <c r="AI26" s="120">
        <f t="shared" si="42"/>
        <v>0</v>
      </c>
      <c r="AJ26" s="120">
        <f t="shared" si="42"/>
        <v>0</v>
      </c>
      <c r="AK26" s="120">
        <f t="shared" ref="AK26:BP26" si="43">AK29</f>
        <v>0</v>
      </c>
      <c r="AL26" s="120">
        <f t="shared" si="43"/>
        <v>200</v>
      </c>
      <c r="AM26" s="120">
        <f t="shared" si="43"/>
        <v>200</v>
      </c>
      <c r="AN26" s="120">
        <f t="shared" si="43"/>
        <v>0</v>
      </c>
      <c r="AO26" s="120">
        <f t="shared" si="43"/>
        <v>0</v>
      </c>
      <c r="AP26" s="120">
        <f t="shared" si="43"/>
        <v>0</v>
      </c>
      <c r="AQ26" s="120">
        <f t="shared" si="43"/>
        <v>0</v>
      </c>
      <c r="AR26" s="120">
        <f t="shared" si="43"/>
        <v>100</v>
      </c>
      <c r="AS26" s="120">
        <f t="shared" si="43"/>
        <v>100</v>
      </c>
      <c r="AT26" s="120">
        <f t="shared" si="43"/>
        <v>0</v>
      </c>
      <c r="AU26" s="120">
        <f t="shared" si="43"/>
        <v>0</v>
      </c>
      <c r="AV26" s="120">
        <f t="shared" si="43"/>
        <v>0</v>
      </c>
      <c r="AW26" s="120">
        <f t="shared" si="43"/>
        <v>0</v>
      </c>
      <c r="AX26" s="120">
        <f t="shared" si="43"/>
        <v>0</v>
      </c>
      <c r="AY26" s="120">
        <f t="shared" si="43"/>
        <v>0</v>
      </c>
      <c r="AZ26" s="120">
        <f t="shared" si="43"/>
        <v>0</v>
      </c>
      <c r="BA26" s="120">
        <f t="shared" si="43"/>
        <v>0</v>
      </c>
      <c r="BB26" s="120">
        <f t="shared" si="43"/>
        <v>100</v>
      </c>
      <c r="BC26" s="120">
        <f t="shared" si="43"/>
        <v>100</v>
      </c>
      <c r="BD26" s="120">
        <f t="shared" si="43"/>
        <v>100</v>
      </c>
      <c r="BE26" s="120">
        <f t="shared" si="43"/>
        <v>100</v>
      </c>
      <c r="BF26" s="120">
        <f t="shared" si="43"/>
        <v>100</v>
      </c>
      <c r="BG26" s="120">
        <f t="shared" si="43"/>
        <v>100</v>
      </c>
      <c r="BH26" s="120">
        <f t="shared" si="43"/>
        <v>100</v>
      </c>
      <c r="BI26" s="120">
        <f t="shared" si="43"/>
        <v>100</v>
      </c>
      <c r="BJ26" s="120">
        <f t="shared" si="43"/>
        <v>0</v>
      </c>
      <c r="BK26" s="120">
        <f t="shared" si="43"/>
        <v>0</v>
      </c>
      <c r="BL26" s="120">
        <f t="shared" si="43"/>
        <v>100</v>
      </c>
      <c r="BM26" s="120">
        <f t="shared" si="43"/>
        <v>100</v>
      </c>
      <c r="BN26" s="120">
        <f t="shared" si="43"/>
        <v>0</v>
      </c>
      <c r="BO26" s="120">
        <f t="shared" si="43"/>
        <v>0</v>
      </c>
      <c r="BP26" s="120">
        <f t="shared" si="43"/>
        <v>0</v>
      </c>
      <c r="BQ26" s="120">
        <f t="shared" ref="BQ26:BW26" si="44">BQ29</f>
        <v>0</v>
      </c>
      <c r="BR26" s="120">
        <f t="shared" si="44"/>
        <v>0</v>
      </c>
      <c r="BS26" s="120">
        <f t="shared" si="44"/>
        <v>0</v>
      </c>
      <c r="BT26" s="120">
        <f t="shared" si="44"/>
        <v>0</v>
      </c>
      <c r="BU26" s="120">
        <f t="shared" si="44"/>
        <v>0</v>
      </c>
      <c r="BV26" s="120">
        <f t="shared" si="44"/>
        <v>0</v>
      </c>
      <c r="BW26" s="120">
        <f t="shared" si="44"/>
        <v>0</v>
      </c>
    </row>
    <row r="27" spans="2:75" s="119" customFormat="1" ht="31.2">
      <c r="B27" s="194"/>
      <c r="C27" s="194"/>
      <c r="D27" s="118" t="s">
        <v>505</v>
      </c>
      <c r="E27" s="120">
        <f t="shared" ref="E27:AJ27" si="45">E30</f>
        <v>353.00000000000006</v>
      </c>
      <c r="F27" s="120">
        <f t="shared" si="45"/>
        <v>352.94120000000004</v>
      </c>
      <c r="G27" s="120">
        <f t="shared" si="45"/>
        <v>5.8799999999999998E-2</v>
      </c>
      <c r="H27" s="120">
        <f t="shared" si="45"/>
        <v>0</v>
      </c>
      <c r="I27" s="120">
        <f t="shared" si="45"/>
        <v>0</v>
      </c>
      <c r="J27" s="120">
        <f t="shared" si="45"/>
        <v>35.294119999999999</v>
      </c>
      <c r="K27" s="120">
        <f t="shared" si="45"/>
        <v>35.294119999999999</v>
      </c>
      <c r="L27" s="120">
        <f t="shared" si="45"/>
        <v>17.64706</v>
      </c>
      <c r="M27" s="120">
        <f t="shared" si="45"/>
        <v>17.64706</v>
      </c>
      <c r="N27" s="120">
        <f t="shared" si="45"/>
        <v>35.294119999999999</v>
      </c>
      <c r="O27" s="120">
        <f t="shared" si="45"/>
        <v>35.294119999999999</v>
      </c>
      <c r="P27" s="120">
        <f t="shared" si="45"/>
        <v>17.64706</v>
      </c>
      <c r="Q27" s="120">
        <f t="shared" si="45"/>
        <v>17.64706</v>
      </c>
      <c r="R27" s="120">
        <f t="shared" si="45"/>
        <v>17.64706</v>
      </c>
      <c r="S27" s="120">
        <f t="shared" si="45"/>
        <v>17.64706</v>
      </c>
      <c r="T27" s="120">
        <f t="shared" si="45"/>
        <v>35.294119999999999</v>
      </c>
      <c r="U27" s="120">
        <f t="shared" si="45"/>
        <v>35.294119999999999</v>
      </c>
      <c r="V27" s="120">
        <f t="shared" si="45"/>
        <v>0</v>
      </c>
      <c r="W27" s="120">
        <f t="shared" si="45"/>
        <v>0</v>
      </c>
      <c r="X27" s="120">
        <f t="shared" si="45"/>
        <v>0</v>
      </c>
      <c r="Y27" s="120">
        <f t="shared" si="45"/>
        <v>0</v>
      </c>
      <c r="Z27" s="120">
        <f t="shared" si="45"/>
        <v>35.294119999999999</v>
      </c>
      <c r="AA27" s="120">
        <f t="shared" si="45"/>
        <v>35.294119999999999</v>
      </c>
      <c r="AB27" s="120">
        <f t="shared" si="45"/>
        <v>0</v>
      </c>
      <c r="AC27" s="120">
        <f t="shared" si="45"/>
        <v>0</v>
      </c>
      <c r="AD27" s="120">
        <f t="shared" si="45"/>
        <v>0</v>
      </c>
      <c r="AE27" s="120">
        <f t="shared" si="45"/>
        <v>0</v>
      </c>
      <c r="AF27" s="120">
        <f t="shared" si="45"/>
        <v>17.64706</v>
      </c>
      <c r="AG27" s="120">
        <f t="shared" si="45"/>
        <v>17.64706</v>
      </c>
      <c r="AH27" s="120">
        <f t="shared" si="45"/>
        <v>0</v>
      </c>
      <c r="AI27" s="120">
        <f t="shared" si="45"/>
        <v>0</v>
      </c>
      <c r="AJ27" s="120">
        <f t="shared" si="45"/>
        <v>0</v>
      </c>
      <c r="AK27" s="120">
        <f t="shared" ref="AK27:BP27" si="46">AK30</f>
        <v>0</v>
      </c>
      <c r="AL27" s="120">
        <f t="shared" si="46"/>
        <v>35.294119999999999</v>
      </c>
      <c r="AM27" s="120">
        <f t="shared" si="46"/>
        <v>35.294119999999999</v>
      </c>
      <c r="AN27" s="120">
        <f t="shared" si="46"/>
        <v>0</v>
      </c>
      <c r="AO27" s="120">
        <f t="shared" si="46"/>
        <v>0</v>
      </c>
      <c r="AP27" s="120">
        <f t="shared" si="46"/>
        <v>0</v>
      </c>
      <c r="AQ27" s="120">
        <f t="shared" si="46"/>
        <v>0</v>
      </c>
      <c r="AR27" s="120">
        <f t="shared" si="46"/>
        <v>17.64706</v>
      </c>
      <c r="AS27" s="120">
        <f t="shared" si="46"/>
        <v>17.64706</v>
      </c>
      <c r="AT27" s="120">
        <f t="shared" si="46"/>
        <v>0</v>
      </c>
      <c r="AU27" s="120">
        <f t="shared" si="46"/>
        <v>0</v>
      </c>
      <c r="AV27" s="120">
        <f t="shared" si="46"/>
        <v>0</v>
      </c>
      <c r="AW27" s="120">
        <f t="shared" si="46"/>
        <v>0</v>
      </c>
      <c r="AX27" s="120">
        <f t="shared" si="46"/>
        <v>0</v>
      </c>
      <c r="AY27" s="120">
        <f t="shared" si="46"/>
        <v>0</v>
      </c>
      <c r="AZ27" s="120">
        <f t="shared" si="46"/>
        <v>0</v>
      </c>
      <c r="BA27" s="120">
        <f t="shared" si="46"/>
        <v>0</v>
      </c>
      <c r="BB27" s="120">
        <f t="shared" si="46"/>
        <v>17.64706</v>
      </c>
      <c r="BC27" s="120">
        <f t="shared" si="46"/>
        <v>17.64706</v>
      </c>
      <c r="BD27" s="120">
        <f t="shared" si="46"/>
        <v>17.64706</v>
      </c>
      <c r="BE27" s="120">
        <f t="shared" si="46"/>
        <v>17.64706</v>
      </c>
      <c r="BF27" s="120">
        <f t="shared" si="46"/>
        <v>17.64706</v>
      </c>
      <c r="BG27" s="120">
        <f t="shared" si="46"/>
        <v>17.64706</v>
      </c>
      <c r="BH27" s="120">
        <f t="shared" si="46"/>
        <v>17.64706</v>
      </c>
      <c r="BI27" s="120">
        <f t="shared" si="46"/>
        <v>17.64706</v>
      </c>
      <c r="BJ27" s="120">
        <f t="shared" si="46"/>
        <v>0</v>
      </c>
      <c r="BK27" s="120">
        <f t="shared" si="46"/>
        <v>0</v>
      </c>
      <c r="BL27" s="120">
        <f t="shared" si="46"/>
        <v>17.64706</v>
      </c>
      <c r="BM27" s="120">
        <f t="shared" si="46"/>
        <v>17.64706</v>
      </c>
      <c r="BN27" s="120">
        <f t="shared" si="46"/>
        <v>0</v>
      </c>
      <c r="BO27" s="120">
        <f t="shared" si="46"/>
        <v>0</v>
      </c>
      <c r="BP27" s="120">
        <f t="shared" si="46"/>
        <v>0</v>
      </c>
      <c r="BQ27" s="120">
        <f t="shared" ref="BQ27:BW27" si="47">BQ30</f>
        <v>0</v>
      </c>
      <c r="BR27" s="120">
        <f t="shared" si="47"/>
        <v>0</v>
      </c>
      <c r="BS27" s="120">
        <f t="shared" si="47"/>
        <v>0</v>
      </c>
      <c r="BT27" s="120">
        <f t="shared" si="47"/>
        <v>0</v>
      </c>
      <c r="BU27" s="120">
        <f t="shared" si="47"/>
        <v>0</v>
      </c>
      <c r="BV27" s="120">
        <f t="shared" si="47"/>
        <v>0</v>
      </c>
      <c r="BW27" s="120">
        <f t="shared" si="47"/>
        <v>0</v>
      </c>
    </row>
    <row r="28" spans="2:75" s="119" customFormat="1" ht="15.6">
      <c r="B28" s="194"/>
      <c r="C28" s="194" t="s">
        <v>528</v>
      </c>
      <c r="D28" s="118" t="s">
        <v>501</v>
      </c>
      <c r="E28" s="120">
        <f t="shared" ref="E28:AJ28" si="48">E29+E30</f>
        <v>2353</v>
      </c>
      <c r="F28" s="120">
        <f t="shared" si="48"/>
        <v>2352.9412000000002</v>
      </c>
      <c r="G28" s="120">
        <f t="shared" si="48"/>
        <v>5.8799999999999998E-2</v>
      </c>
      <c r="H28" s="120">
        <f t="shared" si="48"/>
        <v>0</v>
      </c>
      <c r="I28" s="120">
        <f t="shared" si="48"/>
        <v>0</v>
      </c>
      <c r="J28" s="120">
        <f t="shared" si="48"/>
        <v>235.29411999999999</v>
      </c>
      <c r="K28" s="120">
        <f t="shared" si="48"/>
        <v>235.29411999999999</v>
      </c>
      <c r="L28" s="120">
        <f t="shared" si="48"/>
        <v>117.64706</v>
      </c>
      <c r="M28" s="120">
        <f t="shared" si="48"/>
        <v>117.64706</v>
      </c>
      <c r="N28" s="120">
        <f t="shared" si="48"/>
        <v>235.29411999999999</v>
      </c>
      <c r="O28" s="120">
        <f t="shared" si="48"/>
        <v>235.29411999999999</v>
      </c>
      <c r="P28" s="120">
        <f t="shared" si="48"/>
        <v>117.64706</v>
      </c>
      <c r="Q28" s="120">
        <f t="shared" si="48"/>
        <v>117.64706</v>
      </c>
      <c r="R28" s="120">
        <f t="shared" si="48"/>
        <v>117.64706</v>
      </c>
      <c r="S28" s="120">
        <f t="shared" si="48"/>
        <v>117.64706</v>
      </c>
      <c r="T28" s="120">
        <f t="shared" si="48"/>
        <v>235.29411999999999</v>
      </c>
      <c r="U28" s="120">
        <f t="shared" si="48"/>
        <v>235.29411999999999</v>
      </c>
      <c r="V28" s="120">
        <f t="shared" si="48"/>
        <v>0</v>
      </c>
      <c r="W28" s="120">
        <f t="shared" si="48"/>
        <v>0</v>
      </c>
      <c r="X28" s="120">
        <f t="shared" si="48"/>
        <v>0</v>
      </c>
      <c r="Y28" s="120">
        <f t="shared" si="48"/>
        <v>0</v>
      </c>
      <c r="Z28" s="120">
        <f t="shared" si="48"/>
        <v>235.29411999999999</v>
      </c>
      <c r="AA28" s="120">
        <f t="shared" si="48"/>
        <v>235.29411999999999</v>
      </c>
      <c r="AB28" s="120">
        <f t="shared" si="48"/>
        <v>0</v>
      </c>
      <c r="AC28" s="120">
        <f t="shared" si="48"/>
        <v>0</v>
      </c>
      <c r="AD28" s="120">
        <f t="shared" si="48"/>
        <v>0</v>
      </c>
      <c r="AE28" s="120">
        <f t="shared" si="48"/>
        <v>0</v>
      </c>
      <c r="AF28" s="120">
        <f t="shared" si="48"/>
        <v>117.64706</v>
      </c>
      <c r="AG28" s="120">
        <f t="shared" si="48"/>
        <v>117.64706</v>
      </c>
      <c r="AH28" s="120">
        <f t="shared" si="48"/>
        <v>0</v>
      </c>
      <c r="AI28" s="120">
        <f t="shared" si="48"/>
        <v>0</v>
      </c>
      <c r="AJ28" s="120">
        <f t="shared" si="48"/>
        <v>0</v>
      </c>
      <c r="AK28" s="120">
        <f t="shared" ref="AK28:BP28" si="49">AK29+AK30</f>
        <v>0</v>
      </c>
      <c r="AL28" s="120">
        <f t="shared" si="49"/>
        <v>235.29411999999999</v>
      </c>
      <c r="AM28" s="120">
        <f t="shared" si="49"/>
        <v>235.29411999999999</v>
      </c>
      <c r="AN28" s="120">
        <f t="shared" si="49"/>
        <v>0</v>
      </c>
      <c r="AO28" s="120">
        <f t="shared" si="49"/>
        <v>0</v>
      </c>
      <c r="AP28" s="120">
        <f t="shared" si="49"/>
        <v>0</v>
      </c>
      <c r="AQ28" s="120">
        <f t="shared" si="49"/>
        <v>0</v>
      </c>
      <c r="AR28" s="120">
        <f t="shared" si="49"/>
        <v>117.64706</v>
      </c>
      <c r="AS28" s="120">
        <f t="shared" si="49"/>
        <v>117.64706</v>
      </c>
      <c r="AT28" s="120">
        <f t="shared" si="49"/>
        <v>0</v>
      </c>
      <c r="AU28" s="120">
        <f t="shared" si="49"/>
        <v>0</v>
      </c>
      <c r="AV28" s="120">
        <f t="shared" si="49"/>
        <v>0</v>
      </c>
      <c r="AW28" s="120">
        <f t="shared" si="49"/>
        <v>0</v>
      </c>
      <c r="AX28" s="120">
        <f t="shared" si="49"/>
        <v>0</v>
      </c>
      <c r="AY28" s="120">
        <f t="shared" si="49"/>
        <v>0</v>
      </c>
      <c r="AZ28" s="120">
        <f t="shared" si="49"/>
        <v>0</v>
      </c>
      <c r="BA28" s="120">
        <f t="shared" si="49"/>
        <v>0</v>
      </c>
      <c r="BB28" s="120">
        <f t="shared" si="49"/>
        <v>117.64706</v>
      </c>
      <c r="BC28" s="120">
        <f t="shared" si="49"/>
        <v>117.64706</v>
      </c>
      <c r="BD28" s="120">
        <f t="shared" si="49"/>
        <v>117.64706</v>
      </c>
      <c r="BE28" s="120">
        <f t="shared" si="49"/>
        <v>117.64706</v>
      </c>
      <c r="BF28" s="120">
        <f t="shared" si="49"/>
        <v>117.64706</v>
      </c>
      <c r="BG28" s="120">
        <f t="shared" si="49"/>
        <v>117.64706</v>
      </c>
      <c r="BH28" s="120">
        <f t="shared" si="49"/>
        <v>117.64706</v>
      </c>
      <c r="BI28" s="120">
        <f t="shared" si="49"/>
        <v>117.64706</v>
      </c>
      <c r="BJ28" s="120">
        <f t="shared" si="49"/>
        <v>0</v>
      </c>
      <c r="BK28" s="120">
        <f t="shared" si="49"/>
        <v>0</v>
      </c>
      <c r="BL28" s="120">
        <f t="shared" si="49"/>
        <v>117.64706</v>
      </c>
      <c r="BM28" s="120">
        <f t="shared" si="49"/>
        <v>117.64706</v>
      </c>
      <c r="BN28" s="120">
        <f t="shared" si="49"/>
        <v>0</v>
      </c>
      <c r="BO28" s="120">
        <f t="shared" si="49"/>
        <v>0</v>
      </c>
      <c r="BP28" s="120">
        <f t="shared" si="49"/>
        <v>0</v>
      </c>
      <c r="BQ28" s="120">
        <f t="shared" ref="BQ28:BW28" si="50">BQ29+BQ30</f>
        <v>0</v>
      </c>
      <c r="BR28" s="120">
        <f t="shared" si="50"/>
        <v>0</v>
      </c>
      <c r="BS28" s="120">
        <f t="shared" si="50"/>
        <v>0</v>
      </c>
      <c r="BT28" s="120">
        <f t="shared" si="50"/>
        <v>0</v>
      </c>
      <c r="BU28" s="120">
        <f t="shared" si="50"/>
        <v>0</v>
      </c>
      <c r="BV28" s="120">
        <f t="shared" si="50"/>
        <v>0</v>
      </c>
      <c r="BW28" s="120">
        <f t="shared" si="50"/>
        <v>0</v>
      </c>
    </row>
    <row r="29" spans="2:75" s="119" customFormat="1" ht="31.2">
      <c r="B29" s="194"/>
      <c r="C29" s="194"/>
      <c r="D29" s="118" t="s">
        <v>504</v>
      </c>
      <c r="E29" s="120">
        <f>J29+L29+N29+P29+R29+T29+Z29+AF29+AL29+AR29+BB29+BD29+BF29+BH29+BL29</f>
        <v>2000</v>
      </c>
      <c r="F29" s="120">
        <f>K29+M29+O29+Q29+S29+U29+AA29+AG29+AM29+AS29+BC29+BE29+BG29+BI29+BM29</f>
        <v>2000</v>
      </c>
      <c r="G29" s="121"/>
      <c r="H29" s="121"/>
      <c r="I29" s="121"/>
      <c r="J29" s="121">
        <v>200</v>
      </c>
      <c r="K29" s="121">
        <v>200</v>
      </c>
      <c r="L29" s="121">
        <v>100</v>
      </c>
      <c r="M29" s="121">
        <v>100</v>
      </c>
      <c r="N29" s="121">
        <v>200</v>
      </c>
      <c r="O29" s="121">
        <v>200</v>
      </c>
      <c r="P29" s="121">
        <v>100</v>
      </c>
      <c r="Q29" s="121">
        <v>100</v>
      </c>
      <c r="R29" s="121">
        <v>100</v>
      </c>
      <c r="S29" s="121">
        <v>100</v>
      </c>
      <c r="T29" s="121">
        <v>200</v>
      </c>
      <c r="U29" s="121">
        <v>200</v>
      </c>
      <c r="V29" s="121"/>
      <c r="W29" s="121"/>
      <c r="X29" s="121"/>
      <c r="Y29" s="121"/>
      <c r="Z29" s="121">
        <v>200</v>
      </c>
      <c r="AA29" s="121">
        <v>200</v>
      </c>
      <c r="AB29" s="121"/>
      <c r="AC29" s="121"/>
      <c r="AD29" s="121"/>
      <c r="AE29" s="121"/>
      <c r="AF29" s="121">
        <v>100</v>
      </c>
      <c r="AG29" s="121">
        <v>100</v>
      </c>
      <c r="AH29" s="121"/>
      <c r="AI29" s="121"/>
      <c r="AJ29" s="121"/>
      <c r="AK29" s="121"/>
      <c r="AL29" s="121">
        <v>200</v>
      </c>
      <c r="AM29" s="121">
        <v>200</v>
      </c>
      <c r="AN29" s="121"/>
      <c r="AO29" s="121"/>
      <c r="AP29" s="121"/>
      <c r="AQ29" s="121"/>
      <c r="AR29" s="121">
        <v>100</v>
      </c>
      <c r="AS29" s="121">
        <v>100</v>
      </c>
      <c r="AT29" s="121"/>
      <c r="AU29" s="121"/>
      <c r="AV29" s="121"/>
      <c r="AW29" s="121"/>
      <c r="AX29" s="121"/>
      <c r="AY29" s="121"/>
      <c r="AZ29" s="121"/>
      <c r="BA29" s="121"/>
      <c r="BB29" s="121">
        <v>100</v>
      </c>
      <c r="BC29" s="121">
        <v>100</v>
      </c>
      <c r="BD29" s="121">
        <v>100</v>
      </c>
      <c r="BE29" s="121">
        <v>100</v>
      </c>
      <c r="BF29" s="121">
        <v>100</v>
      </c>
      <c r="BG29" s="121">
        <v>100</v>
      </c>
      <c r="BH29" s="121">
        <v>100</v>
      </c>
      <c r="BI29" s="121">
        <v>100</v>
      </c>
      <c r="BJ29" s="121"/>
      <c r="BK29" s="121"/>
      <c r="BL29" s="121">
        <v>100</v>
      </c>
      <c r="BM29" s="121">
        <v>100</v>
      </c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</row>
    <row r="30" spans="2:75" s="119" customFormat="1" ht="31.2">
      <c r="B30" s="194"/>
      <c r="C30" s="194"/>
      <c r="D30" s="118" t="s">
        <v>505</v>
      </c>
      <c r="E30" s="120">
        <f>J30+L30+N30+P30+R30+T30+Z30+AF30+AL30+AR30+BB30+BD30+BF30+BH30+BL30+G30</f>
        <v>353.00000000000006</v>
      </c>
      <c r="F30" s="120">
        <f>K30+M30+O30+Q30+S30+U30+AA30+AG30+AM30+AS30+BC30+BE30+BG30+BI30+BM30</f>
        <v>352.94120000000004</v>
      </c>
      <c r="G30" s="121">
        <v>5.8799999999999998E-2</v>
      </c>
      <c r="H30" s="121"/>
      <c r="I30" s="121"/>
      <c r="J30" s="121">
        <v>35.294119999999999</v>
      </c>
      <c r="K30" s="121">
        <v>35.294119999999999</v>
      </c>
      <c r="L30" s="121">
        <v>17.64706</v>
      </c>
      <c r="M30" s="121">
        <v>17.64706</v>
      </c>
      <c r="N30" s="121">
        <v>35.294119999999999</v>
      </c>
      <c r="O30" s="121">
        <v>35.294119999999999</v>
      </c>
      <c r="P30" s="121">
        <v>17.64706</v>
      </c>
      <c r="Q30" s="121">
        <v>17.64706</v>
      </c>
      <c r="R30" s="121">
        <v>17.64706</v>
      </c>
      <c r="S30" s="121">
        <v>17.64706</v>
      </c>
      <c r="T30" s="121">
        <v>35.294119999999999</v>
      </c>
      <c r="U30" s="121">
        <v>35.294119999999999</v>
      </c>
      <c r="V30" s="121"/>
      <c r="W30" s="121"/>
      <c r="X30" s="121"/>
      <c r="Y30" s="121"/>
      <c r="Z30" s="121">
        <v>35.294119999999999</v>
      </c>
      <c r="AA30" s="121">
        <v>35.294119999999999</v>
      </c>
      <c r="AB30" s="121"/>
      <c r="AC30" s="121"/>
      <c r="AD30" s="121"/>
      <c r="AE30" s="121"/>
      <c r="AF30" s="121">
        <v>17.64706</v>
      </c>
      <c r="AG30" s="121">
        <v>17.64706</v>
      </c>
      <c r="AH30" s="121"/>
      <c r="AI30" s="121"/>
      <c r="AJ30" s="121"/>
      <c r="AK30" s="121"/>
      <c r="AL30" s="121">
        <v>35.294119999999999</v>
      </c>
      <c r="AM30" s="121">
        <v>35.294119999999999</v>
      </c>
      <c r="AN30" s="121"/>
      <c r="AO30" s="121"/>
      <c r="AP30" s="121"/>
      <c r="AQ30" s="121"/>
      <c r="AR30" s="121">
        <v>17.64706</v>
      </c>
      <c r="AS30" s="121">
        <v>17.64706</v>
      </c>
      <c r="AT30" s="121"/>
      <c r="AU30" s="121"/>
      <c r="AV30" s="121"/>
      <c r="AW30" s="121"/>
      <c r="AX30" s="121"/>
      <c r="AY30" s="121"/>
      <c r="AZ30" s="121"/>
      <c r="BA30" s="121"/>
      <c r="BB30" s="121">
        <v>17.64706</v>
      </c>
      <c r="BC30" s="121">
        <v>17.64706</v>
      </c>
      <c r="BD30" s="121">
        <v>17.64706</v>
      </c>
      <c r="BE30" s="121">
        <v>17.64706</v>
      </c>
      <c r="BF30" s="121">
        <v>17.64706</v>
      </c>
      <c r="BG30" s="121">
        <v>17.64706</v>
      </c>
      <c r="BH30" s="121">
        <v>17.64706</v>
      </c>
      <c r="BI30" s="121">
        <v>17.64706</v>
      </c>
      <c r="BJ30" s="121"/>
      <c r="BK30" s="121"/>
      <c r="BL30" s="121">
        <v>17.64706</v>
      </c>
      <c r="BM30" s="121">
        <v>17.64706</v>
      </c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</row>
    <row r="31" spans="2:75" s="119" customFormat="1" ht="15.6">
      <c r="B31" s="194"/>
      <c r="C31" s="194" t="s">
        <v>749</v>
      </c>
      <c r="D31" s="118" t="s">
        <v>501</v>
      </c>
      <c r="E31" s="120">
        <f t="shared" ref="E31:AJ31" si="51">E32+E33</f>
        <v>14170.6</v>
      </c>
      <c r="F31" s="120">
        <f t="shared" si="51"/>
        <v>14170.6</v>
      </c>
      <c r="G31" s="120">
        <f t="shared" si="51"/>
        <v>0</v>
      </c>
      <c r="H31" s="120">
        <f t="shared" si="51"/>
        <v>0</v>
      </c>
      <c r="I31" s="120">
        <f t="shared" si="51"/>
        <v>0</v>
      </c>
      <c r="J31" s="120">
        <f t="shared" si="51"/>
        <v>0</v>
      </c>
      <c r="K31" s="120">
        <f t="shared" si="51"/>
        <v>0</v>
      </c>
      <c r="L31" s="120">
        <f t="shared" si="51"/>
        <v>0</v>
      </c>
      <c r="M31" s="120">
        <f t="shared" si="51"/>
        <v>0</v>
      </c>
      <c r="N31" s="120">
        <f t="shared" si="51"/>
        <v>0</v>
      </c>
      <c r="O31" s="120">
        <f t="shared" si="51"/>
        <v>0</v>
      </c>
      <c r="P31" s="120">
        <f t="shared" si="51"/>
        <v>0</v>
      </c>
      <c r="Q31" s="120">
        <f t="shared" si="51"/>
        <v>0</v>
      </c>
      <c r="R31" s="120">
        <f t="shared" si="51"/>
        <v>0</v>
      </c>
      <c r="S31" s="120">
        <f t="shared" si="51"/>
        <v>0</v>
      </c>
      <c r="T31" s="120">
        <f t="shared" si="51"/>
        <v>0</v>
      </c>
      <c r="U31" s="120">
        <f t="shared" si="51"/>
        <v>0</v>
      </c>
      <c r="V31" s="120">
        <f t="shared" si="51"/>
        <v>0</v>
      </c>
      <c r="W31" s="120">
        <f t="shared" si="51"/>
        <v>0</v>
      </c>
      <c r="X31" s="120">
        <f t="shared" si="51"/>
        <v>0</v>
      </c>
      <c r="Y31" s="120">
        <f t="shared" si="51"/>
        <v>0</v>
      </c>
      <c r="Z31" s="120">
        <f t="shared" si="51"/>
        <v>0</v>
      </c>
      <c r="AA31" s="120">
        <f t="shared" si="51"/>
        <v>0</v>
      </c>
      <c r="AB31" s="120">
        <f t="shared" si="51"/>
        <v>0</v>
      </c>
      <c r="AC31" s="120">
        <f t="shared" si="51"/>
        <v>0</v>
      </c>
      <c r="AD31" s="120">
        <f t="shared" si="51"/>
        <v>0</v>
      </c>
      <c r="AE31" s="120">
        <f t="shared" si="51"/>
        <v>0</v>
      </c>
      <c r="AF31" s="120">
        <f t="shared" si="51"/>
        <v>4560.0037899999998</v>
      </c>
      <c r="AG31" s="120">
        <f t="shared" si="51"/>
        <v>4560.0037899999998</v>
      </c>
      <c r="AH31" s="120">
        <f t="shared" si="51"/>
        <v>0</v>
      </c>
      <c r="AI31" s="120">
        <f t="shared" si="51"/>
        <v>0</v>
      </c>
      <c r="AJ31" s="120">
        <f t="shared" si="51"/>
        <v>0</v>
      </c>
      <c r="AK31" s="120">
        <f t="shared" ref="AK31:BP31" si="52">AK32+AK33</f>
        <v>0</v>
      </c>
      <c r="AL31" s="120">
        <f t="shared" si="52"/>
        <v>0</v>
      </c>
      <c r="AM31" s="120">
        <f t="shared" si="52"/>
        <v>0</v>
      </c>
      <c r="AN31" s="120">
        <f t="shared" si="52"/>
        <v>0</v>
      </c>
      <c r="AO31" s="120">
        <f t="shared" si="52"/>
        <v>0</v>
      </c>
      <c r="AP31" s="120">
        <f t="shared" si="52"/>
        <v>0</v>
      </c>
      <c r="AQ31" s="120">
        <f t="shared" si="52"/>
        <v>0</v>
      </c>
      <c r="AR31" s="120">
        <f t="shared" si="52"/>
        <v>0</v>
      </c>
      <c r="AS31" s="120">
        <f t="shared" si="52"/>
        <v>0</v>
      </c>
      <c r="AT31" s="120">
        <f t="shared" si="52"/>
        <v>0</v>
      </c>
      <c r="AU31" s="120">
        <f t="shared" si="52"/>
        <v>0</v>
      </c>
      <c r="AV31" s="120">
        <f t="shared" si="52"/>
        <v>0</v>
      </c>
      <c r="AW31" s="120">
        <f t="shared" si="52"/>
        <v>0</v>
      </c>
      <c r="AX31" s="120">
        <f t="shared" si="52"/>
        <v>0</v>
      </c>
      <c r="AY31" s="120">
        <f t="shared" si="52"/>
        <v>0</v>
      </c>
      <c r="AZ31" s="120">
        <f t="shared" si="52"/>
        <v>0</v>
      </c>
      <c r="BA31" s="120">
        <f t="shared" si="52"/>
        <v>0</v>
      </c>
      <c r="BB31" s="120">
        <f t="shared" si="52"/>
        <v>0</v>
      </c>
      <c r="BC31" s="120">
        <f t="shared" si="52"/>
        <v>0</v>
      </c>
      <c r="BD31" s="120">
        <f t="shared" si="52"/>
        <v>0</v>
      </c>
      <c r="BE31" s="120">
        <f t="shared" si="52"/>
        <v>0</v>
      </c>
      <c r="BF31" s="120">
        <f t="shared" si="52"/>
        <v>6846.6527399999995</v>
      </c>
      <c r="BG31" s="120">
        <f t="shared" si="52"/>
        <v>6846.6527399999995</v>
      </c>
      <c r="BH31" s="120">
        <f t="shared" si="52"/>
        <v>0</v>
      </c>
      <c r="BI31" s="120">
        <f t="shared" si="52"/>
        <v>0</v>
      </c>
      <c r="BJ31" s="120">
        <f t="shared" si="52"/>
        <v>0</v>
      </c>
      <c r="BK31" s="120">
        <f t="shared" si="52"/>
        <v>0</v>
      </c>
      <c r="BL31" s="120">
        <f t="shared" si="52"/>
        <v>0</v>
      </c>
      <c r="BM31" s="120">
        <f t="shared" si="52"/>
        <v>0</v>
      </c>
      <c r="BN31" s="120">
        <f t="shared" si="52"/>
        <v>0</v>
      </c>
      <c r="BO31" s="120">
        <f t="shared" si="52"/>
        <v>0</v>
      </c>
      <c r="BP31" s="120">
        <f t="shared" si="52"/>
        <v>0</v>
      </c>
      <c r="BQ31" s="120">
        <f t="shared" ref="BQ31:BW31" si="53">BQ32+BQ33</f>
        <v>0</v>
      </c>
      <c r="BR31" s="120">
        <f t="shared" si="53"/>
        <v>2763.9434700000002</v>
      </c>
      <c r="BS31" s="120">
        <f t="shared" si="53"/>
        <v>2763.9434700000002</v>
      </c>
      <c r="BT31" s="120">
        <f t="shared" si="53"/>
        <v>0</v>
      </c>
      <c r="BU31" s="120">
        <f t="shared" si="53"/>
        <v>0</v>
      </c>
      <c r="BV31" s="120">
        <f t="shared" si="53"/>
        <v>0</v>
      </c>
      <c r="BW31" s="120">
        <f t="shared" si="53"/>
        <v>0</v>
      </c>
    </row>
    <row r="32" spans="2:75" s="119" customFormat="1" ht="31.2">
      <c r="B32" s="194"/>
      <c r="C32" s="194"/>
      <c r="D32" s="118" t="s">
        <v>504</v>
      </c>
      <c r="E32" s="120">
        <f t="shared" ref="E32:AJ32" si="54">E35</f>
        <v>12045</v>
      </c>
      <c r="F32" s="120">
        <f t="shared" si="54"/>
        <v>12045</v>
      </c>
      <c r="G32" s="120">
        <f t="shared" si="54"/>
        <v>0</v>
      </c>
      <c r="H32" s="120">
        <f t="shared" si="54"/>
        <v>0</v>
      </c>
      <c r="I32" s="120">
        <f t="shared" si="54"/>
        <v>0</v>
      </c>
      <c r="J32" s="120">
        <f t="shared" si="54"/>
        <v>0</v>
      </c>
      <c r="K32" s="120">
        <f t="shared" si="54"/>
        <v>0</v>
      </c>
      <c r="L32" s="120">
        <f t="shared" si="54"/>
        <v>0</v>
      </c>
      <c r="M32" s="120">
        <f t="shared" si="54"/>
        <v>0</v>
      </c>
      <c r="N32" s="120">
        <f t="shared" si="54"/>
        <v>0</v>
      </c>
      <c r="O32" s="120">
        <f t="shared" si="54"/>
        <v>0</v>
      </c>
      <c r="P32" s="120">
        <f t="shared" si="54"/>
        <v>0</v>
      </c>
      <c r="Q32" s="120">
        <f t="shared" si="54"/>
        <v>0</v>
      </c>
      <c r="R32" s="120">
        <f t="shared" si="54"/>
        <v>0</v>
      </c>
      <c r="S32" s="120">
        <f t="shared" si="54"/>
        <v>0</v>
      </c>
      <c r="T32" s="120">
        <f t="shared" si="54"/>
        <v>0</v>
      </c>
      <c r="U32" s="120">
        <f t="shared" si="54"/>
        <v>0</v>
      </c>
      <c r="V32" s="120">
        <f t="shared" si="54"/>
        <v>0</v>
      </c>
      <c r="W32" s="120">
        <f t="shared" si="54"/>
        <v>0</v>
      </c>
      <c r="X32" s="120">
        <f t="shared" si="54"/>
        <v>0</v>
      </c>
      <c r="Y32" s="120">
        <f t="shared" si="54"/>
        <v>0</v>
      </c>
      <c r="Z32" s="120">
        <f t="shared" si="54"/>
        <v>0</v>
      </c>
      <c r="AA32" s="120">
        <f t="shared" si="54"/>
        <v>0</v>
      </c>
      <c r="AB32" s="120">
        <f t="shared" si="54"/>
        <v>0</v>
      </c>
      <c r="AC32" s="120">
        <f t="shared" si="54"/>
        <v>0</v>
      </c>
      <c r="AD32" s="120">
        <f t="shared" si="54"/>
        <v>0</v>
      </c>
      <c r="AE32" s="120">
        <f t="shared" si="54"/>
        <v>0</v>
      </c>
      <c r="AF32" s="120">
        <f t="shared" si="54"/>
        <v>3876</v>
      </c>
      <c r="AG32" s="120">
        <f t="shared" si="54"/>
        <v>3876</v>
      </c>
      <c r="AH32" s="120">
        <f t="shared" si="54"/>
        <v>0</v>
      </c>
      <c r="AI32" s="120">
        <f t="shared" si="54"/>
        <v>0</v>
      </c>
      <c r="AJ32" s="120">
        <f t="shared" si="54"/>
        <v>0</v>
      </c>
      <c r="AK32" s="120">
        <f t="shared" ref="AK32:BP32" si="55">AK35</f>
        <v>0</v>
      </c>
      <c r="AL32" s="120">
        <f t="shared" si="55"/>
        <v>0</v>
      </c>
      <c r="AM32" s="120">
        <f t="shared" si="55"/>
        <v>0</v>
      </c>
      <c r="AN32" s="120">
        <f t="shared" si="55"/>
        <v>0</v>
      </c>
      <c r="AO32" s="120">
        <f t="shared" si="55"/>
        <v>0</v>
      </c>
      <c r="AP32" s="120">
        <f t="shared" si="55"/>
        <v>0</v>
      </c>
      <c r="AQ32" s="120">
        <f t="shared" si="55"/>
        <v>0</v>
      </c>
      <c r="AR32" s="120">
        <f t="shared" si="55"/>
        <v>0</v>
      </c>
      <c r="AS32" s="120">
        <f t="shared" si="55"/>
        <v>0</v>
      </c>
      <c r="AT32" s="120">
        <f t="shared" si="55"/>
        <v>0</v>
      </c>
      <c r="AU32" s="120">
        <f t="shared" si="55"/>
        <v>0</v>
      </c>
      <c r="AV32" s="120">
        <f t="shared" si="55"/>
        <v>0</v>
      </c>
      <c r="AW32" s="120">
        <f t="shared" si="55"/>
        <v>0</v>
      </c>
      <c r="AX32" s="120">
        <f t="shared" si="55"/>
        <v>0</v>
      </c>
      <c r="AY32" s="120">
        <f t="shared" si="55"/>
        <v>0</v>
      </c>
      <c r="AZ32" s="120">
        <f t="shared" si="55"/>
        <v>0</v>
      </c>
      <c r="BA32" s="120">
        <f t="shared" si="55"/>
        <v>0</v>
      </c>
      <c r="BB32" s="120">
        <f t="shared" si="55"/>
        <v>0</v>
      </c>
      <c r="BC32" s="120">
        <f t="shared" si="55"/>
        <v>0</v>
      </c>
      <c r="BD32" s="120">
        <f t="shared" si="55"/>
        <v>0</v>
      </c>
      <c r="BE32" s="120">
        <f t="shared" si="55"/>
        <v>0</v>
      </c>
      <c r="BF32" s="120">
        <f t="shared" si="55"/>
        <v>5819.65</v>
      </c>
      <c r="BG32" s="120">
        <f t="shared" si="55"/>
        <v>5819.65</v>
      </c>
      <c r="BH32" s="120">
        <f t="shared" si="55"/>
        <v>0</v>
      </c>
      <c r="BI32" s="120">
        <f t="shared" si="55"/>
        <v>0</v>
      </c>
      <c r="BJ32" s="120">
        <f t="shared" si="55"/>
        <v>0</v>
      </c>
      <c r="BK32" s="120">
        <f t="shared" si="55"/>
        <v>0</v>
      </c>
      <c r="BL32" s="120">
        <f t="shared" si="55"/>
        <v>0</v>
      </c>
      <c r="BM32" s="120">
        <f t="shared" si="55"/>
        <v>0</v>
      </c>
      <c r="BN32" s="120">
        <f t="shared" si="55"/>
        <v>0</v>
      </c>
      <c r="BO32" s="120">
        <f t="shared" si="55"/>
        <v>0</v>
      </c>
      <c r="BP32" s="120">
        <f t="shared" si="55"/>
        <v>0</v>
      </c>
      <c r="BQ32" s="120">
        <f t="shared" ref="BQ32:BW32" si="56">BQ35</f>
        <v>0</v>
      </c>
      <c r="BR32" s="120">
        <f t="shared" si="56"/>
        <v>2349.35</v>
      </c>
      <c r="BS32" s="120">
        <f t="shared" si="56"/>
        <v>2349.35</v>
      </c>
      <c r="BT32" s="120">
        <f t="shared" si="56"/>
        <v>0</v>
      </c>
      <c r="BU32" s="120">
        <f t="shared" si="56"/>
        <v>0</v>
      </c>
      <c r="BV32" s="120">
        <f t="shared" si="56"/>
        <v>0</v>
      </c>
      <c r="BW32" s="120">
        <f t="shared" si="56"/>
        <v>0</v>
      </c>
    </row>
    <row r="33" spans="2:75" s="119" customFormat="1" ht="31.2">
      <c r="B33" s="194"/>
      <c r="C33" s="194"/>
      <c r="D33" s="118" t="s">
        <v>505</v>
      </c>
      <c r="E33" s="120">
        <f t="shared" ref="E33:AJ33" si="57">E36</f>
        <v>2125.6</v>
      </c>
      <c r="F33" s="120">
        <f t="shared" si="57"/>
        <v>2125.6</v>
      </c>
      <c r="G33" s="120">
        <f t="shared" si="57"/>
        <v>0</v>
      </c>
      <c r="H33" s="120">
        <f t="shared" si="57"/>
        <v>0</v>
      </c>
      <c r="I33" s="120">
        <f t="shared" si="57"/>
        <v>0</v>
      </c>
      <c r="J33" s="120">
        <f t="shared" si="57"/>
        <v>0</v>
      </c>
      <c r="K33" s="120">
        <f t="shared" si="57"/>
        <v>0</v>
      </c>
      <c r="L33" s="120">
        <f t="shared" si="57"/>
        <v>0</v>
      </c>
      <c r="M33" s="120">
        <f t="shared" si="57"/>
        <v>0</v>
      </c>
      <c r="N33" s="120">
        <f t="shared" si="57"/>
        <v>0</v>
      </c>
      <c r="O33" s="120">
        <f t="shared" si="57"/>
        <v>0</v>
      </c>
      <c r="P33" s="120">
        <f t="shared" si="57"/>
        <v>0</v>
      </c>
      <c r="Q33" s="120">
        <f t="shared" si="57"/>
        <v>0</v>
      </c>
      <c r="R33" s="120">
        <f t="shared" si="57"/>
        <v>0</v>
      </c>
      <c r="S33" s="120">
        <f t="shared" si="57"/>
        <v>0</v>
      </c>
      <c r="T33" s="120">
        <f t="shared" si="57"/>
        <v>0</v>
      </c>
      <c r="U33" s="120">
        <f t="shared" si="57"/>
        <v>0</v>
      </c>
      <c r="V33" s="120">
        <f t="shared" si="57"/>
        <v>0</v>
      </c>
      <c r="W33" s="120">
        <f t="shared" si="57"/>
        <v>0</v>
      </c>
      <c r="X33" s="120">
        <f t="shared" si="57"/>
        <v>0</v>
      </c>
      <c r="Y33" s="120">
        <f t="shared" si="57"/>
        <v>0</v>
      </c>
      <c r="Z33" s="120">
        <f t="shared" si="57"/>
        <v>0</v>
      </c>
      <c r="AA33" s="120">
        <f t="shared" si="57"/>
        <v>0</v>
      </c>
      <c r="AB33" s="120">
        <f t="shared" si="57"/>
        <v>0</v>
      </c>
      <c r="AC33" s="120">
        <f t="shared" si="57"/>
        <v>0</v>
      </c>
      <c r="AD33" s="120">
        <f t="shared" si="57"/>
        <v>0</v>
      </c>
      <c r="AE33" s="120">
        <f t="shared" si="57"/>
        <v>0</v>
      </c>
      <c r="AF33" s="120">
        <f t="shared" si="57"/>
        <v>684.00378999999998</v>
      </c>
      <c r="AG33" s="120">
        <f t="shared" si="57"/>
        <v>684.00378999999998</v>
      </c>
      <c r="AH33" s="120">
        <f t="shared" si="57"/>
        <v>0</v>
      </c>
      <c r="AI33" s="120">
        <f t="shared" si="57"/>
        <v>0</v>
      </c>
      <c r="AJ33" s="120">
        <f t="shared" si="57"/>
        <v>0</v>
      </c>
      <c r="AK33" s="120">
        <f t="shared" ref="AK33:BP33" si="58">AK36</f>
        <v>0</v>
      </c>
      <c r="AL33" s="120">
        <f t="shared" si="58"/>
        <v>0</v>
      </c>
      <c r="AM33" s="120">
        <f t="shared" si="58"/>
        <v>0</v>
      </c>
      <c r="AN33" s="120">
        <f t="shared" si="58"/>
        <v>0</v>
      </c>
      <c r="AO33" s="120">
        <f t="shared" si="58"/>
        <v>0</v>
      </c>
      <c r="AP33" s="120">
        <f t="shared" si="58"/>
        <v>0</v>
      </c>
      <c r="AQ33" s="120">
        <f t="shared" si="58"/>
        <v>0</v>
      </c>
      <c r="AR33" s="120">
        <f t="shared" si="58"/>
        <v>0</v>
      </c>
      <c r="AS33" s="120">
        <f t="shared" si="58"/>
        <v>0</v>
      </c>
      <c r="AT33" s="120">
        <f t="shared" si="58"/>
        <v>0</v>
      </c>
      <c r="AU33" s="120">
        <f t="shared" si="58"/>
        <v>0</v>
      </c>
      <c r="AV33" s="120">
        <f t="shared" si="58"/>
        <v>0</v>
      </c>
      <c r="AW33" s="120">
        <f t="shared" si="58"/>
        <v>0</v>
      </c>
      <c r="AX33" s="120">
        <f t="shared" si="58"/>
        <v>0</v>
      </c>
      <c r="AY33" s="120">
        <f t="shared" si="58"/>
        <v>0</v>
      </c>
      <c r="AZ33" s="120">
        <f t="shared" si="58"/>
        <v>0</v>
      </c>
      <c r="BA33" s="120">
        <f t="shared" si="58"/>
        <v>0</v>
      </c>
      <c r="BB33" s="120">
        <f t="shared" si="58"/>
        <v>0</v>
      </c>
      <c r="BC33" s="120">
        <f t="shared" si="58"/>
        <v>0</v>
      </c>
      <c r="BD33" s="120">
        <f t="shared" si="58"/>
        <v>0</v>
      </c>
      <c r="BE33" s="120">
        <f t="shared" si="58"/>
        <v>0</v>
      </c>
      <c r="BF33" s="120">
        <f t="shared" si="58"/>
        <v>1027.0027399999999</v>
      </c>
      <c r="BG33" s="120">
        <f t="shared" si="58"/>
        <v>1027.0027399999999</v>
      </c>
      <c r="BH33" s="120">
        <f t="shared" si="58"/>
        <v>0</v>
      </c>
      <c r="BI33" s="120">
        <f t="shared" si="58"/>
        <v>0</v>
      </c>
      <c r="BJ33" s="120">
        <f t="shared" si="58"/>
        <v>0</v>
      </c>
      <c r="BK33" s="120">
        <f t="shared" si="58"/>
        <v>0</v>
      </c>
      <c r="BL33" s="120">
        <f t="shared" si="58"/>
        <v>0</v>
      </c>
      <c r="BM33" s="120">
        <f t="shared" si="58"/>
        <v>0</v>
      </c>
      <c r="BN33" s="120">
        <f t="shared" si="58"/>
        <v>0</v>
      </c>
      <c r="BO33" s="120">
        <f t="shared" si="58"/>
        <v>0</v>
      </c>
      <c r="BP33" s="120">
        <f t="shared" si="58"/>
        <v>0</v>
      </c>
      <c r="BQ33" s="120">
        <f t="shared" ref="BQ33:BW33" si="59">BQ36</f>
        <v>0</v>
      </c>
      <c r="BR33" s="120">
        <f t="shared" si="59"/>
        <v>414.59347000000002</v>
      </c>
      <c r="BS33" s="120">
        <f t="shared" si="59"/>
        <v>414.59347000000002</v>
      </c>
      <c r="BT33" s="120">
        <f t="shared" si="59"/>
        <v>0</v>
      </c>
      <c r="BU33" s="120">
        <f t="shared" si="59"/>
        <v>0</v>
      </c>
      <c r="BV33" s="120">
        <f t="shared" si="59"/>
        <v>0</v>
      </c>
      <c r="BW33" s="120">
        <f t="shared" si="59"/>
        <v>0</v>
      </c>
    </row>
    <row r="34" spans="2:75" s="119" customFormat="1" ht="15.6">
      <c r="B34" s="194"/>
      <c r="C34" s="194" t="s">
        <v>526</v>
      </c>
      <c r="D34" s="118" t="s">
        <v>501</v>
      </c>
      <c r="E34" s="120">
        <f t="shared" ref="E34:AJ34" si="60">E35+E36</f>
        <v>14170.6</v>
      </c>
      <c r="F34" s="120">
        <f t="shared" si="60"/>
        <v>14170.6</v>
      </c>
      <c r="G34" s="120">
        <f t="shared" si="60"/>
        <v>0</v>
      </c>
      <c r="H34" s="120">
        <f t="shared" si="60"/>
        <v>0</v>
      </c>
      <c r="I34" s="120">
        <f t="shared" si="60"/>
        <v>0</v>
      </c>
      <c r="J34" s="120">
        <f t="shared" si="60"/>
        <v>0</v>
      </c>
      <c r="K34" s="120">
        <f t="shared" si="60"/>
        <v>0</v>
      </c>
      <c r="L34" s="120">
        <f t="shared" si="60"/>
        <v>0</v>
      </c>
      <c r="M34" s="120">
        <f t="shared" si="60"/>
        <v>0</v>
      </c>
      <c r="N34" s="120">
        <f t="shared" si="60"/>
        <v>0</v>
      </c>
      <c r="O34" s="120">
        <f t="shared" si="60"/>
        <v>0</v>
      </c>
      <c r="P34" s="120">
        <f t="shared" si="60"/>
        <v>0</v>
      </c>
      <c r="Q34" s="120">
        <f t="shared" si="60"/>
        <v>0</v>
      </c>
      <c r="R34" s="120">
        <f t="shared" si="60"/>
        <v>0</v>
      </c>
      <c r="S34" s="120">
        <f t="shared" si="60"/>
        <v>0</v>
      </c>
      <c r="T34" s="120">
        <f t="shared" si="60"/>
        <v>0</v>
      </c>
      <c r="U34" s="120">
        <f t="shared" si="60"/>
        <v>0</v>
      </c>
      <c r="V34" s="120">
        <f t="shared" si="60"/>
        <v>0</v>
      </c>
      <c r="W34" s="120">
        <f t="shared" si="60"/>
        <v>0</v>
      </c>
      <c r="X34" s="120">
        <f t="shared" si="60"/>
        <v>0</v>
      </c>
      <c r="Y34" s="120">
        <f t="shared" si="60"/>
        <v>0</v>
      </c>
      <c r="Z34" s="120">
        <f t="shared" si="60"/>
        <v>0</v>
      </c>
      <c r="AA34" s="120">
        <f t="shared" si="60"/>
        <v>0</v>
      </c>
      <c r="AB34" s="120">
        <f t="shared" si="60"/>
        <v>0</v>
      </c>
      <c r="AC34" s="120">
        <f t="shared" si="60"/>
        <v>0</v>
      </c>
      <c r="AD34" s="120">
        <f t="shared" si="60"/>
        <v>0</v>
      </c>
      <c r="AE34" s="120">
        <f t="shared" si="60"/>
        <v>0</v>
      </c>
      <c r="AF34" s="120">
        <f t="shared" si="60"/>
        <v>4560.0037899999998</v>
      </c>
      <c r="AG34" s="120">
        <f t="shared" si="60"/>
        <v>4560.0037899999998</v>
      </c>
      <c r="AH34" s="120">
        <f t="shared" si="60"/>
        <v>0</v>
      </c>
      <c r="AI34" s="120">
        <f t="shared" si="60"/>
        <v>0</v>
      </c>
      <c r="AJ34" s="120">
        <f t="shared" si="60"/>
        <v>0</v>
      </c>
      <c r="AK34" s="120">
        <f t="shared" ref="AK34:BP34" si="61">AK35+AK36</f>
        <v>0</v>
      </c>
      <c r="AL34" s="120">
        <f t="shared" si="61"/>
        <v>0</v>
      </c>
      <c r="AM34" s="120">
        <f t="shared" si="61"/>
        <v>0</v>
      </c>
      <c r="AN34" s="120">
        <f t="shared" si="61"/>
        <v>0</v>
      </c>
      <c r="AO34" s="120">
        <f t="shared" si="61"/>
        <v>0</v>
      </c>
      <c r="AP34" s="120">
        <f t="shared" si="61"/>
        <v>0</v>
      </c>
      <c r="AQ34" s="120">
        <f t="shared" si="61"/>
        <v>0</v>
      </c>
      <c r="AR34" s="120">
        <f t="shared" si="61"/>
        <v>0</v>
      </c>
      <c r="AS34" s="120">
        <f t="shared" si="61"/>
        <v>0</v>
      </c>
      <c r="AT34" s="120">
        <f t="shared" si="61"/>
        <v>0</v>
      </c>
      <c r="AU34" s="120">
        <f t="shared" si="61"/>
        <v>0</v>
      </c>
      <c r="AV34" s="120">
        <f t="shared" si="61"/>
        <v>0</v>
      </c>
      <c r="AW34" s="120">
        <f t="shared" si="61"/>
        <v>0</v>
      </c>
      <c r="AX34" s="120">
        <f t="shared" si="61"/>
        <v>0</v>
      </c>
      <c r="AY34" s="120">
        <f t="shared" si="61"/>
        <v>0</v>
      </c>
      <c r="AZ34" s="120">
        <f t="shared" si="61"/>
        <v>0</v>
      </c>
      <c r="BA34" s="120">
        <f t="shared" si="61"/>
        <v>0</v>
      </c>
      <c r="BB34" s="120">
        <f t="shared" si="61"/>
        <v>0</v>
      </c>
      <c r="BC34" s="120">
        <f t="shared" si="61"/>
        <v>0</v>
      </c>
      <c r="BD34" s="120">
        <f t="shared" si="61"/>
        <v>0</v>
      </c>
      <c r="BE34" s="120">
        <f t="shared" si="61"/>
        <v>0</v>
      </c>
      <c r="BF34" s="120">
        <f t="shared" si="61"/>
        <v>6846.6527399999995</v>
      </c>
      <c r="BG34" s="120">
        <f t="shared" si="61"/>
        <v>6846.6527399999995</v>
      </c>
      <c r="BH34" s="120">
        <f t="shared" si="61"/>
        <v>0</v>
      </c>
      <c r="BI34" s="120">
        <f t="shared" si="61"/>
        <v>0</v>
      </c>
      <c r="BJ34" s="120">
        <f t="shared" si="61"/>
        <v>0</v>
      </c>
      <c r="BK34" s="120">
        <f t="shared" si="61"/>
        <v>0</v>
      </c>
      <c r="BL34" s="120">
        <f t="shared" si="61"/>
        <v>0</v>
      </c>
      <c r="BM34" s="120">
        <f t="shared" si="61"/>
        <v>0</v>
      </c>
      <c r="BN34" s="120">
        <f t="shared" si="61"/>
        <v>0</v>
      </c>
      <c r="BO34" s="120">
        <f t="shared" si="61"/>
        <v>0</v>
      </c>
      <c r="BP34" s="120">
        <f t="shared" si="61"/>
        <v>0</v>
      </c>
      <c r="BQ34" s="120">
        <f t="shared" ref="BQ34:BW34" si="62">BQ35+BQ36</f>
        <v>0</v>
      </c>
      <c r="BR34" s="120">
        <f t="shared" si="62"/>
        <v>2763.9434700000002</v>
      </c>
      <c r="BS34" s="120">
        <f t="shared" si="62"/>
        <v>2763.9434700000002</v>
      </c>
      <c r="BT34" s="120">
        <f t="shared" si="62"/>
        <v>0</v>
      </c>
      <c r="BU34" s="120">
        <f t="shared" si="62"/>
        <v>0</v>
      </c>
      <c r="BV34" s="120">
        <f t="shared" si="62"/>
        <v>0</v>
      </c>
      <c r="BW34" s="120">
        <f t="shared" si="62"/>
        <v>0</v>
      </c>
    </row>
    <row r="35" spans="2:75" s="119" customFormat="1" ht="31.2">
      <c r="B35" s="194"/>
      <c r="C35" s="194"/>
      <c r="D35" s="118" t="s">
        <v>504</v>
      </c>
      <c r="E35" s="120">
        <f>AF35+BF35+BR35</f>
        <v>12045</v>
      </c>
      <c r="F35" s="120">
        <f>AG35+BG35+BS35</f>
        <v>12045</v>
      </c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>
        <v>3876</v>
      </c>
      <c r="AG35" s="121">
        <v>3876</v>
      </c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>
        <v>5819.65</v>
      </c>
      <c r="BG35" s="121">
        <v>5819.65</v>
      </c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>
        <v>2349.35</v>
      </c>
      <c r="BS35" s="121">
        <v>2349.35</v>
      </c>
      <c r="BT35" s="121"/>
      <c r="BU35" s="121"/>
      <c r="BV35" s="121"/>
      <c r="BW35" s="121"/>
    </row>
    <row r="36" spans="2:75" s="119" customFormat="1" ht="31.2">
      <c r="B36" s="194"/>
      <c r="C36" s="194"/>
      <c r="D36" s="118" t="s">
        <v>505</v>
      </c>
      <c r="E36" s="120">
        <f>AF36+BF36+BR36</f>
        <v>2125.6</v>
      </c>
      <c r="F36" s="120">
        <f>AG36+BG36+BS36</f>
        <v>2125.6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>
        <v>684.00378999999998</v>
      </c>
      <c r="AG36" s="121">
        <v>684.00378999999998</v>
      </c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>
        <v>1027.0027399999999</v>
      </c>
      <c r="BG36" s="121">
        <v>1027.0027399999999</v>
      </c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>
        <v>414.59347000000002</v>
      </c>
      <c r="BS36" s="121">
        <v>414.59347000000002</v>
      </c>
      <c r="BT36" s="121"/>
      <c r="BU36" s="121"/>
      <c r="BV36" s="121"/>
      <c r="BW36" s="121"/>
    </row>
    <row r="37" spans="2:75" s="119" customFormat="1" ht="15.6">
      <c r="B37" s="194" t="s">
        <v>422</v>
      </c>
      <c r="C37" s="194" t="s">
        <v>252</v>
      </c>
      <c r="D37" s="118" t="s">
        <v>501</v>
      </c>
      <c r="E37" s="121">
        <f t="shared" ref="E37:AJ37" si="63">E38+E39</f>
        <v>700801.49999999988</v>
      </c>
      <c r="F37" s="121">
        <f t="shared" si="63"/>
        <v>694367.83835000009</v>
      </c>
      <c r="G37" s="121">
        <f t="shared" si="63"/>
        <v>0.45428000000000002</v>
      </c>
      <c r="H37" s="121">
        <f t="shared" si="63"/>
        <v>3972.2824600000004</v>
      </c>
      <c r="I37" s="121">
        <f t="shared" si="63"/>
        <v>3972.2824600000004</v>
      </c>
      <c r="J37" s="121">
        <f t="shared" si="63"/>
        <v>10000</v>
      </c>
      <c r="K37" s="121">
        <f t="shared" si="63"/>
        <v>10000</v>
      </c>
      <c r="L37" s="121">
        <f t="shared" si="63"/>
        <v>6988.2042000000001</v>
      </c>
      <c r="M37" s="121">
        <f t="shared" si="63"/>
        <v>6988.2042000000001</v>
      </c>
      <c r="N37" s="121">
        <f t="shared" si="63"/>
        <v>9532.8270899999989</v>
      </c>
      <c r="O37" s="121">
        <f t="shared" si="63"/>
        <v>9532.8270899999989</v>
      </c>
      <c r="P37" s="121">
        <f t="shared" si="63"/>
        <v>15396.369119999999</v>
      </c>
      <c r="Q37" s="121">
        <f t="shared" si="63"/>
        <v>15396.312159999999</v>
      </c>
      <c r="R37" s="121">
        <f t="shared" si="63"/>
        <v>7111.7958799999997</v>
      </c>
      <c r="S37" s="121">
        <f t="shared" si="63"/>
        <v>7111.7958799999997</v>
      </c>
      <c r="T37" s="121">
        <f t="shared" si="63"/>
        <v>6246.0440600000002</v>
      </c>
      <c r="U37" s="121">
        <f t="shared" si="63"/>
        <v>6246.0440600000002</v>
      </c>
      <c r="V37" s="121">
        <f t="shared" si="63"/>
        <v>50187.69359000001</v>
      </c>
      <c r="W37" s="121">
        <f t="shared" si="63"/>
        <v>50185.263590000002</v>
      </c>
      <c r="X37" s="121">
        <f t="shared" si="63"/>
        <v>14088.287259999999</v>
      </c>
      <c r="Y37" s="121">
        <f t="shared" si="63"/>
        <v>14088.287259999999</v>
      </c>
      <c r="Z37" s="121">
        <f t="shared" si="63"/>
        <v>116931.80143000001</v>
      </c>
      <c r="AA37" s="121">
        <f t="shared" si="63"/>
        <v>116930.81143</v>
      </c>
      <c r="AB37" s="121">
        <f t="shared" si="63"/>
        <v>13117.834429999999</v>
      </c>
      <c r="AC37" s="121">
        <f t="shared" si="63"/>
        <v>13117.834429999999</v>
      </c>
      <c r="AD37" s="121">
        <f t="shared" si="63"/>
        <v>107649.73824000001</v>
      </c>
      <c r="AE37" s="121">
        <f t="shared" si="63"/>
        <v>102948.36824000001</v>
      </c>
      <c r="AF37" s="121">
        <f t="shared" si="63"/>
        <v>4981.7602299999999</v>
      </c>
      <c r="AG37" s="121">
        <f t="shared" si="63"/>
        <v>4981.7602299999999</v>
      </c>
      <c r="AH37" s="121">
        <f t="shared" si="63"/>
        <v>6082.6691200000005</v>
      </c>
      <c r="AI37" s="121">
        <f t="shared" si="63"/>
        <v>6082.6691200000005</v>
      </c>
      <c r="AJ37" s="121">
        <f t="shared" si="63"/>
        <v>136233.20000000001</v>
      </c>
      <c r="AK37" s="121">
        <f t="shared" ref="AK37:BP37" si="64">AK38+AK39</f>
        <v>135994.08000000002</v>
      </c>
      <c r="AL37" s="121">
        <f t="shared" si="64"/>
        <v>5285.0819500000007</v>
      </c>
      <c r="AM37" s="121">
        <f t="shared" si="64"/>
        <v>5285.0819500000007</v>
      </c>
      <c r="AN37" s="121">
        <f t="shared" si="64"/>
        <v>10095.169119999999</v>
      </c>
      <c r="AO37" s="121">
        <f t="shared" si="64"/>
        <v>10045.169119999999</v>
      </c>
      <c r="AP37" s="121">
        <f t="shared" si="64"/>
        <v>5279.48632</v>
      </c>
      <c r="AQ37" s="121">
        <f t="shared" si="64"/>
        <v>5279.48632</v>
      </c>
      <c r="AR37" s="121">
        <f t="shared" si="64"/>
        <v>5682.8452399999996</v>
      </c>
      <c r="AS37" s="121">
        <f t="shared" si="64"/>
        <v>5682.8452399999996</v>
      </c>
      <c r="AT37" s="121">
        <f t="shared" si="64"/>
        <v>5992.9472000000005</v>
      </c>
      <c r="AU37" s="121">
        <f t="shared" si="64"/>
        <v>5992.9472000000005</v>
      </c>
      <c r="AV37" s="121">
        <f t="shared" si="64"/>
        <v>13250.20571</v>
      </c>
      <c r="AW37" s="121">
        <f t="shared" si="64"/>
        <v>13250.20571</v>
      </c>
      <c r="AX37" s="121">
        <f t="shared" si="64"/>
        <v>77924.675109999996</v>
      </c>
      <c r="AY37" s="121">
        <f t="shared" si="64"/>
        <v>77008.145110000012</v>
      </c>
      <c r="AZ37" s="121">
        <f t="shared" si="64"/>
        <v>20160.886699999999</v>
      </c>
      <c r="BA37" s="121">
        <f t="shared" si="64"/>
        <v>20160.886699999999</v>
      </c>
      <c r="BB37" s="121">
        <f t="shared" si="64"/>
        <v>4498.0307899999998</v>
      </c>
      <c r="BC37" s="121">
        <f t="shared" si="64"/>
        <v>3975.5403799999995</v>
      </c>
      <c r="BD37" s="121">
        <f t="shared" si="64"/>
        <v>3500</v>
      </c>
      <c r="BE37" s="121">
        <f t="shared" si="64"/>
        <v>3500</v>
      </c>
      <c r="BF37" s="121">
        <f t="shared" si="64"/>
        <v>95.169119999999992</v>
      </c>
      <c r="BG37" s="121">
        <f t="shared" si="64"/>
        <v>95.169119999999992</v>
      </c>
      <c r="BH37" s="121">
        <f t="shared" si="64"/>
        <v>2682.4879000000005</v>
      </c>
      <c r="BI37" s="121">
        <f t="shared" si="64"/>
        <v>2682.4879000000005</v>
      </c>
      <c r="BJ37" s="121">
        <f t="shared" si="64"/>
        <v>7871.9460900000004</v>
      </c>
      <c r="BK37" s="121">
        <f t="shared" si="64"/>
        <v>7871.9460900000004</v>
      </c>
      <c r="BL37" s="121">
        <f t="shared" si="64"/>
        <v>18485.269119999997</v>
      </c>
      <c r="BM37" s="121">
        <f t="shared" si="64"/>
        <v>18485.269119999997</v>
      </c>
      <c r="BN37" s="121">
        <f t="shared" si="64"/>
        <v>95.169119999999992</v>
      </c>
      <c r="BO37" s="121">
        <f t="shared" si="64"/>
        <v>95.169119999999992</v>
      </c>
      <c r="BP37" s="121">
        <f t="shared" si="64"/>
        <v>0</v>
      </c>
      <c r="BQ37" s="121">
        <f t="shared" ref="BQ37:BW37" si="65">BQ38+BQ39</f>
        <v>0</v>
      </c>
      <c r="BR37" s="121">
        <f t="shared" si="65"/>
        <v>0</v>
      </c>
      <c r="BS37" s="121">
        <f t="shared" si="65"/>
        <v>0</v>
      </c>
      <c r="BT37" s="121">
        <f t="shared" si="65"/>
        <v>0</v>
      </c>
      <c r="BU37" s="121">
        <f t="shared" si="65"/>
        <v>0</v>
      </c>
      <c r="BV37" s="121">
        <f t="shared" si="65"/>
        <v>2690.9691200000002</v>
      </c>
      <c r="BW37" s="121">
        <f t="shared" si="65"/>
        <v>2690.7491199999999</v>
      </c>
    </row>
    <row r="38" spans="2:75" s="119" customFormat="1" ht="31.2">
      <c r="B38" s="194"/>
      <c r="C38" s="194"/>
      <c r="D38" s="118" t="s">
        <v>504</v>
      </c>
      <c r="E38" s="121">
        <f t="shared" ref="E38:AJ38" si="66">E47+E75</f>
        <v>125796.30696</v>
      </c>
      <c r="F38" s="121">
        <f t="shared" si="66"/>
        <v>125796.30694000001</v>
      </c>
      <c r="G38" s="121">
        <f t="shared" si="66"/>
        <v>0</v>
      </c>
      <c r="H38" s="121">
        <f t="shared" si="66"/>
        <v>1692.41832</v>
      </c>
      <c r="I38" s="121">
        <f t="shared" si="66"/>
        <v>1692.41832</v>
      </c>
      <c r="J38" s="121">
        <f t="shared" si="66"/>
        <v>0</v>
      </c>
      <c r="K38" s="121">
        <f t="shared" si="66"/>
        <v>0</v>
      </c>
      <c r="L38" s="121">
        <f t="shared" si="66"/>
        <v>5939.9718899999998</v>
      </c>
      <c r="M38" s="121">
        <f t="shared" si="66"/>
        <v>5939.9718899999998</v>
      </c>
      <c r="N38" s="121">
        <f t="shared" si="66"/>
        <v>2379.51037</v>
      </c>
      <c r="O38" s="121">
        <f t="shared" si="66"/>
        <v>2379.51037</v>
      </c>
      <c r="P38" s="121">
        <f t="shared" si="66"/>
        <v>80.893749999999997</v>
      </c>
      <c r="Q38" s="121">
        <f t="shared" si="66"/>
        <v>80.893749999999997</v>
      </c>
      <c r="R38" s="121">
        <f t="shared" si="66"/>
        <v>6045.0246999999999</v>
      </c>
      <c r="S38" s="121">
        <f t="shared" si="66"/>
        <v>6045.0246999999999</v>
      </c>
      <c r="T38" s="121">
        <f t="shared" si="66"/>
        <v>2079.1351399999999</v>
      </c>
      <c r="U38" s="121">
        <f t="shared" si="66"/>
        <v>2079.1351300000001</v>
      </c>
      <c r="V38" s="121">
        <f t="shared" si="66"/>
        <v>33161.700840000005</v>
      </c>
      <c r="W38" s="121">
        <f t="shared" si="66"/>
        <v>33161.700840000005</v>
      </c>
      <c r="X38" s="121">
        <f t="shared" si="66"/>
        <v>1775.0422099999998</v>
      </c>
      <c r="Y38" s="121">
        <f t="shared" si="66"/>
        <v>1775.0422099999998</v>
      </c>
      <c r="Z38" s="121">
        <f t="shared" si="66"/>
        <v>1979.47911</v>
      </c>
      <c r="AA38" s="121">
        <f t="shared" si="66"/>
        <v>1979.47911</v>
      </c>
      <c r="AB38" s="121">
        <f t="shared" si="66"/>
        <v>950.15835000000004</v>
      </c>
      <c r="AC38" s="121">
        <f t="shared" si="66"/>
        <v>950.15835000000004</v>
      </c>
      <c r="AD38" s="121">
        <f t="shared" si="66"/>
        <v>35161.787499999999</v>
      </c>
      <c r="AE38" s="121">
        <f t="shared" si="66"/>
        <v>35161.787499999999</v>
      </c>
      <c r="AF38" s="121">
        <f t="shared" si="66"/>
        <v>1259.1548299999999</v>
      </c>
      <c r="AG38" s="121">
        <f t="shared" si="66"/>
        <v>1259.1548299999999</v>
      </c>
      <c r="AH38" s="121">
        <f t="shared" si="66"/>
        <v>80.893749999999997</v>
      </c>
      <c r="AI38" s="121">
        <f t="shared" si="66"/>
        <v>80.893749999999997</v>
      </c>
      <c r="AJ38" s="121">
        <f t="shared" si="66"/>
        <v>0</v>
      </c>
      <c r="AK38" s="121">
        <f t="shared" ref="AK38:BP38" si="67">AK47+AK75</f>
        <v>0</v>
      </c>
      <c r="AL38" s="121">
        <f t="shared" si="67"/>
        <v>4492.3196500000004</v>
      </c>
      <c r="AM38" s="121">
        <f t="shared" si="67"/>
        <v>4492.3196500000004</v>
      </c>
      <c r="AN38" s="121">
        <f t="shared" si="67"/>
        <v>80.893749999999997</v>
      </c>
      <c r="AO38" s="121">
        <f t="shared" si="67"/>
        <v>80.893749999999997</v>
      </c>
      <c r="AP38" s="121">
        <f t="shared" si="67"/>
        <v>4487.5633699999998</v>
      </c>
      <c r="AQ38" s="121">
        <f t="shared" si="67"/>
        <v>4487.5633699999998</v>
      </c>
      <c r="AR38" s="121">
        <f t="shared" si="67"/>
        <v>1759.3665100000001</v>
      </c>
      <c r="AS38" s="121">
        <f t="shared" si="67"/>
        <v>1759.3665100000001</v>
      </c>
      <c r="AT38" s="121">
        <f t="shared" si="67"/>
        <v>5094.0044200000002</v>
      </c>
      <c r="AU38" s="121">
        <f t="shared" si="67"/>
        <v>5094.0044200000002</v>
      </c>
      <c r="AV38" s="121">
        <f t="shared" si="67"/>
        <v>1087.0686900000001</v>
      </c>
      <c r="AW38" s="121">
        <f t="shared" si="67"/>
        <v>1087.0686900000001</v>
      </c>
      <c r="AX38" s="121">
        <f t="shared" si="67"/>
        <v>1687.99199</v>
      </c>
      <c r="AY38" s="121">
        <f t="shared" si="67"/>
        <v>1687.99198</v>
      </c>
      <c r="AZ38" s="121">
        <f t="shared" si="67"/>
        <v>4491.6436899999999</v>
      </c>
      <c r="BA38" s="121">
        <f t="shared" si="67"/>
        <v>4491.6436899999999</v>
      </c>
      <c r="BB38" s="121">
        <f t="shared" si="67"/>
        <v>735.44532000000004</v>
      </c>
      <c r="BC38" s="121">
        <f t="shared" si="67"/>
        <v>735.44532000000004</v>
      </c>
      <c r="BD38" s="121">
        <f t="shared" si="67"/>
        <v>0</v>
      </c>
      <c r="BE38" s="121">
        <f t="shared" si="67"/>
        <v>0</v>
      </c>
      <c r="BF38" s="121">
        <f t="shared" si="67"/>
        <v>80.893749999999997</v>
      </c>
      <c r="BG38" s="121">
        <f t="shared" si="67"/>
        <v>80.893749999999997</v>
      </c>
      <c r="BH38" s="121">
        <f t="shared" si="67"/>
        <v>2280.1121700000003</v>
      </c>
      <c r="BI38" s="121">
        <f t="shared" si="67"/>
        <v>2280.1121700000003</v>
      </c>
      <c r="BJ38" s="121">
        <f t="shared" si="67"/>
        <v>6691.15164</v>
      </c>
      <c r="BK38" s="121">
        <f t="shared" si="67"/>
        <v>6691.15164</v>
      </c>
      <c r="BL38" s="121">
        <f t="shared" si="67"/>
        <v>80.893749999999997</v>
      </c>
      <c r="BM38" s="121">
        <f t="shared" si="67"/>
        <v>80.893749999999997</v>
      </c>
      <c r="BN38" s="121">
        <f t="shared" si="67"/>
        <v>80.893749999999997</v>
      </c>
      <c r="BO38" s="121">
        <f t="shared" si="67"/>
        <v>80.893749999999997</v>
      </c>
      <c r="BP38" s="121">
        <f t="shared" si="67"/>
        <v>0</v>
      </c>
      <c r="BQ38" s="121">
        <f t="shared" ref="BQ38:BW38" si="68">BQ47+BQ75</f>
        <v>0</v>
      </c>
      <c r="BR38" s="121">
        <f t="shared" si="68"/>
        <v>0</v>
      </c>
      <c r="BS38" s="121">
        <f t="shared" si="68"/>
        <v>0</v>
      </c>
      <c r="BT38" s="121">
        <f t="shared" si="68"/>
        <v>0</v>
      </c>
      <c r="BU38" s="121">
        <f t="shared" si="68"/>
        <v>0</v>
      </c>
      <c r="BV38" s="121">
        <f t="shared" si="68"/>
        <v>80.893749999999997</v>
      </c>
      <c r="BW38" s="121">
        <f t="shared" si="68"/>
        <v>80.893749999999997</v>
      </c>
    </row>
    <row r="39" spans="2:75" s="119" customFormat="1" ht="31.2">
      <c r="B39" s="194"/>
      <c r="C39" s="194"/>
      <c r="D39" s="118" t="s">
        <v>505</v>
      </c>
      <c r="E39" s="121">
        <f t="shared" ref="E39:AJ39" si="69">E43+E48+E76</f>
        <v>575005.19303999993</v>
      </c>
      <c r="F39" s="121">
        <f t="shared" si="69"/>
        <v>568571.53141000005</v>
      </c>
      <c r="G39" s="121">
        <f t="shared" si="69"/>
        <v>0.45428000000000002</v>
      </c>
      <c r="H39" s="121">
        <f t="shared" si="69"/>
        <v>2279.8641400000001</v>
      </c>
      <c r="I39" s="121">
        <f t="shared" si="69"/>
        <v>2279.8641400000001</v>
      </c>
      <c r="J39" s="121">
        <f t="shared" si="69"/>
        <v>10000</v>
      </c>
      <c r="K39" s="121">
        <f t="shared" si="69"/>
        <v>10000</v>
      </c>
      <c r="L39" s="121">
        <f t="shared" si="69"/>
        <v>1048.2323100000001</v>
      </c>
      <c r="M39" s="121">
        <f t="shared" si="69"/>
        <v>1048.2323100000001</v>
      </c>
      <c r="N39" s="121">
        <f t="shared" si="69"/>
        <v>7153.3167199999998</v>
      </c>
      <c r="O39" s="121">
        <f t="shared" si="69"/>
        <v>7153.3167199999998</v>
      </c>
      <c r="P39" s="121">
        <f t="shared" si="69"/>
        <v>15315.47537</v>
      </c>
      <c r="Q39" s="121">
        <f t="shared" si="69"/>
        <v>15315.41841</v>
      </c>
      <c r="R39" s="121">
        <f t="shared" si="69"/>
        <v>1066.7711800000002</v>
      </c>
      <c r="S39" s="121">
        <f t="shared" si="69"/>
        <v>1066.7711800000002</v>
      </c>
      <c r="T39" s="121">
        <f t="shared" si="69"/>
        <v>4166.9089199999999</v>
      </c>
      <c r="U39" s="121">
        <f t="shared" si="69"/>
        <v>4166.9089299999996</v>
      </c>
      <c r="V39" s="121">
        <f t="shared" si="69"/>
        <v>17025.992750000001</v>
      </c>
      <c r="W39" s="121">
        <f t="shared" si="69"/>
        <v>17023.562750000001</v>
      </c>
      <c r="X39" s="121">
        <f t="shared" si="69"/>
        <v>12313.24505</v>
      </c>
      <c r="Y39" s="121">
        <f t="shared" si="69"/>
        <v>12313.24505</v>
      </c>
      <c r="Z39" s="121">
        <f t="shared" si="69"/>
        <v>114952.32232000001</v>
      </c>
      <c r="AA39" s="121">
        <f t="shared" si="69"/>
        <v>114951.33232</v>
      </c>
      <c r="AB39" s="121">
        <f t="shared" si="69"/>
        <v>12167.676079999999</v>
      </c>
      <c r="AC39" s="121">
        <f t="shared" si="69"/>
        <v>12167.676079999999</v>
      </c>
      <c r="AD39" s="121">
        <f t="shared" si="69"/>
        <v>72487.95074</v>
      </c>
      <c r="AE39" s="121">
        <f t="shared" si="69"/>
        <v>67786.580740000005</v>
      </c>
      <c r="AF39" s="121">
        <f t="shared" si="69"/>
        <v>3722.6053999999999</v>
      </c>
      <c r="AG39" s="121">
        <f t="shared" si="69"/>
        <v>3722.6053999999999</v>
      </c>
      <c r="AH39" s="121">
        <f t="shared" si="69"/>
        <v>6001.7753700000003</v>
      </c>
      <c r="AI39" s="121">
        <f t="shared" si="69"/>
        <v>6001.7753700000003</v>
      </c>
      <c r="AJ39" s="121">
        <f t="shared" si="69"/>
        <v>136233.20000000001</v>
      </c>
      <c r="AK39" s="121">
        <f t="shared" ref="AK39:BP39" si="70">AK43+AK48+AK76</f>
        <v>135994.08000000002</v>
      </c>
      <c r="AL39" s="121">
        <f t="shared" si="70"/>
        <v>792.76229999999998</v>
      </c>
      <c r="AM39" s="121">
        <f t="shared" si="70"/>
        <v>792.76229999999998</v>
      </c>
      <c r="AN39" s="121">
        <f t="shared" si="70"/>
        <v>10014.275369999999</v>
      </c>
      <c r="AO39" s="121">
        <f t="shared" si="70"/>
        <v>9964.2753699999994</v>
      </c>
      <c r="AP39" s="121">
        <f t="shared" si="70"/>
        <v>791.9229499999999</v>
      </c>
      <c r="AQ39" s="121">
        <f t="shared" si="70"/>
        <v>791.9229499999999</v>
      </c>
      <c r="AR39" s="121">
        <f t="shared" si="70"/>
        <v>3923.4787299999998</v>
      </c>
      <c r="AS39" s="121">
        <f t="shared" si="70"/>
        <v>3923.4787299999998</v>
      </c>
      <c r="AT39" s="121">
        <f t="shared" si="70"/>
        <v>898.94278000000008</v>
      </c>
      <c r="AU39" s="121">
        <f t="shared" si="70"/>
        <v>898.94278000000008</v>
      </c>
      <c r="AV39" s="121">
        <f t="shared" si="70"/>
        <v>12163.13702</v>
      </c>
      <c r="AW39" s="121">
        <f t="shared" si="70"/>
        <v>12163.13702</v>
      </c>
      <c r="AX39" s="121">
        <f t="shared" si="70"/>
        <v>76236.683120000002</v>
      </c>
      <c r="AY39" s="121">
        <f t="shared" si="70"/>
        <v>75320.153130000006</v>
      </c>
      <c r="AZ39" s="121">
        <f t="shared" si="70"/>
        <v>15669.24301</v>
      </c>
      <c r="BA39" s="121">
        <f t="shared" si="70"/>
        <v>15669.24301</v>
      </c>
      <c r="BB39" s="121">
        <f t="shared" si="70"/>
        <v>3762.58547</v>
      </c>
      <c r="BC39" s="121">
        <f t="shared" si="70"/>
        <v>3240.0950599999996</v>
      </c>
      <c r="BD39" s="121">
        <f t="shared" si="70"/>
        <v>3500</v>
      </c>
      <c r="BE39" s="121">
        <f t="shared" si="70"/>
        <v>3500</v>
      </c>
      <c r="BF39" s="121">
        <f t="shared" si="70"/>
        <v>14.275370000000001</v>
      </c>
      <c r="BG39" s="121">
        <f t="shared" si="70"/>
        <v>14.275370000000001</v>
      </c>
      <c r="BH39" s="121">
        <f t="shared" si="70"/>
        <v>402.37573000000003</v>
      </c>
      <c r="BI39" s="121">
        <f t="shared" si="70"/>
        <v>402.37573000000003</v>
      </c>
      <c r="BJ39" s="121">
        <f t="shared" si="70"/>
        <v>1180.7944500000001</v>
      </c>
      <c r="BK39" s="121">
        <f t="shared" si="70"/>
        <v>1180.7944500000001</v>
      </c>
      <c r="BL39" s="121">
        <f t="shared" si="70"/>
        <v>18404.375369999998</v>
      </c>
      <c r="BM39" s="121">
        <f t="shared" si="70"/>
        <v>18404.375369999998</v>
      </c>
      <c r="BN39" s="121">
        <f t="shared" si="70"/>
        <v>14.275370000000001</v>
      </c>
      <c r="BO39" s="121">
        <f t="shared" si="70"/>
        <v>14.275370000000001</v>
      </c>
      <c r="BP39" s="121">
        <f t="shared" si="70"/>
        <v>0</v>
      </c>
      <c r="BQ39" s="121">
        <f t="shared" ref="BQ39:BW39" si="71">BQ43+BQ48+BQ76</f>
        <v>0</v>
      </c>
      <c r="BR39" s="121">
        <f t="shared" si="71"/>
        <v>0</v>
      </c>
      <c r="BS39" s="121">
        <f t="shared" si="71"/>
        <v>0</v>
      </c>
      <c r="BT39" s="121">
        <f t="shared" si="71"/>
        <v>0</v>
      </c>
      <c r="BU39" s="121">
        <f t="shared" si="71"/>
        <v>0</v>
      </c>
      <c r="BV39" s="121">
        <f t="shared" si="71"/>
        <v>2610.07537</v>
      </c>
      <c r="BW39" s="121">
        <f t="shared" si="71"/>
        <v>2609.8553699999998</v>
      </c>
    </row>
    <row r="40" spans="2:75" s="119" customFormat="1" ht="15.6">
      <c r="B40" s="194" t="s">
        <v>426</v>
      </c>
      <c r="C40" s="194" t="s">
        <v>102</v>
      </c>
      <c r="D40" s="118" t="s">
        <v>501</v>
      </c>
      <c r="E40" s="120">
        <f t="shared" ref="E40:N44" si="72">E41</f>
        <v>310424.3</v>
      </c>
      <c r="F40" s="120">
        <f t="shared" si="72"/>
        <v>309267.44</v>
      </c>
      <c r="G40" s="120">
        <f t="shared" si="72"/>
        <v>0</v>
      </c>
      <c r="H40" s="120">
        <f t="shared" si="72"/>
        <v>0</v>
      </c>
      <c r="I40" s="120">
        <f t="shared" si="72"/>
        <v>0</v>
      </c>
      <c r="J40" s="120">
        <f t="shared" si="72"/>
        <v>0</v>
      </c>
      <c r="K40" s="120">
        <f t="shared" si="72"/>
        <v>0</v>
      </c>
      <c r="L40" s="120">
        <f t="shared" si="72"/>
        <v>0</v>
      </c>
      <c r="M40" s="120">
        <f t="shared" si="72"/>
        <v>0</v>
      </c>
      <c r="N40" s="120">
        <f t="shared" si="72"/>
        <v>0</v>
      </c>
      <c r="O40" s="120">
        <f t="shared" ref="O40:X44" si="73">O41</f>
        <v>0</v>
      </c>
      <c r="P40" s="120">
        <f t="shared" si="73"/>
        <v>0</v>
      </c>
      <c r="Q40" s="120">
        <f t="shared" si="73"/>
        <v>0</v>
      </c>
      <c r="R40" s="120">
        <f t="shared" si="73"/>
        <v>0</v>
      </c>
      <c r="S40" s="120">
        <f t="shared" si="73"/>
        <v>0</v>
      </c>
      <c r="T40" s="120">
        <f t="shared" si="73"/>
        <v>0</v>
      </c>
      <c r="U40" s="120">
        <f t="shared" si="73"/>
        <v>0</v>
      </c>
      <c r="V40" s="120">
        <f t="shared" si="73"/>
        <v>0</v>
      </c>
      <c r="W40" s="120">
        <f t="shared" si="73"/>
        <v>0</v>
      </c>
      <c r="X40" s="120">
        <f t="shared" si="73"/>
        <v>0</v>
      </c>
      <c r="Y40" s="120">
        <f t="shared" ref="Y40:AH44" si="74">Y41</f>
        <v>0</v>
      </c>
      <c r="Z40" s="120">
        <f t="shared" si="74"/>
        <v>110479</v>
      </c>
      <c r="AA40" s="120">
        <f t="shared" si="74"/>
        <v>110478.01</v>
      </c>
      <c r="AB40" s="120">
        <f t="shared" si="74"/>
        <v>0</v>
      </c>
      <c r="AC40" s="120">
        <f t="shared" si="74"/>
        <v>0</v>
      </c>
      <c r="AD40" s="120">
        <f t="shared" si="74"/>
        <v>0</v>
      </c>
      <c r="AE40" s="120">
        <f t="shared" si="74"/>
        <v>0</v>
      </c>
      <c r="AF40" s="120">
        <f t="shared" si="74"/>
        <v>0</v>
      </c>
      <c r="AG40" s="120">
        <f t="shared" si="74"/>
        <v>0</v>
      </c>
      <c r="AH40" s="120">
        <f t="shared" si="74"/>
        <v>0</v>
      </c>
      <c r="AI40" s="120">
        <f t="shared" ref="AI40:AR44" si="75">AI41</f>
        <v>0</v>
      </c>
      <c r="AJ40" s="120">
        <f t="shared" si="75"/>
        <v>121410.7</v>
      </c>
      <c r="AK40" s="120">
        <f t="shared" si="75"/>
        <v>121171.58</v>
      </c>
      <c r="AL40" s="120">
        <f t="shared" si="75"/>
        <v>0</v>
      </c>
      <c r="AM40" s="120">
        <f t="shared" si="75"/>
        <v>0</v>
      </c>
      <c r="AN40" s="120">
        <f t="shared" si="75"/>
        <v>0</v>
      </c>
      <c r="AO40" s="120">
        <f t="shared" si="75"/>
        <v>0</v>
      </c>
      <c r="AP40" s="120">
        <f t="shared" si="75"/>
        <v>0</v>
      </c>
      <c r="AQ40" s="120">
        <f t="shared" si="75"/>
        <v>0</v>
      </c>
      <c r="AR40" s="120">
        <f t="shared" si="75"/>
        <v>0</v>
      </c>
      <c r="AS40" s="120">
        <f t="shared" ref="AS40:BB44" si="76">AS41</f>
        <v>0</v>
      </c>
      <c r="AT40" s="120">
        <f t="shared" si="76"/>
        <v>0</v>
      </c>
      <c r="AU40" s="120">
        <f t="shared" si="76"/>
        <v>0</v>
      </c>
      <c r="AV40" s="120">
        <f t="shared" si="76"/>
        <v>0</v>
      </c>
      <c r="AW40" s="120">
        <f t="shared" si="76"/>
        <v>0</v>
      </c>
      <c r="AX40" s="120">
        <f t="shared" si="76"/>
        <v>75938.8</v>
      </c>
      <c r="AY40" s="120">
        <f t="shared" si="76"/>
        <v>75022.27</v>
      </c>
      <c r="AZ40" s="120">
        <f t="shared" si="76"/>
        <v>0</v>
      </c>
      <c r="BA40" s="120">
        <f t="shared" si="76"/>
        <v>0</v>
      </c>
      <c r="BB40" s="120">
        <f t="shared" si="76"/>
        <v>0</v>
      </c>
      <c r="BC40" s="120">
        <f t="shared" ref="BC40:BL44" si="77">BC41</f>
        <v>0</v>
      </c>
      <c r="BD40" s="120">
        <f t="shared" si="77"/>
        <v>0</v>
      </c>
      <c r="BE40" s="120">
        <f t="shared" si="77"/>
        <v>0</v>
      </c>
      <c r="BF40" s="120">
        <f t="shared" si="77"/>
        <v>0</v>
      </c>
      <c r="BG40" s="120">
        <f t="shared" si="77"/>
        <v>0</v>
      </c>
      <c r="BH40" s="120">
        <f t="shared" si="77"/>
        <v>0</v>
      </c>
      <c r="BI40" s="120">
        <f t="shared" si="77"/>
        <v>0</v>
      </c>
      <c r="BJ40" s="120">
        <f t="shared" si="77"/>
        <v>0</v>
      </c>
      <c r="BK40" s="120">
        <f t="shared" si="77"/>
        <v>0</v>
      </c>
      <c r="BL40" s="120">
        <f t="shared" si="77"/>
        <v>0</v>
      </c>
      <c r="BM40" s="120">
        <f t="shared" ref="BM40:BV44" si="78">BM41</f>
        <v>0</v>
      </c>
      <c r="BN40" s="120">
        <f t="shared" si="78"/>
        <v>0</v>
      </c>
      <c r="BO40" s="120">
        <f t="shared" si="78"/>
        <v>0</v>
      </c>
      <c r="BP40" s="120">
        <f t="shared" si="78"/>
        <v>0</v>
      </c>
      <c r="BQ40" s="120">
        <f t="shared" si="78"/>
        <v>0</v>
      </c>
      <c r="BR40" s="120">
        <f t="shared" si="78"/>
        <v>0</v>
      </c>
      <c r="BS40" s="120">
        <f t="shared" si="78"/>
        <v>0</v>
      </c>
      <c r="BT40" s="120">
        <f t="shared" si="78"/>
        <v>0</v>
      </c>
      <c r="BU40" s="120">
        <f t="shared" si="78"/>
        <v>0</v>
      </c>
      <c r="BV40" s="120">
        <f t="shared" si="78"/>
        <v>2595.8000000000002</v>
      </c>
      <c r="BW40" s="120">
        <f>BW41</f>
        <v>2595.58</v>
      </c>
    </row>
    <row r="41" spans="2:75" s="119" customFormat="1" ht="31.2">
      <c r="B41" s="194"/>
      <c r="C41" s="194"/>
      <c r="D41" s="118" t="s">
        <v>505</v>
      </c>
      <c r="E41" s="120">
        <f t="shared" si="72"/>
        <v>310424.3</v>
      </c>
      <c r="F41" s="120">
        <f t="shared" si="72"/>
        <v>309267.44</v>
      </c>
      <c r="G41" s="120">
        <f t="shared" si="72"/>
        <v>0</v>
      </c>
      <c r="H41" s="120">
        <f t="shared" si="72"/>
        <v>0</v>
      </c>
      <c r="I41" s="120">
        <f t="shared" si="72"/>
        <v>0</v>
      </c>
      <c r="J41" s="120">
        <f t="shared" si="72"/>
        <v>0</v>
      </c>
      <c r="K41" s="120">
        <f t="shared" si="72"/>
        <v>0</v>
      </c>
      <c r="L41" s="120">
        <f t="shared" si="72"/>
        <v>0</v>
      </c>
      <c r="M41" s="120">
        <f t="shared" si="72"/>
        <v>0</v>
      </c>
      <c r="N41" s="120">
        <f t="shared" si="72"/>
        <v>0</v>
      </c>
      <c r="O41" s="120">
        <f t="shared" si="73"/>
        <v>0</v>
      </c>
      <c r="P41" s="120">
        <f t="shared" si="73"/>
        <v>0</v>
      </c>
      <c r="Q41" s="120">
        <f t="shared" si="73"/>
        <v>0</v>
      </c>
      <c r="R41" s="120">
        <f t="shared" si="73"/>
        <v>0</v>
      </c>
      <c r="S41" s="120">
        <f t="shared" si="73"/>
        <v>0</v>
      </c>
      <c r="T41" s="120">
        <f t="shared" si="73"/>
        <v>0</v>
      </c>
      <c r="U41" s="120">
        <f t="shared" si="73"/>
        <v>0</v>
      </c>
      <c r="V41" s="120">
        <f t="shared" si="73"/>
        <v>0</v>
      </c>
      <c r="W41" s="120">
        <f t="shared" si="73"/>
        <v>0</v>
      </c>
      <c r="X41" s="120">
        <f t="shared" si="73"/>
        <v>0</v>
      </c>
      <c r="Y41" s="120">
        <f t="shared" si="74"/>
        <v>0</v>
      </c>
      <c r="Z41" s="120">
        <f t="shared" si="74"/>
        <v>110479</v>
      </c>
      <c r="AA41" s="120">
        <f t="shared" si="74"/>
        <v>110478.01</v>
      </c>
      <c r="AB41" s="120">
        <f t="shared" si="74"/>
        <v>0</v>
      </c>
      <c r="AC41" s="120">
        <f t="shared" si="74"/>
        <v>0</v>
      </c>
      <c r="AD41" s="120">
        <f t="shared" si="74"/>
        <v>0</v>
      </c>
      <c r="AE41" s="120">
        <f t="shared" si="74"/>
        <v>0</v>
      </c>
      <c r="AF41" s="120">
        <f t="shared" si="74"/>
        <v>0</v>
      </c>
      <c r="AG41" s="120">
        <f t="shared" si="74"/>
        <v>0</v>
      </c>
      <c r="AH41" s="120">
        <f t="shared" si="74"/>
        <v>0</v>
      </c>
      <c r="AI41" s="120">
        <f t="shared" si="75"/>
        <v>0</v>
      </c>
      <c r="AJ41" s="120">
        <f t="shared" si="75"/>
        <v>121410.7</v>
      </c>
      <c r="AK41" s="120">
        <f t="shared" si="75"/>
        <v>121171.58</v>
      </c>
      <c r="AL41" s="120">
        <f t="shared" si="75"/>
        <v>0</v>
      </c>
      <c r="AM41" s="120">
        <f t="shared" si="75"/>
        <v>0</v>
      </c>
      <c r="AN41" s="120">
        <f t="shared" si="75"/>
        <v>0</v>
      </c>
      <c r="AO41" s="120">
        <f t="shared" si="75"/>
        <v>0</v>
      </c>
      <c r="AP41" s="120">
        <f t="shared" si="75"/>
        <v>0</v>
      </c>
      <c r="AQ41" s="120">
        <f t="shared" si="75"/>
        <v>0</v>
      </c>
      <c r="AR41" s="120">
        <f t="shared" si="75"/>
        <v>0</v>
      </c>
      <c r="AS41" s="120">
        <f t="shared" si="76"/>
        <v>0</v>
      </c>
      <c r="AT41" s="120">
        <f t="shared" si="76"/>
        <v>0</v>
      </c>
      <c r="AU41" s="120">
        <f t="shared" si="76"/>
        <v>0</v>
      </c>
      <c r="AV41" s="120">
        <f t="shared" si="76"/>
        <v>0</v>
      </c>
      <c r="AW41" s="120">
        <f t="shared" si="76"/>
        <v>0</v>
      </c>
      <c r="AX41" s="120">
        <f t="shared" si="76"/>
        <v>75938.8</v>
      </c>
      <c r="AY41" s="120">
        <f t="shared" si="76"/>
        <v>75022.27</v>
      </c>
      <c r="AZ41" s="120">
        <f t="shared" si="76"/>
        <v>0</v>
      </c>
      <c r="BA41" s="120">
        <f t="shared" si="76"/>
        <v>0</v>
      </c>
      <c r="BB41" s="120">
        <f t="shared" si="76"/>
        <v>0</v>
      </c>
      <c r="BC41" s="120">
        <f t="shared" si="77"/>
        <v>0</v>
      </c>
      <c r="BD41" s="120">
        <f t="shared" si="77"/>
        <v>0</v>
      </c>
      <c r="BE41" s="120">
        <f t="shared" si="77"/>
        <v>0</v>
      </c>
      <c r="BF41" s="120">
        <f t="shared" si="77"/>
        <v>0</v>
      </c>
      <c r="BG41" s="120">
        <f t="shared" si="77"/>
        <v>0</v>
      </c>
      <c r="BH41" s="120">
        <f t="shared" si="77"/>
        <v>0</v>
      </c>
      <c r="BI41" s="120">
        <f t="shared" si="77"/>
        <v>0</v>
      </c>
      <c r="BJ41" s="120">
        <f t="shared" si="77"/>
        <v>0</v>
      </c>
      <c r="BK41" s="120">
        <f t="shared" si="77"/>
        <v>0</v>
      </c>
      <c r="BL41" s="120">
        <f t="shared" si="77"/>
        <v>0</v>
      </c>
      <c r="BM41" s="120">
        <f t="shared" si="78"/>
        <v>0</v>
      </c>
      <c r="BN41" s="120">
        <f t="shared" si="78"/>
        <v>0</v>
      </c>
      <c r="BO41" s="120">
        <f t="shared" si="78"/>
        <v>0</v>
      </c>
      <c r="BP41" s="120">
        <f t="shared" si="78"/>
        <v>0</v>
      </c>
      <c r="BQ41" s="120">
        <f t="shared" si="78"/>
        <v>0</v>
      </c>
      <c r="BR41" s="120">
        <f t="shared" si="78"/>
        <v>0</v>
      </c>
      <c r="BS41" s="120">
        <f t="shared" si="78"/>
        <v>0</v>
      </c>
      <c r="BT41" s="120">
        <f t="shared" si="78"/>
        <v>0</v>
      </c>
      <c r="BU41" s="120">
        <f t="shared" si="78"/>
        <v>0</v>
      </c>
      <c r="BV41" s="120">
        <f t="shared" si="78"/>
        <v>2595.8000000000002</v>
      </c>
      <c r="BW41" s="120">
        <f>BW42</f>
        <v>2595.58</v>
      </c>
    </row>
    <row r="42" spans="2:75" s="119" customFormat="1" ht="15.6">
      <c r="B42" s="194"/>
      <c r="C42" s="194" t="s">
        <v>750</v>
      </c>
      <c r="D42" s="118" t="s">
        <v>501</v>
      </c>
      <c r="E42" s="120">
        <f t="shared" si="72"/>
        <v>310424.3</v>
      </c>
      <c r="F42" s="120">
        <f t="shared" si="72"/>
        <v>309267.44</v>
      </c>
      <c r="G42" s="120">
        <f t="shared" si="72"/>
        <v>0</v>
      </c>
      <c r="H42" s="120">
        <f t="shared" si="72"/>
        <v>0</v>
      </c>
      <c r="I42" s="120">
        <f t="shared" si="72"/>
        <v>0</v>
      </c>
      <c r="J42" s="120">
        <f t="shared" si="72"/>
        <v>0</v>
      </c>
      <c r="K42" s="120">
        <f t="shared" si="72"/>
        <v>0</v>
      </c>
      <c r="L42" s="120">
        <f t="shared" si="72"/>
        <v>0</v>
      </c>
      <c r="M42" s="120">
        <f t="shared" si="72"/>
        <v>0</v>
      </c>
      <c r="N42" s="120">
        <f t="shared" si="72"/>
        <v>0</v>
      </c>
      <c r="O42" s="120">
        <f t="shared" si="73"/>
        <v>0</v>
      </c>
      <c r="P42" s="120">
        <f t="shared" si="73"/>
        <v>0</v>
      </c>
      <c r="Q42" s="120">
        <f t="shared" si="73"/>
        <v>0</v>
      </c>
      <c r="R42" s="120">
        <f t="shared" si="73"/>
        <v>0</v>
      </c>
      <c r="S42" s="120">
        <f t="shared" si="73"/>
        <v>0</v>
      </c>
      <c r="T42" s="120">
        <f t="shared" si="73"/>
        <v>0</v>
      </c>
      <c r="U42" s="120">
        <f t="shared" si="73"/>
        <v>0</v>
      </c>
      <c r="V42" s="120">
        <f t="shared" si="73"/>
        <v>0</v>
      </c>
      <c r="W42" s="120">
        <f t="shared" si="73"/>
        <v>0</v>
      </c>
      <c r="X42" s="120">
        <f t="shared" si="73"/>
        <v>0</v>
      </c>
      <c r="Y42" s="120">
        <f t="shared" si="74"/>
        <v>0</v>
      </c>
      <c r="Z42" s="120">
        <f t="shared" si="74"/>
        <v>110479</v>
      </c>
      <c r="AA42" s="120">
        <f t="shared" si="74"/>
        <v>110478.01</v>
      </c>
      <c r="AB42" s="120">
        <f t="shared" si="74"/>
        <v>0</v>
      </c>
      <c r="AC42" s="120">
        <f t="shared" si="74"/>
        <v>0</v>
      </c>
      <c r="AD42" s="120">
        <f t="shared" si="74"/>
        <v>0</v>
      </c>
      <c r="AE42" s="120">
        <f t="shared" si="74"/>
        <v>0</v>
      </c>
      <c r="AF42" s="120">
        <f t="shared" si="74"/>
        <v>0</v>
      </c>
      <c r="AG42" s="120">
        <f t="shared" si="74"/>
        <v>0</v>
      </c>
      <c r="AH42" s="120">
        <f t="shared" si="74"/>
        <v>0</v>
      </c>
      <c r="AI42" s="120">
        <f t="shared" si="75"/>
        <v>0</v>
      </c>
      <c r="AJ42" s="120">
        <f t="shared" si="75"/>
        <v>121410.7</v>
      </c>
      <c r="AK42" s="120">
        <f t="shared" si="75"/>
        <v>121171.58</v>
      </c>
      <c r="AL42" s="120">
        <f t="shared" si="75"/>
        <v>0</v>
      </c>
      <c r="AM42" s="120">
        <f t="shared" si="75"/>
        <v>0</v>
      </c>
      <c r="AN42" s="120">
        <f t="shared" si="75"/>
        <v>0</v>
      </c>
      <c r="AO42" s="120">
        <f t="shared" si="75"/>
        <v>0</v>
      </c>
      <c r="AP42" s="120">
        <f t="shared" si="75"/>
        <v>0</v>
      </c>
      <c r="AQ42" s="120">
        <f t="shared" si="75"/>
        <v>0</v>
      </c>
      <c r="AR42" s="120">
        <f t="shared" si="75"/>
        <v>0</v>
      </c>
      <c r="AS42" s="120">
        <f t="shared" si="76"/>
        <v>0</v>
      </c>
      <c r="AT42" s="120">
        <f t="shared" si="76"/>
        <v>0</v>
      </c>
      <c r="AU42" s="120">
        <f t="shared" si="76"/>
        <v>0</v>
      </c>
      <c r="AV42" s="120">
        <f t="shared" si="76"/>
        <v>0</v>
      </c>
      <c r="AW42" s="120">
        <f t="shared" si="76"/>
        <v>0</v>
      </c>
      <c r="AX42" s="120">
        <f t="shared" si="76"/>
        <v>75938.8</v>
      </c>
      <c r="AY42" s="120">
        <f t="shared" si="76"/>
        <v>75022.27</v>
      </c>
      <c r="AZ42" s="120">
        <f t="shared" si="76"/>
        <v>0</v>
      </c>
      <c r="BA42" s="120">
        <f t="shared" si="76"/>
        <v>0</v>
      </c>
      <c r="BB42" s="120">
        <f t="shared" si="76"/>
        <v>0</v>
      </c>
      <c r="BC42" s="120">
        <f t="shared" si="77"/>
        <v>0</v>
      </c>
      <c r="BD42" s="120">
        <f t="shared" si="77"/>
        <v>0</v>
      </c>
      <c r="BE42" s="120">
        <f t="shared" si="77"/>
        <v>0</v>
      </c>
      <c r="BF42" s="120">
        <f t="shared" si="77"/>
        <v>0</v>
      </c>
      <c r="BG42" s="120">
        <f t="shared" si="77"/>
        <v>0</v>
      </c>
      <c r="BH42" s="120">
        <f t="shared" si="77"/>
        <v>0</v>
      </c>
      <c r="BI42" s="120">
        <f t="shared" si="77"/>
        <v>0</v>
      </c>
      <c r="BJ42" s="120">
        <f t="shared" si="77"/>
        <v>0</v>
      </c>
      <c r="BK42" s="120">
        <f t="shared" si="77"/>
        <v>0</v>
      </c>
      <c r="BL42" s="120">
        <f t="shared" si="77"/>
        <v>0</v>
      </c>
      <c r="BM42" s="120">
        <f t="shared" si="78"/>
        <v>0</v>
      </c>
      <c r="BN42" s="120">
        <f t="shared" si="78"/>
        <v>0</v>
      </c>
      <c r="BO42" s="120">
        <f t="shared" si="78"/>
        <v>0</v>
      </c>
      <c r="BP42" s="120">
        <f t="shared" si="78"/>
        <v>0</v>
      </c>
      <c r="BQ42" s="120">
        <f t="shared" si="78"/>
        <v>0</v>
      </c>
      <c r="BR42" s="120">
        <f t="shared" si="78"/>
        <v>0</v>
      </c>
      <c r="BS42" s="120">
        <f t="shared" si="78"/>
        <v>0</v>
      </c>
      <c r="BT42" s="120">
        <f t="shared" si="78"/>
        <v>0</v>
      </c>
      <c r="BU42" s="120">
        <f t="shared" si="78"/>
        <v>0</v>
      </c>
      <c r="BV42" s="120">
        <f t="shared" si="78"/>
        <v>2595.8000000000002</v>
      </c>
      <c r="BW42" s="120">
        <f>BW43</f>
        <v>2595.58</v>
      </c>
    </row>
    <row r="43" spans="2:75" s="119" customFormat="1" ht="31.2">
      <c r="B43" s="194"/>
      <c r="C43" s="194"/>
      <c r="D43" s="118" t="s">
        <v>505</v>
      </c>
      <c r="E43" s="120">
        <f t="shared" si="72"/>
        <v>310424.3</v>
      </c>
      <c r="F43" s="120">
        <f t="shared" si="72"/>
        <v>309267.44</v>
      </c>
      <c r="G43" s="120">
        <f t="shared" si="72"/>
        <v>0</v>
      </c>
      <c r="H43" s="120">
        <f t="shared" si="72"/>
        <v>0</v>
      </c>
      <c r="I43" s="120">
        <f t="shared" si="72"/>
        <v>0</v>
      </c>
      <c r="J43" s="120">
        <f t="shared" si="72"/>
        <v>0</v>
      </c>
      <c r="K43" s="120">
        <f t="shared" si="72"/>
        <v>0</v>
      </c>
      <c r="L43" s="120">
        <f t="shared" si="72"/>
        <v>0</v>
      </c>
      <c r="M43" s="120">
        <f t="shared" si="72"/>
        <v>0</v>
      </c>
      <c r="N43" s="120">
        <f t="shared" si="72"/>
        <v>0</v>
      </c>
      <c r="O43" s="120">
        <f t="shared" si="73"/>
        <v>0</v>
      </c>
      <c r="P43" s="120">
        <f t="shared" si="73"/>
        <v>0</v>
      </c>
      <c r="Q43" s="120">
        <f t="shared" si="73"/>
        <v>0</v>
      </c>
      <c r="R43" s="120">
        <f t="shared" si="73"/>
        <v>0</v>
      </c>
      <c r="S43" s="120">
        <f t="shared" si="73"/>
        <v>0</v>
      </c>
      <c r="T43" s="120">
        <f t="shared" si="73"/>
        <v>0</v>
      </c>
      <c r="U43" s="120">
        <f t="shared" si="73"/>
        <v>0</v>
      </c>
      <c r="V43" s="120">
        <f t="shared" si="73"/>
        <v>0</v>
      </c>
      <c r="W43" s="120">
        <f t="shared" si="73"/>
        <v>0</v>
      </c>
      <c r="X43" s="120">
        <f t="shared" si="73"/>
        <v>0</v>
      </c>
      <c r="Y43" s="120">
        <f t="shared" si="74"/>
        <v>0</v>
      </c>
      <c r="Z43" s="120">
        <f t="shared" si="74"/>
        <v>110479</v>
      </c>
      <c r="AA43" s="120">
        <f t="shared" si="74"/>
        <v>110478.01</v>
      </c>
      <c r="AB43" s="120">
        <f t="shared" si="74"/>
        <v>0</v>
      </c>
      <c r="AC43" s="120">
        <f t="shared" si="74"/>
        <v>0</v>
      </c>
      <c r="AD43" s="120">
        <f t="shared" si="74"/>
        <v>0</v>
      </c>
      <c r="AE43" s="120">
        <f t="shared" si="74"/>
        <v>0</v>
      </c>
      <c r="AF43" s="120">
        <f t="shared" si="74"/>
        <v>0</v>
      </c>
      <c r="AG43" s="120">
        <f t="shared" si="74"/>
        <v>0</v>
      </c>
      <c r="AH43" s="120">
        <f t="shared" si="74"/>
        <v>0</v>
      </c>
      <c r="AI43" s="120">
        <f t="shared" si="75"/>
        <v>0</v>
      </c>
      <c r="AJ43" s="120">
        <f t="shared" si="75"/>
        <v>121410.7</v>
      </c>
      <c r="AK43" s="120">
        <f t="shared" si="75"/>
        <v>121171.58</v>
      </c>
      <c r="AL43" s="120">
        <f t="shared" si="75"/>
        <v>0</v>
      </c>
      <c r="AM43" s="120">
        <f t="shared" si="75"/>
        <v>0</v>
      </c>
      <c r="AN43" s="120">
        <f t="shared" si="75"/>
        <v>0</v>
      </c>
      <c r="AO43" s="120">
        <f t="shared" si="75"/>
        <v>0</v>
      </c>
      <c r="AP43" s="120">
        <f t="shared" si="75"/>
        <v>0</v>
      </c>
      <c r="AQ43" s="120">
        <f t="shared" si="75"/>
        <v>0</v>
      </c>
      <c r="AR43" s="120">
        <f t="shared" si="75"/>
        <v>0</v>
      </c>
      <c r="AS43" s="120">
        <f t="shared" si="76"/>
        <v>0</v>
      </c>
      <c r="AT43" s="120">
        <f t="shared" si="76"/>
        <v>0</v>
      </c>
      <c r="AU43" s="120">
        <f t="shared" si="76"/>
        <v>0</v>
      </c>
      <c r="AV43" s="120">
        <f t="shared" si="76"/>
        <v>0</v>
      </c>
      <c r="AW43" s="120">
        <f t="shared" si="76"/>
        <v>0</v>
      </c>
      <c r="AX43" s="120">
        <f t="shared" si="76"/>
        <v>75938.8</v>
      </c>
      <c r="AY43" s="120">
        <f t="shared" si="76"/>
        <v>75022.27</v>
      </c>
      <c r="AZ43" s="120">
        <f t="shared" si="76"/>
        <v>0</v>
      </c>
      <c r="BA43" s="120">
        <f t="shared" si="76"/>
        <v>0</v>
      </c>
      <c r="BB43" s="120">
        <f t="shared" si="76"/>
        <v>0</v>
      </c>
      <c r="BC43" s="120">
        <f t="shared" si="77"/>
        <v>0</v>
      </c>
      <c r="BD43" s="120">
        <f t="shared" si="77"/>
        <v>0</v>
      </c>
      <c r="BE43" s="120">
        <f t="shared" si="77"/>
        <v>0</v>
      </c>
      <c r="BF43" s="120">
        <f t="shared" si="77"/>
        <v>0</v>
      </c>
      <c r="BG43" s="120">
        <f t="shared" si="77"/>
        <v>0</v>
      </c>
      <c r="BH43" s="120">
        <f t="shared" si="77"/>
        <v>0</v>
      </c>
      <c r="BI43" s="120">
        <f t="shared" si="77"/>
        <v>0</v>
      </c>
      <c r="BJ43" s="120">
        <f t="shared" si="77"/>
        <v>0</v>
      </c>
      <c r="BK43" s="120">
        <f t="shared" si="77"/>
        <v>0</v>
      </c>
      <c r="BL43" s="120">
        <f t="shared" si="77"/>
        <v>0</v>
      </c>
      <c r="BM43" s="120">
        <f t="shared" si="78"/>
        <v>0</v>
      </c>
      <c r="BN43" s="120">
        <f t="shared" si="78"/>
        <v>0</v>
      </c>
      <c r="BO43" s="120">
        <f t="shared" si="78"/>
        <v>0</v>
      </c>
      <c r="BP43" s="120">
        <f t="shared" si="78"/>
        <v>0</v>
      </c>
      <c r="BQ43" s="120">
        <f t="shared" si="78"/>
        <v>0</v>
      </c>
      <c r="BR43" s="120">
        <f t="shared" si="78"/>
        <v>0</v>
      </c>
      <c r="BS43" s="120">
        <f t="shared" si="78"/>
        <v>0</v>
      </c>
      <c r="BT43" s="120">
        <f t="shared" si="78"/>
        <v>0</v>
      </c>
      <c r="BU43" s="120">
        <f t="shared" si="78"/>
        <v>0</v>
      </c>
      <c r="BV43" s="120">
        <f t="shared" si="78"/>
        <v>2595.8000000000002</v>
      </c>
      <c r="BW43" s="120">
        <f>BW44</f>
        <v>2595.58</v>
      </c>
    </row>
    <row r="44" spans="2:75" s="119" customFormat="1" ht="15.6">
      <c r="B44" s="194"/>
      <c r="C44" s="194" t="s">
        <v>559</v>
      </c>
      <c r="D44" s="118" t="s">
        <v>501</v>
      </c>
      <c r="E44" s="120">
        <f t="shared" si="72"/>
        <v>310424.3</v>
      </c>
      <c r="F44" s="120">
        <f t="shared" si="72"/>
        <v>309267.44</v>
      </c>
      <c r="G44" s="120">
        <f t="shared" si="72"/>
        <v>0</v>
      </c>
      <c r="H44" s="120">
        <f t="shared" si="72"/>
        <v>0</v>
      </c>
      <c r="I44" s="120">
        <f t="shared" si="72"/>
        <v>0</v>
      </c>
      <c r="J44" s="120">
        <f t="shared" si="72"/>
        <v>0</v>
      </c>
      <c r="K44" s="120">
        <f t="shared" si="72"/>
        <v>0</v>
      </c>
      <c r="L44" s="120">
        <f t="shared" si="72"/>
        <v>0</v>
      </c>
      <c r="M44" s="120">
        <f t="shared" si="72"/>
        <v>0</v>
      </c>
      <c r="N44" s="120">
        <f t="shared" si="72"/>
        <v>0</v>
      </c>
      <c r="O44" s="120">
        <f t="shared" si="73"/>
        <v>0</v>
      </c>
      <c r="P44" s="120">
        <f t="shared" si="73"/>
        <v>0</v>
      </c>
      <c r="Q44" s="120">
        <f t="shared" si="73"/>
        <v>0</v>
      </c>
      <c r="R44" s="120">
        <f t="shared" si="73"/>
        <v>0</v>
      </c>
      <c r="S44" s="120">
        <f t="shared" si="73"/>
        <v>0</v>
      </c>
      <c r="T44" s="120">
        <f t="shared" si="73"/>
        <v>0</v>
      </c>
      <c r="U44" s="120">
        <f t="shared" si="73"/>
        <v>0</v>
      </c>
      <c r="V44" s="120">
        <f t="shared" si="73"/>
        <v>0</v>
      </c>
      <c r="W44" s="120">
        <f t="shared" si="73"/>
        <v>0</v>
      </c>
      <c r="X44" s="120">
        <f t="shared" si="73"/>
        <v>0</v>
      </c>
      <c r="Y44" s="120">
        <f t="shared" si="74"/>
        <v>0</v>
      </c>
      <c r="Z44" s="120">
        <f t="shared" si="74"/>
        <v>110479</v>
      </c>
      <c r="AA44" s="120">
        <f t="shared" si="74"/>
        <v>110478.01</v>
      </c>
      <c r="AB44" s="120">
        <f t="shared" si="74"/>
        <v>0</v>
      </c>
      <c r="AC44" s="120">
        <f t="shared" si="74"/>
        <v>0</v>
      </c>
      <c r="AD44" s="120">
        <f t="shared" si="74"/>
        <v>0</v>
      </c>
      <c r="AE44" s="120">
        <f t="shared" si="74"/>
        <v>0</v>
      </c>
      <c r="AF44" s="120">
        <f t="shared" si="74"/>
        <v>0</v>
      </c>
      <c r="AG44" s="120">
        <f t="shared" si="74"/>
        <v>0</v>
      </c>
      <c r="AH44" s="120">
        <f t="shared" si="74"/>
        <v>0</v>
      </c>
      <c r="AI44" s="120">
        <f t="shared" si="75"/>
        <v>0</v>
      </c>
      <c r="AJ44" s="120">
        <f t="shared" si="75"/>
        <v>121410.7</v>
      </c>
      <c r="AK44" s="120">
        <f t="shared" si="75"/>
        <v>121171.58</v>
      </c>
      <c r="AL44" s="120">
        <f t="shared" si="75"/>
        <v>0</v>
      </c>
      <c r="AM44" s="120">
        <f t="shared" si="75"/>
        <v>0</v>
      </c>
      <c r="AN44" s="120">
        <f t="shared" si="75"/>
        <v>0</v>
      </c>
      <c r="AO44" s="120">
        <f t="shared" si="75"/>
        <v>0</v>
      </c>
      <c r="AP44" s="120">
        <f t="shared" si="75"/>
        <v>0</v>
      </c>
      <c r="AQ44" s="120">
        <f t="shared" si="75"/>
        <v>0</v>
      </c>
      <c r="AR44" s="120">
        <f t="shared" si="75"/>
        <v>0</v>
      </c>
      <c r="AS44" s="120">
        <f t="shared" si="76"/>
        <v>0</v>
      </c>
      <c r="AT44" s="120">
        <f t="shared" si="76"/>
        <v>0</v>
      </c>
      <c r="AU44" s="120">
        <f t="shared" si="76"/>
        <v>0</v>
      </c>
      <c r="AV44" s="120">
        <f t="shared" si="76"/>
        <v>0</v>
      </c>
      <c r="AW44" s="120">
        <f t="shared" si="76"/>
        <v>0</v>
      </c>
      <c r="AX44" s="120">
        <f t="shared" si="76"/>
        <v>75938.8</v>
      </c>
      <c r="AY44" s="120">
        <f t="shared" si="76"/>
        <v>75022.27</v>
      </c>
      <c r="AZ44" s="120">
        <f t="shared" si="76"/>
        <v>0</v>
      </c>
      <c r="BA44" s="120">
        <f t="shared" si="76"/>
        <v>0</v>
      </c>
      <c r="BB44" s="120">
        <f t="shared" si="76"/>
        <v>0</v>
      </c>
      <c r="BC44" s="120">
        <f t="shared" si="77"/>
        <v>0</v>
      </c>
      <c r="BD44" s="120">
        <f t="shared" si="77"/>
        <v>0</v>
      </c>
      <c r="BE44" s="120">
        <f t="shared" si="77"/>
        <v>0</v>
      </c>
      <c r="BF44" s="120">
        <f t="shared" si="77"/>
        <v>0</v>
      </c>
      <c r="BG44" s="120">
        <f t="shared" si="77"/>
        <v>0</v>
      </c>
      <c r="BH44" s="120">
        <f t="shared" si="77"/>
        <v>0</v>
      </c>
      <c r="BI44" s="120">
        <f t="shared" si="77"/>
        <v>0</v>
      </c>
      <c r="BJ44" s="120">
        <f t="shared" si="77"/>
        <v>0</v>
      </c>
      <c r="BK44" s="120">
        <f t="shared" si="77"/>
        <v>0</v>
      </c>
      <c r="BL44" s="120">
        <f t="shared" si="77"/>
        <v>0</v>
      </c>
      <c r="BM44" s="120">
        <f t="shared" si="78"/>
        <v>0</v>
      </c>
      <c r="BN44" s="120">
        <f t="shared" si="78"/>
        <v>0</v>
      </c>
      <c r="BO44" s="120">
        <f t="shared" si="78"/>
        <v>0</v>
      </c>
      <c r="BP44" s="120">
        <f t="shared" si="78"/>
        <v>0</v>
      </c>
      <c r="BQ44" s="120">
        <f t="shared" si="78"/>
        <v>0</v>
      </c>
      <c r="BR44" s="120">
        <f t="shared" si="78"/>
        <v>0</v>
      </c>
      <c r="BS44" s="120">
        <f t="shared" si="78"/>
        <v>0</v>
      </c>
      <c r="BT44" s="120">
        <f t="shared" si="78"/>
        <v>0</v>
      </c>
      <c r="BU44" s="120">
        <f t="shared" si="78"/>
        <v>0</v>
      </c>
      <c r="BV44" s="120">
        <f t="shared" si="78"/>
        <v>2595.8000000000002</v>
      </c>
      <c r="BW44" s="120">
        <f>BW45</f>
        <v>2595.58</v>
      </c>
    </row>
    <row r="45" spans="2:75" s="119" customFormat="1" ht="31.2">
      <c r="B45" s="194"/>
      <c r="C45" s="194"/>
      <c r="D45" s="118" t="s">
        <v>505</v>
      </c>
      <c r="E45" s="120">
        <f>Z45+AJ45+AX45+BV45</f>
        <v>310424.3</v>
      </c>
      <c r="F45" s="120">
        <f>AA45+AK45+AY45+BW45</f>
        <v>309267.44</v>
      </c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>
        <v>110479</v>
      </c>
      <c r="AA45" s="121">
        <v>110478.01</v>
      </c>
      <c r="AB45" s="121"/>
      <c r="AC45" s="121"/>
      <c r="AD45" s="121"/>
      <c r="AE45" s="121"/>
      <c r="AF45" s="121"/>
      <c r="AG45" s="121"/>
      <c r="AH45" s="121"/>
      <c r="AI45" s="121"/>
      <c r="AJ45" s="121">
        <v>121410.7</v>
      </c>
      <c r="AK45" s="121">
        <v>121171.58</v>
      </c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>
        <v>75938.8</v>
      </c>
      <c r="AY45" s="121">
        <v>75022.27</v>
      </c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>
        <v>2595.8000000000002</v>
      </c>
      <c r="BW45" s="121">
        <v>2595.58</v>
      </c>
    </row>
    <row r="46" spans="2:75" s="119" customFormat="1" ht="15.6">
      <c r="B46" s="194" t="s">
        <v>257</v>
      </c>
      <c r="C46" s="194" t="s">
        <v>107</v>
      </c>
      <c r="D46" s="118" t="s">
        <v>501</v>
      </c>
      <c r="E46" s="120">
        <f t="shared" ref="E46:AJ46" si="79">E47+E48</f>
        <v>203645.90000000002</v>
      </c>
      <c r="F46" s="120">
        <f t="shared" si="79"/>
        <v>203072.97041000001</v>
      </c>
      <c r="G46" s="120">
        <f t="shared" si="79"/>
        <v>0.38222</v>
      </c>
      <c r="H46" s="120">
        <f t="shared" si="79"/>
        <v>3972.2824600000004</v>
      </c>
      <c r="I46" s="120">
        <f t="shared" si="79"/>
        <v>3972.2824600000004</v>
      </c>
      <c r="J46" s="120">
        <f t="shared" si="79"/>
        <v>10000</v>
      </c>
      <c r="K46" s="120">
        <f t="shared" si="79"/>
        <v>10000</v>
      </c>
      <c r="L46" s="120">
        <f t="shared" si="79"/>
        <v>1800.6812399999999</v>
      </c>
      <c r="M46" s="120">
        <f t="shared" si="79"/>
        <v>1800.6812399999999</v>
      </c>
      <c r="N46" s="120">
        <f t="shared" si="79"/>
        <v>9532.8270899999989</v>
      </c>
      <c r="O46" s="120">
        <f t="shared" si="79"/>
        <v>9532.8270899999989</v>
      </c>
      <c r="P46" s="120">
        <f t="shared" si="79"/>
        <v>15396.369119999999</v>
      </c>
      <c r="Q46" s="120">
        <f t="shared" si="79"/>
        <v>15396.312159999999</v>
      </c>
      <c r="R46" s="120">
        <f t="shared" si="79"/>
        <v>1925.0722900000001</v>
      </c>
      <c r="S46" s="120">
        <f t="shared" si="79"/>
        <v>1925.0722900000001</v>
      </c>
      <c r="T46" s="120">
        <f t="shared" si="79"/>
        <v>6246.0440600000002</v>
      </c>
      <c r="U46" s="120">
        <f t="shared" si="79"/>
        <v>6246.0440600000002</v>
      </c>
      <c r="V46" s="120">
        <f t="shared" si="79"/>
        <v>3968.5935899999999</v>
      </c>
      <c r="W46" s="120">
        <f t="shared" si="79"/>
        <v>3968.5935899999999</v>
      </c>
      <c r="X46" s="120">
        <f t="shared" si="79"/>
        <v>14088.287259999999</v>
      </c>
      <c r="Y46" s="120">
        <f t="shared" si="79"/>
        <v>14088.287259999999</v>
      </c>
      <c r="Z46" s="120">
        <f t="shared" si="79"/>
        <v>6452.8014300000004</v>
      </c>
      <c r="AA46" s="120">
        <f t="shared" si="79"/>
        <v>6452.8014300000004</v>
      </c>
      <c r="AB46" s="120">
        <f t="shared" si="79"/>
        <v>13117.834429999999</v>
      </c>
      <c r="AC46" s="120">
        <f t="shared" si="79"/>
        <v>13117.834429999999</v>
      </c>
      <c r="AD46" s="120">
        <f t="shared" si="79"/>
        <v>3453.43824</v>
      </c>
      <c r="AE46" s="120">
        <f t="shared" si="79"/>
        <v>3453.43824</v>
      </c>
      <c r="AF46" s="120">
        <f t="shared" si="79"/>
        <v>4981.7602299999999</v>
      </c>
      <c r="AG46" s="120">
        <f t="shared" si="79"/>
        <v>4981.7602299999999</v>
      </c>
      <c r="AH46" s="120">
        <f t="shared" si="79"/>
        <v>6082.6691200000005</v>
      </c>
      <c r="AI46" s="120">
        <f t="shared" si="79"/>
        <v>6082.6691200000005</v>
      </c>
      <c r="AJ46" s="120">
        <f t="shared" si="79"/>
        <v>14822.5</v>
      </c>
      <c r="AK46" s="120">
        <f t="shared" ref="AK46:BP46" si="80">AK47+AK48</f>
        <v>14822.5</v>
      </c>
      <c r="AL46" s="120">
        <f t="shared" si="80"/>
        <v>95.169119999999992</v>
      </c>
      <c r="AM46" s="120">
        <f t="shared" si="80"/>
        <v>95.169119999999992</v>
      </c>
      <c r="AN46" s="120">
        <f t="shared" si="80"/>
        <v>10095.169119999999</v>
      </c>
      <c r="AO46" s="120">
        <f t="shared" si="80"/>
        <v>10045.169119999999</v>
      </c>
      <c r="AP46" s="120">
        <f t="shared" si="80"/>
        <v>95.169119999999992</v>
      </c>
      <c r="AQ46" s="120">
        <f t="shared" si="80"/>
        <v>95.169119999999992</v>
      </c>
      <c r="AR46" s="120">
        <f t="shared" si="80"/>
        <v>5682.8452399999996</v>
      </c>
      <c r="AS46" s="120">
        <f t="shared" si="80"/>
        <v>5682.8452399999996</v>
      </c>
      <c r="AT46" s="120">
        <f t="shared" si="80"/>
        <v>803.03436999999985</v>
      </c>
      <c r="AU46" s="120">
        <f t="shared" si="80"/>
        <v>803.03436999999985</v>
      </c>
      <c r="AV46" s="120">
        <f t="shared" si="80"/>
        <v>13250.20571</v>
      </c>
      <c r="AW46" s="120">
        <f t="shared" si="80"/>
        <v>13250.20571</v>
      </c>
      <c r="AX46" s="120">
        <f t="shared" si="80"/>
        <v>1985.8751099999999</v>
      </c>
      <c r="AY46" s="120">
        <f t="shared" si="80"/>
        <v>1985.8751099999999</v>
      </c>
      <c r="AZ46" s="120">
        <f t="shared" si="80"/>
        <v>14971.769119999999</v>
      </c>
      <c r="BA46" s="120">
        <f t="shared" si="80"/>
        <v>14971.769119999999</v>
      </c>
      <c r="BB46" s="120">
        <f t="shared" si="80"/>
        <v>4498.0307899999998</v>
      </c>
      <c r="BC46" s="120">
        <f t="shared" si="80"/>
        <v>3975.5403799999995</v>
      </c>
      <c r="BD46" s="120">
        <f t="shared" si="80"/>
        <v>3500</v>
      </c>
      <c r="BE46" s="120">
        <f t="shared" si="80"/>
        <v>3500</v>
      </c>
      <c r="BF46" s="120">
        <f t="shared" si="80"/>
        <v>95.169119999999992</v>
      </c>
      <c r="BG46" s="120">
        <f t="shared" si="80"/>
        <v>95.169119999999992</v>
      </c>
      <c r="BH46" s="120">
        <f t="shared" si="80"/>
        <v>2682.4879000000005</v>
      </c>
      <c r="BI46" s="120">
        <f t="shared" si="80"/>
        <v>2682.4879000000005</v>
      </c>
      <c r="BJ46" s="120">
        <f t="shared" si="80"/>
        <v>2683.6251400000006</v>
      </c>
      <c r="BK46" s="120">
        <f t="shared" si="80"/>
        <v>2683.6251400000006</v>
      </c>
      <c r="BL46" s="120">
        <f t="shared" si="80"/>
        <v>18485.269119999997</v>
      </c>
      <c r="BM46" s="120">
        <f t="shared" si="80"/>
        <v>18485.269119999997</v>
      </c>
      <c r="BN46" s="120">
        <f t="shared" si="80"/>
        <v>95.169119999999992</v>
      </c>
      <c r="BO46" s="120">
        <f t="shared" si="80"/>
        <v>95.169119999999992</v>
      </c>
      <c r="BP46" s="120">
        <f t="shared" si="80"/>
        <v>0</v>
      </c>
      <c r="BQ46" s="120">
        <f t="shared" ref="BQ46:BW46" si="81">BQ47+BQ48</f>
        <v>0</v>
      </c>
      <c r="BR46" s="120">
        <f t="shared" si="81"/>
        <v>0</v>
      </c>
      <c r="BS46" s="120">
        <f t="shared" si="81"/>
        <v>0</v>
      </c>
      <c r="BT46" s="120">
        <f t="shared" si="81"/>
        <v>0</v>
      </c>
      <c r="BU46" s="120">
        <f t="shared" si="81"/>
        <v>0</v>
      </c>
      <c r="BV46" s="120">
        <f t="shared" si="81"/>
        <v>95.169119999999992</v>
      </c>
      <c r="BW46" s="120">
        <f t="shared" si="81"/>
        <v>95.169119999999992</v>
      </c>
    </row>
    <row r="47" spans="2:75" s="119" customFormat="1" ht="31.2">
      <c r="B47" s="194"/>
      <c r="C47" s="194"/>
      <c r="D47" s="118" t="s">
        <v>504</v>
      </c>
      <c r="E47" s="120">
        <f t="shared" ref="E47:AJ47" si="82">E56</f>
        <v>30139.453229999999</v>
      </c>
      <c r="F47" s="120">
        <f t="shared" si="82"/>
        <v>30139.45321</v>
      </c>
      <c r="G47" s="120">
        <f t="shared" si="82"/>
        <v>0</v>
      </c>
      <c r="H47" s="120">
        <f t="shared" si="82"/>
        <v>1692.41832</v>
      </c>
      <c r="I47" s="120">
        <f t="shared" si="82"/>
        <v>1692.41832</v>
      </c>
      <c r="J47" s="120">
        <f t="shared" si="82"/>
        <v>0</v>
      </c>
      <c r="K47" s="120">
        <f t="shared" si="82"/>
        <v>0</v>
      </c>
      <c r="L47" s="120">
        <f t="shared" si="82"/>
        <v>1530.5773799999999</v>
      </c>
      <c r="M47" s="120">
        <f t="shared" si="82"/>
        <v>1530.5773799999999</v>
      </c>
      <c r="N47" s="120">
        <f t="shared" si="82"/>
        <v>2379.51037</v>
      </c>
      <c r="O47" s="120">
        <f t="shared" si="82"/>
        <v>2379.51037</v>
      </c>
      <c r="P47" s="120">
        <f t="shared" si="82"/>
        <v>80.893749999999997</v>
      </c>
      <c r="Q47" s="120">
        <f t="shared" si="82"/>
        <v>80.893749999999997</v>
      </c>
      <c r="R47" s="120">
        <f t="shared" si="82"/>
        <v>1636.3096499999999</v>
      </c>
      <c r="S47" s="120">
        <f t="shared" si="82"/>
        <v>1636.3096499999999</v>
      </c>
      <c r="T47" s="120">
        <f t="shared" si="82"/>
        <v>2079.1351399999999</v>
      </c>
      <c r="U47" s="120">
        <f t="shared" si="82"/>
        <v>2079.1351300000001</v>
      </c>
      <c r="V47" s="120">
        <f t="shared" si="82"/>
        <v>3373.3008399999999</v>
      </c>
      <c r="W47" s="120">
        <f t="shared" si="82"/>
        <v>3373.3008399999999</v>
      </c>
      <c r="X47" s="120">
        <f t="shared" si="82"/>
        <v>1775.0422099999998</v>
      </c>
      <c r="Y47" s="120">
        <f t="shared" si="82"/>
        <v>1775.0422099999998</v>
      </c>
      <c r="Z47" s="120">
        <f t="shared" si="82"/>
        <v>1979.47911</v>
      </c>
      <c r="AA47" s="120">
        <f t="shared" si="82"/>
        <v>1979.47911</v>
      </c>
      <c r="AB47" s="120">
        <f t="shared" si="82"/>
        <v>950.15835000000004</v>
      </c>
      <c r="AC47" s="120">
        <f t="shared" si="82"/>
        <v>950.15835000000004</v>
      </c>
      <c r="AD47" s="120">
        <f t="shared" si="82"/>
        <v>161.78749999999999</v>
      </c>
      <c r="AE47" s="120">
        <f t="shared" si="82"/>
        <v>161.78749999999999</v>
      </c>
      <c r="AF47" s="120">
        <f t="shared" si="82"/>
        <v>1259.1548299999999</v>
      </c>
      <c r="AG47" s="120">
        <f t="shared" si="82"/>
        <v>1259.1548299999999</v>
      </c>
      <c r="AH47" s="120">
        <f t="shared" si="82"/>
        <v>80.893749999999997</v>
      </c>
      <c r="AI47" s="120">
        <f t="shared" si="82"/>
        <v>80.893749999999997</v>
      </c>
      <c r="AJ47" s="120">
        <f t="shared" si="82"/>
        <v>0</v>
      </c>
      <c r="AK47" s="120">
        <f t="shared" ref="AK47:BP47" si="83">AK56</f>
        <v>0</v>
      </c>
      <c r="AL47" s="120">
        <f t="shared" si="83"/>
        <v>80.893749999999997</v>
      </c>
      <c r="AM47" s="120">
        <f t="shared" si="83"/>
        <v>80.893749999999997</v>
      </c>
      <c r="AN47" s="120">
        <f t="shared" si="83"/>
        <v>80.893749999999997</v>
      </c>
      <c r="AO47" s="120">
        <f t="shared" si="83"/>
        <v>80.893749999999997</v>
      </c>
      <c r="AP47" s="120">
        <f t="shared" si="83"/>
        <v>80.893749999999997</v>
      </c>
      <c r="AQ47" s="120">
        <f t="shared" si="83"/>
        <v>80.893749999999997</v>
      </c>
      <c r="AR47" s="120">
        <f t="shared" si="83"/>
        <v>1759.3665100000001</v>
      </c>
      <c r="AS47" s="120">
        <f t="shared" si="83"/>
        <v>1759.3665100000001</v>
      </c>
      <c r="AT47" s="120">
        <f t="shared" si="83"/>
        <v>682.57851999999991</v>
      </c>
      <c r="AU47" s="120">
        <f t="shared" si="83"/>
        <v>682.57851999999991</v>
      </c>
      <c r="AV47" s="120">
        <f t="shared" si="83"/>
        <v>1087.0686900000001</v>
      </c>
      <c r="AW47" s="120">
        <f t="shared" si="83"/>
        <v>1087.0686900000001</v>
      </c>
      <c r="AX47" s="120">
        <f t="shared" si="83"/>
        <v>1687.99199</v>
      </c>
      <c r="AY47" s="120">
        <f t="shared" si="83"/>
        <v>1687.99198</v>
      </c>
      <c r="AZ47" s="120">
        <f t="shared" si="83"/>
        <v>80.893749999999997</v>
      </c>
      <c r="BA47" s="120">
        <f t="shared" si="83"/>
        <v>80.893749999999997</v>
      </c>
      <c r="BB47" s="120">
        <f t="shared" si="83"/>
        <v>735.44532000000004</v>
      </c>
      <c r="BC47" s="120">
        <f t="shared" si="83"/>
        <v>735.44532000000004</v>
      </c>
      <c r="BD47" s="120">
        <f t="shared" si="83"/>
        <v>0</v>
      </c>
      <c r="BE47" s="120">
        <f t="shared" si="83"/>
        <v>0</v>
      </c>
      <c r="BF47" s="120">
        <f t="shared" si="83"/>
        <v>80.893749999999997</v>
      </c>
      <c r="BG47" s="120">
        <f t="shared" si="83"/>
        <v>80.893749999999997</v>
      </c>
      <c r="BH47" s="120">
        <f t="shared" si="83"/>
        <v>2280.1121700000003</v>
      </c>
      <c r="BI47" s="120">
        <f t="shared" si="83"/>
        <v>2280.1121700000003</v>
      </c>
      <c r="BJ47" s="120">
        <f t="shared" si="83"/>
        <v>2281.0788300000004</v>
      </c>
      <c r="BK47" s="120">
        <f t="shared" si="83"/>
        <v>2281.0788300000004</v>
      </c>
      <c r="BL47" s="120">
        <f t="shared" si="83"/>
        <v>80.893749999999997</v>
      </c>
      <c r="BM47" s="120">
        <f t="shared" si="83"/>
        <v>80.893749999999997</v>
      </c>
      <c r="BN47" s="120">
        <f t="shared" si="83"/>
        <v>80.893749999999997</v>
      </c>
      <c r="BO47" s="120">
        <f t="shared" si="83"/>
        <v>80.893749999999997</v>
      </c>
      <c r="BP47" s="120">
        <f t="shared" si="83"/>
        <v>0</v>
      </c>
      <c r="BQ47" s="120">
        <f t="shared" ref="BQ47:BW47" si="84">BQ56</f>
        <v>0</v>
      </c>
      <c r="BR47" s="120">
        <f t="shared" si="84"/>
        <v>0</v>
      </c>
      <c r="BS47" s="120">
        <f t="shared" si="84"/>
        <v>0</v>
      </c>
      <c r="BT47" s="120">
        <f t="shared" si="84"/>
        <v>0</v>
      </c>
      <c r="BU47" s="120">
        <f t="shared" si="84"/>
        <v>0</v>
      </c>
      <c r="BV47" s="120">
        <f t="shared" si="84"/>
        <v>80.893749999999997</v>
      </c>
      <c r="BW47" s="120">
        <f t="shared" si="84"/>
        <v>80.893749999999997</v>
      </c>
    </row>
    <row r="48" spans="2:75" s="119" customFormat="1" ht="31.2">
      <c r="B48" s="194"/>
      <c r="C48" s="194"/>
      <c r="D48" s="118" t="s">
        <v>505</v>
      </c>
      <c r="E48" s="120">
        <f t="shared" ref="E48:AJ48" si="85">E50+E57</f>
        <v>173506.44677000001</v>
      </c>
      <c r="F48" s="120">
        <f t="shared" si="85"/>
        <v>172933.5172</v>
      </c>
      <c r="G48" s="120">
        <f t="shared" si="85"/>
        <v>0.38222</v>
      </c>
      <c r="H48" s="120">
        <f t="shared" si="85"/>
        <v>2279.8641400000001</v>
      </c>
      <c r="I48" s="120">
        <f t="shared" si="85"/>
        <v>2279.8641400000001</v>
      </c>
      <c r="J48" s="120">
        <f t="shared" si="85"/>
        <v>10000</v>
      </c>
      <c r="K48" s="120">
        <f t="shared" si="85"/>
        <v>10000</v>
      </c>
      <c r="L48" s="120">
        <f t="shared" si="85"/>
        <v>270.10386</v>
      </c>
      <c r="M48" s="120">
        <f t="shared" si="85"/>
        <v>270.10386</v>
      </c>
      <c r="N48" s="120">
        <f t="shared" si="85"/>
        <v>7153.3167199999998</v>
      </c>
      <c r="O48" s="120">
        <f t="shared" si="85"/>
        <v>7153.3167199999998</v>
      </c>
      <c r="P48" s="120">
        <f t="shared" si="85"/>
        <v>15315.47537</v>
      </c>
      <c r="Q48" s="120">
        <f t="shared" si="85"/>
        <v>15315.41841</v>
      </c>
      <c r="R48" s="120">
        <f t="shared" si="85"/>
        <v>288.76264000000003</v>
      </c>
      <c r="S48" s="120">
        <f t="shared" si="85"/>
        <v>288.76264000000003</v>
      </c>
      <c r="T48" s="120">
        <f t="shared" si="85"/>
        <v>4166.9089199999999</v>
      </c>
      <c r="U48" s="120">
        <f t="shared" si="85"/>
        <v>4166.9089299999996</v>
      </c>
      <c r="V48" s="120">
        <f t="shared" si="85"/>
        <v>595.29275000000007</v>
      </c>
      <c r="W48" s="120">
        <f t="shared" si="85"/>
        <v>595.29275000000007</v>
      </c>
      <c r="X48" s="120">
        <f t="shared" si="85"/>
        <v>12313.24505</v>
      </c>
      <c r="Y48" s="120">
        <f t="shared" si="85"/>
        <v>12313.24505</v>
      </c>
      <c r="Z48" s="120">
        <f t="shared" si="85"/>
        <v>4473.3223200000002</v>
      </c>
      <c r="AA48" s="120">
        <f t="shared" si="85"/>
        <v>4473.3223200000002</v>
      </c>
      <c r="AB48" s="120">
        <f t="shared" si="85"/>
        <v>12167.676079999999</v>
      </c>
      <c r="AC48" s="120">
        <f t="shared" si="85"/>
        <v>12167.676079999999</v>
      </c>
      <c r="AD48" s="120">
        <f t="shared" si="85"/>
        <v>3291.65074</v>
      </c>
      <c r="AE48" s="120">
        <f t="shared" si="85"/>
        <v>3291.65074</v>
      </c>
      <c r="AF48" s="120">
        <f t="shared" si="85"/>
        <v>3722.6053999999999</v>
      </c>
      <c r="AG48" s="120">
        <f t="shared" si="85"/>
        <v>3722.6053999999999</v>
      </c>
      <c r="AH48" s="120">
        <f t="shared" si="85"/>
        <v>6001.7753700000003</v>
      </c>
      <c r="AI48" s="120">
        <f t="shared" si="85"/>
        <v>6001.7753700000003</v>
      </c>
      <c r="AJ48" s="120">
        <f t="shared" si="85"/>
        <v>14822.5</v>
      </c>
      <c r="AK48" s="120">
        <f t="shared" ref="AK48:BP48" si="86">AK50+AK57</f>
        <v>14822.5</v>
      </c>
      <c r="AL48" s="120">
        <f t="shared" si="86"/>
        <v>14.275370000000001</v>
      </c>
      <c r="AM48" s="120">
        <f t="shared" si="86"/>
        <v>14.275370000000001</v>
      </c>
      <c r="AN48" s="120">
        <f t="shared" si="86"/>
        <v>10014.275369999999</v>
      </c>
      <c r="AO48" s="120">
        <f t="shared" si="86"/>
        <v>9964.2753699999994</v>
      </c>
      <c r="AP48" s="120">
        <f t="shared" si="86"/>
        <v>14.275370000000001</v>
      </c>
      <c r="AQ48" s="120">
        <f t="shared" si="86"/>
        <v>14.275370000000001</v>
      </c>
      <c r="AR48" s="120">
        <f t="shared" si="86"/>
        <v>3923.4787299999998</v>
      </c>
      <c r="AS48" s="120">
        <f t="shared" si="86"/>
        <v>3923.4787299999998</v>
      </c>
      <c r="AT48" s="120">
        <f t="shared" si="86"/>
        <v>120.45585</v>
      </c>
      <c r="AU48" s="120">
        <f t="shared" si="86"/>
        <v>120.45585</v>
      </c>
      <c r="AV48" s="120">
        <f t="shared" si="86"/>
        <v>12163.13702</v>
      </c>
      <c r="AW48" s="120">
        <f t="shared" si="86"/>
        <v>12163.13702</v>
      </c>
      <c r="AX48" s="120">
        <f t="shared" si="86"/>
        <v>297.88312000000002</v>
      </c>
      <c r="AY48" s="120">
        <f t="shared" si="86"/>
        <v>297.88312999999999</v>
      </c>
      <c r="AZ48" s="120">
        <f t="shared" si="86"/>
        <v>14890.87537</v>
      </c>
      <c r="BA48" s="120">
        <f t="shared" si="86"/>
        <v>14890.87537</v>
      </c>
      <c r="BB48" s="120">
        <f t="shared" si="86"/>
        <v>3762.58547</v>
      </c>
      <c r="BC48" s="120">
        <f t="shared" si="86"/>
        <v>3240.0950599999996</v>
      </c>
      <c r="BD48" s="120">
        <f t="shared" si="86"/>
        <v>3500</v>
      </c>
      <c r="BE48" s="120">
        <f t="shared" si="86"/>
        <v>3500</v>
      </c>
      <c r="BF48" s="120">
        <f t="shared" si="86"/>
        <v>14.275370000000001</v>
      </c>
      <c r="BG48" s="120">
        <f t="shared" si="86"/>
        <v>14.275370000000001</v>
      </c>
      <c r="BH48" s="120">
        <f t="shared" si="86"/>
        <v>402.37573000000003</v>
      </c>
      <c r="BI48" s="120">
        <f t="shared" si="86"/>
        <v>402.37573000000003</v>
      </c>
      <c r="BJ48" s="120">
        <f t="shared" si="86"/>
        <v>402.54631000000001</v>
      </c>
      <c r="BK48" s="120">
        <f t="shared" si="86"/>
        <v>402.54631000000001</v>
      </c>
      <c r="BL48" s="120">
        <f t="shared" si="86"/>
        <v>18404.375369999998</v>
      </c>
      <c r="BM48" s="120">
        <f t="shared" si="86"/>
        <v>18404.375369999998</v>
      </c>
      <c r="BN48" s="120">
        <f t="shared" si="86"/>
        <v>14.275370000000001</v>
      </c>
      <c r="BO48" s="120">
        <f t="shared" si="86"/>
        <v>14.275370000000001</v>
      </c>
      <c r="BP48" s="120">
        <f t="shared" si="86"/>
        <v>0</v>
      </c>
      <c r="BQ48" s="120">
        <f t="shared" ref="BQ48:BW48" si="87">BQ50+BQ57</f>
        <v>0</v>
      </c>
      <c r="BR48" s="120">
        <f t="shared" si="87"/>
        <v>0</v>
      </c>
      <c r="BS48" s="120">
        <f t="shared" si="87"/>
        <v>0</v>
      </c>
      <c r="BT48" s="120">
        <f t="shared" si="87"/>
        <v>0</v>
      </c>
      <c r="BU48" s="120">
        <f t="shared" si="87"/>
        <v>0</v>
      </c>
      <c r="BV48" s="120">
        <f t="shared" si="87"/>
        <v>14.275370000000001</v>
      </c>
      <c r="BW48" s="120">
        <f t="shared" si="87"/>
        <v>14.275370000000001</v>
      </c>
    </row>
    <row r="49" spans="2:75" s="119" customFormat="1" ht="15.6">
      <c r="B49" s="194" t="s">
        <v>589</v>
      </c>
      <c r="C49" s="194" t="s">
        <v>259</v>
      </c>
      <c r="D49" s="118" t="s">
        <v>501</v>
      </c>
      <c r="E49" s="120">
        <f t="shared" ref="E49:AJ49" si="88">E50</f>
        <v>159497.1</v>
      </c>
      <c r="F49" s="120">
        <f t="shared" si="88"/>
        <v>158924.55262999999</v>
      </c>
      <c r="G49" s="120">
        <f t="shared" si="88"/>
        <v>0</v>
      </c>
      <c r="H49" s="120">
        <f t="shared" si="88"/>
        <v>1981.2</v>
      </c>
      <c r="I49" s="120">
        <f t="shared" si="88"/>
        <v>1981.2</v>
      </c>
      <c r="J49" s="120">
        <f t="shared" si="88"/>
        <v>10000</v>
      </c>
      <c r="K49" s="120">
        <f t="shared" si="88"/>
        <v>10000</v>
      </c>
      <c r="L49" s="120">
        <f t="shared" si="88"/>
        <v>0</v>
      </c>
      <c r="M49" s="120">
        <f t="shared" si="88"/>
        <v>0</v>
      </c>
      <c r="N49" s="120">
        <f t="shared" si="88"/>
        <v>6733.4</v>
      </c>
      <c r="O49" s="120">
        <f t="shared" si="88"/>
        <v>6733.4</v>
      </c>
      <c r="P49" s="120">
        <f t="shared" si="88"/>
        <v>15301.2</v>
      </c>
      <c r="Q49" s="120">
        <f t="shared" si="88"/>
        <v>15301.143040000001</v>
      </c>
      <c r="R49" s="120">
        <f t="shared" si="88"/>
        <v>0</v>
      </c>
      <c r="S49" s="120">
        <f t="shared" si="88"/>
        <v>0</v>
      </c>
      <c r="T49" s="120">
        <f t="shared" si="88"/>
        <v>3800</v>
      </c>
      <c r="U49" s="120">
        <f t="shared" si="88"/>
        <v>3800</v>
      </c>
      <c r="V49" s="120">
        <f t="shared" si="88"/>
        <v>0</v>
      </c>
      <c r="W49" s="120">
        <f t="shared" si="88"/>
        <v>0</v>
      </c>
      <c r="X49" s="120">
        <f t="shared" si="88"/>
        <v>12000</v>
      </c>
      <c r="Y49" s="120">
        <f t="shared" si="88"/>
        <v>12000</v>
      </c>
      <c r="Z49" s="120">
        <f t="shared" si="88"/>
        <v>4124</v>
      </c>
      <c r="AA49" s="120">
        <f t="shared" si="88"/>
        <v>4124</v>
      </c>
      <c r="AB49" s="120">
        <f t="shared" si="88"/>
        <v>12000</v>
      </c>
      <c r="AC49" s="120">
        <f t="shared" si="88"/>
        <v>12000</v>
      </c>
      <c r="AD49" s="120">
        <f t="shared" si="88"/>
        <v>3263.1</v>
      </c>
      <c r="AE49" s="120">
        <f t="shared" si="88"/>
        <v>3263.1</v>
      </c>
      <c r="AF49" s="120">
        <f t="shared" si="88"/>
        <v>3500.4</v>
      </c>
      <c r="AG49" s="120">
        <f t="shared" si="88"/>
        <v>3500.4</v>
      </c>
      <c r="AH49" s="120">
        <f t="shared" si="88"/>
        <v>5987.5</v>
      </c>
      <c r="AI49" s="120">
        <f t="shared" si="88"/>
        <v>5987.5</v>
      </c>
      <c r="AJ49" s="120">
        <f t="shared" si="88"/>
        <v>14822.5</v>
      </c>
      <c r="AK49" s="120">
        <f t="shared" ref="AK49:BP49" si="89">AK50</f>
        <v>14822.5</v>
      </c>
      <c r="AL49" s="120">
        <f t="shared" si="89"/>
        <v>0</v>
      </c>
      <c r="AM49" s="120">
        <f t="shared" si="89"/>
        <v>0</v>
      </c>
      <c r="AN49" s="120">
        <f t="shared" si="89"/>
        <v>10000</v>
      </c>
      <c r="AO49" s="120">
        <f t="shared" si="89"/>
        <v>9950</v>
      </c>
      <c r="AP49" s="120">
        <f t="shared" si="89"/>
        <v>0</v>
      </c>
      <c r="AQ49" s="120">
        <f t="shared" si="89"/>
        <v>0</v>
      </c>
      <c r="AR49" s="120">
        <f t="shared" si="89"/>
        <v>3613</v>
      </c>
      <c r="AS49" s="120">
        <f t="shared" si="89"/>
        <v>3613</v>
      </c>
      <c r="AT49" s="120">
        <f t="shared" si="89"/>
        <v>0</v>
      </c>
      <c r="AU49" s="120">
        <f t="shared" si="89"/>
        <v>0</v>
      </c>
      <c r="AV49" s="120">
        <f t="shared" si="89"/>
        <v>11971.3</v>
      </c>
      <c r="AW49" s="120">
        <f t="shared" si="89"/>
        <v>11971.3</v>
      </c>
      <c r="AX49" s="120">
        <f t="shared" si="89"/>
        <v>0</v>
      </c>
      <c r="AY49" s="120">
        <f t="shared" si="89"/>
        <v>0</v>
      </c>
      <c r="AZ49" s="120">
        <f t="shared" si="89"/>
        <v>14876.6</v>
      </c>
      <c r="BA49" s="120">
        <f t="shared" si="89"/>
        <v>14876.6</v>
      </c>
      <c r="BB49" s="120">
        <f t="shared" si="89"/>
        <v>3632.8</v>
      </c>
      <c r="BC49" s="120">
        <f t="shared" si="89"/>
        <v>3110.3095899999998</v>
      </c>
      <c r="BD49" s="120">
        <f t="shared" si="89"/>
        <v>3500</v>
      </c>
      <c r="BE49" s="120">
        <f t="shared" si="89"/>
        <v>3500</v>
      </c>
      <c r="BF49" s="120">
        <f t="shared" si="89"/>
        <v>0</v>
      </c>
      <c r="BG49" s="120">
        <f t="shared" si="89"/>
        <v>0</v>
      </c>
      <c r="BH49" s="120">
        <f t="shared" si="89"/>
        <v>0</v>
      </c>
      <c r="BI49" s="120">
        <f t="shared" si="89"/>
        <v>0</v>
      </c>
      <c r="BJ49" s="120">
        <f t="shared" si="89"/>
        <v>0</v>
      </c>
      <c r="BK49" s="120">
        <f t="shared" si="89"/>
        <v>0</v>
      </c>
      <c r="BL49" s="120">
        <f t="shared" si="89"/>
        <v>18390.099999999999</v>
      </c>
      <c r="BM49" s="120">
        <f t="shared" si="89"/>
        <v>18390.099999999999</v>
      </c>
      <c r="BN49" s="120">
        <f t="shared" si="89"/>
        <v>0</v>
      </c>
      <c r="BO49" s="120">
        <f t="shared" si="89"/>
        <v>0</v>
      </c>
      <c r="BP49" s="120">
        <f t="shared" si="89"/>
        <v>0</v>
      </c>
      <c r="BQ49" s="120">
        <f t="shared" ref="BQ49:BW49" si="90">BQ50</f>
        <v>0</v>
      </c>
      <c r="BR49" s="120">
        <f t="shared" si="90"/>
        <v>0</v>
      </c>
      <c r="BS49" s="120">
        <f t="shared" si="90"/>
        <v>0</v>
      </c>
      <c r="BT49" s="120">
        <f t="shared" si="90"/>
        <v>0</v>
      </c>
      <c r="BU49" s="120">
        <f t="shared" si="90"/>
        <v>0</v>
      </c>
      <c r="BV49" s="120">
        <f t="shared" si="90"/>
        <v>0</v>
      </c>
      <c r="BW49" s="120">
        <f t="shared" si="90"/>
        <v>0</v>
      </c>
    </row>
    <row r="50" spans="2:75" s="119" customFormat="1" ht="31.2">
      <c r="B50" s="194"/>
      <c r="C50" s="194"/>
      <c r="D50" s="118" t="s">
        <v>505</v>
      </c>
      <c r="E50" s="120">
        <f t="shared" ref="E50:AJ50" si="91">E52</f>
        <v>159497.1</v>
      </c>
      <c r="F50" s="120">
        <f t="shared" si="91"/>
        <v>158924.55262999999</v>
      </c>
      <c r="G50" s="120">
        <f t="shared" si="91"/>
        <v>0</v>
      </c>
      <c r="H50" s="120">
        <f t="shared" si="91"/>
        <v>1981.2</v>
      </c>
      <c r="I50" s="120">
        <f t="shared" si="91"/>
        <v>1981.2</v>
      </c>
      <c r="J50" s="120">
        <f t="shared" si="91"/>
        <v>10000</v>
      </c>
      <c r="K50" s="120">
        <f t="shared" si="91"/>
        <v>10000</v>
      </c>
      <c r="L50" s="120">
        <f t="shared" si="91"/>
        <v>0</v>
      </c>
      <c r="M50" s="120">
        <f t="shared" si="91"/>
        <v>0</v>
      </c>
      <c r="N50" s="120">
        <f t="shared" si="91"/>
        <v>6733.4</v>
      </c>
      <c r="O50" s="120">
        <f t="shared" si="91"/>
        <v>6733.4</v>
      </c>
      <c r="P50" s="120">
        <f t="shared" si="91"/>
        <v>15301.2</v>
      </c>
      <c r="Q50" s="120">
        <f t="shared" si="91"/>
        <v>15301.143040000001</v>
      </c>
      <c r="R50" s="120">
        <f t="shared" si="91"/>
        <v>0</v>
      </c>
      <c r="S50" s="120">
        <f t="shared" si="91"/>
        <v>0</v>
      </c>
      <c r="T50" s="120">
        <f t="shared" si="91"/>
        <v>3800</v>
      </c>
      <c r="U50" s="120">
        <f t="shared" si="91"/>
        <v>3800</v>
      </c>
      <c r="V50" s="120">
        <f t="shared" si="91"/>
        <v>0</v>
      </c>
      <c r="W50" s="120">
        <f t="shared" si="91"/>
        <v>0</v>
      </c>
      <c r="X50" s="120">
        <f t="shared" si="91"/>
        <v>12000</v>
      </c>
      <c r="Y50" s="120">
        <f t="shared" si="91"/>
        <v>12000</v>
      </c>
      <c r="Z50" s="120">
        <f t="shared" si="91"/>
        <v>4124</v>
      </c>
      <c r="AA50" s="120">
        <f t="shared" si="91"/>
        <v>4124</v>
      </c>
      <c r="AB50" s="120">
        <f t="shared" si="91"/>
        <v>12000</v>
      </c>
      <c r="AC50" s="120">
        <f t="shared" si="91"/>
        <v>12000</v>
      </c>
      <c r="AD50" s="120">
        <f t="shared" si="91"/>
        <v>3263.1</v>
      </c>
      <c r="AE50" s="120">
        <f t="shared" si="91"/>
        <v>3263.1</v>
      </c>
      <c r="AF50" s="120">
        <f t="shared" si="91"/>
        <v>3500.4</v>
      </c>
      <c r="AG50" s="120">
        <f t="shared" si="91"/>
        <v>3500.4</v>
      </c>
      <c r="AH50" s="120">
        <f t="shared" si="91"/>
        <v>5987.5</v>
      </c>
      <c r="AI50" s="120">
        <f t="shared" si="91"/>
        <v>5987.5</v>
      </c>
      <c r="AJ50" s="120">
        <f t="shared" si="91"/>
        <v>14822.5</v>
      </c>
      <c r="AK50" s="120">
        <f t="shared" ref="AK50:BP50" si="92">AK52</f>
        <v>14822.5</v>
      </c>
      <c r="AL50" s="120">
        <f t="shared" si="92"/>
        <v>0</v>
      </c>
      <c r="AM50" s="120">
        <f t="shared" si="92"/>
        <v>0</v>
      </c>
      <c r="AN50" s="120">
        <f t="shared" si="92"/>
        <v>10000</v>
      </c>
      <c r="AO50" s="120">
        <f t="shared" si="92"/>
        <v>9950</v>
      </c>
      <c r="AP50" s="120">
        <f t="shared" si="92"/>
        <v>0</v>
      </c>
      <c r="AQ50" s="120">
        <f t="shared" si="92"/>
        <v>0</v>
      </c>
      <c r="AR50" s="120">
        <f t="shared" si="92"/>
        <v>3613</v>
      </c>
      <c r="AS50" s="120">
        <f t="shared" si="92"/>
        <v>3613</v>
      </c>
      <c r="AT50" s="120">
        <f t="shared" si="92"/>
        <v>0</v>
      </c>
      <c r="AU50" s="120">
        <f t="shared" si="92"/>
        <v>0</v>
      </c>
      <c r="AV50" s="120">
        <f t="shared" si="92"/>
        <v>11971.3</v>
      </c>
      <c r="AW50" s="120">
        <f t="shared" si="92"/>
        <v>11971.3</v>
      </c>
      <c r="AX50" s="120">
        <f t="shared" si="92"/>
        <v>0</v>
      </c>
      <c r="AY50" s="120">
        <f t="shared" si="92"/>
        <v>0</v>
      </c>
      <c r="AZ50" s="120">
        <f t="shared" si="92"/>
        <v>14876.6</v>
      </c>
      <c r="BA50" s="120">
        <f t="shared" si="92"/>
        <v>14876.6</v>
      </c>
      <c r="BB50" s="120">
        <f t="shared" si="92"/>
        <v>3632.8</v>
      </c>
      <c r="BC50" s="120">
        <f t="shared" si="92"/>
        <v>3110.3095899999998</v>
      </c>
      <c r="BD50" s="120">
        <f t="shared" si="92"/>
        <v>3500</v>
      </c>
      <c r="BE50" s="120">
        <f t="shared" si="92"/>
        <v>3500</v>
      </c>
      <c r="BF50" s="120">
        <f t="shared" si="92"/>
        <v>0</v>
      </c>
      <c r="BG50" s="120">
        <f t="shared" si="92"/>
        <v>0</v>
      </c>
      <c r="BH50" s="120">
        <f t="shared" si="92"/>
        <v>0</v>
      </c>
      <c r="BI50" s="120">
        <f t="shared" si="92"/>
        <v>0</v>
      </c>
      <c r="BJ50" s="120">
        <f t="shared" si="92"/>
        <v>0</v>
      </c>
      <c r="BK50" s="120">
        <f t="shared" si="92"/>
        <v>0</v>
      </c>
      <c r="BL50" s="120">
        <f t="shared" si="92"/>
        <v>18390.099999999999</v>
      </c>
      <c r="BM50" s="120">
        <f t="shared" si="92"/>
        <v>18390.099999999999</v>
      </c>
      <c r="BN50" s="120">
        <f t="shared" si="92"/>
        <v>0</v>
      </c>
      <c r="BO50" s="120">
        <f t="shared" si="92"/>
        <v>0</v>
      </c>
      <c r="BP50" s="120">
        <f t="shared" si="92"/>
        <v>0</v>
      </c>
      <c r="BQ50" s="120">
        <f t="shared" ref="BQ50:BW50" si="93">BQ52</f>
        <v>0</v>
      </c>
      <c r="BR50" s="120">
        <f t="shared" si="93"/>
        <v>0</v>
      </c>
      <c r="BS50" s="120">
        <f t="shared" si="93"/>
        <v>0</v>
      </c>
      <c r="BT50" s="120">
        <f t="shared" si="93"/>
        <v>0</v>
      </c>
      <c r="BU50" s="120">
        <f t="shared" si="93"/>
        <v>0</v>
      </c>
      <c r="BV50" s="120">
        <f t="shared" si="93"/>
        <v>0</v>
      </c>
      <c r="BW50" s="120">
        <f t="shared" si="93"/>
        <v>0</v>
      </c>
    </row>
    <row r="51" spans="2:75" s="119" customFormat="1" ht="15.6">
      <c r="B51" s="194"/>
      <c r="C51" s="194" t="s">
        <v>751</v>
      </c>
      <c r="D51" s="118" t="s">
        <v>501</v>
      </c>
      <c r="E51" s="120">
        <f t="shared" ref="E51:AJ51" si="94">E52</f>
        <v>159497.1</v>
      </c>
      <c r="F51" s="120">
        <f t="shared" si="94"/>
        <v>158924.55262999999</v>
      </c>
      <c r="G51" s="120">
        <f t="shared" si="94"/>
        <v>0</v>
      </c>
      <c r="H51" s="120">
        <f t="shared" si="94"/>
        <v>1981.2</v>
      </c>
      <c r="I51" s="120">
        <f t="shared" si="94"/>
        <v>1981.2</v>
      </c>
      <c r="J51" s="120">
        <f t="shared" si="94"/>
        <v>10000</v>
      </c>
      <c r="K51" s="120">
        <f t="shared" si="94"/>
        <v>10000</v>
      </c>
      <c r="L51" s="120">
        <f t="shared" si="94"/>
        <v>0</v>
      </c>
      <c r="M51" s="120">
        <f t="shared" si="94"/>
        <v>0</v>
      </c>
      <c r="N51" s="120">
        <f t="shared" si="94"/>
        <v>6733.4</v>
      </c>
      <c r="O51" s="120">
        <f t="shared" si="94"/>
        <v>6733.4</v>
      </c>
      <c r="P51" s="120">
        <f t="shared" si="94"/>
        <v>15301.2</v>
      </c>
      <c r="Q51" s="120">
        <f t="shared" si="94"/>
        <v>15301.143040000001</v>
      </c>
      <c r="R51" s="120">
        <f t="shared" si="94"/>
        <v>0</v>
      </c>
      <c r="S51" s="120">
        <f t="shared" si="94"/>
        <v>0</v>
      </c>
      <c r="T51" s="120">
        <f t="shared" si="94"/>
        <v>3800</v>
      </c>
      <c r="U51" s="120">
        <f t="shared" si="94"/>
        <v>3800</v>
      </c>
      <c r="V51" s="120">
        <f t="shared" si="94"/>
        <v>0</v>
      </c>
      <c r="W51" s="120">
        <f t="shared" si="94"/>
        <v>0</v>
      </c>
      <c r="X51" s="120">
        <f t="shared" si="94"/>
        <v>12000</v>
      </c>
      <c r="Y51" s="120">
        <f t="shared" si="94"/>
        <v>12000</v>
      </c>
      <c r="Z51" s="120">
        <f t="shared" si="94"/>
        <v>4124</v>
      </c>
      <c r="AA51" s="120">
        <f t="shared" si="94"/>
        <v>4124</v>
      </c>
      <c r="AB51" s="120">
        <f t="shared" si="94"/>
        <v>12000</v>
      </c>
      <c r="AC51" s="120">
        <f t="shared" si="94"/>
        <v>12000</v>
      </c>
      <c r="AD51" s="120">
        <f t="shared" si="94"/>
        <v>3263.1</v>
      </c>
      <c r="AE51" s="120">
        <f t="shared" si="94"/>
        <v>3263.1</v>
      </c>
      <c r="AF51" s="120">
        <f t="shared" si="94"/>
        <v>3500.4</v>
      </c>
      <c r="AG51" s="120">
        <f t="shared" si="94"/>
        <v>3500.4</v>
      </c>
      <c r="AH51" s="120">
        <f t="shared" si="94"/>
        <v>5987.5</v>
      </c>
      <c r="AI51" s="120">
        <f t="shared" si="94"/>
        <v>5987.5</v>
      </c>
      <c r="AJ51" s="120">
        <f t="shared" si="94"/>
        <v>14822.5</v>
      </c>
      <c r="AK51" s="120">
        <f t="shared" ref="AK51:BP51" si="95">AK52</f>
        <v>14822.5</v>
      </c>
      <c r="AL51" s="120">
        <f t="shared" si="95"/>
        <v>0</v>
      </c>
      <c r="AM51" s="120">
        <f t="shared" si="95"/>
        <v>0</v>
      </c>
      <c r="AN51" s="120">
        <f t="shared" si="95"/>
        <v>10000</v>
      </c>
      <c r="AO51" s="120">
        <f t="shared" si="95"/>
        <v>9950</v>
      </c>
      <c r="AP51" s="120">
        <f t="shared" si="95"/>
        <v>0</v>
      </c>
      <c r="AQ51" s="120">
        <f t="shared" si="95"/>
        <v>0</v>
      </c>
      <c r="AR51" s="120">
        <f t="shared" si="95"/>
        <v>3613</v>
      </c>
      <c r="AS51" s="120">
        <f t="shared" si="95"/>
        <v>3613</v>
      </c>
      <c r="AT51" s="120">
        <f t="shared" si="95"/>
        <v>0</v>
      </c>
      <c r="AU51" s="120">
        <f t="shared" si="95"/>
        <v>0</v>
      </c>
      <c r="AV51" s="120">
        <f t="shared" si="95"/>
        <v>11971.3</v>
      </c>
      <c r="AW51" s="120">
        <f t="shared" si="95"/>
        <v>11971.3</v>
      </c>
      <c r="AX51" s="120">
        <f t="shared" si="95"/>
        <v>0</v>
      </c>
      <c r="AY51" s="120">
        <f t="shared" si="95"/>
        <v>0</v>
      </c>
      <c r="AZ51" s="120">
        <f t="shared" si="95"/>
        <v>14876.6</v>
      </c>
      <c r="BA51" s="120">
        <f t="shared" si="95"/>
        <v>14876.6</v>
      </c>
      <c r="BB51" s="120">
        <f t="shared" si="95"/>
        <v>3632.8</v>
      </c>
      <c r="BC51" s="120">
        <f t="shared" si="95"/>
        <v>3110.3095899999998</v>
      </c>
      <c r="BD51" s="120">
        <f t="shared" si="95"/>
        <v>3500</v>
      </c>
      <c r="BE51" s="120">
        <f t="shared" si="95"/>
        <v>3500</v>
      </c>
      <c r="BF51" s="120">
        <f t="shared" si="95"/>
        <v>0</v>
      </c>
      <c r="BG51" s="120">
        <f t="shared" si="95"/>
        <v>0</v>
      </c>
      <c r="BH51" s="120">
        <f t="shared" si="95"/>
        <v>0</v>
      </c>
      <c r="BI51" s="120">
        <f t="shared" si="95"/>
        <v>0</v>
      </c>
      <c r="BJ51" s="120">
        <f t="shared" si="95"/>
        <v>0</v>
      </c>
      <c r="BK51" s="120">
        <f t="shared" si="95"/>
        <v>0</v>
      </c>
      <c r="BL51" s="120">
        <f t="shared" si="95"/>
        <v>18390.099999999999</v>
      </c>
      <c r="BM51" s="120">
        <f t="shared" si="95"/>
        <v>18390.099999999999</v>
      </c>
      <c r="BN51" s="120">
        <f t="shared" si="95"/>
        <v>0</v>
      </c>
      <c r="BO51" s="120">
        <f t="shared" si="95"/>
        <v>0</v>
      </c>
      <c r="BP51" s="120">
        <f t="shared" si="95"/>
        <v>0</v>
      </c>
      <c r="BQ51" s="120">
        <f t="shared" ref="BQ51:BW51" si="96">BQ52</f>
        <v>0</v>
      </c>
      <c r="BR51" s="120">
        <f t="shared" si="96"/>
        <v>0</v>
      </c>
      <c r="BS51" s="120">
        <f t="shared" si="96"/>
        <v>0</v>
      </c>
      <c r="BT51" s="120">
        <f t="shared" si="96"/>
        <v>0</v>
      </c>
      <c r="BU51" s="120">
        <f t="shared" si="96"/>
        <v>0</v>
      </c>
      <c r="BV51" s="120">
        <f t="shared" si="96"/>
        <v>0</v>
      </c>
      <c r="BW51" s="120">
        <f t="shared" si="96"/>
        <v>0</v>
      </c>
    </row>
    <row r="52" spans="2:75" s="119" customFormat="1" ht="31.2">
      <c r="B52" s="194"/>
      <c r="C52" s="194"/>
      <c r="D52" s="118" t="s">
        <v>505</v>
      </c>
      <c r="E52" s="120">
        <f t="shared" ref="E52:AJ52" si="97">E54</f>
        <v>159497.1</v>
      </c>
      <c r="F52" s="120">
        <f t="shared" si="97"/>
        <v>158924.55262999999</v>
      </c>
      <c r="G52" s="120">
        <f t="shared" si="97"/>
        <v>0</v>
      </c>
      <c r="H52" s="120">
        <f t="shared" si="97"/>
        <v>1981.2</v>
      </c>
      <c r="I52" s="120">
        <f t="shared" si="97"/>
        <v>1981.2</v>
      </c>
      <c r="J52" s="120">
        <f t="shared" si="97"/>
        <v>10000</v>
      </c>
      <c r="K52" s="120">
        <f t="shared" si="97"/>
        <v>10000</v>
      </c>
      <c r="L52" s="120">
        <f t="shared" si="97"/>
        <v>0</v>
      </c>
      <c r="M52" s="120">
        <f t="shared" si="97"/>
        <v>0</v>
      </c>
      <c r="N52" s="120">
        <f t="shared" si="97"/>
        <v>6733.4</v>
      </c>
      <c r="O52" s="120">
        <f t="shared" si="97"/>
        <v>6733.4</v>
      </c>
      <c r="P52" s="120">
        <f t="shared" si="97"/>
        <v>15301.2</v>
      </c>
      <c r="Q52" s="120">
        <f t="shared" si="97"/>
        <v>15301.143040000001</v>
      </c>
      <c r="R52" s="120">
        <f t="shared" si="97"/>
        <v>0</v>
      </c>
      <c r="S52" s="120">
        <f t="shared" si="97"/>
        <v>0</v>
      </c>
      <c r="T52" s="120">
        <f t="shared" si="97"/>
        <v>3800</v>
      </c>
      <c r="U52" s="120">
        <f t="shared" si="97"/>
        <v>3800</v>
      </c>
      <c r="V52" s="120">
        <f t="shared" si="97"/>
        <v>0</v>
      </c>
      <c r="W52" s="120">
        <f t="shared" si="97"/>
        <v>0</v>
      </c>
      <c r="X52" s="120">
        <f t="shared" si="97"/>
        <v>12000</v>
      </c>
      <c r="Y52" s="120">
        <f t="shared" si="97"/>
        <v>12000</v>
      </c>
      <c r="Z52" s="120">
        <f t="shared" si="97"/>
        <v>4124</v>
      </c>
      <c r="AA52" s="120">
        <f t="shared" si="97"/>
        <v>4124</v>
      </c>
      <c r="AB52" s="120">
        <f t="shared" si="97"/>
        <v>12000</v>
      </c>
      <c r="AC52" s="120">
        <f t="shared" si="97"/>
        <v>12000</v>
      </c>
      <c r="AD52" s="120">
        <f t="shared" si="97"/>
        <v>3263.1</v>
      </c>
      <c r="AE52" s="120">
        <f t="shared" si="97"/>
        <v>3263.1</v>
      </c>
      <c r="AF52" s="120">
        <f t="shared" si="97"/>
        <v>3500.4</v>
      </c>
      <c r="AG52" s="120">
        <f t="shared" si="97"/>
        <v>3500.4</v>
      </c>
      <c r="AH52" s="120">
        <f t="shared" si="97"/>
        <v>5987.5</v>
      </c>
      <c r="AI52" s="120">
        <f t="shared" si="97"/>
        <v>5987.5</v>
      </c>
      <c r="AJ52" s="120">
        <f t="shared" si="97"/>
        <v>14822.5</v>
      </c>
      <c r="AK52" s="120">
        <f t="shared" ref="AK52:BP52" si="98">AK54</f>
        <v>14822.5</v>
      </c>
      <c r="AL52" s="120">
        <f t="shared" si="98"/>
        <v>0</v>
      </c>
      <c r="AM52" s="120">
        <f t="shared" si="98"/>
        <v>0</v>
      </c>
      <c r="AN52" s="120">
        <f t="shared" si="98"/>
        <v>10000</v>
      </c>
      <c r="AO52" s="120">
        <f t="shared" si="98"/>
        <v>9950</v>
      </c>
      <c r="AP52" s="120">
        <f t="shared" si="98"/>
        <v>0</v>
      </c>
      <c r="AQ52" s="120">
        <f t="shared" si="98"/>
        <v>0</v>
      </c>
      <c r="AR52" s="120">
        <f t="shared" si="98"/>
        <v>3613</v>
      </c>
      <c r="AS52" s="120">
        <f t="shared" si="98"/>
        <v>3613</v>
      </c>
      <c r="AT52" s="120">
        <f t="shared" si="98"/>
        <v>0</v>
      </c>
      <c r="AU52" s="120">
        <f t="shared" si="98"/>
        <v>0</v>
      </c>
      <c r="AV52" s="120">
        <f t="shared" si="98"/>
        <v>11971.3</v>
      </c>
      <c r="AW52" s="120">
        <f t="shared" si="98"/>
        <v>11971.3</v>
      </c>
      <c r="AX52" s="120">
        <f t="shared" si="98"/>
        <v>0</v>
      </c>
      <c r="AY52" s="120">
        <f t="shared" si="98"/>
        <v>0</v>
      </c>
      <c r="AZ52" s="120">
        <f t="shared" si="98"/>
        <v>14876.6</v>
      </c>
      <c r="BA52" s="120">
        <f t="shared" si="98"/>
        <v>14876.6</v>
      </c>
      <c r="BB52" s="120">
        <f t="shared" si="98"/>
        <v>3632.8</v>
      </c>
      <c r="BC52" s="120">
        <f t="shared" si="98"/>
        <v>3110.3095899999998</v>
      </c>
      <c r="BD52" s="120">
        <f t="shared" si="98"/>
        <v>3500</v>
      </c>
      <c r="BE52" s="120">
        <f t="shared" si="98"/>
        <v>3500</v>
      </c>
      <c r="BF52" s="120">
        <f t="shared" si="98"/>
        <v>0</v>
      </c>
      <c r="BG52" s="120">
        <f t="shared" si="98"/>
        <v>0</v>
      </c>
      <c r="BH52" s="120">
        <f t="shared" si="98"/>
        <v>0</v>
      </c>
      <c r="BI52" s="120">
        <f t="shared" si="98"/>
        <v>0</v>
      </c>
      <c r="BJ52" s="120">
        <f t="shared" si="98"/>
        <v>0</v>
      </c>
      <c r="BK52" s="120">
        <f t="shared" si="98"/>
        <v>0</v>
      </c>
      <c r="BL52" s="120">
        <f t="shared" si="98"/>
        <v>18390.099999999999</v>
      </c>
      <c r="BM52" s="120">
        <f t="shared" si="98"/>
        <v>18390.099999999999</v>
      </c>
      <c r="BN52" s="120">
        <f t="shared" si="98"/>
        <v>0</v>
      </c>
      <c r="BO52" s="120">
        <f t="shared" si="98"/>
        <v>0</v>
      </c>
      <c r="BP52" s="120">
        <f t="shared" si="98"/>
        <v>0</v>
      </c>
      <c r="BQ52" s="120">
        <f t="shared" ref="BQ52:BW52" si="99">BQ54</f>
        <v>0</v>
      </c>
      <c r="BR52" s="120">
        <f t="shared" si="99"/>
        <v>0</v>
      </c>
      <c r="BS52" s="120">
        <f t="shared" si="99"/>
        <v>0</v>
      </c>
      <c r="BT52" s="120">
        <f t="shared" si="99"/>
        <v>0</v>
      </c>
      <c r="BU52" s="120">
        <f t="shared" si="99"/>
        <v>0</v>
      </c>
      <c r="BV52" s="120">
        <f t="shared" si="99"/>
        <v>0</v>
      </c>
      <c r="BW52" s="120">
        <f t="shared" si="99"/>
        <v>0</v>
      </c>
    </row>
    <row r="53" spans="2:75" s="119" customFormat="1" ht="15.6">
      <c r="B53" s="194"/>
      <c r="C53" s="194" t="s">
        <v>538</v>
      </c>
      <c r="D53" s="118" t="s">
        <v>501</v>
      </c>
      <c r="E53" s="120">
        <f t="shared" ref="E53:AJ53" si="100">E54</f>
        <v>159497.1</v>
      </c>
      <c r="F53" s="120">
        <f t="shared" si="100"/>
        <v>158924.55262999999</v>
      </c>
      <c r="G53" s="120">
        <f t="shared" si="100"/>
        <v>0</v>
      </c>
      <c r="H53" s="120">
        <f t="shared" si="100"/>
        <v>1981.2</v>
      </c>
      <c r="I53" s="120">
        <f t="shared" si="100"/>
        <v>1981.2</v>
      </c>
      <c r="J53" s="120">
        <f t="shared" si="100"/>
        <v>10000</v>
      </c>
      <c r="K53" s="120">
        <f t="shared" si="100"/>
        <v>10000</v>
      </c>
      <c r="L53" s="120">
        <f t="shared" si="100"/>
        <v>0</v>
      </c>
      <c r="M53" s="120">
        <f t="shared" si="100"/>
        <v>0</v>
      </c>
      <c r="N53" s="120">
        <f t="shared" si="100"/>
        <v>6733.4</v>
      </c>
      <c r="O53" s="120">
        <f t="shared" si="100"/>
        <v>6733.4</v>
      </c>
      <c r="P53" s="120">
        <f t="shared" si="100"/>
        <v>15301.2</v>
      </c>
      <c r="Q53" s="120">
        <f t="shared" si="100"/>
        <v>15301.143040000001</v>
      </c>
      <c r="R53" s="120">
        <f t="shared" si="100"/>
        <v>0</v>
      </c>
      <c r="S53" s="120">
        <f t="shared" si="100"/>
        <v>0</v>
      </c>
      <c r="T53" s="120">
        <f t="shared" si="100"/>
        <v>3800</v>
      </c>
      <c r="U53" s="120">
        <f t="shared" si="100"/>
        <v>3800</v>
      </c>
      <c r="V53" s="120">
        <f t="shared" si="100"/>
        <v>0</v>
      </c>
      <c r="W53" s="120">
        <f t="shared" si="100"/>
        <v>0</v>
      </c>
      <c r="X53" s="120">
        <f t="shared" si="100"/>
        <v>12000</v>
      </c>
      <c r="Y53" s="120">
        <f t="shared" si="100"/>
        <v>12000</v>
      </c>
      <c r="Z53" s="120">
        <f t="shared" si="100"/>
        <v>4124</v>
      </c>
      <c r="AA53" s="120">
        <f t="shared" si="100"/>
        <v>4124</v>
      </c>
      <c r="AB53" s="120">
        <f t="shared" si="100"/>
        <v>12000</v>
      </c>
      <c r="AC53" s="120">
        <f t="shared" si="100"/>
        <v>12000</v>
      </c>
      <c r="AD53" s="120">
        <f t="shared" si="100"/>
        <v>3263.1</v>
      </c>
      <c r="AE53" s="120">
        <f t="shared" si="100"/>
        <v>3263.1</v>
      </c>
      <c r="AF53" s="120">
        <f t="shared" si="100"/>
        <v>3500.4</v>
      </c>
      <c r="AG53" s="120">
        <f t="shared" si="100"/>
        <v>3500.4</v>
      </c>
      <c r="AH53" s="120">
        <f t="shared" si="100"/>
        <v>5987.5</v>
      </c>
      <c r="AI53" s="120">
        <f t="shared" si="100"/>
        <v>5987.5</v>
      </c>
      <c r="AJ53" s="120">
        <f t="shared" si="100"/>
        <v>14822.5</v>
      </c>
      <c r="AK53" s="120">
        <f t="shared" ref="AK53:BP53" si="101">AK54</f>
        <v>14822.5</v>
      </c>
      <c r="AL53" s="120">
        <f t="shared" si="101"/>
        <v>0</v>
      </c>
      <c r="AM53" s="120">
        <f t="shared" si="101"/>
        <v>0</v>
      </c>
      <c r="AN53" s="120">
        <f t="shared" si="101"/>
        <v>10000</v>
      </c>
      <c r="AO53" s="120">
        <f t="shared" si="101"/>
        <v>9950</v>
      </c>
      <c r="AP53" s="120">
        <f t="shared" si="101"/>
        <v>0</v>
      </c>
      <c r="AQ53" s="120">
        <f t="shared" si="101"/>
        <v>0</v>
      </c>
      <c r="AR53" s="120">
        <f t="shared" si="101"/>
        <v>3613</v>
      </c>
      <c r="AS53" s="120">
        <f t="shared" si="101"/>
        <v>3613</v>
      </c>
      <c r="AT53" s="120">
        <f t="shared" si="101"/>
        <v>0</v>
      </c>
      <c r="AU53" s="120">
        <f t="shared" si="101"/>
        <v>0</v>
      </c>
      <c r="AV53" s="120">
        <f t="shared" si="101"/>
        <v>11971.3</v>
      </c>
      <c r="AW53" s="120">
        <f t="shared" si="101"/>
        <v>11971.3</v>
      </c>
      <c r="AX53" s="120">
        <f t="shared" si="101"/>
        <v>0</v>
      </c>
      <c r="AY53" s="120">
        <f t="shared" si="101"/>
        <v>0</v>
      </c>
      <c r="AZ53" s="120">
        <f t="shared" si="101"/>
        <v>14876.6</v>
      </c>
      <c r="BA53" s="120">
        <f t="shared" si="101"/>
        <v>14876.6</v>
      </c>
      <c r="BB53" s="120">
        <f t="shared" si="101"/>
        <v>3632.8</v>
      </c>
      <c r="BC53" s="120">
        <f t="shared" si="101"/>
        <v>3110.3095899999998</v>
      </c>
      <c r="BD53" s="120">
        <f t="shared" si="101"/>
        <v>3500</v>
      </c>
      <c r="BE53" s="120">
        <f t="shared" si="101"/>
        <v>3500</v>
      </c>
      <c r="BF53" s="120">
        <f t="shared" si="101"/>
        <v>0</v>
      </c>
      <c r="BG53" s="120">
        <f t="shared" si="101"/>
        <v>0</v>
      </c>
      <c r="BH53" s="120">
        <f t="shared" si="101"/>
        <v>0</v>
      </c>
      <c r="BI53" s="120">
        <f t="shared" si="101"/>
        <v>0</v>
      </c>
      <c r="BJ53" s="120">
        <f t="shared" si="101"/>
        <v>0</v>
      </c>
      <c r="BK53" s="120">
        <f t="shared" si="101"/>
        <v>0</v>
      </c>
      <c r="BL53" s="120">
        <f t="shared" si="101"/>
        <v>18390.099999999999</v>
      </c>
      <c r="BM53" s="120">
        <f t="shared" si="101"/>
        <v>18390.099999999999</v>
      </c>
      <c r="BN53" s="120">
        <f t="shared" si="101"/>
        <v>0</v>
      </c>
      <c r="BO53" s="120">
        <f t="shared" si="101"/>
        <v>0</v>
      </c>
      <c r="BP53" s="120">
        <f t="shared" si="101"/>
        <v>0</v>
      </c>
      <c r="BQ53" s="120">
        <f t="shared" ref="BQ53:BW53" si="102">BQ54</f>
        <v>0</v>
      </c>
      <c r="BR53" s="120">
        <f t="shared" si="102"/>
        <v>0</v>
      </c>
      <c r="BS53" s="120">
        <f t="shared" si="102"/>
        <v>0</v>
      </c>
      <c r="BT53" s="120">
        <f t="shared" si="102"/>
        <v>0</v>
      </c>
      <c r="BU53" s="120">
        <f t="shared" si="102"/>
        <v>0</v>
      </c>
      <c r="BV53" s="120">
        <f t="shared" si="102"/>
        <v>0</v>
      </c>
      <c r="BW53" s="120">
        <f t="shared" si="102"/>
        <v>0</v>
      </c>
    </row>
    <row r="54" spans="2:75" s="119" customFormat="1" ht="31.2">
      <c r="B54" s="194"/>
      <c r="C54" s="194"/>
      <c r="D54" s="118" t="s">
        <v>505</v>
      </c>
      <c r="E54" s="120">
        <f>H54+J54+N54+P54+T54+X54+Z54+AB54+AD54+AF54+AH54+AJ54+AN54+AR54+AV54+AZ54+BB54+BD54+BL54</f>
        <v>159497.1</v>
      </c>
      <c r="F54" s="120">
        <f>I54+K54+O54+Q54+U54+Y54+AA54+AC54+AE54+AG54+AI54+AK54+AO54+AS54+AW54+BA54+BC54+BE54+BM54</f>
        <v>158924.55262999999</v>
      </c>
      <c r="G54" s="121"/>
      <c r="H54" s="121">
        <v>1981.2</v>
      </c>
      <c r="I54" s="121">
        <v>1981.2</v>
      </c>
      <c r="J54" s="121">
        <v>10000</v>
      </c>
      <c r="K54" s="121">
        <v>10000</v>
      </c>
      <c r="L54" s="121"/>
      <c r="M54" s="121"/>
      <c r="N54" s="121">
        <v>6733.4</v>
      </c>
      <c r="O54" s="121">
        <v>6733.4</v>
      </c>
      <c r="P54" s="121">
        <v>15301.2</v>
      </c>
      <c r="Q54" s="121">
        <v>15301.143040000001</v>
      </c>
      <c r="R54" s="121"/>
      <c r="S54" s="121"/>
      <c r="T54" s="121">
        <v>3800</v>
      </c>
      <c r="U54" s="121">
        <v>3800</v>
      </c>
      <c r="V54" s="121"/>
      <c r="W54" s="121"/>
      <c r="X54" s="121">
        <v>12000</v>
      </c>
      <c r="Y54" s="121">
        <v>12000</v>
      </c>
      <c r="Z54" s="121">
        <v>4124</v>
      </c>
      <c r="AA54" s="121">
        <v>4124</v>
      </c>
      <c r="AB54" s="121">
        <v>12000</v>
      </c>
      <c r="AC54" s="121">
        <v>12000</v>
      </c>
      <c r="AD54" s="121">
        <v>3263.1</v>
      </c>
      <c r="AE54" s="121">
        <v>3263.1</v>
      </c>
      <c r="AF54" s="121">
        <v>3500.4</v>
      </c>
      <c r="AG54" s="121">
        <v>3500.4</v>
      </c>
      <c r="AH54" s="121">
        <v>5987.5</v>
      </c>
      <c r="AI54" s="121">
        <v>5987.5</v>
      </c>
      <c r="AJ54" s="121">
        <v>14822.5</v>
      </c>
      <c r="AK54" s="121">
        <v>14822.5</v>
      </c>
      <c r="AL54" s="121"/>
      <c r="AM54" s="121"/>
      <c r="AN54" s="121">
        <v>10000</v>
      </c>
      <c r="AO54" s="121">
        <v>9950</v>
      </c>
      <c r="AP54" s="121"/>
      <c r="AQ54" s="121"/>
      <c r="AR54" s="121">
        <v>3613</v>
      </c>
      <c r="AS54" s="121">
        <v>3613</v>
      </c>
      <c r="AT54" s="121"/>
      <c r="AU54" s="121"/>
      <c r="AV54" s="121">
        <v>11971.3</v>
      </c>
      <c r="AW54" s="121">
        <v>11971.3</v>
      </c>
      <c r="AX54" s="121"/>
      <c r="AY54" s="121"/>
      <c r="AZ54" s="121">
        <v>14876.6</v>
      </c>
      <c r="BA54" s="121">
        <v>14876.6</v>
      </c>
      <c r="BB54" s="121">
        <v>3632.8</v>
      </c>
      <c r="BC54" s="121">
        <v>3110.3095899999998</v>
      </c>
      <c r="BD54" s="121">
        <v>3500</v>
      </c>
      <c r="BE54" s="121">
        <v>3500</v>
      </c>
      <c r="BF54" s="121"/>
      <c r="BG54" s="121"/>
      <c r="BH54" s="121"/>
      <c r="BI54" s="121"/>
      <c r="BJ54" s="121"/>
      <c r="BK54" s="121"/>
      <c r="BL54" s="121">
        <v>18390.099999999999</v>
      </c>
      <c r="BM54" s="121">
        <v>18390.099999999999</v>
      </c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</row>
    <row r="55" spans="2:75" s="119" customFormat="1" ht="15.6">
      <c r="B55" s="194" t="s">
        <v>591</v>
      </c>
      <c r="C55" s="194" t="s">
        <v>592</v>
      </c>
      <c r="D55" s="118" t="s">
        <v>501</v>
      </c>
      <c r="E55" s="120">
        <f t="shared" ref="E55:AJ55" si="103">E56+E57</f>
        <v>44148.800000000003</v>
      </c>
      <c r="F55" s="120">
        <f t="shared" si="103"/>
        <v>44148.417780000003</v>
      </c>
      <c r="G55" s="120">
        <f t="shared" si="103"/>
        <v>0.38222</v>
      </c>
      <c r="H55" s="120">
        <f t="shared" si="103"/>
        <v>1991.0824600000001</v>
      </c>
      <c r="I55" s="120">
        <f t="shared" si="103"/>
        <v>1991.0824600000001</v>
      </c>
      <c r="J55" s="120">
        <f t="shared" si="103"/>
        <v>0</v>
      </c>
      <c r="K55" s="120">
        <f t="shared" si="103"/>
        <v>0</v>
      </c>
      <c r="L55" s="120">
        <f t="shared" si="103"/>
        <v>1800.6812399999999</v>
      </c>
      <c r="M55" s="120">
        <f t="shared" si="103"/>
        <v>1800.6812399999999</v>
      </c>
      <c r="N55" s="120">
        <f t="shared" si="103"/>
        <v>2799.4270900000001</v>
      </c>
      <c r="O55" s="120">
        <f t="shared" si="103"/>
        <v>2799.4270900000001</v>
      </c>
      <c r="P55" s="120">
        <f t="shared" si="103"/>
        <v>95.169119999999992</v>
      </c>
      <c r="Q55" s="120">
        <f t="shared" si="103"/>
        <v>95.169119999999992</v>
      </c>
      <c r="R55" s="120">
        <f t="shared" si="103"/>
        <v>1925.0722900000001</v>
      </c>
      <c r="S55" s="120">
        <f t="shared" si="103"/>
        <v>1925.0722900000001</v>
      </c>
      <c r="T55" s="120">
        <f t="shared" si="103"/>
        <v>2446.0440599999997</v>
      </c>
      <c r="U55" s="120">
        <f t="shared" si="103"/>
        <v>2446.0440600000002</v>
      </c>
      <c r="V55" s="120">
        <f t="shared" si="103"/>
        <v>3968.5935899999999</v>
      </c>
      <c r="W55" s="120">
        <f t="shared" si="103"/>
        <v>3968.5935899999999</v>
      </c>
      <c r="X55" s="120">
        <f t="shared" si="103"/>
        <v>2088.2872600000001</v>
      </c>
      <c r="Y55" s="120">
        <f t="shared" si="103"/>
        <v>2088.2872600000001</v>
      </c>
      <c r="Z55" s="120">
        <f t="shared" si="103"/>
        <v>2328.80143</v>
      </c>
      <c r="AA55" s="120">
        <f t="shared" si="103"/>
        <v>2328.80143</v>
      </c>
      <c r="AB55" s="120">
        <f t="shared" si="103"/>
        <v>1117.8344300000001</v>
      </c>
      <c r="AC55" s="120">
        <f t="shared" si="103"/>
        <v>1117.8344300000001</v>
      </c>
      <c r="AD55" s="120">
        <f t="shared" si="103"/>
        <v>190.33823999999998</v>
      </c>
      <c r="AE55" s="120">
        <f t="shared" si="103"/>
        <v>190.33823999999998</v>
      </c>
      <c r="AF55" s="120">
        <f t="shared" si="103"/>
        <v>1481.36023</v>
      </c>
      <c r="AG55" s="120">
        <f t="shared" si="103"/>
        <v>1481.36023</v>
      </c>
      <c r="AH55" s="120">
        <f t="shared" si="103"/>
        <v>95.169119999999992</v>
      </c>
      <c r="AI55" s="120">
        <f t="shared" si="103"/>
        <v>95.169119999999992</v>
      </c>
      <c r="AJ55" s="120">
        <f t="shared" si="103"/>
        <v>0</v>
      </c>
      <c r="AK55" s="120">
        <f t="shared" ref="AK55:BP55" si="104">AK56+AK57</f>
        <v>0</v>
      </c>
      <c r="AL55" s="120">
        <f t="shared" si="104"/>
        <v>95.169119999999992</v>
      </c>
      <c r="AM55" s="120">
        <f t="shared" si="104"/>
        <v>95.169119999999992</v>
      </c>
      <c r="AN55" s="120">
        <f t="shared" si="104"/>
        <v>95.169119999999992</v>
      </c>
      <c r="AO55" s="120">
        <f t="shared" si="104"/>
        <v>95.169119999999992</v>
      </c>
      <c r="AP55" s="120">
        <f t="shared" si="104"/>
        <v>95.169119999999992</v>
      </c>
      <c r="AQ55" s="120">
        <f t="shared" si="104"/>
        <v>95.169119999999992</v>
      </c>
      <c r="AR55" s="120">
        <f t="shared" si="104"/>
        <v>2069.8452400000001</v>
      </c>
      <c r="AS55" s="120">
        <f t="shared" si="104"/>
        <v>2069.8452400000001</v>
      </c>
      <c r="AT55" s="120">
        <f t="shared" si="104"/>
        <v>803.03436999999985</v>
      </c>
      <c r="AU55" s="120">
        <f t="shared" si="104"/>
        <v>803.03436999999985</v>
      </c>
      <c r="AV55" s="120">
        <f t="shared" si="104"/>
        <v>1278.90571</v>
      </c>
      <c r="AW55" s="120">
        <f t="shared" si="104"/>
        <v>1278.90571</v>
      </c>
      <c r="AX55" s="120">
        <f t="shared" si="104"/>
        <v>1985.8751099999999</v>
      </c>
      <c r="AY55" s="120">
        <f t="shared" si="104"/>
        <v>1985.8751099999999</v>
      </c>
      <c r="AZ55" s="120">
        <f t="shared" si="104"/>
        <v>95.169119999999992</v>
      </c>
      <c r="BA55" s="120">
        <f t="shared" si="104"/>
        <v>95.169119999999992</v>
      </c>
      <c r="BB55" s="120">
        <f t="shared" si="104"/>
        <v>865.23079000000007</v>
      </c>
      <c r="BC55" s="120">
        <f t="shared" si="104"/>
        <v>865.23079000000007</v>
      </c>
      <c r="BD55" s="120">
        <f t="shared" si="104"/>
        <v>0</v>
      </c>
      <c r="BE55" s="120">
        <f t="shared" si="104"/>
        <v>0</v>
      </c>
      <c r="BF55" s="120">
        <f t="shared" si="104"/>
        <v>95.169119999999992</v>
      </c>
      <c r="BG55" s="120">
        <f t="shared" si="104"/>
        <v>95.169119999999992</v>
      </c>
      <c r="BH55" s="120">
        <f t="shared" si="104"/>
        <v>2682.4879000000005</v>
      </c>
      <c r="BI55" s="120">
        <f t="shared" si="104"/>
        <v>2682.4879000000005</v>
      </c>
      <c r="BJ55" s="120">
        <f t="shared" si="104"/>
        <v>2683.6251400000006</v>
      </c>
      <c r="BK55" s="120">
        <f t="shared" si="104"/>
        <v>2683.6251400000006</v>
      </c>
      <c r="BL55" s="120">
        <f t="shared" si="104"/>
        <v>95.169119999999992</v>
      </c>
      <c r="BM55" s="120">
        <f t="shared" si="104"/>
        <v>95.169119999999992</v>
      </c>
      <c r="BN55" s="120">
        <f t="shared" si="104"/>
        <v>95.169119999999992</v>
      </c>
      <c r="BO55" s="120">
        <f t="shared" si="104"/>
        <v>95.169119999999992</v>
      </c>
      <c r="BP55" s="120">
        <f t="shared" si="104"/>
        <v>0</v>
      </c>
      <c r="BQ55" s="120">
        <f t="shared" ref="BQ55:BW55" si="105">BQ56+BQ57</f>
        <v>0</v>
      </c>
      <c r="BR55" s="120">
        <f t="shared" si="105"/>
        <v>0</v>
      </c>
      <c r="BS55" s="120">
        <f t="shared" si="105"/>
        <v>0</v>
      </c>
      <c r="BT55" s="120">
        <f t="shared" si="105"/>
        <v>0</v>
      </c>
      <c r="BU55" s="120">
        <f t="shared" si="105"/>
        <v>0</v>
      </c>
      <c r="BV55" s="120">
        <f t="shared" si="105"/>
        <v>95.169119999999992</v>
      </c>
      <c r="BW55" s="120">
        <f t="shared" si="105"/>
        <v>95.169119999999992</v>
      </c>
    </row>
    <row r="56" spans="2:75" s="119" customFormat="1" ht="31.2">
      <c r="B56" s="194"/>
      <c r="C56" s="194"/>
      <c r="D56" s="118" t="s">
        <v>504</v>
      </c>
      <c r="E56" s="120">
        <f t="shared" ref="E56:AJ56" si="106">E63+E69</f>
        <v>30139.453229999999</v>
      </c>
      <c r="F56" s="120">
        <f t="shared" si="106"/>
        <v>30139.45321</v>
      </c>
      <c r="G56" s="120">
        <f t="shared" si="106"/>
        <v>0</v>
      </c>
      <c r="H56" s="120">
        <f t="shared" si="106"/>
        <v>1692.41832</v>
      </c>
      <c r="I56" s="120">
        <f t="shared" si="106"/>
        <v>1692.41832</v>
      </c>
      <c r="J56" s="120">
        <f t="shared" si="106"/>
        <v>0</v>
      </c>
      <c r="K56" s="120">
        <f t="shared" si="106"/>
        <v>0</v>
      </c>
      <c r="L56" s="120">
        <f t="shared" si="106"/>
        <v>1530.5773799999999</v>
      </c>
      <c r="M56" s="120">
        <f t="shared" si="106"/>
        <v>1530.5773799999999</v>
      </c>
      <c r="N56" s="120">
        <f t="shared" si="106"/>
        <v>2379.51037</v>
      </c>
      <c r="O56" s="120">
        <f t="shared" si="106"/>
        <v>2379.51037</v>
      </c>
      <c r="P56" s="120">
        <f t="shared" si="106"/>
        <v>80.893749999999997</v>
      </c>
      <c r="Q56" s="120">
        <f t="shared" si="106"/>
        <v>80.893749999999997</v>
      </c>
      <c r="R56" s="120">
        <f t="shared" si="106"/>
        <v>1636.3096499999999</v>
      </c>
      <c r="S56" s="120">
        <f t="shared" si="106"/>
        <v>1636.3096499999999</v>
      </c>
      <c r="T56" s="120">
        <f t="shared" si="106"/>
        <v>2079.1351399999999</v>
      </c>
      <c r="U56" s="120">
        <f t="shared" si="106"/>
        <v>2079.1351300000001</v>
      </c>
      <c r="V56" s="120">
        <f t="shared" si="106"/>
        <v>3373.3008399999999</v>
      </c>
      <c r="W56" s="120">
        <f t="shared" si="106"/>
        <v>3373.3008399999999</v>
      </c>
      <c r="X56" s="120">
        <f t="shared" si="106"/>
        <v>1775.0422099999998</v>
      </c>
      <c r="Y56" s="120">
        <f t="shared" si="106"/>
        <v>1775.0422099999998</v>
      </c>
      <c r="Z56" s="120">
        <f t="shared" si="106"/>
        <v>1979.47911</v>
      </c>
      <c r="AA56" s="120">
        <f t="shared" si="106"/>
        <v>1979.47911</v>
      </c>
      <c r="AB56" s="120">
        <f t="shared" si="106"/>
        <v>950.15835000000004</v>
      </c>
      <c r="AC56" s="120">
        <f t="shared" si="106"/>
        <v>950.15835000000004</v>
      </c>
      <c r="AD56" s="120">
        <f t="shared" si="106"/>
        <v>161.78749999999999</v>
      </c>
      <c r="AE56" s="120">
        <f t="shared" si="106"/>
        <v>161.78749999999999</v>
      </c>
      <c r="AF56" s="120">
        <f t="shared" si="106"/>
        <v>1259.1548299999999</v>
      </c>
      <c r="AG56" s="120">
        <f t="shared" si="106"/>
        <v>1259.1548299999999</v>
      </c>
      <c r="AH56" s="120">
        <f t="shared" si="106"/>
        <v>80.893749999999997</v>
      </c>
      <c r="AI56" s="120">
        <f t="shared" si="106"/>
        <v>80.893749999999997</v>
      </c>
      <c r="AJ56" s="120">
        <f t="shared" si="106"/>
        <v>0</v>
      </c>
      <c r="AK56" s="120">
        <f t="shared" ref="AK56:BP56" si="107">AK63+AK69</f>
        <v>0</v>
      </c>
      <c r="AL56" s="120">
        <f t="shared" si="107"/>
        <v>80.893749999999997</v>
      </c>
      <c r="AM56" s="120">
        <f t="shared" si="107"/>
        <v>80.893749999999997</v>
      </c>
      <c r="AN56" s="120">
        <f t="shared" si="107"/>
        <v>80.893749999999997</v>
      </c>
      <c r="AO56" s="120">
        <f t="shared" si="107"/>
        <v>80.893749999999997</v>
      </c>
      <c r="AP56" s="120">
        <f t="shared" si="107"/>
        <v>80.893749999999997</v>
      </c>
      <c r="AQ56" s="120">
        <f t="shared" si="107"/>
        <v>80.893749999999997</v>
      </c>
      <c r="AR56" s="120">
        <f t="shared" si="107"/>
        <v>1759.3665100000001</v>
      </c>
      <c r="AS56" s="120">
        <f t="shared" si="107"/>
        <v>1759.3665100000001</v>
      </c>
      <c r="AT56" s="120">
        <f t="shared" si="107"/>
        <v>682.57851999999991</v>
      </c>
      <c r="AU56" s="120">
        <f t="shared" si="107"/>
        <v>682.57851999999991</v>
      </c>
      <c r="AV56" s="120">
        <f t="shared" si="107"/>
        <v>1087.0686900000001</v>
      </c>
      <c r="AW56" s="120">
        <f t="shared" si="107"/>
        <v>1087.0686900000001</v>
      </c>
      <c r="AX56" s="120">
        <f t="shared" si="107"/>
        <v>1687.99199</v>
      </c>
      <c r="AY56" s="120">
        <f t="shared" si="107"/>
        <v>1687.99198</v>
      </c>
      <c r="AZ56" s="120">
        <f t="shared" si="107"/>
        <v>80.893749999999997</v>
      </c>
      <c r="BA56" s="120">
        <f t="shared" si="107"/>
        <v>80.893749999999997</v>
      </c>
      <c r="BB56" s="120">
        <f t="shared" si="107"/>
        <v>735.44532000000004</v>
      </c>
      <c r="BC56" s="120">
        <f t="shared" si="107"/>
        <v>735.44532000000004</v>
      </c>
      <c r="BD56" s="120">
        <f t="shared" si="107"/>
        <v>0</v>
      </c>
      <c r="BE56" s="120">
        <f t="shared" si="107"/>
        <v>0</v>
      </c>
      <c r="BF56" s="120">
        <f t="shared" si="107"/>
        <v>80.893749999999997</v>
      </c>
      <c r="BG56" s="120">
        <f t="shared" si="107"/>
        <v>80.893749999999997</v>
      </c>
      <c r="BH56" s="120">
        <f t="shared" si="107"/>
        <v>2280.1121700000003</v>
      </c>
      <c r="BI56" s="120">
        <f t="shared" si="107"/>
        <v>2280.1121700000003</v>
      </c>
      <c r="BJ56" s="120">
        <f t="shared" si="107"/>
        <v>2281.0788300000004</v>
      </c>
      <c r="BK56" s="120">
        <f t="shared" si="107"/>
        <v>2281.0788300000004</v>
      </c>
      <c r="BL56" s="120">
        <f t="shared" si="107"/>
        <v>80.893749999999997</v>
      </c>
      <c r="BM56" s="120">
        <f t="shared" si="107"/>
        <v>80.893749999999997</v>
      </c>
      <c r="BN56" s="120">
        <f t="shared" si="107"/>
        <v>80.893749999999997</v>
      </c>
      <c r="BO56" s="120">
        <f t="shared" si="107"/>
        <v>80.893749999999997</v>
      </c>
      <c r="BP56" s="120">
        <f t="shared" si="107"/>
        <v>0</v>
      </c>
      <c r="BQ56" s="120">
        <f t="shared" ref="BQ56:BW56" si="108">BQ63+BQ69</f>
        <v>0</v>
      </c>
      <c r="BR56" s="120">
        <f t="shared" si="108"/>
        <v>0</v>
      </c>
      <c r="BS56" s="120">
        <f t="shared" si="108"/>
        <v>0</v>
      </c>
      <c r="BT56" s="120">
        <f t="shared" si="108"/>
        <v>0</v>
      </c>
      <c r="BU56" s="120">
        <f t="shared" si="108"/>
        <v>0</v>
      </c>
      <c r="BV56" s="120">
        <f t="shared" si="108"/>
        <v>80.893749999999997</v>
      </c>
      <c r="BW56" s="120">
        <f t="shared" si="108"/>
        <v>80.893749999999997</v>
      </c>
    </row>
    <row r="57" spans="2:75" s="119" customFormat="1" ht="31.2">
      <c r="B57" s="194"/>
      <c r="C57" s="194"/>
      <c r="D57" s="118" t="s">
        <v>505</v>
      </c>
      <c r="E57" s="120">
        <f>E64+E70+E61</f>
        <v>14009.34677</v>
      </c>
      <c r="F57" s="120">
        <f>F64+F70+F61</f>
        <v>14008.964570000002</v>
      </c>
      <c r="G57" s="120">
        <f t="shared" ref="G57:AL57" si="109">G64+G70</f>
        <v>0.38222</v>
      </c>
      <c r="H57" s="120">
        <f t="shared" si="109"/>
        <v>298.66414000000003</v>
      </c>
      <c r="I57" s="120">
        <f t="shared" si="109"/>
        <v>298.66414000000003</v>
      </c>
      <c r="J57" s="120">
        <f t="shared" si="109"/>
        <v>0</v>
      </c>
      <c r="K57" s="120">
        <f t="shared" si="109"/>
        <v>0</v>
      </c>
      <c r="L57" s="120">
        <f t="shared" si="109"/>
        <v>270.10386</v>
      </c>
      <c r="M57" s="120">
        <f t="shared" si="109"/>
        <v>270.10386</v>
      </c>
      <c r="N57" s="120">
        <f t="shared" si="109"/>
        <v>419.91672</v>
      </c>
      <c r="O57" s="120">
        <f t="shared" si="109"/>
        <v>419.91672</v>
      </c>
      <c r="P57" s="120">
        <f t="shared" si="109"/>
        <v>14.275370000000001</v>
      </c>
      <c r="Q57" s="120">
        <f t="shared" si="109"/>
        <v>14.275370000000001</v>
      </c>
      <c r="R57" s="120">
        <f t="shared" si="109"/>
        <v>288.76264000000003</v>
      </c>
      <c r="S57" s="120">
        <f t="shared" si="109"/>
        <v>288.76264000000003</v>
      </c>
      <c r="T57" s="120">
        <f t="shared" si="109"/>
        <v>366.90892000000002</v>
      </c>
      <c r="U57" s="120">
        <f t="shared" si="109"/>
        <v>366.90893</v>
      </c>
      <c r="V57" s="120">
        <f t="shared" si="109"/>
        <v>595.29275000000007</v>
      </c>
      <c r="W57" s="120">
        <f t="shared" si="109"/>
        <v>595.29275000000007</v>
      </c>
      <c r="X57" s="120">
        <f t="shared" si="109"/>
        <v>313.24504999999999</v>
      </c>
      <c r="Y57" s="120">
        <f t="shared" si="109"/>
        <v>313.24504999999999</v>
      </c>
      <c r="Z57" s="120">
        <f t="shared" si="109"/>
        <v>349.32231999999999</v>
      </c>
      <c r="AA57" s="120">
        <f t="shared" si="109"/>
        <v>349.32231999999999</v>
      </c>
      <c r="AB57" s="120">
        <f t="shared" si="109"/>
        <v>167.67607999999998</v>
      </c>
      <c r="AC57" s="120">
        <f t="shared" si="109"/>
        <v>167.67607999999998</v>
      </c>
      <c r="AD57" s="120">
        <f t="shared" si="109"/>
        <v>28.550740000000001</v>
      </c>
      <c r="AE57" s="120">
        <f t="shared" si="109"/>
        <v>28.550740000000001</v>
      </c>
      <c r="AF57" s="120">
        <f t="shared" si="109"/>
        <v>222.2054</v>
      </c>
      <c r="AG57" s="120">
        <f t="shared" si="109"/>
        <v>222.2054</v>
      </c>
      <c r="AH57" s="120">
        <f t="shared" si="109"/>
        <v>14.275370000000001</v>
      </c>
      <c r="AI57" s="120">
        <f t="shared" si="109"/>
        <v>14.275370000000001</v>
      </c>
      <c r="AJ57" s="120">
        <f t="shared" si="109"/>
        <v>0</v>
      </c>
      <c r="AK57" s="120">
        <f t="shared" si="109"/>
        <v>0</v>
      </c>
      <c r="AL57" s="120">
        <f t="shared" si="109"/>
        <v>14.275370000000001</v>
      </c>
      <c r="AM57" s="120">
        <f t="shared" ref="AM57:BW57" si="110">AM64+AM70</f>
        <v>14.275370000000001</v>
      </c>
      <c r="AN57" s="120">
        <f t="shared" si="110"/>
        <v>14.275370000000001</v>
      </c>
      <c r="AO57" s="120">
        <f t="shared" si="110"/>
        <v>14.275370000000001</v>
      </c>
      <c r="AP57" s="120">
        <f t="shared" si="110"/>
        <v>14.275370000000001</v>
      </c>
      <c r="AQ57" s="120">
        <f t="shared" si="110"/>
        <v>14.275370000000001</v>
      </c>
      <c r="AR57" s="120">
        <f t="shared" si="110"/>
        <v>310.47872999999998</v>
      </c>
      <c r="AS57" s="120">
        <f t="shared" si="110"/>
        <v>310.47872999999998</v>
      </c>
      <c r="AT57" s="120">
        <f t="shared" si="110"/>
        <v>120.45585</v>
      </c>
      <c r="AU57" s="120">
        <f t="shared" si="110"/>
        <v>120.45585</v>
      </c>
      <c r="AV57" s="120">
        <f t="shared" si="110"/>
        <v>191.83702</v>
      </c>
      <c r="AW57" s="120">
        <f t="shared" si="110"/>
        <v>191.83702</v>
      </c>
      <c r="AX57" s="120">
        <f t="shared" si="110"/>
        <v>297.88312000000002</v>
      </c>
      <c r="AY57" s="120">
        <f t="shared" si="110"/>
        <v>297.88312999999999</v>
      </c>
      <c r="AZ57" s="120">
        <f t="shared" si="110"/>
        <v>14.275370000000001</v>
      </c>
      <c r="BA57" s="120">
        <f t="shared" si="110"/>
        <v>14.275370000000001</v>
      </c>
      <c r="BB57" s="120">
        <f t="shared" si="110"/>
        <v>129.78547</v>
      </c>
      <c r="BC57" s="120">
        <f t="shared" si="110"/>
        <v>129.78547</v>
      </c>
      <c r="BD57" s="120">
        <f t="shared" si="110"/>
        <v>0</v>
      </c>
      <c r="BE57" s="120">
        <f t="shared" si="110"/>
        <v>0</v>
      </c>
      <c r="BF57" s="120">
        <f t="shared" si="110"/>
        <v>14.275370000000001</v>
      </c>
      <c r="BG57" s="120">
        <f t="shared" si="110"/>
        <v>14.275370000000001</v>
      </c>
      <c r="BH57" s="120">
        <f t="shared" si="110"/>
        <v>402.37573000000003</v>
      </c>
      <c r="BI57" s="120">
        <f t="shared" si="110"/>
        <v>402.37573000000003</v>
      </c>
      <c r="BJ57" s="120">
        <f t="shared" si="110"/>
        <v>402.54631000000001</v>
      </c>
      <c r="BK57" s="120">
        <f t="shared" si="110"/>
        <v>402.54631000000001</v>
      </c>
      <c r="BL57" s="120">
        <f t="shared" si="110"/>
        <v>14.275370000000001</v>
      </c>
      <c r="BM57" s="120">
        <f t="shared" si="110"/>
        <v>14.275370000000001</v>
      </c>
      <c r="BN57" s="120">
        <f t="shared" si="110"/>
        <v>14.275370000000001</v>
      </c>
      <c r="BO57" s="120">
        <f t="shared" si="110"/>
        <v>14.275370000000001</v>
      </c>
      <c r="BP57" s="120">
        <f t="shared" si="110"/>
        <v>0</v>
      </c>
      <c r="BQ57" s="120">
        <f t="shared" si="110"/>
        <v>0</v>
      </c>
      <c r="BR57" s="120">
        <f t="shared" si="110"/>
        <v>0</v>
      </c>
      <c r="BS57" s="120">
        <f t="shared" si="110"/>
        <v>0</v>
      </c>
      <c r="BT57" s="120">
        <f t="shared" si="110"/>
        <v>0</v>
      </c>
      <c r="BU57" s="120">
        <f t="shared" si="110"/>
        <v>0</v>
      </c>
      <c r="BV57" s="120">
        <f t="shared" si="110"/>
        <v>14.275370000000001</v>
      </c>
      <c r="BW57" s="120">
        <f t="shared" si="110"/>
        <v>14.275370000000001</v>
      </c>
    </row>
    <row r="58" spans="2:75" s="119" customFormat="1" ht="15.6">
      <c r="B58" s="118"/>
      <c r="C58" s="194" t="s">
        <v>751</v>
      </c>
      <c r="D58" s="118" t="s">
        <v>501</v>
      </c>
      <c r="E58" s="120">
        <f t="shared" ref="E58:F61" si="111">N58+BB58</f>
        <v>8690.2000000000007</v>
      </c>
      <c r="F58" s="120">
        <f t="shared" si="111"/>
        <v>8690.2000000000007</v>
      </c>
      <c r="G58" s="120"/>
      <c r="H58" s="120"/>
      <c r="I58" s="120"/>
      <c r="J58" s="120"/>
      <c r="K58" s="120"/>
      <c r="L58" s="120"/>
      <c r="M58" s="120"/>
      <c r="N58" s="120">
        <f t="shared" ref="N58:O60" si="112">N59</f>
        <v>1990.2</v>
      </c>
      <c r="O58" s="120">
        <f t="shared" si="112"/>
        <v>1990.2</v>
      </c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>
        <f>BB60</f>
        <v>6700</v>
      </c>
      <c r="BC58" s="120">
        <f>BC60</f>
        <v>6700</v>
      </c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</row>
    <row r="59" spans="2:75" s="119" customFormat="1" ht="31.2">
      <c r="B59" s="118"/>
      <c r="C59" s="194"/>
      <c r="D59" s="118" t="s">
        <v>505</v>
      </c>
      <c r="E59" s="120">
        <f t="shared" si="111"/>
        <v>8690.2000000000007</v>
      </c>
      <c r="F59" s="120">
        <f t="shared" si="111"/>
        <v>8690.2000000000007</v>
      </c>
      <c r="G59" s="120"/>
      <c r="H59" s="120"/>
      <c r="I59" s="120"/>
      <c r="J59" s="120"/>
      <c r="K59" s="120"/>
      <c r="L59" s="120"/>
      <c r="M59" s="120"/>
      <c r="N59" s="120">
        <f t="shared" si="112"/>
        <v>1990.2</v>
      </c>
      <c r="O59" s="120">
        <f t="shared" si="112"/>
        <v>1990.2</v>
      </c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>
        <f>BB61</f>
        <v>6700</v>
      </c>
      <c r="BC59" s="120">
        <f>BC61</f>
        <v>6700</v>
      </c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</row>
    <row r="60" spans="2:75" s="119" customFormat="1" ht="15.6">
      <c r="B60" s="118"/>
      <c r="C60" s="194" t="s">
        <v>538</v>
      </c>
      <c r="D60" s="118" t="s">
        <v>501</v>
      </c>
      <c r="E60" s="120">
        <f t="shared" si="111"/>
        <v>8690.2000000000007</v>
      </c>
      <c r="F60" s="120">
        <f t="shared" si="111"/>
        <v>8690.2000000000007</v>
      </c>
      <c r="G60" s="120"/>
      <c r="H60" s="120"/>
      <c r="I60" s="120"/>
      <c r="J60" s="120"/>
      <c r="K60" s="120"/>
      <c r="L60" s="120"/>
      <c r="M60" s="120"/>
      <c r="N60" s="120">
        <f t="shared" si="112"/>
        <v>1990.2</v>
      </c>
      <c r="O60" s="120">
        <f t="shared" si="112"/>
        <v>1990.2</v>
      </c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>
        <f>BB61</f>
        <v>6700</v>
      </c>
      <c r="BC60" s="120">
        <f>BC61</f>
        <v>6700</v>
      </c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</row>
    <row r="61" spans="2:75" s="119" customFormat="1" ht="31.2">
      <c r="B61" s="118"/>
      <c r="C61" s="194"/>
      <c r="D61" s="118" t="s">
        <v>505</v>
      </c>
      <c r="E61" s="120">
        <f t="shared" si="111"/>
        <v>8690.2000000000007</v>
      </c>
      <c r="F61" s="120">
        <f t="shared" si="111"/>
        <v>8690.2000000000007</v>
      </c>
      <c r="G61" s="120"/>
      <c r="H61" s="120"/>
      <c r="I61" s="120"/>
      <c r="J61" s="120"/>
      <c r="K61" s="120"/>
      <c r="L61" s="120"/>
      <c r="M61" s="120"/>
      <c r="N61" s="120">
        <v>1990.2</v>
      </c>
      <c r="O61" s="120">
        <v>1990.2</v>
      </c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>
        <v>6700</v>
      </c>
      <c r="BC61" s="120">
        <v>6700</v>
      </c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</row>
    <row r="62" spans="2:75" s="119" customFormat="1" ht="15.6">
      <c r="B62" s="194"/>
      <c r="C62" s="194" t="s">
        <v>752</v>
      </c>
      <c r="D62" s="118" t="s">
        <v>501</v>
      </c>
      <c r="E62" s="120">
        <f t="shared" ref="E62:AJ62" si="113">E63+E64</f>
        <v>32412.999999999996</v>
      </c>
      <c r="F62" s="120">
        <f t="shared" si="113"/>
        <v>32412.805939999998</v>
      </c>
      <c r="G62" s="120">
        <f t="shared" si="113"/>
        <v>0.19406000000000001</v>
      </c>
      <c r="H62" s="120">
        <f t="shared" si="113"/>
        <v>1800.74422</v>
      </c>
      <c r="I62" s="120">
        <f t="shared" si="113"/>
        <v>1800.74422</v>
      </c>
      <c r="J62" s="120">
        <f t="shared" si="113"/>
        <v>0</v>
      </c>
      <c r="K62" s="120">
        <f t="shared" si="113"/>
        <v>0</v>
      </c>
      <c r="L62" s="120">
        <f t="shared" si="113"/>
        <v>1705.5121199999999</v>
      </c>
      <c r="M62" s="120">
        <f t="shared" si="113"/>
        <v>1705.5121199999999</v>
      </c>
      <c r="N62" s="120">
        <f t="shared" si="113"/>
        <v>2704.2579699999997</v>
      </c>
      <c r="O62" s="120">
        <f t="shared" si="113"/>
        <v>2704.2579699999997</v>
      </c>
      <c r="P62" s="120">
        <f t="shared" si="113"/>
        <v>0</v>
      </c>
      <c r="Q62" s="120">
        <f t="shared" si="113"/>
        <v>0</v>
      </c>
      <c r="R62" s="120">
        <f t="shared" si="113"/>
        <v>1829.90317</v>
      </c>
      <c r="S62" s="120">
        <f t="shared" si="113"/>
        <v>1829.90317</v>
      </c>
      <c r="T62" s="120">
        <f t="shared" si="113"/>
        <v>2350.8749399999997</v>
      </c>
      <c r="U62" s="120">
        <f t="shared" si="113"/>
        <v>2350.8749399999997</v>
      </c>
      <c r="V62" s="120">
        <f t="shared" si="113"/>
        <v>3778.2553499999999</v>
      </c>
      <c r="W62" s="120">
        <f t="shared" si="113"/>
        <v>3778.2553499999999</v>
      </c>
      <c r="X62" s="120">
        <f t="shared" si="113"/>
        <v>1993.1181399999998</v>
      </c>
      <c r="Y62" s="120">
        <f t="shared" si="113"/>
        <v>1993.1181399999998</v>
      </c>
      <c r="Z62" s="120">
        <f t="shared" si="113"/>
        <v>2138.4631899999999</v>
      </c>
      <c r="AA62" s="120">
        <f t="shared" si="113"/>
        <v>2138.4631899999999</v>
      </c>
      <c r="AB62" s="120">
        <f t="shared" si="113"/>
        <v>927.49619000000007</v>
      </c>
      <c r="AC62" s="120">
        <f t="shared" si="113"/>
        <v>927.49619000000007</v>
      </c>
      <c r="AD62" s="120">
        <f t="shared" si="113"/>
        <v>0</v>
      </c>
      <c r="AE62" s="120">
        <f t="shared" si="113"/>
        <v>0</v>
      </c>
      <c r="AF62" s="120">
        <f t="shared" si="113"/>
        <v>1386.19111</v>
      </c>
      <c r="AG62" s="120">
        <f t="shared" si="113"/>
        <v>1386.19111</v>
      </c>
      <c r="AH62" s="120">
        <f t="shared" si="113"/>
        <v>0</v>
      </c>
      <c r="AI62" s="120">
        <f t="shared" si="113"/>
        <v>0</v>
      </c>
      <c r="AJ62" s="120">
        <f t="shared" si="113"/>
        <v>0</v>
      </c>
      <c r="AK62" s="120">
        <f t="shared" ref="AK62:BP62" si="114">AK63+AK64</f>
        <v>0</v>
      </c>
      <c r="AL62" s="120">
        <f t="shared" si="114"/>
        <v>0</v>
      </c>
      <c r="AM62" s="120">
        <f t="shared" si="114"/>
        <v>0</v>
      </c>
      <c r="AN62" s="120">
        <f t="shared" si="114"/>
        <v>0</v>
      </c>
      <c r="AO62" s="120">
        <f t="shared" si="114"/>
        <v>0</v>
      </c>
      <c r="AP62" s="120">
        <f t="shared" si="114"/>
        <v>0</v>
      </c>
      <c r="AQ62" s="120">
        <f t="shared" si="114"/>
        <v>0</v>
      </c>
      <c r="AR62" s="120">
        <f t="shared" si="114"/>
        <v>1974.6761200000001</v>
      </c>
      <c r="AS62" s="120">
        <f t="shared" si="114"/>
        <v>1974.6761200000001</v>
      </c>
      <c r="AT62" s="120">
        <f t="shared" si="114"/>
        <v>707.86524999999995</v>
      </c>
      <c r="AU62" s="120">
        <f t="shared" si="114"/>
        <v>707.86524999999995</v>
      </c>
      <c r="AV62" s="120">
        <f t="shared" si="114"/>
        <v>1183.73659</v>
      </c>
      <c r="AW62" s="120">
        <f t="shared" si="114"/>
        <v>1183.73659</v>
      </c>
      <c r="AX62" s="120">
        <f t="shared" si="114"/>
        <v>1890.7059899999999</v>
      </c>
      <c r="AY62" s="120">
        <f t="shared" si="114"/>
        <v>1890.7059899999999</v>
      </c>
      <c r="AZ62" s="120">
        <f t="shared" si="114"/>
        <v>0</v>
      </c>
      <c r="BA62" s="120">
        <f t="shared" si="114"/>
        <v>0</v>
      </c>
      <c r="BB62" s="120">
        <f t="shared" si="114"/>
        <v>865.23079000000007</v>
      </c>
      <c r="BC62" s="120">
        <f t="shared" si="114"/>
        <v>865.23079000000007</v>
      </c>
      <c r="BD62" s="120">
        <f t="shared" si="114"/>
        <v>0</v>
      </c>
      <c r="BE62" s="120">
        <f t="shared" si="114"/>
        <v>0</v>
      </c>
      <c r="BF62" s="120">
        <f t="shared" si="114"/>
        <v>0</v>
      </c>
      <c r="BG62" s="120">
        <f t="shared" si="114"/>
        <v>0</v>
      </c>
      <c r="BH62" s="120">
        <f t="shared" si="114"/>
        <v>2587.3187800000001</v>
      </c>
      <c r="BI62" s="120">
        <f t="shared" si="114"/>
        <v>2587.3187800000001</v>
      </c>
      <c r="BJ62" s="120">
        <f t="shared" si="114"/>
        <v>2588.4560200000001</v>
      </c>
      <c r="BK62" s="120">
        <f t="shared" si="114"/>
        <v>2588.4560200000001</v>
      </c>
      <c r="BL62" s="120">
        <f t="shared" si="114"/>
        <v>0</v>
      </c>
      <c r="BM62" s="120">
        <f t="shared" si="114"/>
        <v>0</v>
      </c>
      <c r="BN62" s="120">
        <f t="shared" si="114"/>
        <v>0</v>
      </c>
      <c r="BO62" s="120">
        <f t="shared" si="114"/>
        <v>0</v>
      </c>
      <c r="BP62" s="120">
        <f t="shared" si="114"/>
        <v>0</v>
      </c>
      <c r="BQ62" s="120">
        <f t="shared" ref="BQ62:BW62" si="115">BQ63+BQ64</f>
        <v>0</v>
      </c>
      <c r="BR62" s="120">
        <f t="shared" si="115"/>
        <v>0</v>
      </c>
      <c r="BS62" s="120">
        <f t="shared" si="115"/>
        <v>0</v>
      </c>
      <c r="BT62" s="120">
        <f t="shared" si="115"/>
        <v>0</v>
      </c>
      <c r="BU62" s="120">
        <f t="shared" si="115"/>
        <v>0</v>
      </c>
      <c r="BV62" s="120">
        <f t="shared" si="115"/>
        <v>0</v>
      </c>
      <c r="BW62" s="120">
        <f t="shared" si="115"/>
        <v>0</v>
      </c>
    </row>
    <row r="63" spans="2:75" s="119" customFormat="1" ht="31.2">
      <c r="B63" s="194"/>
      <c r="C63" s="194"/>
      <c r="D63" s="118" t="s">
        <v>504</v>
      </c>
      <c r="E63" s="120">
        <f t="shared" ref="E63:AJ63" si="116">E66</f>
        <v>27550.853229999997</v>
      </c>
      <c r="F63" s="120">
        <f t="shared" si="116"/>
        <v>27550.853209999997</v>
      </c>
      <c r="G63" s="120">
        <f t="shared" si="116"/>
        <v>0</v>
      </c>
      <c r="H63" s="120">
        <f t="shared" si="116"/>
        <v>1530.6308200000001</v>
      </c>
      <c r="I63" s="120">
        <f t="shared" si="116"/>
        <v>1530.6308200000001</v>
      </c>
      <c r="J63" s="120">
        <f t="shared" si="116"/>
        <v>0</v>
      </c>
      <c r="K63" s="120">
        <f t="shared" si="116"/>
        <v>0</v>
      </c>
      <c r="L63" s="120">
        <f t="shared" si="116"/>
        <v>1449.68363</v>
      </c>
      <c r="M63" s="120">
        <f t="shared" si="116"/>
        <v>1449.68363</v>
      </c>
      <c r="N63" s="120">
        <f t="shared" si="116"/>
        <v>2298.6166199999998</v>
      </c>
      <c r="O63" s="120">
        <f t="shared" si="116"/>
        <v>2298.6166199999998</v>
      </c>
      <c r="P63" s="120">
        <f t="shared" si="116"/>
        <v>0</v>
      </c>
      <c r="Q63" s="120">
        <f t="shared" si="116"/>
        <v>0</v>
      </c>
      <c r="R63" s="120">
        <f t="shared" si="116"/>
        <v>1555.4159</v>
      </c>
      <c r="S63" s="120">
        <f t="shared" si="116"/>
        <v>1555.4159</v>
      </c>
      <c r="T63" s="120">
        <f t="shared" si="116"/>
        <v>1998.2413899999999</v>
      </c>
      <c r="U63" s="120">
        <f t="shared" si="116"/>
        <v>1998.2413799999999</v>
      </c>
      <c r="V63" s="120">
        <f t="shared" si="116"/>
        <v>3211.51334</v>
      </c>
      <c r="W63" s="120">
        <f t="shared" si="116"/>
        <v>3211.51334</v>
      </c>
      <c r="X63" s="120">
        <f t="shared" si="116"/>
        <v>1694.1484599999999</v>
      </c>
      <c r="Y63" s="120">
        <f t="shared" si="116"/>
        <v>1694.1484599999999</v>
      </c>
      <c r="Z63" s="120">
        <f t="shared" si="116"/>
        <v>1817.6916100000001</v>
      </c>
      <c r="AA63" s="120">
        <f t="shared" si="116"/>
        <v>1817.6916100000001</v>
      </c>
      <c r="AB63" s="120">
        <f t="shared" si="116"/>
        <v>788.37085000000002</v>
      </c>
      <c r="AC63" s="120">
        <f t="shared" si="116"/>
        <v>788.37085000000002</v>
      </c>
      <c r="AD63" s="120">
        <f t="shared" si="116"/>
        <v>0</v>
      </c>
      <c r="AE63" s="120">
        <f t="shared" si="116"/>
        <v>0</v>
      </c>
      <c r="AF63" s="120">
        <f t="shared" si="116"/>
        <v>1178.26108</v>
      </c>
      <c r="AG63" s="120">
        <f t="shared" si="116"/>
        <v>1178.26108</v>
      </c>
      <c r="AH63" s="120">
        <f t="shared" si="116"/>
        <v>0</v>
      </c>
      <c r="AI63" s="120">
        <f t="shared" si="116"/>
        <v>0</v>
      </c>
      <c r="AJ63" s="120">
        <f t="shared" si="116"/>
        <v>0</v>
      </c>
      <c r="AK63" s="120">
        <f t="shared" ref="AK63:BP63" si="117">AK66</f>
        <v>0</v>
      </c>
      <c r="AL63" s="120">
        <f t="shared" si="117"/>
        <v>0</v>
      </c>
      <c r="AM63" s="120">
        <f t="shared" si="117"/>
        <v>0</v>
      </c>
      <c r="AN63" s="120">
        <f t="shared" si="117"/>
        <v>0</v>
      </c>
      <c r="AO63" s="120">
        <f t="shared" si="117"/>
        <v>0</v>
      </c>
      <c r="AP63" s="120">
        <f t="shared" si="117"/>
        <v>0</v>
      </c>
      <c r="AQ63" s="120">
        <f t="shared" si="117"/>
        <v>0</v>
      </c>
      <c r="AR63" s="120">
        <f t="shared" si="117"/>
        <v>1678.4727600000001</v>
      </c>
      <c r="AS63" s="120">
        <f t="shared" si="117"/>
        <v>1678.4727600000001</v>
      </c>
      <c r="AT63" s="120">
        <f t="shared" si="117"/>
        <v>601.68476999999996</v>
      </c>
      <c r="AU63" s="120">
        <f t="shared" si="117"/>
        <v>601.68476999999996</v>
      </c>
      <c r="AV63" s="120">
        <f t="shared" si="117"/>
        <v>1006.17494</v>
      </c>
      <c r="AW63" s="120">
        <f t="shared" si="117"/>
        <v>1006.17494</v>
      </c>
      <c r="AX63" s="120">
        <f t="shared" si="117"/>
        <v>1607.09824</v>
      </c>
      <c r="AY63" s="120">
        <f t="shared" si="117"/>
        <v>1607.0982300000001</v>
      </c>
      <c r="AZ63" s="120">
        <f t="shared" si="117"/>
        <v>0</v>
      </c>
      <c r="BA63" s="120">
        <f t="shared" si="117"/>
        <v>0</v>
      </c>
      <c r="BB63" s="120">
        <f t="shared" si="117"/>
        <v>735.44532000000004</v>
      </c>
      <c r="BC63" s="120">
        <f t="shared" si="117"/>
        <v>735.44532000000004</v>
      </c>
      <c r="BD63" s="120">
        <f t="shared" si="117"/>
        <v>0</v>
      </c>
      <c r="BE63" s="120">
        <f t="shared" si="117"/>
        <v>0</v>
      </c>
      <c r="BF63" s="120">
        <f t="shared" si="117"/>
        <v>0</v>
      </c>
      <c r="BG63" s="120">
        <f t="shared" si="117"/>
        <v>0</v>
      </c>
      <c r="BH63" s="120">
        <f t="shared" si="117"/>
        <v>2199.2184200000002</v>
      </c>
      <c r="BI63" s="120">
        <f t="shared" si="117"/>
        <v>2199.2184200000002</v>
      </c>
      <c r="BJ63" s="120">
        <f t="shared" si="117"/>
        <v>2200.1850800000002</v>
      </c>
      <c r="BK63" s="120">
        <f t="shared" si="117"/>
        <v>2200.1850800000002</v>
      </c>
      <c r="BL63" s="120">
        <f t="shared" si="117"/>
        <v>0</v>
      </c>
      <c r="BM63" s="120">
        <f t="shared" si="117"/>
        <v>0</v>
      </c>
      <c r="BN63" s="120">
        <f t="shared" si="117"/>
        <v>0</v>
      </c>
      <c r="BO63" s="120">
        <f t="shared" si="117"/>
        <v>0</v>
      </c>
      <c r="BP63" s="120">
        <f t="shared" si="117"/>
        <v>0</v>
      </c>
      <c r="BQ63" s="120">
        <f t="shared" ref="BQ63:BW63" si="118">BQ66</f>
        <v>0</v>
      </c>
      <c r="BR63" s="120">
        <f t="shared" si="118"/>
        <v>0</v>
      </c>
      <c r="BS63" s="120">
        <f t="shared" si="118"/>
        <v>0</v>
      </c>
      <c r="BT63" s="120">
        <f t="shared" si="118"/>
        <v>0</v>
      </c>
      <c r="BU63" s="120">
        <f t="shared" si="118"/>
        <v>0</v>
      </c>
      <c r="BV63" s="120">
        <f t="shared" si="118"/>
        <v>0</v>
      </c>
      <c r="BW63" s="120">
        <f t="shared" si="118"/>
        <v>0</v>
      </c>
    </row>
    <row r="64" spans="2:75" s="119" customFormat="1" ht="31.2">
      <c r="B64" s="194"/>
      <c r="C64" s="194"/>
      <c r="D64" s="118" t="s">
        <v>505</v>
      </c>
      <c r="E64" s="120">
        <f t="shared" ref="E64:AJ64" si="119">E67</f>
        <v>4862.1467700000003</v>
      </c>
      <c r="F64" s="120">
        <f t="shared" si="119"/>
        <v>4861.9527300000009</v>
      </c>
      <c r="G64" s="120">
        <f t="shared" si="119"/>
        <v>0.19406000000000001</v>
      </c>
      <c r="H64" s="120">
        <f t="shared" si="119"/>
        <v>270.11340000000001</v>
      </c>
      <c r="I64" s="120">
        <f t="shared" si="119"/>
        <v>270.11340000000001</v>
      </c>
      <c r="J64" s="120">
        <f t="shared" si="119"/>
        <v>0</v>
      </c>
      <c r="K64" s="120">
        <f t="shared" si="119"/>
        <v>0</v>
      </c>
      <c r="L64" s="120">
        <f t="shared" si="119"/>
        <v>255.82848999999999</v>
      </c>
      <c r="M64" s="120">
        <f t="shared" si="119"/>
        <v>255.82848999999999</v>
      </c>
      <c r="N64" s="120">
        <f t="shared" si="119"/>
        <v>405.64134999999999</v>
      </c>
      <c r="O64" s="120">
        <f t="shared" si="119"/>
        <v>405.64134999999999</v>
      </c>
      <c r="P64" s="120">
        <f t="shared" si="119"/>
        <v>0</v>
      </c>
      <c r="Q64" s="120">
        <f t="shared" si="119"/>
        <v>0</v>
      </c>
      <c r="R64" s="120">
        <f t="shared" si="119"/>
        <v>274.48727000000002</v>
      </c>
      <c r="S64" s="120">
        <f t="shared" si="119"/>
        <v>274.48727000000002</v>
      </c>
      <c r="T64" s="120">
        <f t="shared" si="119"/>
        <v>352.63355000000001</v>
      </c>
      <c r="U64" s="120">
        <f t="shared" si="119"/>
        <v>352.63355999999999</v>
      </c>
      <c r="V64" s="120">
        <f t="shared" si="119"/>
        <v>566.74201000000005</v>
      </c>
      <c r="W64" s="120">
        <f t="shared" si="119"/>
        <v>566.74201000000005</v>
      </c>
      <c r="X64" s="120">
        <f t="shared" si="119"/>
        <v>298.96967999999998</v>
      </c>
      <c r="Y64" s="120">
        <f t="shared" si="119"/>
        <v>298.96967999999998</v>
      </c>
      <c r="Z64" s="120">
        <f t="shared" si="119"/>
        <v>320.77157999999997</v>
      </c>
      <c r="AA64" s="120">
        <f t="shared" si="119"/>
        <v>320.77157999999997</v>
      </c>
      <c r="AB64" s="120">
        <f t="shared" si="119"/>
        <v>139.12533999999999</v>
      </c>
      <c r="AC64" s="120">
        <f t="shared" si="119"/>
        <v>139.12533999999999</v>
      </c>
      <c r="AD64" s="120">
        <f t="shared" si="119"/>
        <v>0</v>
      </c>
      <c r="AE64" s="120">
        <f t="shared" si="119"/>
        <v>0</v>
      </c>
      <c r="AF64" s="120">
        <f t="shared" si="119"/>
        <v>207.93002999999999</v>
      </c>
      <c r="AG64" s="120">
        <f t="shared" si="119"/>
        <v>207.93002999999999</v>
      </c>
      <c r="AH64" s="120">
        <f t="shared" si="119"/>
        <v>0</v>
      </c>
      <c r="AI64" s="120">
        <f t="shared" si="119"/>
        <v>0</v>
      </c>
      <c r="AJ64" s="120">
        <f t="shared" si="119"/>
        <v>0</v>
      </c>
      <c r="AK64" s="120">
        <f t="shared" ref="AK64:BP64" si="120">AK67</f>
        <v>0</v>
      </c>
      <c r="AL64" s="120">
        <f t="shared" si="120"/>
        <v>0</v>
      </c>
      <c r="AM64" s="120">
        <f t="shared" si="120"/>
        <v>0</v>
      </c>
      <c r="AN64" s="120">
        <f t="shared" si="120"/>
        <v>0</v>
      </c>
      <c r="AO64" s="120">
        <f t="shared" si="120"/>
        <v>0</v>
      </c>
      <c r="AP64" s="120">
        <f t="shared" si="120"/>
        <v>0</v>
      </c>
      <c r="AQ64" s="120">
        <f t="shared" si="120"/>
        <v>0</v>
      </c>
      <c r="AR64" s="120">
        <f t="shared" si="120"/>
        <v>296.20335999999998</v>
      </c>
      <c r="AS64" s="120">
        <f t="shared" si="120"/>
        <v>296.20335999999998</v>
      </c>
      <c r="AT64" s="120">
        <f t="shared" si="120"/>
        <v>106.18048</v>
      </c>
      <c r="AU64" s="120">
        <f t="shared" si="120"/>
        <v>106.18048</v>
      </c>
      <c r="AV64" s="120">
        <f t="shared" si="120"/>
        <v>177.56164999999999</v>
      </c>
      <c r="AW64" s="120">
        <f t="shared" si="120"/>
        <v>177.56164999999999</v>
      </c>
      <c r="AX64" s="120">
        <f t="shared" si="120"/>
        <v>283.60775000000001</v>
      </c>
      <c r="AY64" s="120">
        <f t="shared" si="120"/>
        <v>283.60775999999998</v>
      </c>
      <c r="AZ64" s="120">
        <f t="shared" si="120"/>
        <v>0</v>
      </c>
      <c r="BA64" s="120">
        <f t="shared" si="120"/>
        <v>0</v>
      </c>
      <c r="BB64" s="120">
        <f t="shared" si="120"/>
        <v>129.78547</v>
      </c>
      <c r="BC64" s="120">
        <f t="shared" si="120"/>
        <v>129.78547</v>
      </c>
      <c r="BD64" s="120">
        <f t="shared" si="120"/>
        <v>0</v>
      </c>
      <c r="BE64" s="120">
        <f t="shared" si="120"/>
        <v>0</v>
      </c>
      <c r="BF64" s="120">
        <f t="shared" si="120"/>
        <v>0</v>
      </c>
      <c r="BG64" s="120">
        <f t="shared" si="120"/>
        <v>0</v>
      </c>
      <c r="BH64" s="120">
        <f t="shared" si="120"/>
        <v>388.10036000000002</v>
      </c>
      <c r="BI64" s="120">
        <f t="shared" si="120"/>
        <v>388.10036000000002</v>
      </c>
      <c r="BJ64" s="120">
        <f t="shared" si="120"/>
        <v>388.27094</v>
      </c>
      <c r="BK64" s="120">
        <f t="shared" si="120"/>
        <v>388.27094</v>
      </c>
      <c r="BL64" s="120">
        <f t="shared" si="120"/>
        <v>0</v>
      </c>
      <c r="BM64" s="120">
        <f t="shared" si="120"/>
        <v>0</v>
      </c>
      <c r="BN64" s="120">
        <f t="shared" si="120"/>
        <v>0</v>
      </c>
      <c r="BO64" s="120">
        <f t="shared" si="120"/>
        <v>0</v>
      </c>
      <c r="BP64" s="120">
        <f t="shared" si="120"/>
        <v>0</v>
      </c>
      <c r="BQ64" s="120">
        <f t="shared" ref="BQ64:BW64" si="121">BQ67</f>
        <v>0</v>
      </c>
      <c r="BR64" s="120">
        <f t="shared" si="121"/>
        <v>0</v>
      </c>
      <c r="BS64" s="120">
        <f t="shared" si="121"/>
        <v>0</v>
      </c>
      <c r="BT64" s="120">
        <f t="shared" si="121"/>
        <v>0</v>
      </c>
      <c r="BU64" s="120">
        <f t="shared" si="121"/>
        <v>0</v>
      </c>
      <c r="BV64" s="120">
        <f t="shared" si="121"/>
        <v>0</v>
      </c>
      <c r="BW64" s="120">
        <f t="shared" si="121"/>
        <v>0</v>
      </c>
    </row>
    <row r="65" spans="2:75" s="119" customFormat="1" ht="15.6">
      <c r="B65" s="194"/>
      <c r="C65" s="194" t="s">
        <v>539</v>
      </c>
      <c r="D65" s="118" t="s">
        <v>501</v>
      </c>
      <c r="E65" s="120">
        <f>H65+L65+N65+R65+T65+V65+X65+Z65+AB65+AF65+AR65+AT65+AV65+AX65+BB65+BH65+BJ65+G65</f>
        <v>32412.805940000002</v>
      </c>
      <c r="F65" s="120">
        <f>I65+M65+O65+S65+U65+W65+Y65+AA65+AC65+AG65+AS65+AU65+AW65+AY65+BC65+BI65+BK65</f>
        <v>32412.805940000002</v>
      </c>
      <c r="G65" s="121"/>
      <c r="H65" s="121">
        <f t="shared" ref="H65:AM65" si="122">H66+H67</f>
        <v>1800.74422</v>
      </c>
      <c r="I65" s="121">
        <f t="shared" si="122"/>
        <v>1800.74422</v>
      </c>
      <c r="J65" s="121">
        <f t="shared" si="122"/>
        <v>0</v>
      </c>
      <c r="K65" s="121">
        <f t="shared" si="122"/>
        <v>0</v>
      </c>
      <c r="L65" s="121">
        <f t="shared" si="122"/>
        <v>1705.5121199999999</v>
      </c>
      <c r="M65" s="121">
        <f t="shared" si="122"/>
        <v>1705.5121199999999</v>
      </c>
      <c r="N65" s="121">
        <f t="shared" si="122"/>
        <v>2704.2579699999997</v>
      </c>
      <c r="O65" s="121">
        <f t="shared" si="122"/>
        <v>2704.2579699999997</v>
      </c>
      <c r="P65" s="121">
        <f t="shared" si="122"/>
        <v>0</v>
      </c>
      <c r="Q65" s="121">
        <f t="shared" si="122"/>
        <v>0</v>
      </c>
      <c r="R65" s="121">
        <f t="shared" si="122"/>
        <v>1829.90317</v>
      </c>
      <c r="S65" s="121">
        <f t="shared" si="122"/>
        <v>1829.90317</v>
      </c>
      <c r="T65" s="121">
        <f t="shared" si="122"/>
        <v>2350.8749399999997</v>
      </c>
      <c r="U65" s="121">
        <f t="shared" si="122"/>
        <v>2350.8749399999997</v>
      </c>
      <c r="V65" s="121">
        <f t="shared" si="122"/>
        <v>3778.2553499999999</v>
      </c>
      <c r="W65" s="121">
        <f t="shared" si="122"/>
        <v>3778.2553499999999</v>
      </c>
      <c r="X65" s="121">
        <f t="shared" si="122"/>
        <v>1993.1181399999998</v>
      </c>
      <c r="Y65" s="121">
        <f t="shared" si="122"/>
        <v>1993.1181399999998</v>
      </c>
      <c r="Z65" s="121">
        <f t="shared" si="122"/>
        <v>2138.4631899999999</v>
      </c>
      <c r="AA65" s="121">
        <f t="shared" si="122"/>
        <v>2138.4631899999999</v>
      </c>
      <c r="AB65" s="121">
        <f t="shared" si="122"/>
        <v>927.49619000000007</v>
      </c>
      <c r="AC65" s="121">
        <f t="shared" si="122"/>
        <v>927.49619000000007</v>
      </c>
      <c r="AD65" s="121">
        <f t="shared" si="122"/>
        <v>0</v>
      </c>
      <c r="AE65" s="121">
        <f t="shared" si="122"/>
        <v>0</v>
      </c>
      <c r="AF65" s="121">
        <f t="shared" si="122"/>
        <v>1386.19111</v>
      </c>
      <c r="AG65" s="121">
        <f t="shared" si="122"/>
        <v>1386.19111</v>
      </c>
      <c r="AH65" s="121">
        <f t="shared" si="122"/>
        <v>0</v>
      </c>
      <c r="AI65" s="121">
        <f t="shared" si="122"/>
        <v>0</v>
      </c>
      <c r="AJ65" s="121">
        <f t="shared" si="122"/>
        <v>0</v>
      </c>
      <c r="AK65" s="121">
        <f t="shared" si="122"/>
        <v>0</v>
      </c>
      <c r="AL65" s="121">
        <f t="shared" si="122"/>
        <v>0</v>
      </c>
      <c r="AM65" s="121">
        <f t="shared" si="122"/>
        <v>0</v>
      </c>
      <c r="AN65" s="121">
        <f t="shared" ref="AN65:BS65" si="123">AN66+AN67</f>
        <v>0</v>
      </c>
      <c r="AO65" s="121">
        <f t="shared" si="123"/>
        <v>0</v>
      </c>
      <c r="AP65" s="121">
        <f t="shared" si="123"/>
        <v>0</v>
      </c>
      <c r="AQ65" s="121">
        <f t="shared" si="123"/>
        <v>0</v>
      </c>
      <c r="AR65" s="121">
        <f t="shared" si="123"/>
        <v>1974.6761200000001</v>
      </c>
      <c r="AS65" s="121">
        <f t="shared" si="123"/>
        <v>1974.6761200000001</v>
      </c>
      <c r="AT65" s="121">
        <f t="shared" si="123"/>
        <v>707.86524999999995</v>
      </c>
      <c r="AU65" s="121">
        <f t="shared" si="123"/>
        <v>707.86524999999995</v>
      </c>
      <c r="AV65" s="121">
        <f t="shared" si="123"/>
        <v>1183.73659</v>
      </c>
      <c r="AW65" s="121">
        <f t="shared" si="123"/>
        <v>1183.73659</v>
      </c>
      <c r="AX65" s="121">
        <f t="shared" si="123"/>
        <v>1890.7059899999999</v>
      </c>
      <c r="AY65" s="121">
        <f t="shared" si="123"/>
        <v>1890.7059899999999</v>
      </c>
      <c r="AZ65" s="121">
        <f t="shared" si="123"/>
        <v>0</v>
      </c>
      <c r="BA65" s="121">
        <f t="shared" si="123"/>
        <v>0</v>
      </c>
      <c r="BB65" s="121">
        <f t="shared" si="123"/>
        <v>865.23079000000007</v>
      </c>
      <c r="BC65" s="121">
        <f t="shared" si="123"/>
        <v>865.23079000000007</v>
      </c>
      <c r="BD65" s="121">
        <f t="shared" si="123"/>
        <v>0</v>
      </c>
      <c r="BE65" s="121">
        <f t="shared" si="123"/>
        <v>0</v>
      </c>
      <c r="BF65" s="121">
        <f t="shared" si="123"/>
        <v>0</v>
      </c>
      <c r="BG65" s="121">
        <f t="shared" si="123"/>
        <v>0</v>
      </c>
      <c r="BH65" s="121">
        <f t="shared" si="123"/>
        <v>2587.3187800000001</v>
      </c>
      <c r="BI65" s="121">
        <f t="shared" si="123"/>
        <v>2587.3187800000001</v>
      </c>
      <c r="BJ65" s="121">
        <f t="shared" si="123"/>
        <v>2588.4560200000001</v>
      </c>
      <c r="BK65" s="121">
        <f t="shared" si="123"/>
        <v>2588.4560200000001</v>
      </c>
      <c r="BL65" s="121">
        <f t="shared" si="123"/>
        <v>0</v>
      </c>
      <c r="BM65" s="121">
        <f t="shared" si="123"/>
        <v>0</v>
      </c>
      <c r="BN65" s="121">
        <f t="shared" si="123"/>
        <v>0</v>
      </c>
      <c r="BO65" s="121">
        <f t="shared" si="123"/>
        <v>0</v>
      </c>
      <c r="BP65" s="121">
        <f t="shared" si="123"/>
        <v>0</v>
      </c>
      <c r="BQ65" s="121">
        <f t="shared" si="123"/>
        <v>0</v>
      </c>
      <c r="BR65" s="121">
        <f t="shared" si="123"/>
        <v>0</v>
      </c>
      <c r="BS65" s="121">
        <f t="shared" si="123"/>
        <v>0</v>
      </c>
      <c r="BT65" s="121">
        <f>BT66+BT67</f>
        <v>0</v>
      </c>
      <c r="BU65" s="121">
        <f>BU66+BU67</f>
        <v>0</v>
      </c>
      <c r="BV65" s="121">
        <f>BV66+BV67</f>
        <v>0</v>
      </c>
      <c r="BW65" s="121">
        <f>BW66+BW67</f>
        <v>0</v>
      </c>
    </row>
    <row r="66" spans="2:75" s="119" customFormat="1" ht="31.2">
      <c r="B66" s="194"/>
      <c r="C66" s="194"/>
      <c r="D66" s="118" t="s">
        <v>504</v>
      </c>
      <c r="E66" s="120">
        <f>H66+L66+N66+R66+T66+V66+X66+Z66+AB66+AF66+AR66+AT66+AV66+AX66+BB66+BH66+BJ66</f>
        <v>27550.853229999997</v>
      </c>
      <c r="F66" s="120">
        <f>I66+M66+O66+S66+U66+W66+Y66+AA66+AC66+AG66+AS66+AU66+AW66+AY66+BC66+BI66+BK66</f>
        <v>27550.853209999997</v>
      </c>
      <c r="G66" s="121"/>
      <c r="H66" s="121">
        <v>1530.6308200000001</v>
      </c>
      <c r="I66" s="121">
        <v>1530.6308200000001</v>
      </c>
      <c r="J66" s="121"/>
      <c r="K66" s="121"/>
      <c r="L66" s="121">
        <v>1449.68363</v>
      </c>
      <c r="M66" s="121">
        <v>1449.68363</v>
      </c>
      <c r="N66" s="121">
        <v>2298.6166199999998</v>
      </c>
      <c r="O66" s="121">
        <v>2298.6166199999998</v>
      </c>
      <c r="P66" s="121"/>
      <c r="Q66" s="121"/>
      <c r="R66" s="121">
        <v>1555.4159</v>
      </c>
      <c r="S66" s="121">
        <v>1555.4159</v>
      </c>
      <c r="T66" s="121">
        <v>1998.2413899999999</v>
      </c>
      <c r="U66" s="121">
        <v>1998.2413799999999</v>
      </c>
      <c r="V66" s="121">
        <v>3211.51334</v>
      </c>
      <c r="W66" s="121">
        <v>3211.51334</v>
      </c>
      <c r="X66" s="121">
        <v>1694.1484599999999</v>
      </c>
      <c r="Y66" s="121">
        <v>1694.1484599999999</v>
      </c>
      <c r="Z66" s="121">
        <v>1817.6916100000001</v>
      </c>
      <c r="AA66" s="121">
        <v>1817.6916100000001</v>
      </c>
      <c r="AB66" s="121">
        <v>788.37085000000002</v>
      </c>
      <c r="AC66" s="121">
        <v>788.37085000000002</v>
      </c>
      <c r="AD66" s="121"/>
      <c r="AE66" s="121"/>
      <c r="AF66" s="121">
        <v>1178.26108</v>
      </c>
      <c r="AG66" s="121">
        <v>1178.26108</v>
      </c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>
        <v>1678.4727600000001</v>
      </c>
      <c r="AS66" s="121">
        <v>1678.4727600000001</v>
      </c>
      <c r="AT66" s="121">
        <v>601.68476999999996</v>
      </c>
      <c r="AU66" s="121">
        <v>601.68476999999996</v>
      </c>
      <c r="AV66" s="121">
        <v>1006.17494</v>
      </c>
      <c r="AW66" s="121">
        <v>1006.17494</v>
      </c>
      <c r="AX66" s="121">
        <v>1607.09824</v>
      </c>
      <c r="AY66" s="121">
        <v>1607.0982300000001</v>
      </c>
      <c r="AZ66" s="121"/>
      <c r="BA66" s="121"/>
      <c r="BB66" s="121">
        <v>735.44532000000004</v>
      </c>
      <c r="BC66" s="121">
        <v>735.44532000000004</v>
      </c>
      <c r="BD66" s="121"/>
      <c r="BE66" s="121"/>
      <c r="BF66" s="121"/>
      <c r="BG66" s="121"/>
      <c r="BH66" s="121">
        <v>2199.2184200000002</v>
      </c>
      <c r="BI66" s="121">
        <v>2199.2184200000002</v>
      </c>
      <c r="BJ66" s="121">
        <v>2200.1850800000002</v>
      </c>
      <c r="BK66" s="121">
        <v>2200.1850800000002</v>
      </c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</row>
    <row r="67" spans="2:75" s="119" customFormat="1" ht="31.2">
      <c r="B67" s="194"/>
      <c r="C67" s="194"/>
      <c r="D67" s="118" t="s">
        <v>505</v>
      </c>
      <c r="E67" s="120">
        <f>H67+L67+N67+R67+T67+V67+X67+Z67+AB67+AF67+AR67+AT67+AV67+AX67+BB67+BH67+BJ67+G67</f>
        <v>4862.1467700000003</v>
      </c>
      <c r="F67" s="120">
        <f>I67+M67+O67+S67+U67+W67+Y67+AA67+AC67+AG67+AS67+AU67+AW67+AY67+BC67+BI67+BK67</f>
        <v>4861.9527300000009</v>
      </c>
      <c r="G67" s="121">
        <v>0.19406000000000001</v>
      </c>
      <c r="H67" s="121">
        <v>270.11340000000001</v>
      </c>
      <c r="I67" s="121">
        <v>270.11340000000001</v>
      </c>
      <c r="J67" s="121"/>
      <c r="K67" s="121"/>
      <c r="L67" s="121">
        <v>255.82848999999999</v>
      </c>
      <c r="M67" s="121">
        <v>255.82848999999999</v>
      </c>
      <c r="N67" s="121">
        <v>405.64134999999999</v>
      </c>
      <c r="O67" s="121">
        <v>405.64134999999999</v>
      </c>
      <c r="P67" s="121"/>
      <c r="Q67" s="121"/>
      <c r="R67" s="121">
        <v>274.48727000000002</v>
      </c>
      <c r="S67" s="121">
        <v>274.48727000000002</v>
      </c>
      <c r="T67" s="121">
        <v>352.63355000000001</v>
      </c>
      <c r="U67" s="121">
        <v>352.63355999999999</v>
      </c>
      <c r="V67" s="121">
        <v>566.74201000000005</v>
      </c>
      <c r="W67" s="121">
        <v>566.74201000000005</v>
      </c>
      <c r="X67" s="121">
        <v>298.96967999999998</v>
      </c>
      <c r="Y67" s="121">
        <v>298.96967999999998</v>
      </c>
      <c r="Z67" s="121">
        <v>320.77157999999997</v>
      </c>
      <c r="AA67" s="121">
        <v>320.77157999999997</v>
      </c>
      <c r="AB67" s="121">
        <v>139.12533999999999</v>
      </c>
      <c r="AC67" s="121">
        <v>139.12533999999999</v>
      </c>
      <c r="AD67" s="121"/>
      <c r="AE67" s="121"/>
      <c r="AF67" s="121">
        <v>207.93002999999999</v>
      </c>
      <c r="AG67" s="121">
        <v>207.93002999999999</v>
      </c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>
        <v>296.20335999999998</v>
      </c>
      <c r="AS67" s="121">
        <v>296.20335999999998</v>
      </c>
      <c r="AT67" s="121">
        <v>106.18048</v>
      </c>
      <c r="AU67" s="121">
        <v>106.18048</v>
      </c>
      <c r="AV67" s="121">
        <v>177.56164999999999</v>
      </c>
      <c r="AW67" s="121">
        <v>177.56164999999999</v>
      </c>
      <c r="AX67" s="121">
        <v>283.60775000000001</v>
      </c>
      <c r="AY67" s="121">
        <v>283.60775999999998</v>
      </c>
      <c r="AZ67" s="121"/>
      <c r="BA67" s="121"/>
      <c r="BB67" s="121">
        <v>129.78547</v>
      </c>
      <c r="BC67" s="121">
        <v>129.78547</v>
      </c>
      <c r="BD67" s="121"/>
      <c r="BE67" s="121"/>
      <c r="BF67" s="121"/>
      <c r="BG67" s="121"/>
      <c r="BH67" s="121">
        <v>388.10036000000002</v>
      </c>
      <c r="BI67" s="121">
        <v>388.10036000000002</v>
      </c>
      <c r="BJ67" s="121">
        <v>388.27094</v>
      </c>
      <c r="BK67" s="121">
        <v>388.27094</v>
      </c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</row>
    <row r="68" spans="2:75" s="119" customFormat="1" ht="15.6">
      <c r="B68" s="194"/>
      <c r="C68" s="194" t="s">
        <v>753</v>
      </c>
      <c r="D68" s="118" t="s">
        <v>501</v>
      </c>
      <c r="E68" s="120">
        <f t="shared" ref="E68:AJ68" si="124">E69+E70</f>
        <v>3045.6000000000008</v>
      </c>
      <c r="F68" s="120">
        <f t="shared" si="124"/>
        <v>3045.4118400000011</v>
      </c>
      <c r="G68" s="120">
        <f t="shared" si="124"/>
        <v>0.18816000000000002</v>
      </c>
      <c r="H68" s="120">
        <f t="shared" si="124"/>
        <v>190.33823999999998</v>
      </c>
      <c r="I68" s="120">
        <f t="shared" si="124"/>
        <v>190.33823999999998</v>
      </c>
      <c r="J68" s="120">
        <f t="shared" si="124"/>
        <v>0</v>
      </c>
      <c r="K68" s="120">
        <f t="shared" si="124"/>
        <v>0</v>
      </c>
      <c r="L68" s="120">
        <f t="shared" si="124"/>
        <v>95.169119999999992</v>
      </c>
      <c r="M68" s="120">
        <f t="shared" si="124"/>
        <v>95.169119999999992</v>
      </c>
      <c r="N68" s="120">
        <f t="shared" si="124"/>
        <v>95.169119999999992</v>
      </c>
      <c r="O68" s="120">
        <f t="shared" si="124"/>
        <v>95.169119999999992</v>
      </c>
      <c r="P68" s="120">
        <f t="shared" si="124"/>
        <v>95.169119999999992</v>
      </c>
      <c r="Q68" s="120">
        <f t="shared" si="124"/>
        <v>95.169119999999992</v>
      </c>
      <c r="R68" s="120">
        <f t="shared" si="124"/>
        <v>95.169119999999992</v>
      </c>
      <c r="S68" s="120">
        <f t="shared" si="124"/>
        <v>95.169119999999992</v>
      </c>
      <c r="T68" s="120">
        <f t="shared" si="124"/>
        <v>95.169119999999992</v>
      </c>
      <c r="U68" s="120">
        <f t="shared" si="124"/>
        <v>95.169119999999992</v>
      </c>
      <c r="V68" s="120">
        <f t="shared" si="124"/>
        <v>190.33823999999998</v>
      </c>
      <c r="W68" s="120">
        <f t="shared" si="124"/>
        <v>190.33823999999998</v>
      </c>
      <c r="X68" s="120">
        <f t="shared" si="124"/>
        <v>95.169119999999992</v>
      </c>
      <c r="Y68" s="120">
        <f t="shared" si="124"/>
        <v>95.169119999999992</v>
      </c>
      <c r="Z68" s="120">
        <f t="shared" si="124"/>
        <v>190.33823999999998</v>
      </c>
      <c r="AA68" s="120">
        <f t="shared" si="124"/>
        <v>190.33823999999998</v>
      </c>
      <c r="AB68" s="120">
        <f t="shared" si="124"/>
        <v>190.33823999999998</v>
      </c>
      <c r="AC68" s="120">
        <f t="shared" si="124"/>
        <v>190.33823999999998</v>
      </c>
      <c r="AD68" s="120">
        <f t="shared" si="124"/>
        <v>190.33823999999998</v>
      </c>
      <c r="AE68" s="120">
        <f t="shared" si="124"/>
        <v>190.33823999999998</v>
      </c>
      <c r="AF68" s="120">
        <f t="shared" si="124"/>
        <v>95.169119999999992</v>
      </c>
      <c r="AG68" s="120">
        <f t="shared" si="124"/>
        <v>95.169119999999992</v>
      </c>
      <c r="AH68" s="120">
        <f t="shared" si="124"/>
        <v>95.169119999999992</v>
      </c>
      <c r="AI68" s="120">
        <f t="shared" si="124"/>
        <v>95.169119999999992</v>
      </c>
      <c r="AJ68" s="120">
        <f t="shared" si="124"/>
        <v>0</v>
      </c>
      <c r="AK68" s="120">
        <f t="shared" ref="AK68:BP68" si="125">AK69+AK70</f>
        <v>0</v>
      </c>
      <c r="AL68" s="120">
        <f t="shared" si="125"/>
        <v>95.169119999999992</v>
      </c>
      <c r="AM68" s="120">
        <f t="shared" si="125"/>
        <v>95.169119999999992</v>
      </c>
      <c r="AN68" s="120">
        <f t="shared" si="125"/>
        <v>95.169119999999992</v>
      </c>
      <c r="AO68" s="120">
        <f t="shared" si="125"/>
        <v>95.169119999999992</v>
      </c>
      <c r="AP68" s="120">
        <f t="shared" si="125"/>
        <v>95.169119999999992</v>
      </c>
      <c r="AQ68" s="120">
        <f t="shared" si="125"/>
        <v>95.169119999999992</v>
      </c>
      <c r="AR68" s="120">
        <f t="shared" si="125"/>
        <v>95.169119999999992</v>
      </c>
      <c r="AS68" s="120">
        <f t="shared" si="125"/>
        <v>95.169119999999992</v>
      </c>
      <c r="AT68" s="120">
        <f t="shared" si="125"/>
        <v>95.169119999999992</v>
      </c>
      <c r="AU68" s="120">
        <f t="shared" si="125"/>
        <v>95.169119999999992</v>
      </c>
      <c r="AV68" s="120">
        <f t="shared" si="125"/>
        <v>95.169119999999992</v>
      </c>
      <c r="AW68" s="120">
        <f t="shared" si="125"/>
        <v>95.169119999999992</v>
      </c>
      <c r="AX68" s="120">
        <f t="shared" si="125"/>
        <v>95.169119999999992</v>
      </c>
      <c r="AY68" s="120">
        <f t="shared" si="125"/>
        <v>95.169119999999992</v>
      </c>
      <c r="AZ68" s="120">
        <f t="shared" si="125"/>
        <v>95.169119999999992</v>
      </c>
      <c r="BA68" s="120">
        <f t="shared" si="125"/>
        <v>95.169119999999992</v>
      </c>
      <c r="BB68" s="120">
        <f t="shared" si="125"/>
        <v>0</v>
      </c>
      <c r="BC68" s="120">
        <f t="shared" si="125"/>
        <v>0</v>
      </c>
      <c r="BD68" s="120">
        <f t="shared" si="125"/>
        <v>0</v>
      </c>
      <c r="BE68" s="120">
        <f t="shared" si="125"/>
        <v>0</v>
      </c>
      <c r="BF68" s="120">
        <f t="shared" si="125"/>
        <v>95.169119999999992</v>
      </c>
      <c r="BG68" s="120">
        <f t="shared" si="125"/>
        <v>95.169119999999992</v>
      </c>
      <c r="BH68" s="120">
        <f t="shared" si="125"/>
        <v>95.169119999999992</v>
      </c>
      <c r="BI68" s="120">
        <f t="shared" si="125"/>
        <v>95.169119999999992</v>
      </c>
      <c r="BJ68" s="120">
        <f t="shared" si="125"/>
        <v>95.169119999999992</v>
      </c>
      <c r="BK68" s="120">
        <f t="shared" si="125"/>
        <v>95.169119999999992</v>
      </c>
      <c r="BL68" s="120">
        <f t="shared" si="125"/>
        <v>95.169119999999992</v>
      </c>
      <c r="BM68" s="120">
        <f t="shared" si="125"/>
        <v>95.169119999999992</v>
      </c>
      <c r="BN68" s="120">
        <f t="shared" si="125"/>
        <v>95.169119999999992</v>
      </c>
      <c r="BO68" s="120">
        <f t="shared" si="125"/>
        <v>95.169119999999992</v>
      </c>
      <c r="BP68" s="120">
        <f t="shared" si="125"/>
        <v>0</v>
      </c>
      <c r="BQ68" s="120">
        <f t="shared" ref="BQ68:BW68" si="126">BQ69+BQ70</f>
        <v>0</v>
      </c>
      <c r="BR68" s="120">
        <f t="shared" si="126"/>
        <v>0</v>
      </c>
      <c r="BS68" s="120">
        <f t="shared" si="126"/>
        <v>0</v>
      </c>
      <c r="BT68" s="120">
        <f t="shared" si="126"/>
        <v>0</v>
      </c>
      <c r="BU68" s="120">
        <f t="shared" si="126"/>
        <v>0</v>
      </c>
      <c r="BV68" s="120">
        <f t="shared" si="126"/>
        <v>95.169119999999992</v>
      </c>
      <c r="BW68" s="120">
        <f t="shared" si="126"/>
        <v>95.169119999999992</v>
      </c>
    </row>
    <row r="69" spans="2:75" s="119" customFormat="1" ht="31.2">
      <c r="B69" s="194"/>
      <c r="C69" s="194"/>
      <c r="D69" s="118" t="s">
        <v>504</v>
      </c>
      <c r="E69" s="120">
        <f t="shared" ref="E69:AJ69" si="127">E72</f>
        <v>2588.6000000000008</v>
      </c>
      <c r="F69" s="120">
        <f t="shared" si="127"/>
        <v>2588.6000000000008</v>
      </c>
      <c r="G69" s="120">
        <f t="shared" si="127"/>
        <v>0</v>
      </c>
      <c r="H69" s="120">
        <f t="shared" si="127"/>
        <v>161.78749999999999</v>
      </c>
      <c r="I69" s="120">
        <f t="shared" si="127"/>
        <v>161.78749999999999</v>
      </c>
      <c r="J69" s="120">
        <f t="shared" si="127"/>
        <v>0</v>
      </c>
      <c r="K69" s="120">
        <f t="shared" si="127"/>
        <v>0</v>
      </c>
      <c r="L69" s="120">
        <f t="shared" si="127"/>
        <v>80.893749999999997</v>
      </c>
      <c r="M69" s="120">
        <f t="shared" si="127"/>
        <v>80.893749999999997</v>
      </c>
      <c r="N69" s="120">
        <f t="shared" si="127"/>
        <v>80.893749999999997</v>
      </c>
      <c r="O69" s="120">
        <f t="shared" si="127"/>
        <v>80.893749999999997</v>
      </c>
      <c r="P69" s="120">
        <f t="shared" si="127"/>
        <v>80.893749999999997</v>
      </c>
      <c r="Q69" s="120">
        <f t="shared" si="127"/>
        <v>80.893749999999997</v>
      </c>
      <c r="R69" s="120">
        <f t="shared" si="127"/>
        <v>80.893749999999997</v>
      </c>
      <c r="S69" s="120">
        <f t="shared" si="127"/>
        <v>80.893749999999997</v>
      </c>
      <c r="T69" s="120">
        <f t="shared" si="127"/>
        <v>80.893749999999997</v>
      </c>
      <c r="U69" s="120">
        <f t="shared" si="127"/>
        <v>80.893749999999997</v>
      </c>
      <c r="V69" s="120">
        <f t="shared" si="127"/>
        <v>161.78749999999999</v>
      </c>
      <c r="W69" s="120">
        <f t="shared" si="127"/>
        <v>161.78749999999999</v>
      </c>
      <c r="X69" s="120">
        <f t="shared" si="127"/>
        <v>80.893749999999997</v>
      </c>
      <c r="Y69" s="120">
        <f t="shared" si="127"/>
        <v>80.893749999999997</v>
      </c>
      <c r="Z69" s="120">
        <f t="shared" si="127"/>
        <v>161.78749999999999</v>
      </c>
      <c r="AA69" s="120">
        <f t="shared" si="127"/>
        <v>161.78749999999999</v>
      </c>
      <c r="AB69" s="120">
        <f t="shared" si="127"/>
        <v>161.78749999999999</v>
      </c>
      <c r="AC69" s="120">
        <f t="shared" si="127"/>
        <v>161.78749999999999</v>
      </c>
      <c r="AD69" s="120">
        <f t="shared" si="127"/>
        <v>161.78749999999999</v>
      </c>
      <c r="AE69" s="120">
        <f t="shared" si="127"/>
        <v>161.78749999999999</v>
      </c>
      <c r="AF69" s="120">
        <f t="shared" si="127"/>
        <v>80.893749999999997</v>
      </c>
      <c r="AG69" s="120">
        <f t="shared" si="127"/>
        <v>80.893749999999997</v>
      </c>
      <c r="AH69" s="120">
        <f t="shared" si="127"/>
        <v>80.893749999999997</v>
      </c>
      <c r="AI69" s="120">
        <f t="shared" si="127"/>
        <v>80.893749999999997</v>
      </c>
      <c r="AJ69" s="120">
        <f t="shared" si="127"/>
        <v>0</v>
      </c>
      <c r="AK69" s="120">
        <f t="shared" ref="AK69:BP69" si="128">AK72</f>
        <v>0</v>
      </c>
      <c r="AL69" s="120">
        <f t="shared" si="128"/>
        <v>80.893749999999997</v>
      </c>
      <c r="AM69" s="120">
        <f t="shared" si="128"/>
        <v>80.893749999999997</v>
      </c>
      <c r="AN69" s="120">
        <f t="shared" si="128"/>
        <v>80.893749999999997</v>
      </c>
      <c r="AO69" s="120">
        <f t="shared" si="128"/>
        <v>80.893749999999997</v>
      </c>
      <c r="AP69" s="120">
        <f t="shared" si="128"/>
        <v>80.893749999999997</v>
      </c>
      <c r="AQ69" s="120">
        <f t="shared" si="128"/>
        <v>80.893749999999997</v>
      </c>
      <c r="AR69" s="120">
        <f t="shared" si="128"/>
        <v>80.893749999999997</v>
      </c>
      <c r="AS69" s="120">
        <f t="shared" si="128"/>
        <v>80.893749999999997</v>
      </c>
      <c r="AT69" s="120">
        <f t="shared" si="128"/>
        <v>80.893749999999997</v>
      </c>
      <c r="AU69" s="120">
        <f t="shared" si="128"/>
        <v>80.893749999999997</v>
      </c>
      <c r="AV69" s="120">
        <f t="shared" si="128"/>
        <v>80.893749999999997</v>
      </c>
      <c r="AW69" s="120">
        <f t="shared" si="128"/>
        <v>80.893749999999997</v>
      </c>
      <c r="AX69" s="120">
        <f t="shared" si="128"/>
        <v>80.893749999999997</v>
      </c>
      <c r="AY69" s="120">
        <f t="shared" si="128"/>
        <v>80.893749999999997</v>
      </c>
      <c r="AZ69" s="120">
        <f t="shared" si="128"/>
        <v>80.893749999999997</v>
      </c>
      <c r="BA69" s="120">
        <f t="shared" si="128"/>
        <v>80.893749999999997</v>
      </c>
      <c r="BB69" s="120">
        <f t="shared" si="128"/>
        <v>0</v>
      </c>
      <c r="BC69" s="120">
        <f t="shared" si="128"/>
        <v>0</v>
      </c>
      <c r="BD69" s="120">
        <f t="shared" si="128"/>
        <v>0</v>
      </c>
      <c r="BE69" s="120">
        <f t="shared" si="128"/>
        <v>0</v>
      </c>
      <c r="BF69" s="120">
        <f t="shared" si="128"/>
        <v>80.893749999999997</v>
      </c>
      <c r="BG69" s="120">
        <f t="shared" si="128"/>
        <v>80.893749999999997</v>
      </c>
      <c r="BH69" s="120">
        <f t="shared" si="128"/>
        <v>80.893749999999997</v>
      </c>
      <c r="BI69" s="120">
        <f t="shared" si="128"/>
        <v>80.893749999999997</v>
      </c>
      <c r="BJ69" s="120">
        <f t="shared" si="128"/>
        <v>80.893749999999997</v>
      </c>
      <c r="BK69" s="120">
        <f t="shared" si="128"/>
        <v>80.893749999999997</v>
      </c>
      <c r="BL69" s="120">
        <f t="shared" si="128"/>
        <v>80.893749999999997</v>
      </c>
      <c r="BM69" s="120">
        <f t="shared" si="128"/>
        <v>80.893749999999997</v>
      </c>
      <c r="BN69" s="120">
        <f t="shared" si="128"/>
        <v>80.893749999999997</v>
      </c>
      <c r="BO69" s="120">
        <f t="shared" si="128"/>
        <v>80.893749999999997</v>
      </c>
      <c r="BP69" s="120">
        <f t="shared" si="128"/>
        <v>0</v>
      </c>
      <c r="BQ69" s="120">
        <f t="shared" ref="BQ69:BW69" si="129">BQ72</f>
        <v>0</v>
      </c>
      <c r="BR69" s="120">
        <f t="shared" si="129"/>
        <v>0</v>
      </c>
      <c r="BS69" s="120">
        <f t="shared" si="129"/>
        <v>0</v>
      </c>
      <c r="BT69" s="120">
        <f t="shared" si="129"/>
        <v>0</v>
      </c>
      <c r="BU69" s="120">
        <f t="shared" si="129"/>
        <v>0</v>
      </c>
      <c r="BV69" s="120">
        <f t="shared" si="129"/>
        <v>80.893749999999997</v>
      </c>
      <c r="BW69" s="120">
        <f t="shared" si="129"/>
        <v>80.893749999999997</v>
      </c>
    </row>
    <row r="70" spans="2:75" s="119" customFormat="1" ht="31.2">
      <c r="B70" s="194"/>
      <c r="C70" s="194"/>
      <c r="D70" s="118" t="s">
        <v>505</v>
      </c>
      <c r="E70" s="120">
        <f t="shared" ref="E70:AJ70" si="130">E73</f>
        <v>457.00000000000011</v>
      </c>
      <c r="F70" s="120">
        <f t="shared" si="130"/>
        <v>456.81184000000013</v>
      </c>
      <c r="G70" s="120">
        <f t="shared" si="130"/>
        <v>0.18816000000000002</v>
      </c>
      <c r="H70" s="120">
        <f t="shared" si="130"/>
        <v>28.550740000000001</v>
      </c>
      <c r="I70" s="120">
        <f t="shared" si="130"/>
        <v>28.550740000000001</v>
      </c>
      <c r="J70" s="120">
        <f t="shared" si="130"/>
        <v>0</v>
      </c>
      <c r="K70" s="120">
        <f t="shared" si="130"/>
        <v>0</v>
      </c>
      <c r="L70" s="120">
        <f t="shared" si="130"/>
        <v>14.275370000000001</v>
      </c>
      <c r="M70" s="120">
        <f t="shared" si="130"/>
        <v>14.275370000000001</v>
      </c>
      <c r="N70" s="120">
        <f t="shared" si="130"/>
        <v>14.275370000000001</v>
      </c>
      <c r="O70" s="120">
        <f t="shared" si="130"/>
        <v>14.275370000000001</v>
      </c>
      <c r="P70" s="120">
        <f t="shared" si="130"/>
        <v>14.275370000000001</v>
      </c>
      <c r="Q70" s="120">
        <f t="shared" si="130"/>
        <v>14.275370000000001</v>
      </c>
      <c r="R70" s="120">
        <f t="shared" si="130"/>
        <v>14.275370000000001</v>
      </c>
      <c r="S70" s="120">
        <f t="shared" si="130"/>
        <v>14.275370000000001</v>
      </c>
      <c r="T70" s="120">
        <f t="shared" si="130"/>
        <v>14.275370000000001</v>
      </c>
      <c r="U70" s="120">
        <f t="shared" si="130"/>
        <v>14.275370000000001</v>
      </c>
      <c r="V70" s="120">
        <f t="shared" si="130"/>
        <v>28.550740000000001</v>
      </c>
      <c r="W70" s="120">
        <f t="shared" si="130"/>
        <v>28.550740000000001</v>
      </c>
      <c r="X70" s="120">
        <f t="shared" si="130"/>
        <v>14.275370000000001</v>
      </c>
      <c r="Y70" s="120">
        <f t="shared" si="130"/>
        <v>14.275370000000001</v>
      </c>
      <c r="Z70" s="120">
        <f t="shared" si="130"/>
        <v>28.550740000000001</v>
      </c>
      <c r="AA70" s="120">
        <f t="shared" si="130"/>
        <v>28.550740000000001</v>
      </c>
      <c r="AB70" s="120">
        <f t="shared" si="130"/>
        <v>28.550740000000001</v>
      </c>
      <c r="AC70" s="120">
        <f t="shared" si="130"/>
        <v>28.550740000000001</v>
      </c>
      <c r="AD70" s="120">
        <f t="shared" si="130"/>
        <v>28.550740000000001</v>
      </c>
      <c r="AE70" s="120">
        <f t="shared" si="130"/>
        <v>28.550740000000001</v>
      </c>
      <c r="AF70" s="120">
        <f t="shared" si="130"/>
        <v>14.275370000000001</v>
      </c>
      <c r="AG70" s="120">
        <f t="shared" si="130"/>
        <v>14.275370000000001</v>
      </c>
      <c r="AH70" s="120">
        <f t="shared" si="130"/>
        <v>14.275370000000001</v>
      </c>
      <c r="AI70" s="120">
        <f t="shared" si="130"/>
        <v>14.275370000000001</v>
      </c>
      <c r="AJ70" s="120">
        <f t="shared" si="130"/>
        <v>0</v>
      </c>
      <c r="AK70" s="120">
        <f t="shared" ref="AK70:BP70" si="131">AK73</f>
        <v>0</v>
      </c>
      <c r="AL70" s="120">
        <f t="shared" si="131"/>
        <v>14.275370000000001</v>
      </c>
      <c r="AM70" s="120">
        <f t="shared" si="131"/>
        <v>14.275370000000001</v>
      </c>
      <c r="AN70" s="120">
        <f t="shared" si="131"/>
        <v>14.275370000000001</v>
      </c>
      <c r="AO70" s="120">
        <f t="shared" si="131"/>
        <v>14.275370000000001</v>
      </c>
      <c r="AP70" s="120">
        <f t="shared" si="131"/>
        <v>14.275370000000001</v>
      </c>
      <c r="AQ70" s="120">
        <f t="shared" si="131"/>
        <v>14.275370000000001</v>
      </c>
      <c r="AR70" s="120">
        <f t="shared" si="131"/>
        <v>14.275370000000001</v>
      </c>
      <c r="AS70" s="120">
        <f t="shared" si="131"/>
        <v>14.275370000000001</v>
      </c>
      <c r="AT70" s="120">
        <f t="shared" si="131"/>
        <v>14.275370000000001</v>
      </c>
      <c r="AU70" s="120">
        <f t="shared" si="131"/>
        <v>14.275370000000001</v>
      </c>
      <c r="AV70" s="120">
        <f t="shared" si="131"/>
        <v>14.275370000000001</v>
      </c>
      <c r="AW70" s="120">
        <f t="shared" si="131"/>
        <v>14.275370000000001</v>
      </c>
      <c r="AX70" s="120">
        <f t="shared" si="131"/>
        <v>14.275370000000001</v>
      </c>
      <c r="AY70" s="120">
        <f t="shared" si="131"/>
        <v>14.275370000000001</v>
      </c>
      <c r="AZ70" s="120">
        <f t="shared" si="131"/>
        <v>14.275370000000001</v>
      </c>
      <c r="BA70" s="120">
        <f t="shared" si="131"/>
        <v>14.275370000000001</v>
      </c>
      <c r="BB70" s="120">
        <f t="shared" si="131"/>
        <v>0</v>
      </c>
      <c r="BC70" s="120">
        <f t="shared" si="131"/>
        <v>0</v>
      </c>
      <c r="BD70" s="120">
        <f t="shared" si="131"/>
        <v>0</v>
      </c>
      <c r="BE70" s="120">
        <f t="shared" si="131"/>
        <v>0</v>
      </c>
      <c r="BF70" s="120">
        <f t="shared" si="131"/>
        <v>14.275370000000001</v>
      </c>
      <c r="BG70" s="120">
        <f t="shared" si="131"/>
        <v>14.275370000000001</v>
      </c>
      <c r="BH70" s="120">
        <f t="shared" si="131"/>
        <v>14.275370000000001</v>
      </c>
      <c r="BI70" s="120">
        <f t="shared" si="131"/>
        <v>14.275370000000001</v>
      </c>
      <c r="BJ70" s="120">
        <f t="shared" si="131"/>
        <v>14.275370000000001</v>
      </c>
      <c r="BK70" s="120">
        <f t="shared" si="131"/>
        <v>14.275370000000001</v>
      </c>
      <c r="BL70" s="120">
        <f t="shared" si="131"/>
        <v>14.275370000000001</v>
      </c>
      <c r="BM70" s="120">
        <f t="shared" si="131"/>
        <v>14.275370000000001</v>
      </c>
      <c r="BN70" s="120">
        <f t="shared" si="131"/>
        <v>14.275370000000001</v>
      </c>
      <c r="BO70" s="120">
        <f t="shared" si="131"/>
        <v>14.275370000000001</v>
      </c>
      <c r="BP70" s="120">
        <f t="shared" si="131"/>
        <v>0</v>
      </c>
      <c r="BQ70" s="120">
        <f t="shared" ref="BQ70:BW70" si="132">BQ73</f>
        <v>0</v>
      </c>
      <c r="BR70" s="120">
        <f t="shared" si="132"/>
        <v>0</v>
      </c>
      <c r="BS70" s="120">
        <f t="shared" si="132"/>
        <v>0</v>
      </c>
      <c r="BT70" s="120">
        <f t="shared" si="132"/>
        <v>0</v>
      </c>
      <c r="BU70" s="120">
        <f t="shared" si="132"/>
        <v>0</v>
      </c>
      <c r="BV70" s="120">
        <f t="shared" si="132"/>
        <v>14.275370000000001</v>
      </c>
      <c r="BW70" s="120">
        <f t="shared" si="132"/>
        <v>14.275370000000001</v>
      </c>
    </row>
    <row r="71" spans="2:75" s="119" customFormat="1" ht="15.6">
      <c r="B71" s="194"/>
      <c r="C71" s="194" t="s">
        <v>540</v>
      </c>
      <c r="D71" s="118" t="s">
        <v>501</v>
      </c>
      <c r="E71" s="120">
        <f>H71+L71+N71+P71+R71+T71+V71+X71+Z71+AB71+AD71+AF71+AH71+AL71+AN71+AP71+AR71+AT71+AV71+AX71+AZ71+BF71+BH71+BJ71+BL71+BN71+BV71+G71</f>
        <v>3045.6000000000004</v>
      </c>
      <c r="F71" s="120">
        <f>I71+M71+O71+Q71+S71+U71+W71+Y71+AA71+AC71+AE71+AG71+AI71+AM71+AO71+AQ71+AS71+AU71+AW71+AY71+BA71+BG71+BI71+BK71+BM71+BO71+BW71</f>
        <v>3045.4118400000002</v>
      </c>
      <c r="G71" s="121">
        <f>G72+G73</f>
        <v>0.18816000000000002</v>
      </c>
      <c r="H71" s="121">
        <v>190.33823999999998</v>
      </c>
      <c r="I71" s="121">
        <v>190.33823999999998</v>
      </c>
      <c r="J71" s="121"/>
      <c r="K71" s="121"/>
      <c r="L71" s="121">
        <v>95.169119999999992</v>
      </c>
      <c r="M71" s="121">
        <v>95.169119999999992</v>
      </c>
      <c r="N71" s="121">
        <v>95.169119999999992</v>
      </c>
      <c r="O71" s="121">
        <v>95.169119999999992</v>
      </c>
      <c r="P71" s="121">
        <v>95.169119999999992</v>
      </c>
      <c r="Q71" s="121">
        <v>95.169119999999992</v>
      </c>
      <c r="R71" s="121">
        <v>95.169119999999992</v>
      </c>
      <c r="S71" s="121">
        <v>95.169119999999992</v>
      </c>
      <c r="T71" s="121">
        <v>95.169119999999992</v>
      </c>
      <c r="U71" s="121">
        <v>95.169119999999992</v>
      </c>
      <c r="V71" s="121">
        <v>190.33823999999998</v>
      </c>
      <c r="W71" s="121">
        <v>190.33823999999998</v>
      </c>
      <c r="X71" s="121">
        <v>95.169119999999992</v>
      </c>
      <c r="Y71" s="121">
        <v>95.169119999999992</v>
      </c>
      <c r="Z71" s="121">
        <v>190.33823999999998</v>
      </c>
      <c r="AA71" s="121">
        <v>190.33823999999998</v>
      </c>
      <c r="AB71" s="121">
        <v>190.33823999999998</v>
      </c>
      <c r="AC71" s="121">
        <v>190.33823999999998</v>
      </c>
      <c r="AD71" s="121">
        <v>190.33823999999998</v>
      </c>
      <c r="AE71" s="121">
        <v>190.33823999999998</v>
      </c>
      <c r="AF71" s="121">
        <v>95.169119999999992</v>
      </c>
      <c r="AG71" s="121">
        <v>95.169119999999992</v>
      </c>
      <c r="AH71" s="121">
        <v>95.169119999999992</v>
      </c>
      <c r="AI71" s="121">
        <v>95.169119999999992</v>
      </c>
      <c r="AJ71" s="121"/>
      <c r="AK71" s="121"/>
      <c r="AL71" s="121">
        <v>95.169119999999992</v>
      </c>
      <c r="AM71" s="121">
        <v>95.169119999999992</v>
      </c>
      <c r="AN71" s="121">
        <v>95.169119999999992</v>
      </c>
      <c r="AO71" s="121">
        <v>95.169119999999992</v>
      </c>
      <c r="AP71" s="121">
        <v>95.169119999999992</v>
      </c>
      <c r="AQ71" s="121">
        <v>95.169119999999992</v>
      </c>
      <c r="AR71" s="121">
        <v>95.169119999999992</v>
      </c>
      <c r="AS71" s="121">
        <v>95.169119999999992</v>
      </c>
      <c r="AT71" s="121">
        <v>95.169119999999992</v>
      </c>
      <c r="AU71" s="121">
        <v>95.169119999999992</v>
      </c>
      <c r="AV71" s="121">
        <v>95.169119999999992</v>
      </c>
      <c r="AW71" s="121">
        <v>95.169119999999992</v>
      </c>
      <c r="AX71" s="121">
        <v>95.169119999999992</v>
      </c>
      <c r="AY71" s="121">
        <v>95.169119999999992</v>
      </c>
      <c r="AZ71" s="121">
        <v>95.169119999999992</v>
      </c>
      <c r="BA71" s="121">
        <v>95.169119999999992</v>
      </c>
      <c r="BB71" s="121"/>
      <c r="BC71" s="121"/>
      <c r="BD71" s="121"/>
      <c r="BE71" s="121"/>
      <c r="BF71" s="121">
        <v>95.169119999999992</v>
      </c>
      <c r="BG71" s="121">
        <v>95.169119999999992</v>
      </c>
      <c r="BH71" s="121">
        <v>95.169119999999992</v>
      </c>
      <c r="BI71" s="121">
        <v>95.169119999999992</v>
      </c>
      <c r="BJ71" s="121">
        <v>95.169119999999992</v>
      </c>
      <c r="BK71" s="121">
        <v>95.169119999999992</v>
      </c>
      <c r="BL71" s="121">
        <v>95.169119999999992</v>
      </c>
      <c r="BM71" s="121">
        <v>95.169119999999992</v>
      </c>
      <c r="BN71" s="121">
        <v>95.169119999999992</v>
      </c>
      <c r="BO71" s="121">
        <v>95.169119999999992</v>
      </c>
      <c r="BP71" s="121"/>
      <c r="BQ71" s="121"/>
      <c r="BR71" s="121"/>
      <c r="BS71" s="121"/>
      <c r="BT71" s="121"/>
      <c r="BU71" s="121"/>
      <c r="BV71" s="121">
        <v>95.169119999999992</v>
      </c>
      <c r="BW71" s="121">
        <v>95.169119999999992</v>
      </c>
    </row>
    <row r="72" spans="2:75" s="119" customFormat="1" ht="31.2">
      <c r="B72" s="194"/>
      <c r="C72" s="194"/>
      <c r="D72" s="118" t="s">
        <v>504</v>
      </c>
      <c r="E72" s="120">
        <f>H72+L72+N72+P72+R72+T72+V72+X72+Z72+AB72+AD72+AF72+AH72+AL72+AN72+AP72+AR72+AT72+AV72+AX72+AZ72+BF72+BH72+BJ72+BL72+BN72+BV72</f>
        <v>2588.6000000000008</v>
      </c>
      <c r="F72" s="120">
        <f>I72+M72+O72+Q72+S72+U72+W72+Y72+AA72+AC72+AE72+AG72+AI72+AM72+AO72+AQ72+AS72+AU72+AW72+AY72+BA72+BG72+BI72+BK72+BM72+BO72+BW72</f>
        <v>2588.6000000000008</v>
      </c>
      <c r="G72" s="121"/>
      <c r="H72" s="121">
        <v>161.78749999999999</v>
      </c>
      <c r="I72" s="121">
        <v>161.78749999999999</v>
      </c>
      <c r="J72" s="121"/>
      <c r="K72" s="121"/>
      <c r="L72" s="121">
        <v>80.893749999999997</v>
      </c>
      <c r="M72" s="121">
        <v>80.893749999999997</v>
      </c>
      <c r="N72" s="121">
        <v>80.893749999999997</v>
      </c>
      <c r="O72" s="121">
        <v>80.893749999999997</v>
      </c>
      <c r="P72" s="121">
        <v>80.893749999999997</v>
      </c>
      <c r="Q72" s="121">
        <v>80.893749999999997</v>
      </c>
      <c r="R72" s="121">
        <v>80.893749999999997</v>
      </c>
      <c r="S72" s="121">
        <v>80.893749999999997</v>
      </c>
      <c r="T72" s="121">
        <v>80.893749999999997</v>
      </c>
      <c r="U72" s="121">
        <v>80.893749999999997</v>
      </c>
      <c r="V72" s="121">
        <v>161.78749999999999</v>
      </c>
      <c r="W72" s="121">
        <v>161.78749999999999</v>
      </c>
      <c r="X72" s="121">
        <v>80.893749999999997</v>
      </c>
      <c r="Y72" s="121">
        <v>80.893749999999997</v>
      </c>
      <c r="Z72" s="121">
        <v>161.78749999999999</v>
      </c>
      <c r="AA72" s="121">
        <v>161.78749999999999</v>
      </c>
      <c r="AB72" s="121">
        <v>161.78749999999999</v>
      </c>
      <c r="AC72" s="121">
        <v>161.78749999999999</v>
      </c>
      <c r="AD72" s="121">
        <v>161.78749999999999</v>
      </c>
      <c r="AE72" s="121">
        <v>161.78749999999999</v>
      </c>
      <c r="AF72" s="121">
        <v>80.893749999999997</v>
      </c>
      <c r="AG72" s="121">
        <v>80.893749999999997</v>
      </c>
      <c r="AH72" s="121">
        <v>80.893749999999997</v>
      </c>
      <c r="AI72" s="121">
        <v>80.893749999999997</v>
      </c>
      <c r="AJ72" s="121"/>
      <c r="AK72" s="121"/>
      <c r="AL72" s="121">
        <v>80.893749999999997</v>
      </c>
      <c r="AM72" s="121">
        <v>80.893749999999997</v>
      </c>
      <c r="AN72" s="121">
        <v>80.893749999999997</v>
      </c>
      <c r="AO72" s="121">
        <v>80.893749999999997</v>
      </c>
      <c r="AP72" s="121">
        <v>80.893749999999997</v>
      </c>
      <c r="AQ72" s="121">
        <v>80.893749999999997</v>
      </c>
      <c r="AR72" s="121">
        <v>80.893749999999997</v>
      </c>
      <c r="AS72" s="121">
        <v>80.893749999999997</v>
      </c>
      <c r="AT72" s="121">
        <v>80.893749999999997</v>
      </c>
      <c r="AU72" s="121">
        <v>80.893749999999997</v>
      </c>
      <c r="AV72" s="121">
        <v>80.893749999999997</v>
      </c>
      <c r="AW72" s="121">
        <v>80.893749999999997</v>
      </c>
      <c r="AX72" s="121">
        <v>80.893749999999997</v>
      </c>
      <c r="AY72" s="121">
        <v>80.893749999999997</v>
      </c>
      <c r="AZ72" s="121">
        <v>80.893749999999997</v>
      </c>
      <c r="BA72" s="121">
        <v>80.893749999999997</v>
      </c>
      <c r="BB72" s="121"/>
      <c r="BC72" s="121"/>
      <c r="BD72" s="121"/>
      <c r="BE72" s="121"/>
      <c r="BF72" s="121">
        <v>80.893749999999997</v>
      </c>
      <c r="BG72" s="121">
        <v>80.893749999999997</v>
      </c>
      <c r="BH72" s="121">
        <v>80.893749999999997</v>
      </c>
      <c r="BI72" s="121">
        <v>80.893749999999997</v>
      </c>
      <c r="BJ72" s="121">
        <v>80.893749999999997</v>
      </c>
      <c r="BK72" s="121">
        <v>80.893749999999997</v>
      </c>
      <c r="BL72" s="121">
        <v>80.893749999999997</v>
      </c>
      <c r="BM72" s="121">
        <v>80.893749999999997</v>
      </c>
      <c r="BN72" s="121">
        <v>80.893749999999997</v>
      </c>
      <c r="BO72" s="121">
        <v>80.893749999999997</v>
      </c>
      <c r="BP72" s="121"/>
      <c r="BQ72" s="121"/>
      <c r="BR72" s="121"/>
      <c r="BS72" s="121"/>
      <c r="BT72" s="121"/>
      <c r="BU72" s="121"/>
      <c r="BV72" s="121">
        <v>80.893749999999997</v>
      </c>
      <c r="BW72" s="121">
        <v>80.893749999999997</v>
      </c>
    </row>
    <row r="73" spans="2:75" s="119" customFormat="1" ht="31.2">
      <c r="B73" s="194"/>
      <c r="C73" s="194"/>
      <c r="D73" s="118" t="s">
        <v>505</v>
      </c>
      <c r="E73" s="120">
        <f>H73+L73+N73+P73+R73+T73+V73+X73+Z73+AB73+AD73+AF73+AH73+AL73+AN73+AP73+AR73+AT73+AV73+AX73+AZ73+BF73+BH73+BJ73+BL73+BN73+BV73+G73</f>
        <v>457.00000000000011</v>
      </c>
      <c r="F73" s="120">
        <f>I73+M73+O73+Q73+S73+U73+W73+Y73+AA73+AC73+AE73+AG73+AI73+AM73+AO73+AQ73+AS73+AU73+AW73+AY73+BA73+BG73+BI73+BK73+BM73+BO73+BW73</f>
        <v>456.81184000000013</v>
      </c>
      <c r="G73" s="121">
        <v>0.18816000000000002</v>
      </c>
      <c r="H73" s="121">
        <v>28.550740000000001</v>
      </c>
      <c r="I73" s="121">
        <v>28.550740000000001</v>
      </c>
      <c r="J73" s="121"/>
      <c r="K73" s="121"/>
      <c r="L73" s="121">
        <v>14.275370000000001</v>
      </c>
      <c r="M73" s="121">
        <v>14.275370000000001</v>
      </c>
      <c r="N73" s="121">
        <v>14.275370000000001</v>
      </c>
      <c r="O73" s="121">
        <v>14.275370000000001</v>
      </c>
      <c r="P73" s="121">
        <v>14.275370000000001</v>
      </c>
      <c r="Q73" s="121">
        <v>14.275370000000001</v>
      </c>
      <c r="R73" s="121">
        <v>14.275370000000001</v>
      </c>
      <c r="S73" s="121">
        <v>14.275370000000001</v>
      </c>
      <c r="T73" s="121">
        <v>14.275370000000001</v>
      </c>
      <c r="U73" s="121">
        <v>14.275370000000001</v>
      </c>
      <c r="V73" s="121">
        <v>28.550740000000001</v>
      </c>
      <c r="W73" s="121">
        <v>28.550740000000001</v>
      </c>
      <c r="X73" s="121">
        <v>14.275370000000001</v>
      </c>
      <c r="Y73" s="121">
        <v>14.275370000000001</v>
      </c>
      <c r="Z73" s="121">
        <v>28.550740000000001</v>
      </c>
      <c r="AA73" s="121">
        <v>28.550740000000001</v>
      </c>
      <c r="AB73" s="121">
        <v>28.550740000000001</v>
      </c>
      <c r="AC73" s="121">
        <v>28.550740000000001</v>
      </c>
      <c r="AD73" s="121">
        <v>28.550740000000001</v>
      </c>
      <c r="AE73" s="121">
        <v>28.550740000000001</v>
      </c>
      <c r="AF73" s="121">
        <v>14.275370000000001</v>
      </c>
      <c r="AG73" s="121">
        <v>14.275370000000001</v>
      </c>
      <c r="AH73" s="121">
        <v>14.275370000000001</v>
      </c>
      <c r="AI73" s="121">
        <v>14.275370000000001</v>
      </c>
      <c r="AJ73" s="121"/>
      <c r="AK73" s="121"/>
      <c r="AL73" s="121">
        <v>14.275370000000001</v>
      </c>
      <c r="AM73" s="121">
        <v>14.275370000000001</v>
      </c>
      <c r="AN73" s="121">
        <v>14.275370000000001</v>
      </c>
      <c r="AO73" s="121">
        <v>14.275370000000001</v>
      </c>
      <c r="AP73" s="121">
        <v>14.275370000000001</v>
      </c>
      <c r="AQ73" s="121">
        <v>14.275370000000001</v>
      </c>
      <c r="AR73" s="121">
        <v>14.275370000000001</v>
      </c>
      <c r="AS73" s="121">
        <v>14.275370000000001</v>
      </c>
      <c r="AT73" s="121">
        <v>14.275370000000001</v>
      </c>
      <c r="AU73" s="121">
        <v>14.275370000000001</v>
      </c>
      <c r="AV73" s="121">
        <v>14.275370000000001</v>
      </c>
      <c r="AW73" s="121">
        <v>14.275370000000001</v>
      </c>
      <c r="AX73" s="121">
        <v>14.275370000000001</v>
      </c>
      <c r="AY73" s="121">
        <v>14.275370000000001</v>
      </c>
      <c r="AZ73" s="121">
        <v>14.275370000000001</v>
      </c>
      <c r="BA73" s="121">
        <v>14.275370000000001</v>
      </c>
      <c r="BB73" s="121"/>
      <c r="BC73" s="121"/>
      <c r="BD73" s="121"/>
      <c r="BE73" s="121"/>
      <c r="BF73" s="121">
        <v>14.275370000000001</v>
      </c>
      <c r="BG73" s="121">
        <v>14.275370000000001</v>
      </c>
      <c r="BH73" s="121">
        <v>14.275370000000001</v>
      </c>
      <c r="BI73" s="121">
        <v>14.275370000000001</v>
      </c>
      <c r="BJ73" s="121">
        <v>14.275370000000001</v>
      </c>
      <c r="BK73" s="121">
        <v>14.275370000000001</v>
      </c>
      <c r="BL73" s="121">
        <v>14.275370000000001</v>
      </c>
      <c r="BM73" s="121">
        <v>14.275370000000001</v>
      </c>
      <c r="BN73" s="121">
        <v>14.275370000000001</v>
      </c>
      <c r="BO73" s="121">
        <v>14.275370000000001</v>
      </c>
      <c r="BP73" s="121"/>
      <c r="BQ73" s="121"/>
      <c r="BR73" s="121"/>
      <c r="BS73" s="121"/>
      <c r="BT73" s="121"/>
      <c r="BU73" s="121"/>
      <c r="BV73" s="121">
        <v>14.275370000000001</v>
      </c>
      <c r="BW73" s="121">
        <v>14.275370000000001</v>
      </c>
    </row>
    <row r="74" spans="2:75" s="119" customFormat="1" ht="15.6">
      <c r="B74" s="194" t="s">
        <v>262</v>
      </c>
      <c r="C74" s="194" t="s">
        <v>49</v>
      </c>
      <c r="D74" s="118" t="s">
        <v>501</v>
      </c>
      <c r="E74" s="120">
        <f t="shared" ref="E74:AJ74" si="133">E77+E83</f>
        <v>186731.30000000002</v>
      </c>
      <c r="F74" s="120">
        <f t="shared" si="133"/>
        <v>182027.42793999997</v>
      </c>
      <c r="G74" s="120">
        <f t="shared" si="133"/>
        <v>7.2059999999999999E-2</v>
      </c>
      <c r="H74" s="120">
        <f t="shared" si="133"/>
        <v>0</v>
      </c>
      <c r="I74" s="120">
        <f t="shared" si="133"/>
        <v>0</v>
      </c>
      <c r="J74" s="120">
        <f t="shared" si="133"/>
        <v>0</v>
      </c>
      <c r="K74" s="120">
        <f t="shared" si="133"/>
        <v>0</v>
      </c>
      <c r="L74" s="120">
        <f t="shared" si="133"/>
        <v>5187.5229600000002</v>
      </c>
      <c r="M74" s="120">
        <f t="shared" si="133"/>
        <v>5187.5229600000002</v>
      </c>
      <c r="N74" s="120">
        <f t="shared" si="133"/>
        <v>0</v>
      </c>
      <c r="O74" s="120">
        <f t="shared" si="133"/>
        <v>0</v>
      </c>
      <c r="P74" s="120">
        <f t="shared" si="133"/>
        <v>0</v>
      </c>
      <c r="Q74" s="120">
        <f t="shared" si="133"/>
        <v>0</v>
      </c>
      <c r="R74" s="120">
        <f t="shared" si="133"/>
        <v>5186.7235899999996</v>
      </c>
      <c r="S74" s="120">
        <f t="shared" si="133"/>
        <v>5186.7235899999996</v>
      </c>
      <c r="T74" s="120">
        <f t="shared" si="133"/>
        <v>0</v>
      </c>
      <c r="U74" s="120">
        <f t="shared" si="133"/>
        <v>0</v>
      </c>
      <c r="V74" s="120">
        <f t="shared" si="133"/>
        <v>46219.100000000006</v>
      </c>
      <c r="W74" s="120">
        <f t="shared" si="133"/>
        <v>46216.67</v>
      </c>
      <c r="X74" s="120">
        <f t="shared" si="133"/>
        <v>0</v>
      </c>
      <c r="Y74" s="120">
        <f t="shared" si="133"/>
        <v>0</v>
      </c>
      <c r="Z74" s="120">
        <f t="shared" si="133"/>
        <v>0</v>
      </c>
      <c r="AA74" s="120">
        <f t="shared" si="133"/>
        <v>0</v>
      </c>
      <c r="AB74" s="120">
        <f t="shared" si="133"/>
        <v>0</v>
      </c>
      <c r="AC74" s="120">
        <f t="shared" si="133"/>
        <v>0</v>
      </c>
      <c r="AD74" s="120">
        <f t="shared" si="133"/>
        <v>104196.3</v>
      </c>
      <c r="AE74" s="120">
        <f t="shared" si="133"/>
        <v>99494.93</v>
      </c>
      <c r="AF74" s="120">
        <f t="shared" si="133"/>
        <v>0</v>
      </c>
      <c r="AG74" s="120">
        <f t="shared" si="133"/>
        <v>0</v>
      </c>
      <c r="AH74" s="120">
        <f t="shared" si="133"/>
        <v>0</v>
      </c>
      <c r="AI74" s="120">
        <f t="shared" si="133"/>
        <v>0</v>
      </c>
      <c r="AJ74" s="120">
        <f t="shared" si="133"/>
        <v>0</v>
      </c>
      <c r="AK74" s="120">
        <f t="shared" ref="AK74:BP74" si="134">AK77+AK83</f>
        <v>0</v>
      </c>
      <c r="AL74" s="120">
        <f t="shared" si="134"/>
        <v>5189.9128300000002</v>
      </c>
      <c r="AM74" s="120">
        <f t="shared" si="134"/>
        <v>5189.9128300000002</v>
      </c>
      <c r="AN74" s="120">
        <f t="shared" si="134"/>
        <v>0</v>
      </c>
      <c r="AO74" s="120">
        <f t="shared" si="134"/>
        <v>0</v>
      </c>
      <c r="AP74" s="120">
        <f t="shared" si="134"/>
        <v>5184.3171999999995</v>
      </c>
      <c r="AQ74" s="120">
        <f t="shared" si="134"/>
        <v>5184.3171999999995</v>
      </c>
      <c r="AR74" s="120">
        <f t="shared" si="134"/>
        <v>0</v>
      </c>
      <c r="AS74" s="120">
        <f t="shared" si="134"/>
        <v>0</v>
      </c>
      <c r="AT74" s="120">
        <f t="shared" si="134"/>
        <v>5189.9128300000002</v>
      </c>
      <c r="AU74" s="120">
        <f t="shared" si="134"/>
        <v>5189.9128300000002</v>
      </c>
      <c r="AV74" s="120">
        <f t="shared" si="134"/>
        <v>0</v>
      </c>
      <c r="AW74" s="120">
        <f t="shared" si="134"/>
        <v>0</v>
      </c>
      <c r="AX74" s="120">
        <f t="shared" si="134"/>
        <v>0</v>
      </c>
      <c r="AY74" s="120">
        <f t="shared" si="134"/>
        <v>0</v>
      </c>
      <c r="AZ74" s="120">
        <f t="shared" si="134"/>
        <v>5189.1175800000001</v>
      </c>
      <c r="BA74" s="120">
        <f t="shared" si="134"/>
        <v>5189.1175800000001</v>
      </c>
      <c r="BB74" s="120">
        <f t="shared" si="134"/>
        <v>0</v>
      </c>
      <c r="BC74" s="120">
        <f t="shared" si="134"/>
        <v>0</v>
      </c>
      <c r="BD74" s="120">
        <f t="shared" si="134"/>
        <v>0</v>
      </c>
      <c r="BE74" s="120">
        <f t="shared" si="134"/>
        <v>0</v>
      </c>
      <c r="BF74" s="120">
        <f t="shared" si="134"/>
        <v>0</v>
      </c>
      <c r="BG74" s="120">
        <f t="shared" si="134"/>
        <v>0</v>
      </c>
      <c r="BH74" s="120">
        <f t="shared" si="134"/>
        <v>0</v>
      </c>
      <c r="BI74" s="120">
        <f t="shared" si="134"/>
        <v>0</v>
      </c>
      <c r="BJ74" s="120">
        <f t="shared" si="134"/>
        <v>5188.3209499999994</v>
      </c>
      <c r="BK74" s="120">
        <f t="shared" si="134"/>
        <v>5188.3209499999994</v>
      </c>
      <c r="BL74" s="120">
        <f t="shared" si="134"/>
        <v>0</v>
      </c>
      <c r="BM74" s="120">
        <f t="shared" si="134"/>
        <v>0</v>
      </c>
      <c r="BN74" s="120">
        <f t="shared" si="134"/>
        <v>0</v>
      </c>
      <c r="BO74" s="120">
        <f t="shared" si="134"/>
        <v>0</v>
      </c>
      <c r="BP74" s="120">
        <f t="shared" si="134"/>
        <v>0</v>
      </c>
      <c r="BQ74" s="120">
        <f t="shared" ref="BQ74:BW74" si="135">BQ77+BQ83</f>
        <v>0</v>
      </c>
      <c r="BR74" s="120">
        <f t="shared" si="135"/>
        <v>0</v>
      </c>
      <c r="BS74" s="120">
        <f t="shared" si="135"/>
        <v>0</v>
      </c>
      <c r="BT74" s="120">
        <f t="shared" si="135"/>
        <v>0</v>
      </c>
      <c r="BU74" s="120">
        <f t="shared" si="135"/>
        <v>0</v>
      </c>
      <c r="BV74" s="120">
        <f t="shared" si="135"/>
        <v>0</v>
      </c>
      <c r="BW74" s="120">
        <f t="shared" si="135"/>
        <v>0</v>
      </c>
    </row>
    <row r="75" spans="2:75" s="119" customFormat="1" ht="31.2">
      <c r="B75" s="194"/>
      <c r="C75" s="194"/>
      <c r="D75" s="118" t="s">
        <v>504</v>
      </c>
      <c r="E75" s="120">
        <f t="shared" ref="E75:AJ75" si="136">E78+E84</f>
        <v>95656.853730000003</v>
      </c>
      <c r="F75" s="120">
        <f t="shared" si="136"/>
        <v>95656.853730000003</v>
      </c>
      <c r="G75" s="120">
        <f t="shared" si="136"/>
        <v>0</v>
      </c>
      <c r="H75" s="120">
        <f t="shared" si="136"/>
        <v>0</v>
      </c>
      <c r="I75" s="120">
        <f t="shared" si="136"/>
        <v>0</v>
      </c>
      <c r="J75" s="120">
        <f t="shared" si="136"/>
        <v>0</v>
      </c>
      <c r="K75" s="120">
        <f t="shared" si="136"/>
        <v>0</v>
      </c>
      <c r="L75" s="120">
        <f t="shared" si="136"/>
        <v>4409.3945100000001</v>
      </c>
      <c r="M75" s="120">
        <f t="shared" si="136"/>
        <v>4409.3945100000001</v>
      </c>
      <c r="N75" s="120">
        <f t="shared" si="136"/>
        <v>0</v>
      </c>
      <c r="O75" s="120">
        <f t="shared" si="136"/>
        <v>0</v>
      </c>
      <c r="P75" s="120">
        <f t="shared" si="136"/>
        <v>0</v>
      </c>
      <c r="Q75" s="120">
        <f t="shared" si="136"/>
        <v>0</v>
      </c>
      <c r="R75" s="120">
        <f t="shared" si="136"/>
        <v>4408.7150499999998</v>
      </c>
      <c r="S75" s="120">
        <f t="shared" si="136"/>
        <v>4408.7150499999998</v>
      </c>
      <c r="T75" s="120">
        <f t="shared" si="136"/>
        <v>0</v>
      </c>
      <c r="U75" s="120">
        <f t="shared" si="136"/>
        <v>0</v>
      </c>
      <c r="V75" s="120">
        <f t="shared" si="136"/>
        <v>29788.400000000001</v>
      </c>
      <c r="W75" s="120">
        <f t="shared" si="136"/>
        <v>29788.400000000001</v>
      </c>
      <c r="X75" s="120">
        <f t="shared" si="136"/>
        <v>0</v>
      </c>
      <c r="Y75" s="120">
        <f t="shared" si="136"/>
        <v>0</v>
      </c>
      <c r="Z75" s="120">
        <f t="shared" si="136"/>
        <v>0</v>
      </c>
      <c r="AA75" s="120">
        <f t="shared" si="136"/>
        <v>0</v>
      </c>
      <c r="AB75" s="120">
        <f t="shared" si="136"/>
        <v>0</v>
      </c>
      <c r="AC75" s="120">
        <f t="shared" si="136"/>
        <v>0</v>
      </c>
      <c r="AD75" s="120">
        <f t="shared" si="136"/>
        <v>35000</v>
      </c>
      <c r="AE75" s="120">
        <f t="shared" si="136"/>
        <v>35000</v>
      </c>
      <c r="AF75" s="120">
        <f t="shared" si="136"/>
        <v>0</v>
      </c>
      <c r="AG75" s="120">
        <f t="shared" si="136"/>
        <v>0</v>
      </c>
      <c r="AH75" s="120">
        <f t="shared" si="136"/>
        <v>0</v>
      </c>
      <c r="AI75" s="120">
        <f t="shared" si="136"/>
        <v>0</v>
      </c>
      <c r="AJ75" s="120">
        <f t="shared" si="136"/>
        <v>0</v>
      </c>
      <c r="AK75" s="120">
        <f t="shared" ref="AK75:BP75" si="137">AK78+AK84</f>
        <v>0</v>
      </c>
      <c r="AL75" s="120">
        <f t="shared" si="137"/>
        <v>4411.4259000000002</v>
      </c>
      <c r="AM75" s="120">
        <f t="shared" si="137"/>
        <v>4411.4259000000002</v>
      </c>
      <c r="AN75" s="120">
        <f t="shared" si="137"/>
        <v>0</v>
      </c>
      <c r="AO75" s="120">
        <f t="shared" si="137"/>
        <v>0</v>
      </c>
      <c r="AP75" s="120">
        <f t="shared" si="137"/>
        <v>4406.6696199999997</v>
      </c>
      <c r="AQ75" s="120">
        <f t="shared" si="137"/>
        <v>4406.6696199999997</v>
      </c>
      <c r="AR75" s="120">
        <f t="shared" si="137"/>
        <v>0</v>
      </c>
      <c r="AS75" s="120">
        <f t="shared" si="137"/>
        <v>0</v>
      </c>
      <c r="AT75" s="120">
        <f t="shared" si="137"/>
        <v>4411.4259000000002</v>
      </c>
      <c r="AU75" s="120">
        <f t="shared" si="137"/>
        <v>4411.4259000000002</v>
      </c>
      <c r="AV75" s="120">
        <f t="shared" si="137"/>
        <v>0</v>
      </c>
      <c r="AW75" s="120">
        <f t="shared" si="137"/>
        <v>0</v>
      </c>
      <c r="AX75" s="120">
        <f t="shared" si="137"/>
        <v>0</v>
      </c>
      <c r="AY75" s="120">
        <f t="shared" si="137"/>
        <v>0</v>
      </c>
      <c r="AZ75" s="120">
        <f t="shared" si="137"/>
        <v>4410.7499399999997</v>
      </c>
      <c r="BA75" s="120">
        <f t="shared" si="137"/>
        <v>4410.7499399999997</v>
      </c>
      <c r="BB75" s="120">
        <f t="shared" si="137"/>
        <v>0</v>
      </c>
      <c r="BC75" s="120">
        <f t="shared" si="137"/>
        <v>0</v>
      </c>
      <c r="BD75" s="120">
        <f t="shared" si="137"/>
        <v>0</v>
      </c>
      <c r="BE75" s="120">
        <f t="shared" si="137"/>
        <v>0</v>
      </c>
      <c r="BF75" s="120">
        <f t="shared" si="137"/>
        <v>0</v>
      </c>
      <c r="BG75" s="120">
        <f t="shared" si="137"/>
        <v>0</v>
      </c>
      <c r="BH75" s="120">
        <f t="shared" si="137"/>
        <v>0</v>
      </c>
      <c r="BI75" s="120">
        <f t="shared" si="137"/>
        <v>0</v>
      </c>
      <c r="BJ75" s="120">
        <f t="shared" si="137"/>
        <v>4410.0728099999997</v>
      </c>
      <c r="BK75" s="120">
        <f t="shared" si="137"/>
        <v>4410.0728099999997</v>
      </c>
      <c r="BL75" s="120">
        <f t="shared" si="137"/>
        <v>0</v>
      </c>
      <c r="BM75" s="120">
        <f t="shared" si="137"/>
        <v>0</v>
      </c>
      <c r="BN75" s="120">
        <f t="shared" si="137"/>
        <v>0</v>
      </c>
      <c r="BO75" s="120">
        <f t="shared" si="137"/>
        <v>0</v>
      </c>
      <c r="BP75" s="120">
        <f t="shared" si="137"/>
        <v>0</v>
      </c>
      <c r="BQ75" s="120">
        <f t="shared" ref="BQ75:BW75" si="138">BQ78+BQ84</f>
        <v>0</v>
      </c>
      <c r="BR75" s="120">
        <f t="shared" si="138"/>
        <v>0</v>
      </c>
      <c r="BS75" s="120">
        <f t="shared" si="138"/>
        <v>0</v>
      </c>
      <c r="BT75" s="120">
        <f t="shared" si="138"/>
        <v>0</v>
      </c>
      <c r="BU75" s="120">
        <f t="shared" si="138"/>
        <v>0</v>
      </c>
      <c r="BV75" s="120">
        <f t="shared" si="138"/>
        <v>0</v>
      </c>
      <c r="BW75" s="120">
        <f t="shared" si="138"/>
        <v>0</v>
      </c>
    </row>
    <row r="76" spans="2:75" s="119" customFormat="1" ht="31.2">
      <c r="B76" s="194"/>
      <c r="C76" s="194"/>
      <c r="D76" s="118" t="s">
        <v>505</v>
      </c>
      <c r="E76" s="120">
        <f t="shared" ref="E76:AJ76" si="139">E79+E85</f>
        <v>91074.44627</v>
      </c>
      <c r="F76" s="120">
        <f t="shared" si="139"/>
        <v>86370.574209999992</v>
      </c>
      <c r="G76" s="120">
        <f t="shared" si="139"/>
        <v>7.2059999999999999E-2</v>
      </c>
      <c r="H76" s="120">
        <f t="shared" si="139"/>
        <v>0</v>
      </c>
      <c r="I76" s="120">
        <f t="shared" si="139"/>
        <v>0</v>
      </c>
      <c r="J76" s="120">
        <f t="shared" si="139"/>
        <v>0</v>
      </c>
      <c r="K76" s="120">
        <f t="shared" si="139"/>
        <v>0</v>
      </c>
      <c r="L76" s="120">
        <f t="shared" si="139"/>
        <v>778.12845000000004</v>
      </c>
      <c r="M76" s="120">
        <f t="shared" si="139"/>
        <v>778.12845000000004</v>
      </c>
      <c r="N76" s="120">
        <f t="shared" si="139"/>
        <v>0</v>
      </c>
      <c r="O76" s="120">
        <f t="shared" si="139"/>
        <v>0</v>
      </c>
      <c r="P76" s="120">
        <f t="shared" si="139"/>
        <v>0</v>
      </c>
      <c r="Q76" s="120">
        <f t="shared" si="139"/>
        <v>0</v>
      </c>
      <c r="R76" s="120">
        <f t="shared" si="139"/>
        <v>778.00854000000004</v>
      </c>
      <c r="S76" s="120">
        <f t="shared" si="139"/>
        <v>778.00854000000004</v>
      </c>
      <c r="T76" s="120">
        <f t="shared" si="139"/>
        <v>0</v>
      </c>
      <c r="U76" s="120">
        <f t="shared" si="139"/>
        <v>0</v>
      </c>
      <c r="V76" s="120">
        <f t="shared" si="139"/>
        <v>16430.7</v>
      </c>
      <c r="W76" s="120">
        <f t="shared" si="139"/>
        <v>16428.27</v>
      </c>
      <c r="X76" s="120">
        <f t="shared" si="139"/>
        <v>0</v>
      </c>
      <c r="Y76" s="120">
        <f t="shared" si="139"/>
        <v>0</v>
      </c>
      <c r="Z76" s="120">
        <f t="shared" si="139"/>
        <v>0</v>
      </c>
      <c r="AA76" s="120">
        <f t="shared" si="139"/>
        <v>0</v>
      </c>
      <c r="AB76" s="120">
        <f t="shared" si="139"/>
        <v>0</v>
      </c>
      <c r="AC76" s="120">
        <f t="shared" si="139"/>
        <v>0</v>
      </c>
      <c r="AD76" s="120">
        <f t="shared" si="139"/>
        <v>69196.3</v>
      </c>
      <c r="AE76" s="120">
        <f t="shared" si="139"/>
        <v>64494.93</v>
      </c>
      <c r="AF76" s="120">
        <f t="shared" si="139"/>
        <v>0</v>
      </c>
      <c r="AG76" s="120">
        <f t="shared" si="139"/>
        <v>0</v>
      </c>
      <c r="AH76" s="120">
        <f t="shared" si="139"/>
        <v>0</v>
      </c>
      <c r="AI76" s="120">
        <f t="shared" si="139"/>
        <v>0</v>
      </c>
      <c r="AJ76" s="120">
        <f t="shared" si="139"/>
        <v>0</v>
      </c>
      <c r="AK76" s="120">
        <f t="shared" ref="AK76:BP76" si="140">AK79+AK85</f>
        <v>0</v>
      </c>
      <c r="AL76" s="120">
        <f t="shared" si="140"/>
        <v>778.48693000000003</v>
      </c>
      <c r="AM76" s="120">
        <f t="shared" si="140"/>
        <v>778.48693000000003</v>
      </c>
      <c r="AN76" s="120">
        <f t="shared" si="140"/>
        <v>0</v>
      </c>
      <c r="AO76" s="120">
        <f t="shared" si="140"/>
        <v>0</v>
      </c>
      <c r="AP76" s="120">
        <f t="shared" si="140"/>
        <v>777.64757999999995</v>
      </c>
      <c r="AQ76" s="120">
        <f t="shared" si="140"/>
        <v>777.64757999999995</v>
      </c>
      <c r="AR76" s="120">
        <f t="shared" si="140"/>
        <v>0</v>
      </c>
      <c r="AS76" s="120">
        <f t="shared" si="140"/>
        <v>0</v>
      </c>
      <c r="AT76" s="120">
        <f t="shared" si="140"/>
        <v>778.48693000000003</v>
      </c>
      <c r="AU76" s="120">
        <f t="shared" si="140"/>
        <v>778.48693000000003</v>
      </c>
      <c r="AV76" s="120">
        <f t="shared" si="140"/>
        <v>0</v>
      </c>
      <c r="AW76" s="120">
        <f t="shared" si="140"/>
        <v>0</v>
      </c>
      <c r="AX76" s="120">
        <f t="shared" si="140"/>
        <v>0</v>
      </c>
      <c r="AY76" s="120">
        <f t="shared" si="140"/>
        <v>0</v>
      </c>
      <c r="AZ76" s="120">
        <f t="shared" si="140"/>
        <v>778.36764000000005</v>
      </c>
      <c r="BA76" s="120">
        <f t="shared" si="140"/>
        <v>778.36764000000005</v>
      </c>
      <c r="BB76" s="120">
        <f t="shared" si="140"/>
        <v>0</v>
      </c>
      <c r="BC76" s="120">
        <f t="shared" si="140"/>
        <v>0</v>
      </c>
      <c r="BD76" s="120">
        <f t="shared" si="140"/>
        <v>0</v>
      </c>
      <c r="BE76" s="120">
        <f t="shared" si="140"/>
        <v>0</v>
      </c>
      <c r="BF76" s="120">
        <f t="shared" si="140"/>
        <v>0</v>
      </c>
      <c r="BG76" s="120">
        <f t="shared" si="140"/>
        <v>0</v>
      </c>
      <c r="BH76" s="120">
        <f t="shared" si="140"/>
        <v>0</v>
      </c>
      <c r="BI76" s="120">
        <f t="shared" si="140"/>
        <v>0</v>
      </c>
      <c r="BJ76" s="120">
        <f t="shared" si="140"/>
        <v>778.24814000000003</v>
      </c>
      <c r="BK76" s="120">
        <f t="shared" si="140"/>
        <v>778.24814000000003</v>
      </c>
      <c r="BL76" s="120">
        <f t="shared" si="140"/>
        <v>0</v>
      </c>
      <c r="BM76" s="120">
        <f t="shared" si="140"/>
        <v>0</v>
      </c>
      <c r="BN76" s="120">
        <f t="shared" si="140"/>
        <v>0</v>
      </c>
      <c r="BO76" s="120">
        <f t="shared" si="140"/>
        <v>0</v>
      </c>
      <c r="BP76" s="120">
        <f t="shared" si="140"/>
        <v>0</v>
      </c>
      <c r="BQ76" s="120">
        <f t="shared" ref="BQ76:BW76" si="141">BQ79+BQ85</f>
        <v>0</v>
      </c>
      <c r="BR76" s="120">
        <f t="shared" si="141"/>
        <v>0</v>
      </c>
      <c r="BS76" s="120">
        <f t="shared" si="141"/>
        <v>0</v>
      </c>
      <c r="BT76" s="120">
        <f t="shared" si="141"/>
        <v>0</v>
      </c>
      <c r="BU76" s="120">
        <f t="shared" si="141"/>
        <v>0</v>
      </c>
      <c r="BV76" s="120">
        <f t="shared" si="141"/>
        <v>0</v>
      </c>
      <c r="BW76" s="120">
        <f t="shared" si="141"/>
        <v>0</v>
      </c>
    </row>
    <row r="77" spans="2:75" s="119" customFormat="1" ht="15.6">
      <c r="B77" s="194"/>
      <c r="C77" s="194" t="s">
        <v>754</v>
      </c>
      <c r="D77" s="118" t="s">
        <v>501</v>
      </c>
      <c r="E77" s="120">
        <f t="shared" ref="E77:AJ77" si="142">E78+E79</f>
        <v>36315.9</v>
      </c>
      <c r="F77" s="120">
        <f t="shared" si="142"/>
        <v>36315.827940000003</v>
      </c>
      <c r="G77" s="120">
        <f t="shared" si="142"/>
        <v>7.2059999999999999E-2</v>
      </c>
      <c r="H77" s="120">
        <f t="shared" si="142"/>
        <v>0</v>
      </c>
      <c r="I77" s="120">
        <f t="shared" si="142"/>
        <v>0</v>
      </c>
      <c r="J77" s="120">
        <f t="shared" si="142"/>
        <v>0</v>
      </c>
      <c r="K77" s="120">
        <f t="shared" si="142"/>
        <v>0</v>
      </c>
      <c r="L77" s="120">
        <f t="shared" si="142"/>
        <v>5187.5229600000002</v>
      </c>
      <c r="M77" s="120">
        <f t="shared" si="142"/>
        <v>5187.5229600000002</v>
      </c>
      <c r="N77" s="120">
        <f t="shared" si="142"/>
        <v>0</v>
      </c>
      <c r="O77" s="120">
        <f t="shared" si="142"/>
        <v>0</v>
      </c>
      <c r="P77" s="120">
        <f t="shared" si="142"/>
        <v>0</v>
      </c>
      <c r="Q77" s="120">
        <f t="shared" si="142"/>
        <v>0</v>
      </c>
      <c r="R77" s="120">
        <f t="shared" si="142"/>
        <v>5186.7235899999996</v>
      </c>
      <c r="S77" s="120">
        <f t="shared" si="142"/>
        <v>5186.7235899999996</v>
      </c>
      <c r="T77" s="120">
        <f t="shared" si="142"/>
        <v>0</v>
      </c>
      <c r="U77" s="120">
        <f t="shared" si="142"/>
        <v>0</v>
      </c>
      <c r="V77" s="120">
        <f t="shared" si="142"/>
        <v>0</v>
      </c>
      <c r="W77" s="120">
        <f t="shared" si="142"/>
        <v>0</v>
      </c>
      <c r="X77" s="120">
        <f t="shared" si="142"/>
        <v>0</v>
      </c>
      <c r="Y77" s="120">
        <f t="shared" si="142"/>
        <v>0</v>
      </c>
      <c r="Z77" s="120">
        <f t="shared" si="142"/>
        <v>0</v>
      </c>
      <c r="AA77" s="120">
        <f t="shared" si="142"/>
        <v>0</v>
      </c>
      <c r="AB77" s="120">
        <f t="shared" si="142"/>
        <v>0</v>
      </c>
      <c r="AC77" s="120">
        <f t="shared" si="142"/>
        <v>0</v>
      </c>
      <c r="AD77" s="120">
        <f t="shared" si="142"/>
        <v>0</v>
      </c>
      <c r="AE77" s="120">
        <f t="shared" si="142"/>
        <v>0</v>
      </c>
      <c r="AF77" s="120">
        <f t="shared" si="142"/>
        <v>0</v>
      </c>
      <c r="AG77" s="120">
        <f t="shared" si="142"/>
        <v>0</v>
      </c>
      <c r="AH77" s="120">
        <f t="shared" si="142"/>
        <v>0</v>
      </c>
      <c r="AI77" s="120">
        <f t="shared" si="142"/>
        <v>0</v>
      </c>
      <c r="AJ77" s="120">
        <f t="shared" si="142"/>
        <v>0</v>
      </c>
      <c r="AK77" s="120">
        <f t="shared" ref="AK77:BP77" si="143">AK78+AK79</f>
        <v>0</v>
      </c>
      <c r="AL77" s="120">
        <f t="shared" si="143"/>
        <v>5189.9128300000002</v>
      </c>
      <c r="AM77" s="120">
        <f t="shared" si="143"/>
        <v>5189.9128300000002</v>
      </c>
      <c r="AN77" s="120">
        <f t="shared" si="143"/>
        <v>0</v>
      </c>
      <c r="AO77" s="120">
        <f t="shared" si="143"/>
        <v>0</v>
      </c>
      <c r="AP77" s="120">
        <f t="shared" si="143"/>
        <v>5184.3171999999995</v>
      </c>
      <c r="AQ77" s="120">
        <f t="shared" si="143"/>
        <v>5184.3171999999995</v>
      </c>
      <c r="AR77" s="120">
        <f t="shared" si="143"/>
        <v>0</v>
      </c>
      <c r="AS77" s="120">
        <f t="shared" si="143"/>
        <v>0</v>
      </c>
      <c r="AT77" s="120">
        <f t="shared" si="143"/>
        <v>5189.9128300000002</v>
      </c>
      <c r="AU77" s="120">
        <f t="shared" si="143"/>
        <v>5189.9128300000002</v>
      </c>
      <c r="AV77" s="120">
        <f t="shared" si="143"/>
        <v>0</v>
      </c>
      <c r="AW77" s="120">
        <f t="shared" si="143"/>
        <v>0</v>
      </c>
      <c r="AX77" s="120">
        <f t="shared" si="143"/>
        <v>0</v>
      </c>
      <c r="AY77" s="120">
        <f t="shared" si="143"/>
        <v>0</v>
      </c>
      <c r="AZ77" s="120">
        <f t="shared" si="143"/>
        <v>5189.1175800000001</v>
      </c>
      <c r="BA77" s="120">
        <f t="shared" si="143"/>
        <v>5189.1175800000001</v>
      </c>
      <c r="BB77" s="120">
        <f t="shared" si="143"/>
        <v>0</v>
      </c>
      <c r="BC77" s="120">
        <f t="shared" si="143"/>
        <v>0</v>
      </c>
      <c r="BD77" s="120">
        <f t="shared" si="143"/>
        <v>0</v>
      </c>
      <c r="BE77" s="120">
        <f t="shared" si="143"/>
        <v>0</v>
      </c>
      <c r="BF77" s="120">
        <f t="shared" si="143"/>
        <v>0</v>
      </c>
      <c r="BG77" s="120">
        <f t="shared" si="143"/>
        <v>0</v>
      </c>
      <c r="BH77" s="120">
        <f t="shared" si="143"/>
        <v>0</v>
      </c>
      <c r="BI77" s="120">
        <f t="shared" si="143"/>
        <v>0</v>
      </c>
      <c r="BJ77" s="120">
        <f t="shared" si="143"/>
        <v>5188.3209499999994</v>
      </c>
      <c r="BK77" s="120">
        <f t="shared" si="143"/>
        <v>5188.3209499999994</v>
      </c>
      <c r="BL77" s="120">
        <f t="shared" si="143"/>
        <v>0</v>
      </c>
      <c r="BM77" s="120">
        <f t="shared" si="143"/>
        <v>0</v>
      </c>
      <c r="BN77" s="120">
        <f t="shared" si="143"/>
        <v>0</v>
      </c>
      <c r="BO77" s="120">
        <f t="shared" si="143"/>
        <v>0</v>
      </c>
      <c r="BP77" s="120">
        <f t="shared" si="143"/>
        <v>0</v>
      </c>
      <c r="BQ77" s="120">
        <f t="shared" ref="BQ77:BW77" si="144">BQ78+BQ79</f>
        <v>0</v>
      </c>
      <c r="BR77" s="120">
        <f t="shared" si="144"/>
        <v>0</v>
      </c>
      <c r="BS77" s="120">
        <f t="shared" si="144"/>
        <v>0</v>
      </c>
      <c r="BT77" s="120">
        <f t="shared" si="144"/>
        <v>0</v>
      </c>
      <c r="BU77" s="120">
        <f t="shared" si="144"/>
        <v>0</v>
      </c>
      <c r="BV77" s="120">
        <f t="shared" si="144"/>
        <v>0</v>
      </c>
      <c r="BW77" s="120">
        <f t="shared" si="144"/>
        <v>0</v>
      </c>
    </row>
    <row r="78" spans="2:75" s="119" customFormat="1" ht="31.2">
      <c r="B78" s="194"/>
      <c r="C78" s="194"/>
      <c r="D78" s="118" t="s">
        <v>504</v>
      </c>
      <c r="E78" s="120">
        <f t="shared" ref="E78:AJ78" si="145">E81</f>
        <v>30868.453730000001</v>
      </c>
      <c r="F78" s="120">
        <f t="shared" si="145"/>
        <v>30868.453730000001</v>
      </c>
      <c r="G78" s="120">
        <f t="shared" si="145"/>
        <v>0</v>
      </c>
      <c r="H78" s="120">
        <f t="shared" si="145"/>
        <v>0</v>
      </c>
      <c r="I78" s="120">
        <f t="shared" si="145"/>
        <v>0</v>
      </c>
      <c r="J78" s="120">
        <f t="shared" si="145"/>
        <v>0</v>
      </c>
      <c r="K78" s="120">
        <f t="shared" si="145"/>
        <v>0</v>
      </c>
      <c r="L78" s="120">
        <f t="shared" si="145"/>
        <v>4409.3945100000001</v>
      </c>
      <c r="M78" s="120">
        <f t="shared" si="145"/>
        <v>4409.3945100000001</v>
      </c>
      <c r="N78" s="120">
        <f t="shared" si="145"/>
        <v>0</v>
      </c>
      <c r="O78" s="120">
        <f t="shared" si="145"/>
        <v>0</v>
      </c>
      <c r="P78" s="120">
        <f t="shared" si="145"/>
        <v>0</v>
      </c>
      <c r="Q78" s="120">
        <f t="shared" si="145"/>
        <v>0</v>
      </c>
      <c r="R78" s="120">
        <f t="shared" si="145"/>
        <v>4408.7150499999998</v>
      </c>
      <c r="S78" s="120">
        <f t="shared" si="145"/>
        <v>4408.7150499999998</v>
      </c>
      <c r="T78" s="120">
        <f t="shared" si="145"/>
        <v>0</v>
      </c>
      <c r="U78" s="120">
        <f t="shared" si="145"/>
        <v>0</v>
      </c>
      <c r="V78" s="120">
        <f t="shared" si="145"/>
        <v>0</v>
      </c>
      <c r="W78" s="120">
        <f t="shared" si="145"/>
        <v>0</v>
      </c>
      <c r="X78" s="120">
        <f t="shared" si="145"/>
        <v>0</v>
      </c>
      <c r="Y78" s="120">
        <f t="shared" si="145"/>
        <v>0</v>
      </c>
      <c r="Z78" s="120">
        <f t="shared" si="145"/>
        <v>0</v>
      </c>
      <c r="AA78" s="120">
        <f t="shared" si="145"/>
        <v>0</v>
      </c>
      <c r="AB78" s="120">
        <f t="shared" si="145"/>
        <v>0</v>
      </c>
      <c r="AC78" s="120">
        <f t="shared" si="145"/>
        <v>0</v>
      </c>
      <c r="AD78" s="120">
        <f t="shared" si="145"/>
        <v>0</v>
      </c>
      <c r="AE78" s="120">
        <f t="shared" si="145"/>
        <v>0</v>
      </c>
      <c r="AF78" s="120">
        <f t="shared" si="145"/>
        <v>0</v>
      </c>
      <c r="AG78" s="120">
        <f t="shared" si="145"/>
        <v>0</v>
      </c>
      <c r="AH78" s="120">
        <f t="shared" si="145"/>
        <v>0</v>
      </c>
      <c r="AI78" s="120">
        <f t="shared" si="145"/>
        <v>0</v>
      </c>
      <c r="AJ78" s="120">
        <f t="shared" si="145"/>
        <v>0</v>
      </c>
      <c r="AK78" s="120">
        <f t="shared" ref="AK78:BP78" si="146">AK81</f>
        <v>0</v>
      </c>
      <c r="AL78" s="120">
        <f t="shared" si="146"/>
        <v>4411.4259000000002</v>
      </c>
      <c r="AM78" s="120">
        <f t="shared" si="146"/>
        <v>4411.4259000000002</v>
      </c>
      <c r="AN78" s="120">
        <f t="shared" si="146"/>
        <v>0</v>
      </c>
      <c r="AO78" s="120">
        <f t="shared" si="146"/>
        <v>0</v>
      </c>
      <c r="AP78" s="120">
        <f t="shared" si="146"/>
        <v>4406.6696199999997</v>
      </c>
      <c r="AQ78" s="120">
        <f t="shared" si="146"/>
        <v>4406.6696199999997</v>
      </c>
      <c r="AR78" s="120">
        <f t="shared" si="146"/>
        <v>0</v>
      </c>
      <c r="AS78" s="120">
        <f t="shared" si="146"/>
        <v>0</v>
      </c>
      <c r="AT78" s="120">
        <f t="shared" si="146"/>
        <v>4411.4259000000002</v>
      </c>
      <c r="AU78" s="120">
        <f t="shared" si="146"/>
        <v>4411.4259000000002</v>
      </c>
      <c r="AV78" s="120">
        <f t="shared" si="146"/>
        <v>0</v>
      </c>
      <c r="AW78" s="120">
        <f t="shared" si="146"/>
        <v>0</v>
      </c>
      <c r="AX78" s="120">
        <f t="shared" si="146"/>
        <v>0</v>
      </c>
      <c r="AY78" s="120">
        <f t="shared" si="146"/>
        <v>0</v>
      </c>
      <c r="AZ78" s="120">
        <f t="shared" si="146"/>
        <v>4410.7499399999997</v>
      </c>
      <c r="BA78" s="120">
        <f t="shared" si="146"/>
        <v>4410.7499399999997</v>
      </c>
      <c r="BB78" s="120">
        <f t="shared" si="146"/>
        <v>0</v>
      </c>
      <c r="BC78" s="120">
        <f t="shared" si="146"/>
        <v>0</v>
      </c>
      <c r="BD78" s="120">
        <f t="shared" si="146"/>
        <v>0</v>
      </c>
      <c r="BE78" s="120">
        <f t="shared" si="146"/>
        <v>0</v>
      </c>
      <c r="BF78" s="120">
        <f t="shared" si="146"/>
        <v>0</v>
      </c>
      <c r="BG78" s="120">
        <f t="shared" si="146"/>
        <v>0</v>
      </c>
      <c r="BH78" s="120">
        <f t="shared" si="146"/>
        <v>0</v>
      </c>
      <c r="BI78" s="120">
        <f t="shared" si="146"/>
        <v>0</v>
      </c>
      <c r="BJ78" s="120">
        <f t="shared" si="146"/>
        <v>4410.0728099999997</v>
      </c>
      <c r="BK78" s="120">
        <f t="shared" si="146"/>
        <v>4410.0728099999997</v>
      </c>
      <c r="BL78" s="120">
        <f t="shared" si="146"/>
        <v>0</v>
      </c>
      <c r="BM78" s="120">
        <f t="shared" si="146"/>
        <v>0</v>
      </c>
      <c r="BN78" s="120">
        <f t="shared" si="146"/>
        <v>0</v>
      </c>
      <c r="BO78" s="120">
        <f t="shared" si="146"/>
        <v>0</v>
      </c>
      <c r="BP78" s="120">
        <f t="shared" si="146"/>
        <v>0</v>
      </c>
      <c r="BQ78" s="120">
        <f t="shared" ref="BQ78:BW78" si="147">BQ81</f>
        <v>0</v>
      </c>
      <c r="BR78" s="120">
        <f t="shared" si="147"/>
        <v>0</v>
      </c>
      <c r="BS78" s="120">
        <f t="shared" si="147"/>
        <v>0</v>
      </c>
      <c r="BT78" s="120">
        <f t="shared" si="147"/>
        <v>0</v>
      </c>
      <c r="BU78" s="120">
        <f t="shared" si="147"/>
        <v>0</v>
      </c>
      <c r="BV78" s="120">
        <f t="shared" si="147"/>
        <v>0</v>
      </c>
      <c r="BW78" s="120">
        <f t="shared" si="147"/>
        <v>0</v>
      </c>
    </row>
    <row r="79" spans="2:75" s="119" customFormat="1" ht="31.2">
      <c r="B79" s="194"/>
      <c r="C79" s="194"/>
      <c r="D79" s="118" t="s">
        <v>505</v>
      </c>
      <c r="E79" s="120">
        <f t="shared" ref="E79:AJ79" si="148">E82</f>
        <v>5447.4462700000004</v>
      </c>
      <c r="F79" s="120">
        <f t="shared" si="148"/>
        <v>5447.3742099999999</v>
      </c>
      <c r="G79" s="120">
        <f t="shared" si="148"/>
        <v>7.2059999999999999E-2</v>
      </c>
      <c r="H79" s="120">
        <f t="shared" si="148"/>
        <v>0</v>
      </c>
      <c r="I79" s="120">
        <f t="shared" si="148"/>
        <v>0</v>
      </c>
      <c r="J79" s="120">
        <f t="shared" si="148"/>
        <v>0</v>
      </c>
      <c r="K79" s="120">
        <f t="shared" si="148"/>
        <v>0</v>
      </c>
      <c r="L79" s="120">
        <f t="shared" si="148"/>
        <v>778.12845000000004</v>
      </c>
      <c r="M79" s="120">
        <f t="shared" si="148"/>
        <v>778.12845000000004</v>
      </c>
      <c r="N79" s="120">
        <f t="shared" si="148"/>
        <v>0</v>
      </c>
      <c r="O79" s="120">
        <f t="shared" si="148"/>
        <v>0</v>
      </c>
      <c r="P79" s="120">
        <f t="shared" si="148"/>
        <v>0</v>
      </c>
      <c r="Q79" s="120">
        <f t="shared" si="148"/>
        <v>0</v>
      </c>
      <c r="R79" s="120">
        <f t="shared" si="148"/>
        <v>778.00854000000004</v>
      </c>
      <c r="S79" s="120">
        <f t="shared" si="148"/>
        <v>778.00854000000004</v>
      </c>
      <c r="T79" s="120">
        <f t="shared" si="148"/>
        <v>0</v>
      </c>
      <c r="U79" s="120">
        <f t="shared" si="148"/>
        <v>0</v>
      </c>
      <c r="V79" s="120">
        <f t="shared" si="148"/>
        <v>0</v>
      </c>
      <c r="W79" s="120">
        <f t="shared" si="148"/>
        <v>0</v>
      </c>
      <c r="X79" s="120">
        <f t="shared" si="148"/>
        <v>0</v>
      </c>
      <c r="Y79" s="120">
        <f t="shared" si="148"/>
        <v>0</v>
      </c>
      <c r="Z79" s="120">
        <f t="shared" si="148"/>
        <v>0</v>
      </c>
      <c r="AA79" s="120">
        <f t="shared" si="148"/>
        <v>0</v>
      </c>
      <c r="AB79" s="120">
        <f t="shared" si="148"/>
        <v>0</v>
      </c>
      <c r="AC79" s="120">
        <f t="shared" si="148"/>
        <v>0</v>
      </c>
      <c r="AD79" s="120">
        <f t="shared" si="148"/>
        <v>0</v>
      </c>
      <c r="AE79" s="120">
        <f t="shared" si="148"/>
        <v>0</v>
      </c>
      <c r="AF79" s="120">
        <f t="shared" si="148"/>
        <v>0</v>
      </c>
      <c r="AG79" s="120">
        <f t="shared" si="148"/>
        <v>0</v>
      </c>
      <c r="AH79" s="120">
        <f t="shared" si="148"/>
        <v>0</v>
      </c>
      <c r="AI79" s="120">
        <f t="shared" si="148"/>
        <v>0</v>
      </c>
      <c r="AJ79" s="120">
        <f t="shared" si="148"/>
        <v>0</v>
      </c>
      <c r="AK79" s="120">
        <f t="shared" ref="AK79:BP79" si="149">AK82</f>
        <v>0</v>
      </c>
      <c r="AL79" s="120">
        <f t="shared" si="149"/>
        <v>778.48693000000003</v>
      </c>
      <c r="AM79" s="120">
        <f t="shared" si="149"/>
        <v>778.48693000000003</v>
      </c>
      <c r="AN79" s="120">
        <f t="shared" si="149"/>
        <v>0</v>
      </c>
      <c r="AO79" s="120">
        <f t="shared" si="149"/>
        <v>0</v>
      </c>
      <c r="AP79" s="120">
        <f t="shared" si="149"/>
        <v>777.64757999999995</v>
      </c>
      <c r="AQ79" s="120">
        <f t="shared" si="149"/>
        <v>777.64757999999995</v>
      </c>
      <c r="AR79" s="120">
        <f t="shared" si="149"/>
        <v>0</v>
      </c>
      <c r="AS79" s="120">
        <f t="shared" si="149"/>
        <v>0</v>
      </c>
      <c r="AT79" s="120">
        <f t="shared" si="149"/>
        <v>778.48693000000003</v>
      </c>
      <c r="AU79" s="120">
        <f t="shared" si="149"/>
        <v>778.48693000000003</v>
      </c>
      <c r="AV79" s="120">
        <f t="shared" si="149"/>
        <v>0</v>
      </c>
      <c r="AW79" s="120">
        <f t="shared" si="149"/>
        <v>0</v>
      </c>
      <c r="AX79" s="120">
        <f t="shared" si="149"/>
        <v>0</v>
      </c>
      <c r="AY79" s="120">
        <f t="shared" si="149"/>
        <v>0</v>
      </c>
      <c r="AZ79" s="120">
        <f t="shared" si="149"/>
        <v>778.36764000000005</v>
      </c>
      <c r="BA79" s="120">
        <f t="shared" si="149"/>
        <v>778.36764000000005</v>
      </c>
      <c r="BB79" s="120">
        <f t="shared" si="149"/>
        <v>0</v>
      </c>
      <c r="BC79" s="120">
        <f t="shared" si="149"/>
        <v>0</v>
      </c>
      <c r="BD79" s="120">
        <f t="shared" si="149"/>
        <v>0</v>
      </c>
      <c r="BE79" s="120">
        <f t="shared" si="149"/>
        <v>0</v>
      </c>
      <c r="BF79" s="120">
        <f t="shared" si="149"/>
        <v>0</v>
      </c>
      <c r="BG79" s="120">
        <f t="shared" si="149"/>
        <v>0</v>
      </c>
      <c r="BH79" s="120">
        <f t="shared" si="149"/>
        <v>0</v>
      </c>
      <c r="BI79" s="120">
        <f t="shared" si="149"/>
        <v>0</v>
      </c>
      <c r="BJ79" s="120">
        <f t="shared" si="149"/>
        <v>778.24814000000003</v>
      </c>
      <c r="BK79" s="120">
        <f t="shared" si="149"/>
        <v>778.24814000000003</v>
      </c>
      <c r="BL79" s="120">
        <f t="shared" si="149"/>
        <v>0</v>
      </c>
      <c r="BM79" s="120">
        <f t="shared" si="149"/>
        <v>0</v>
      </c>
      <c r="BN79" s="120">
        <f t="shared" si="149"/>
        <v>0</v>
      </c>
      <c r="BO79" s="120">
        <f t="shared" si="149"/>
        <v>0</v>
      </c>
      <c r="BP79" s="120">
        <f t="shared" si="149"/>
        <v>0</v>
      </c>
      <c r="BQ79" s="120">
        <f t="shared" ref="BQ79:BW79" si="150">BQ82</f>
        <v>0</v>
      </c>
      <c r="BR79" s="120">
        <f t="shared" si="150"/>
        <v>0</v>
      </c>
      <c r="BS79" s="120">
        <f t="shared" si="150"/>
        <v>0</v>
      </c>
      <c r="BT79" s="120">
        <f t="shared" si="150"/>
        <v>0</v>
      </c>
      <c r="BU79" s="120">
        <f t="shared" si="150"/>
        <v>0</v>
      </c>
      <c r="BV79" s="120">
        <f t="shared" si="150"/>
        <v>0</v>
      </c>
      <c r="BW79" s="120">
        <f t="shared" si="150"/>
        <v>0</v>
      </c>
    </row>
    <row r="80" spans="2:75" s="119" customFormat="1" ht="15.6">
      <c r="B80" s="194"/>
      <c r="C80" s="194" t="s">
        <v>542</v>
      </c>
      <c r="D80" s="118" t="s">
        <v>501</v>
      </c>
      <c r="E80" s="120">
        <f t="shared" ref="E80:AJ80" si="151">E81+E82</f>
        <v>36315.9</v>
      </c>
      <c r="F80" s="120">
        <f t="shared" si="151"/>
        <v>36315.827940000003</v>
      </c>
      <c r="G80" s="120">
        <f t="shared" si="151"/>
        <v>7.2059999999999999E-2</v>
      </c>
      <c r="H80" s="120">
        <f t="shared" si="151"/>
        <v>0</v>
      </c>
      <c r="I80" s="120">
        <f t="shared" si="151"/>
        <v>0</v>
      </c>
      <c r="J80" s="120">
        <f t="shared" si="151"/>
        <v>0</v>
      </c>
      <c r="K80" s="120">
        <f t="shared" si="151"/>
        <v>0</v>
      </c>
      <c r="L80" s="120">
        <f t="shared" si="151"/>
        <v>5187.5229600000002</v>
      </c>
      <c r="M80" s="120">
        <f t="shared" si="151"/>
        <v>5187.5229600000002</v>
      </c>
      <c r="N80" s="120">
        <f t="shared" si="151"/>
        <v>0</v>
      </c>
      <c r="O80" s="120">
        <f t="shared" si="151"/>
        <v>0</v>
      </c>
      <c r="P80" s="120">
        <f t="shared" si="151"/>
        <v>0</v>
      </c>
      <c r="Q80" s="120">
        <f t="shared" si="151"/>
        <v>0</v>
      </c>
      <c r="R80" s="120">
        <f t="shared" si="151"/>
        <v>5186.7235899999996</v>
      </c>
      <c r="S80" s="120">
        <f t="shared" si="151"/>
        <v>5186.7235899999996</v>
      </c>
      <c r="T80" s="120">
        <f t="shared" si="151"/>
        <v>0</v>
      </c>
      <c r="U80" s="120">
        <f t="shared" si="151"/>
        <v>0</v>
      </c>
      <c r="V80" s="120">
        <f t="shared" si="151"/>
        <v>0</v>
      </c>
      <c r="W80" s="120">
        <f t="shared" si="151"/>
        <v>0</v>
      </c>
      <c r="X80" s="120">
        <f t="shared" si="151"/>
        <v>0</v>
      </c>
      <c r="Y80" s="120">
        <f t="shared" si="151"/>
        <v>0</v>
      </c>
      <c r="Z80" s="120">
        <f t="shared" si="151"/>
        <v>0</v>
      </c>
      <c r="AA80" s="120">
        <f t="shared" si="151"/>
        <v>0</v>
      </c>
      <c r="AB80" s="120">
        <f t="shared" si="151"/>
        <v>0</v>
      </c>
      <c r="AC80" s="120">
        <f t="shared" si="151"/>
        <v>0</v>
      </c>
      <c r="AD80" s="120">
        <f t="shared" si="151"/>
        <v>0</v>
      </c>
      <c r="AE80" s="120">
        <f t="shared" si="151"/>
        <v>0</v>
      </c>
      <c r="AF80" s="120">
        <f t="shared" si="151"/>
        <v>0</v>
      </c>
      <c r="AG80" s="120">
        <f t="shared" si="151"/>
        <v>0</v>
      </c>
      <c r="AH80" s="120">
        <f t="shared" si="151"/>
        <v>0</v>
      </c>
      <c r="AI80" s="120">
        <f t="shared" si="151"/>
        <v>0</v>
      </c>
      <c r="AJ80" s="120">
        <f t="shared" si="151"/>
        <v>0</v>
      </c>
      <c r="AK80" s="120">
        <f t="shared" ref="AK80:BP80" si="152">AK81+AK82</f>
        <v>0</v>
      </c>
      <c r="AL80" s="120">
        <f t="shared" si="152"/>
        <v>5189.9128300000002</v>
      </c>
      <c r="AM80" s="120">
        <f t="shared" si="152"/>
        <v>5189.9128300000002</v>
      </c>
      <c r="AN80" s="120">
        <f t="shared" si="152"/>
        <v>0</v>
      </c>
      <c r="AO80" s="120">
        <f t="shared" si="152"/>
        <v>0</v>
      </c>
      <c r="AP80" s="120">
        <f t="shared" si="152"/>
        <v>5184.3171999999995</v>
      </c>
      <c r="AQ80" s="120">
        <f t="shared" si="152"/>
        <v>5184.3171999999995</v>
      </c>
      <c r="AR80" s="120">
        <f t="shared" si="152"/>
        <v>0</v>
      </c>
      <c r="AS80" s="120">
        <f t="shared" si="152"/>
        <v>0</v>
      </c>
      <c r="AT80" s="120">
        <f t="shared" si="152"/>
        <v>5189.9128300000002</v>
      </c>
      <c r="AU80" s="120">
        <f t="shared" si="152"/>
        <v>5189.9128300000002</v>
      </c>
      <c r="AV80" s="120">
        <f t="shared" si="152"/>
        <v>0</v>
      </c>
      <c r="AW80" s="120">
        <f t="shared" si="152"/>
        <v>0</v>
      </c>
      <c r="AX80" s="120">
        <f t="shared" si="152"/>
        <v>0</v>
      </c>
      <c r="AY80" s="120">
        <f t="shared" si="152"/>
        <v>0</v>
      </c>
      <c r="AZ80" s="120">
        <f t="shared" si="152"/>
        <v>5189.1175800000001</v>
      </c>
      <c r="BA80" s="120">
        <f t="shared" si="152"/>
        <v>5189.1175800000001</v>
      </c>
      <c r="BB80" s="120">
        <f t="shared" si="152"/>
        <v>0</v>
      </c>
      <c r="BC80" s="120">
        <f t="shared" si="152"/>
        <v>0</v>
      </c>
      <c r="BD80" s="120">
        <f t="shared" si="152"/>
        <v>0</v>
      </c>
      <c r="BE80" s="120">
        <f t="shared" si="152"/>
        <v>0</v>
      </c>
      <c r="BF80" s="120">
        <f t="shared" si="152"/>
        <v>0</v>
      </c>
      <c r="BG80" s="120">
        <f t="shared" si="152"/>
        <v>0</v>
      </c>
      <c r="BH80" s="120">
        <f t="shared" si="152"/>
        <v>0</v>
      </c>
      <c r="BI80" s="120">
        <f t="shared" si="152"/>
        <v>0</v>
      </c>
      <c r="BJ80" s="120">
        <f t="shared" si="152"/>
        <v>5188.3209499999994</v>
      </c>
      <c r="BK80" s="120">
        <f t="shared" si="152"/>
        <v>5188.3209499999994</v>
      </c>
      <c r="BL80" s="120">
        <f t="shared" si="152"/>
        <v>0</v>
      </c>
      <c r="BM80" s="120">
        <f t="shared" si="152"/>
        <v>0</v>
      </c>
      <c r="BN80" s="120">
        <f t="shared" si="152"/>
        <v>0</v>
      </c>
      <c r="BO80" s="120">
        <f t="shared" si="152"/>
        <v>0</v>
      </c>
      <c r="BP80" s="120">
        <f t="shared" si="152"/>
        <v>0</v>
      </c>
      <c r="BQ80" s="120">
        <f t="shared" ref="BQ80:BW80" si="153">BQ81+BQ82</f>
        <v>0</v>
      </c>
      <c r="BR80" s="120">
        <f t="shared" si="153"/>
        <v>0</v>
      </c>
      <c r="BS80" s="120">
        <f t="shared" si="153"/>
        <v>0</v>
      </c>
      <c r="BT80" s="120">
        <f t="shared" si="153"/>
        <v>0</v>
      </c>
      <c r="BU80" s="120">
        <f t="shared" si="153"/>
        <v>0</v>
      </c>
      <c r="BV80" s="120">
        <f t="shared" si="153"/>
        <v>0</v>
      </c>
      <c r="BW80" s="120">
        <f t="shared" si="153"/>
        <v>0</v>
      </c>
    </row>
    <row r="81" spans="2:75" s="119" customFormat="1" ht="31.2">
      <c r="B81" s="194"/>
      <c r="C81" s="194"/>
      <c r="D81" s="118" t="s">
        <v>504</v>
      </c>
      <c r="E81" s="120">
        <f>L81+R81+AL81+AP81+AT81+AZ81+BJ81</f>
        <v>30868.453730000001</v>
      </c>
      <c r="F81" s="120">
        <f>M81+S81+AM81+AQ81+AU81+BA81+BK81</f>
        <v>30868.453730000001</v>
      </c>
      <c r="G81" s="121"/>
      <c r="H81" s="121"/>
      <c r="I81" s="121"/>
      <c r="J81" s="121"/>
      <c r="K81" s="121"/>
      <c r="L81" s="121">
        <v>4409.3945100000001</v>
      </c>
      <c r="M81" s="121">
        <v>4409.3945100000001</v>
      </c>
      <c r="N81" s="121"/>
      <c r="O81" s="121"/>
      <c r="P81" s="121"/>
      <c r="Q81" s="121"/>
      <c r="R81" s="121">
        <v>4408.7150499999998</v>
      </c>
      <c r="S81" s="121">
        <v>4408.7150499999998</v>
      </c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>
        <v>4411.4259000000002</v>
      </c>
      <c r="AM81" s="121">
        <v>4411.4259000000002</v>
      </c>
      <c r="AN81" s="121"/>
      <c r="AO81" s="121"/>
      <c r="AP81" s="121">
        <v>4406.6696199999997</v>
      </c>
      <c r="AQ81" s="121">
        <v>4406.6696199999997</v>
      </c>
      <c r="AR81" s="121"/>
      <c r="AS81" s="121"/>
      <c r="AT81" s="121">
        <v>4411.4259000000002</v>
      </c>
      <c r="AU81" s="121">
        <v>4411.4259000000002</v>
      </c>
      <c r="AV81" s="121"/>
      <c r="AW81" s="121"/>
      <c r="AX81" s="121"/>
      <c r="AY81" s="121"/>
      <c r="AZ81" s="121">
        <v>4410.7499399999997</v>
      </c>
      <c r="BA81" s="121">
        <v>4410.7499399999997</v>
      </c>
      <c r="BB81" s="121"/>
      <c r="BC81" s="121"/>
      <c r="BD81" s="121"/>
      <c r="BE81" s="121"/>
      <c r="BF81" s="121"/>
      <c r="BG81" s="121"/>
      <c r="BH81" s="121"/>
      <c r="BI81" s="121"/>
      <c r="BJ81" s="121">
        <v>4410.0728099999997</v>
      </c>
      <c r="BK81" s="121">
        <v>4410.0728099999997</v>
      </c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</row>
    <row r="82" spans="2:75" s="119" customFormat="1" ht="31.2">
      <c r="B82" s="194"/>
      <c r="C82" s="194"/>
      <c r="D82" s="118" t="s">
        <v>505</v>
      </c>
      <c r="E82" s="120">
        <f>L82+R82+AL82+AP82+AT82+AZ82+BJ82+G82</f>
        <v>5447.4462700000004</v>
      </c>
      <c r="F82" s="120">
        <f>M82+S82+AM82+AQ82+AU82+BA82+BK82</f>
        <v>5447.3742099999999</v>
      </c>
      <c r="G82" s="121">
        <v>7.2059999999999999E-2</v>
      </c>
      <c r="H82" s="121"/>
      <c r="I82" s="121"/>
      <c r="J82" s="121"/>
      <c r="K82" s="121"/>
      <c r="L82" s="121">
        <v>778.12845000000004</v>
      </c>
      <c r="M82" s="121">
        <v>778.12845000000004</v>
      </c>
      <c r="N82" s="121"/>
      <c r="O82" s="121"/>
      <c r="P82" s="121"/>
      <c r="Q82" s="121"/>
      <c r="R82" s="121">
        <v>778.00854000000004</v>
      </c>
      <c r="S82" s="121">
        <v>778.00854000000004</v>
      </c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>
        <v>778.48693000000003</v>
      </c>
      <c r="AM82" s="121">
        <v>778.48693000000003</v>
      </c>
      <c r="AN82" s="121"/>
      <c r="AO82" s="121"/>
      <c r="AP82" s="121">
        <v>777.64757999999995</v>
      </c>
      <c r="AQ82" s="121">
        <v>777.64757999999995</v>
      </c>
      <c r="AR82" s="121"/>
      <c r="AS82" s="121"/>
      <c r="AT82" s="121">
        <v>778.48693000000003</v>
      </c>
      <c r="AU82" s="121">
        <v>778.48693000000003</v>
      </c>
      <c r="AV82" s="121"/>
      <c r="AW82" s="121"/>
      <c r="AX82" s="121"/>
      <c r="AY82" s="121"/>
      <c r="AZ82" s="121">
        <v>778.36764000000005</v>
      </c>
      <c r="BA82" s="121">
        <v>778.36764000000005</v>
      </c>
      <c r="BB82" s="121"/>
      <c r="BC82" s="121"/>
      <c r="BD82" s="121"/>
      <c r="BE82" s="121"/>
      <c r="BF82" s="121"/>
      <c r="BG82" s="121"/>
      <c r="BH82" s="121"/>
      <c r="BI82" s="121"/>
      <c r="BJ82" s="121">
        <v>778.24814000000003</v>
      </c>
      <c r="BK82" s="121">
        <v>778.24814000000003</v>
      </c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</row>
    <row r="83" spans="2:75" s="119" customFormat="1" ht="15.6">
      <c r="B83" s="194"/>
      <c r="C83" s="194" t="s">
        <v>755</v>
      </c>
      <c r="D83" s="118" t="s">
        <v>501</v>
      </c>
      <c r="E83" s="120">
        <f t="shared" ref="E83:F87" si="154">V83+AD83</f>
        <v>150415.40000000002</v>
      </c>
      <c r="F83" s="120">
        <f t="shared" si="154"/>
        <v>145711.59999999998</v>
      </c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0">
        <f>V84+V85</f>
        <v>46219.100000000006</v>
      </c>
      <c r="W83" s="120">
        <f>W84+W85</f>
        <v>46216.67</v>
      </c>
      <c r="X83" s="121"/>
      <c r="Y83" s="121"/>
      <c r="Z83" s="121"/>
      <c r="AA83" s="121"/>
      <c r="AB83" s="121"/>
      <c r="AC83" s="121"/>
      <c r="AD83" s="120">
        <f>AD84+AD85</f>
        <v>104196.3</v>
      </c>
      <c r="AE83" s="120">
        <f>AE84+AE85</f>
        <v>99494.93</v>
      </c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</row>
    <row r="84" spans="2:75" s="119" customFormat="1" ht="31.2">
      <c r="B84" s="194"/>
      <c r="C84" s="194"/>
      <c r="D84" s="118" t="s">
        <v>504</v>
      </c>
      <c r="E84" s="120">
        <f t="shared" si="154"/>
        <v>64788.4</v>
      </c>
      <c r="F84" s="120">
        <f t="shared" si="154"/>
        <v>64788.4</v>
      </c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0">
        <f>V89</f>
        <v>29788.400000000001</v>
      </c>
      <c r="W84" s="120">
        <f>W89</f>
        <v>29788.400000000001</v>
      </c>
      <c r="X84" s="121"/>
      <c r="Y84" s="121"/>
      <c r="Z84" s="121"/>
      <c r="AA84" s="121"/>
      <c r="AB84" s="121"/>
      <c r="AC84" s="121"/>
      <c r="AD84" s="120">
        <f>AD89</f>
        <v>35000</v>
      </c>
      <c r="AE84" s="120">
        <f>AE89</f>
        <v>35000</v>
      </c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</row>
    <row r="85" spans="2:75" s="119" customFormat="1" ht="31.2">
      <c r="B85" s="194"/>
      <c r="C85" s="194"/>
      <c r="D85" s="118" t="s">
        <v>505</v>
      </c>
      <c r="E85" s="120">
        <f t="shared" si="154"/>
        <v>85627</v>
      </c>
      <c r="F85" s="120">
        <f t="shared" si="154"/>
        <v>80923.199999999997</v>
      </c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0">
        <f>V87+V90</f>
        <v>16430.7</v>
      </c>
      <c r="W85" s="120">
        <f>W87+W90</f>
        <v>16428.27</v>
      </c>
      <c r="X85" s="121"/>
      <c r="Y85" s="121"/>
      <c r="Z85" s="121"/>
      <c r="AA85" s="121"/>
      <c r="AB85" s="121"/>
      <c r="AC85" s="121"/>
      <c r="AD85" s="120">
        <f>AD87+AD90</f>
        <v>69196.3</v>
      </c>
      <c r="AE85" s="120">
        <f>AE87+AE90</f>
        <v>64494.93</v>
      </c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</row>
    <row r="86" spans="2:75" s="119" customFormat="1" ht="15.6">
      <c r="B86" s="194"/>
      <c r="C86" s="194" t="s">
        <v>560</v>
      </c>
      <c r="D86" s="118" t="s">
        <v>501</v>
      </c>
      <c r="E86" s="120">
        <f t="shared" si="154"/>
        <v>74193.7</v>
      </c>
      <c r="F86" s="120">
        <f t="shared" si="154"/>
        <v>69489.95</v>
      </c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0">
        <f>V87</f>
        <v>11173.9</v>
      </c>
      <c r="W86" s="120">
        <f>W87</f>
        <v>11171.49</v>
      </c>
      <c r="X86" s="121"/>
      <c r="Y86" s="121"/>
      <c r="Z86" s="121"/>
      <c r="AA86" s="121"/>
      <c r="AB86" s="121"/>
      <c r="AC86" s="121"/>
      <c r="AD86" s="120">
        <f>AD87</f>
        <v>63019.8</v>
      </c>
      <c r="AE86" s="120">
        <f>AE87</f>
        <v>58318.46</v>
      </c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</row>
    <row r="87" spans="2:75" s="119" customFormat="1" ht="31.2">
      <c r="B87" s="194"/>
      <c r="C87" s="194"/>
      <c r="D87" s="118" t="s">
        <v>505</v>
      </c>
      <c r="E87" s="120">
        <f t="shared" si="154"/>
        <v>74193.7</v>
      </c>
      <c r="F87" s="120">
        <f t="shared" si="154"/>
        <v>69489.95</v>
      </c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>
        <v>11173.9</v>
      </c>
      <c r="W87" s="121">
        <v>11171.49</v>
      </c>
      <c r="X87" s="121"/>
      <c r="Y87" s="121"/>
      <c r="Z87" s="121"/>
      <c r="AA87" s="121"/>
      <c r="AB87" s="121"/>
      <c r="AC87" s="121"/>
      <c r="AD87" s="121">
        <v>63019.8</v>
      </c>
      <c r="AE87" s="121">
        <v>58318.46</v>
      </c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</row>
    <row r="88" spans="2:75" s="119" customFormat="1" ht="15.6">
      <c r="B88" s="194"/>
      <c r="C88" s="194" t="s">
        <v>561</v>
      </c>
      <c r="D88" s="118" t="s">
        <v>501</v>
      </c>
      <c r="E88" s="120">
        <f>E89+E90</f>
        <v>76221.7</v>
      </c>
      <c r="F88" s="120">
        <f>F89+F90</f>
        <v>76221.649999999994</v>
      </c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0">
        <f>V89+V90</f>
        <v>35045.200000000004</v>
      </c>
      <c r="W88" s="120">
        <f>W89+W90</f>
        <v>35045.18</v>
      </c>
      <c r="X88" s="121"/>
      <c r="Y88" s="121"/>
      <c r="Z88" s="121"/>
      <c r="AA88" s="121"/>
      <c r="AB88" s="121"/>
      <c r="AC88" s="121"/>
      <c r="AD88" s="120">
        <f>AD89+AD90</f>
        <v>41176.5</v>
      </c>
      <c r="AE88" s="120">
        <f>AE89+AE90</f>
        <v>41176.47</v>
      </c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</row>
    <row r="89" spans="2:75" s="119" customFormat="1" ht="31.2">
      <c r="B89" s="194"/>
      <c r="C89" s="194"/>
      <c r="D89" s="118" t="s">
        <v>504</v>
      </c>
      <c r="E89" s="120">
        <f>V89+AD89</f>
        <v>64788.4</v>
      </c>
      <c r="F89" s="120">
        <f>W89+AE89</f>
        <v>64788.4</v>
      </c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>
        <v>29788.400000000001</v>
      </c>
      <c r="W89" s="121">
        <v>29788.400000000001</v>
      </c>
      <c r="X89" s="121"/>
      <c r="Y89" s="121"/>
      <c r="Z89" s="121"/>
      <c r="AA89" s="121"/>
      <c r="AB89" s="121"/>
      <c r="AC89" s="121"/>
      <c r="AD89" s="121">
        <v>35000</v>
      </c>
      <c r="AE89" s="121">
        <v>35000</v>
      </c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</row>
    <row r="90" spans="2:75" s="119" customFormat="1" ht="31.2">
      <c r="B90" s="194"/>
      <c r="C90" s="194"/>
      <c r="D90" s="118" t="s">
        <v>505</v>
      </c>
      <c r="E90" s="120">
        <f>V90+AD90</f>
        <v>11433.3</v>
      </c>
      <c r="F90" s="120">
        <f>W90+AE90</f>
        <v>11433.25</v>
      </c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>
        <v>5256.8</v>
      </c>
      <c r="W90" s="121">
        <v>5256.78</v>
      </c>
      <c r="X90" s="121"/>
      <c r="Y90" s="121"/>
      <c r="Z90" s="121"/>
      <c r="AA90" s="121"/>
      <c r="AB90" s="121"/>
      <c r="AC90" s="121"/>
      <c r="AD90" s="121">
        <v>6176.5</v>
      </c>
      <c r="AE90" s="121">
        <v>6176.47</v>
      </c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</row>
    <row r="91" spans="2:75" ht="12" customHeight="1">
      <c r="B91" s="101"/>
    </row>
    <row r="92" spans="2:75" ht="16.5" customHeight="1">
      <c r="B92" s="102" t="s">
        <v>756</v>
      </c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</row>
  </sheetData>
  <sheetProtection selectLockedCells="1" selectUnlockedCells="1"/>
  <mergeCells count="99">
    <mergeCell ref="B86:B87"/>
    <mergeCell ref="C86:C87"/>
    <mergeCell ref="B74:B76"/>
    <mergeCell ref="C74:C76"/>
    <mergeCell ref="B77:B79"/>
    <mergeCell ref="C77:C79"/>
    <mergeCell ref="B88:B90"/>
    <mergeCell ref="C88:C90"/>
    <mergeCell ref="B80:B82"/>
    <mergeCell ref="C80:C82"/>
    <mergeCell ref="B83:B85"/>
    <mergeCell ref="C83:C85"/>
    <mergeCell ref="B65:B67"/>
    <mergeCell ref="C65:C67"/>
    <mergeCell ref="B68:B70"/>
    <mergeCell ref="C68:C70"/>
    <mergeCell ref="B71:B73"/>
    <mergeCell ref="C71:C73"/>
    <mergeCell ref="B55:B57"/>
    <mergeCell ref="C55:C57"/>
    <mergeCell ref="C58:C59"/>
    <mergeCell ref="C60:C61"/>
    <mergeCell ref="B62:B64"/>
    <mergeCell ref="C62:C64"/>
    <mergeCell ref="B49:B50"/>
    <mergeCell ref="C49:C50"/>
    <mergeCell ref="B51:B52"/>
    <mergeCell ref="C51:C52"/>
    <mergeCell ref="B53:B54"/>
    <mergeCell ref="C53:C54"/>
    <mergeCell ref="B42:B43"/>
    <mergeCell ref="C42:C43"/>
    <mergeCell ref="B44:B45"/>
    <mergeCell ref="C44:C45"/>
    <mergeCell ref="B46:B48"/>
    <mergeCell ref="C46:C48"/>
    <mergeCell ref="B34:B36"/>
    <mergeCell ref="C34:C36"/>
    <mergeCell ref="B37:B39"/>
    <mergeCell ref="C37:C39"/>
    <mergeCell ref="B40:B41"/>
    <mergeCell ref="C40:C41"/>
    <mergeCell ref="B25:B27"/>
    <mergeCell ref="C25:C27"/>
    <mergeCell ref="B28:B30"/>
    <mergeCell ref="C28:C30"/>
    <mergeCell ref="B31:B33"/>
    <mergeCell ref="C31:C33"/>
    <mergeCell ref="B16:B18"/>
    <mergeCell ref="C16:C18"/>
    <mergeCell ref="B19:B21"/>
    <mergeCell ref="C19:C21"/>
    <mergeCell ref="B22:B24"/>
    <mergeCell ref="C22:C24"/>
    <mergeCell ref="B10:B12"/>
    <mergeCell ref="C10:C12"/>
    <mergeCell ref="BB7:BC7"/>
    <mergeCell ref="BD7:BE7"/>
    <mergeCell ref="BF7:BG7"/>
    <mergeCell ref="B13:B15"/>
    <mergeCell ref="C13:C15"/>
    <mergeCell ref="AZ7:BA7"/>
    <mergeCell ref="BN7:BO7"/>
    <mergeCell ref="BP7:BQ7"/>
    <mergeCell ref="BR7:BS7"/>
    <mergeCell ref="BT7:BU7"/>
    <mergeCell ref="BV7:BW7"/>
    <mergeCell ref="AL7:AM7"/>
    <mergeCell ref="AN7:AO7"/>
    <mergeCell ref="BH7:BI7"/>
    <mergeCell ref="BJ7:BK7"/>
    <mergeCell ref="BL7:BM7"/>
    <mergeCell ref="AP7:AQ7"/>
    <mergeCell ref="AR7:AS7"/>
    <mergeCell ref="AT7:AU7"/>
    <mergeCell ref="AV7:AW7"/>
    <mergeCell ref="AX7:AY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B6:B8"/>
    <mergeCell ref="C6:C8"/>
    <mergeCell ref="D6:D8"/>
    <mergeCell ref="E6:E8"/>
    <mergeCell ref="F6:F8"/>
    <mergeCell ref="G6:BW6"/>
    <mergeCell ref="G7:G8"/>
    <mergeCell ref="H7:I7"/>
    <mergeCell ref="J7:K7"/>
    <mergeCell ref="L7:M7"/>
  </mergeCells>
  <pageMargins left="0.70866141732283472" right="0.70866141732283472" top="0.74803149606299213" bottom="0.74803149606299213" header="0.51181102362204722" footer="0.51181102362204722"/>
  <pageSetup paperSize="9" scale="35" firstPageNumber="0" orientation="landscape" horizontalDpi="300" verticalDpi="300" r:id="rId1"/>
  <headerFooter alignWithMargins="0"/>
  <colBreaks count="1" manualBreakCount="1">
    <brk id="23" max="9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табл6.1 План</vt:lpstr>
      <vt:lpstr>табл8План</vt:lpstr>
      <vt:lpstr>табл 9 показатели</vt:lpstr>
      <vt:lpstr>табл 10</vt:lpstr>
      <vt:lpstr>табл 11</vt:lpstr>
      <vt:lpstr>12. Источники</vt:lpstr>
      <vt:lpstr>13. Субсидии</vt:lpstr>
      <vt:lpstr>'13. Субсидии'!Заголовки_для_печати</vt:lpstr>
      <vt:lpstr>табл8План!Заголовки_для_печати</vt:lpstr>
      <vt:lpstr>'12. Источники'!Область_печати</vt:lpstr>
      <vt:lpstr>'13. Субсидии'!Область_печати</vt:lpstr>
      <vt:lpstr>'табл 10'!Область_печати</vt:lpstr>
      <vt:lpstr>'табл 9 показатели'!Область_печати</vt:lpstr>
      <vt:lpstr>'табл6.1 План'!Область_печати</vt:lpstr>
      <vt:lpstr>табл8План!Область_печати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Солганина Ольга</dc:creator>
  <cp:lastModifiedBy>usr-vrn-fin</cp:lastModifiedBy>
  <cp:lastPrinted>2021-03-26T07:06:07Z</cp:lastPrinted>
  <dcterms:created xsi:type="dcterms:W3CDTF">2021-03-26T06:48:22Z</dcterms:created>
  <dcterms:modified xsi:type="dcterms:W3CDTF">2022-05-07T15:58:44Z</dcterms:modified>
</cp:coreProperties>
</file>