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EnviromentalProtection\Response\"/>
    </mc:Choice>
  </mc:AlternateContent>
  <bookViews>
    <workbookView xWindow="14112" yWindow="156" windowWidth="14232" windowHeight="11988" activeTab="5"/>
  </bookViews>
  <sheets>
    <sheet name="табл.10" sheetId="46" r:id="rId1"/>
    <sheet name="табл.11" sheetId="49" r:id="rId2"/>
    <sheet name="табл.13" sheetId="50" r:id="rId3"/>
    <sheet name="табл.12" sheetId="51" r:id="rId4"/>
    <sheet name="табл.9" sheetId="54" r:id="rId5"/>
    <sheet name="табл.8" sheetId="53" r:id="rId6"/>
  </sheets>
  <externalReferences>
    <externalReference r:id="rId7"/>
    <externalReference r:id="rId8"/>
  </externalReferences>
  <definedNames>
    <definedName name="_xlnm.Print_Titles" localSheetId="0">табл.10!$8:$8</definedName>
    <definedName name="_xlnm.Print_Titles" localSheetId="1">табл.11!$8:$8</definedName>
    <definedName name="_xlnm.Print_Area" localSheetId="0">табл.10!$A$1:$T$326</definedName>
    <definedName name="_xlnm.Print_Area" localSheetId="1">табл.11!$A$1:$O$824</definedName>
    <definedName name="_xlnm.Print_Area" localSheetId="2">табл.13!$A$1:$V$62</definedName>
    <definedName name="_xlnm.Print_Area" localSheetId="4">табл.9!$A$1:$I$65</definedName>
  </definedNames>
  <calcPr calcId="152511"/>
</workbook>
</file>

<file path=xl/calcChain.xml><?xml version="1.0" encoding="utf-8"?>
<calcChain xmlns="http://schemas.openxmlformats.org/spreadsheetml/2006/main">
  <c r="G462" i="49" l="1"/>
  <c r="D462" i="49"/>
  <c r="G461" i="49"/>
  <c r="D461" i="49"/>
  <c r="G459" i="49"/>
  <c r="D459" i="49"/>
  <c r="G458" i="49"/>
  <c r="D458" i="49"/>
  <c r="G457" i="49"/>
  <c r="D457" i="49"/>
  <c r="G456" i="49"/>
  <c r="D456" i="49"/>
  <c r="F24" i="51"/>
  <c r="E24" i="51"/>
  <c r="D24" i="51"/>
  <c r="F123" i="51"/>
  <c r="E123" i="51"/>
  <c r="D123" i="51"/>
  <c r="F163" i="51"/>
  <c r="E163" i="51"/>
  <c r="D163" i="51"/>
  <c r="F187" i="51"/>
  <c r="E187" i="51"/>
  <c r="D187" i="51"/>
  <c r="K813" i="49"/>
  <c r="H813" i="49"/>
  <c r="F193" i="51"/>
  <c r="M324" i="46"/>
  <c r="J324" i="46"/>
  <c r="G822" i="49" l="1"/>
  <c r="D822" i="49"/>
  <c r="G821" i="49"/>
  <c r="D821" i="49"/>
  <c r="G820" i="49"/>
  <c r="D820" i="49"/>
  <c r="G819" i="49"/>
  <c r="D819" i="49"/>
  <c r="G818" i="49"/>
  <c r="D818" i="49"/>
  <c r="G817" i="49"/>
  <c r="D817" i="49"/>
  <c r="G816" i="49"/>
  <c r="D816" i="49"/>
  <c r="G810" i="49"/>
  <c r="D810" i="49"/>
  <c r="G809" i="49"/>
  <c r="D809" i="49"/>
  <c r="G808" i="49"/>
  <c r="D808" i="49"/>
  <c r="G807" i="49"/>
  <c r="D807" i="49"/>
  <c r="G806" i="49"/>
  <c r="D806" i="49"/>
  <c r="G805" i="49"/>
  <c r="D805" i="49"/>
  <c r="G804" i="49"/>
  <c r="D804" i="49"/>
  <c r="G798" i="49"/>
  <c r="D798" i="49"/>
  <c r="G797" i="49"/>
  <c r="D797" i="49"/>
  <c r="G796" i="49"/>
  <c r="D796" i="49"/>
  <c r="G795" i="49"/>
  <c r="D795" i="49"/>
  <c r="G794" i="49"/>
  <c r="D794" i="49"/>
  <c r="G793" i="49"/>
  <c r="D793" i="49"/>
  <c r="G792" i="49"/>
  <c r="D792" i="49"/>
  <c r="G786" i="49"/>
  <c r="D786" i="49"/>
  <c r="G785" i="49"/>
  <c r="D785" i="49"/>
  <c r="G784" i="49"/>
  <c r="D784" i="49"/>
  <c r="G783" i="49"/>
  <c r="D783" i="49"/>
  <c r="G782" i="49"/>
  <c r="D782" i="49"/>
  <c r="G781" i="49"/>
  <c r="D781" i="49"/>
  <c r="G780" i="49"/>
  <c r="D780" i="49"/>
  <c r="G774" i="49"/>
  <c r="D774" i="49"/>
  <c r="G773" i="49"/>
  <c r="D773" i="49"/>
  <c r="G772" i="49"/>
  <c r="D772" i="49"/>
  <c r="G771" i="49"/>
  <c r="D771" i="49"/>
  <c r="G770" i="49"/>
  <c r="D770" i="49"/>
  <c r="G769" i="49"/>
  <c r="D769" i="49"/>
  <c r="G768" i="49"/>
  <c r="D768" i="49"/>
  <c r="G762" i="49"/>
  <c r="D762" i="49"/>
  <c r="G761" i="49"/>
  <c r="D761" i="49"/>
  <c r="G760" i="49"/>
  <c r="D760" i="49"/>
  <c r="G759" i="49"/>
  <c r="D759" i="49"/>
  <c r="G758" i="49"/>
  <c r="D758" i="49"/>
  <c r="G757" i="49"/>
  <c r="D757" i="49"/>
  <c r="G756" i="49"/>
  <c r="D756" i="49"/>
  <c r="G750" i="49"/>
  <c r="D750" i="49"/>
  <c r="G749" i="49"/>
  <c r="D749" i="49"/>
  <c r="G748" i="49"/>
  <c r="D748" i="49"/>
  <c r="G747" i="49"/>
  <c r="D747" i="49"/>
  <c r="G746" i="49"/>
  <c r="D746" i="49"/>
  <c r="G745" i="49"/>
  <c r="D745" i="49"/>
  <c r="G744" i="49"/>
  <c r="D744" i="49"/>
  <c r="G738" i="49"/>
  <c r="D738" i="49"/>
  <c r="G737" i="49"/>
  <c r="D737" i="49"/>
  <c r="G736" i="49"/>
  <c r="D736" i="49"/>
  <c r="G735" i="49"/>
  <c r="D735" i="49"/>
  <c r="G734" i="49"/>
  <c r="D734" i="49"/>
  <c r="G733" i="49"/>
  <c r="D733" i="49"/>
  <c r="G732" i="49"/>
  <c r="D732" i="49"/>
  <c r="G726" i="49"/>
  <c r="D726" i="49"/>
  <c r="G725" i="49"/>
  <c r="D725" i="49"/>
  <c r="G724" i="49"/>
  <c r="D724" i="49"/>
  <c r="G723" i="49"/>
  <c r="D723" i="49"/>
  <c r="G722" i="49"/>
  <c r="D722" i="49"/>
  <c r="G721" i="49"/>
  <c r="D721" i="49"/>
  <c r="G720" i="49"/>
  <c r="D720" i="49"/>
  <c r="G714" i="49"/>
  <c r="D714" i="49"/>
  <c r="G713" i="49"/>
  <c r="D713" i="49"/>
  <c r="G712" i="49"/>
  <c r="D712" i="49"/>
  <c r="G711" i="49"/>
  <c r="D711" i="49"/>
  <c r="G710" i="49"/>
  <c r="D710" i="49"/>
  <c r="G709" i="49"/>
  <c r="D709" i="49"/>
  <c r="G708" i="49"/>
  <c r="D708" i="49"/>
  <c r="G702" i="49"/>
  <c r="D702" i="49"/>
  <c r="G701" i="49"/>
  <c r="D701" i="49"/>
  <c r="G700" i="49"/>
  <c r="D700" i="49"/>
  <c r="G699" i="49"/>
  <c r="D699" i="49"/>
  <c r="G698" i="49"/>
  <c r="D698" i="49"/>
  <c r="G697" i="49"/>
  <c r="D697" i="49"/>
  <c r="G696" i="49"/>
  <c r="D696" i="49"/>
  <c r="G690" i="49"/>
  <c r="D690" i="49"/>
  <c r="G689" i="49"/>
  <c r="D689" i="49"/>
  <c r="G688" i="49"/>
  <c r="D688" i="49"/>
  <c r="G687" i="49"/>
  <c r="D687" i="49"/>
  <c r="G686" i="49"/>
  <c r="D686" i="49"/>
  <c r="G685" i="49"/>
  <c r="D685" i="49"/>
  <c r="G684" i="49"/>
  <c r="D684" i="49"/>
  <c r="G678" i="49"/>
  <c r="D678" i="49"/>
  <c r="G677" i="49"/>
  <c r="D677" i="49"/>
  <c r="G676" i="49"/>
  <c r="D676" i="49"/>
  <c r="G675" i="49"/>
  <c r="D675" i="49"/>
  <c r="G674" i="49"/>
  <c r="D674" i="49"/>
  <c r="G673" i="49"/>
  <c r="D673" i="49"/>
  <c r="G672" i="49"/>
  <c r="D672" i="49"/>
  <c r="G666" i="49"/>
  <c r="D666" i="49"/>
  <c r="G665" i="49"/>
  <c r="D665" i="49"/>
  <c r="G664" i="49"/>
  <c r="D664" i="49"/>
  <c r="G663" i="49"/>
  <c r="D663" i="49"/>
  <c r="G662" i="49"/>
  <c r="D662" i="49"/>
  <c r="G661" i="49"/>
  <c r="D661" i="49"/>
  <c r="G660" i="49"/>
  <c r="D660" i="49"/>
  <c r="G654" i="49"/>
  <c r="D654" i="49"/>
  <c r="G653" i="49"/>
  <c r="D653" i="49"/>
  <c r="G652" i="49"/>
  <c r="D652" i="49"/>
  <c r="G651" i="49"/>
  <c r="D651" i="49"/>
  <c r="G650" i="49"/>
  <c r="D650" i="49"/>
  <c r="G649" i="49"/>
  <c r="D649" i="49"/>
  <c r="G648" i="49"/>
  <c r="D648" i="49"/>
  <c r="G642" i="49"/>
  <c r="D642" i="49"/>
  <c r="G641" i="49"/>
  <c r="D641" i="49"/>
  <c r="G640" i="49"/>
  <c r="D640" i="49"/>
  <c r="G639" i="49"/>
  <c r="D639" i="49"/>
  <c r="G638" i="49"/>
  <c r="D638" i="49"/>
  <c r="G637" i="49"/>
  <c r="D637" i="49"/>
  <c r="G636" i="49"/>
  <c r="D636" i="49"/>
  <c r="G630" i="49"/>
  <c r="D630" i="49"/>
  <c r="G629" i="49"/>
  <c r="D629" i="49"/>
  <c r="G627" i="49"/>
  <c r="D627" i="49"/>
  <c r="G626" i="49"/>
  <c r="D626" i="49"/>
  <c r="G625" i="49"/>
  <c r="D625" i="49"/>
  <c r="G624" i="49"/>
  <c r="D624" i="49"/>
  <c r="G618" i="49"/>
  <c r="D618" i="49"/>
  <c r="G617" i="49"/>
  <c r="D617" i="49"/>
  <c r="G616" i="49"/>
  <c r="D616" i="49"/>
  <c r="G615" i="49"/>
  <c r="D615" i="49"/>
  <c r="G614" i="49"/>
  <c r="D614" i="49"/>
  <c r="G613" i="49"/>
  <c r="D613" i="49"/>
  <c r="G612" i="49"/>
  <c r="D612" i="49"/>
  <c r="G606" i="49"/>
  <c r="D606" i="49"/>
  <c r="G605" i="49"/>
  <c r="D605" i="49"/>
  <c r="G604" i="49"/>
  <c r="D604" i="49"/>
  <c r="G603" i="49"/>
  <c r="D603" i="49"/>
  <c r="G602" i="49"/>
  <c r="D602" i="49"/>
  <c r="G601" i="49"/>
  <c r="D601" i="49"/>
  <c r="G600" i="49"/>
  <c r="D600" i="49"/>
  <c r="G594" i="49"/>
  <c r="D594" i="49"/>
  <c r="G593" i="49"/>
  <c r="D593" i="49"/>
  <c r="G592" i="49"/>
  <c r="D592" i="49"/>
  <c r="G591" i="49"/>
  <c r="D591" i="49"/>
  <c r="G590" i="49"/>
  <c r="D590" i="49"/>
  <c r="G589" i="49"/>
  <c r="D589" i="49"/>
  <c r="G588" i="49"/>
  <c r="D588" i="49"/>
  <c r="G582" i="49"/>
  <c r="D582" i="49"/>
  <c r="G581" i="49"/>
  <c r="D581" i="49"/>
  <c r="G580" i="49"/>
  <c r="D580" i="49"/>
  <c r="G579" i="49"/>
  <c r="D579" i="49"/>
  <c r="G578" i="49"/>
  <c r="D578" i="49"/>
  <c r="G577" i="49"/>
  <c r="D577" i="49"/>
  <c r="G576" i="49"/>
  <c r="D576" i="49"/>
  <c r="G570" i="49"/>
  <c r="D570" i="49"/>
  <c r="G569" i="49"/>
  <c r="D569" i="49"/>
  <c r="G568" i="49"/>
  <c r="D568" i="49"/>
  <c r="G567" i="49"/>
  <c r="D567" i="49"/>
  <c r="G566" i="49"/>
  <c r="D566" i="49"/>
  <c r="G565" i="49"/>
  <c r="D565" i="49"/>
  <c r="G564" i="49"/>
  <c r="D564" i="49"/>
  <c r="G558" i="49"/>
  <c r="D558" i="49"/>
  <c r="G557" i="49"/>
  <c r="D557" i="49"/>
  <c r="G556" i="49"/>
  <c r="D556" i="49"/>
  <c r="G555" i="49"/>
  <c r="D555" i="49"/>
  <c r="G554" i="49"/>
  <c r="D554" i="49"/>
  <c r="G553" i="49"/>
  <c r="D553" i="49"/>
  <c r="G552" i="49"/>
  <c r="D552" i="49"/>
  <c r="G546" i="49"/>
  <c r="D546" i="49"/>
  <c r="G545" i="49"/>
  <c r="D545" i="49"/>
  <c r="G544" i="49"/>
  <c r="D544" i="49"/>
  <c r="G543" i="49"/>
  <c r="D543" i="49"/>
  <c r="G542" i="49"/>
  <c r="D542" i="49"/>
  <c r="G541" i="49"/>
  <c r="D541" i="49"/>
  <c r="G540" i="49"/>
  <c r="D540" i="49"/>
  <c r="G534" i="49"/>
  <c r="D534" i="49"/>
  <c r="G533" i="49"/>
  <c r="D533" i="49"/>
  <c r="G531" i="49"/>
  <c r="D531" i="49"/>
  <c r="G530" i="49"/>
  <c r="D530" i="49"/>
  <c r="G529" i="49"/>
  <c r="D529" i="49"/>
  <c r="G528" i="49"/>
  <c r="D528" i="49"/>
  <c r="G522" i="49"/>
  <c r="D522" i="49"/>
  <c r="G521" i="49"/>
  <c r="D521" i="49"/>
  <c r="G520" i="49"/>
  <c r="D520" i="49"/>
  <c r="G519" i="49"/>
  <c r="D519" i="49"/>
  <c r="G518" i="49"/>
  <c r="D518" i="49"/>
  <c r="G517" i="49"/>
  <c r="D517" i="49"/>
  <c r="G516" i="49"/>
  <c r="D516" i="49"/>
  <c r="G510" i="49"/>
  <c r="D510" i="49"/>
  <c r="G509" i="49"/>
  <c r="D509" i="49"/>
  <c r="G508" i="49"/>
  <c r="D508" i="49"/>
  <c r="G507" i="49"/>
  <c r="D507" i="49"/>
  <c r="G506" i="49"/>
  <c r="D506" i="49"/>
  <c r="G505" i="49"/>
  <c r="D505" i="49"/>
  <c r="G504" i="49"/>
  <c r="D504" i="49"/>
  <c r="G498" i="49"/>
  <c r="D498" i="49"/>
  <c r="G497" i="49"/>
  <c r="D497" i="49"/>
  <c r="G496" i="49"/>
  <c r="D496" i="49"/>
  <c r="G495" i="49"/>
  <c r="D495" i="49"/>
  <c r="G494" i="49"/>
  <c r="D494" i="49"/>
  <c r="G493" i="49"/>
  <c r="D493" i="49"/>
  <c r="G492" i="49"/>
  <c r="D492" i="49"/>
  <c r="G486" i="49"/>
  <c r="D486" i="49"/>
  <c r="G485" i="49"/>
  <c r="D485" i="49"/>
  <c r="G484" i="49"/>
  <c r="D484" i="49"/>
  <c r="G483" i="49"/>
  <c r="D483" i="49"/>
  <c r="G482" i="49"/>
  <c r="D482" i="49"/>
  <c r="G481" i="49"/>
  <c r="D481" i="49"/>
  <c r="G480" i="49"/>
  <c r="D480" i="49"/>
  <c r="G474" i="49"/>
  <c r="D474" i="49"/>
  <c r="G473" i="49"/>
  <c r="D473" i="49"/>
  <c r="G472" i="49"/>
  <c r="D472" i="49"/>
  <c r="G471" i="49"/>
  <c r="D471" i="49"/>
  <c r="G470" i="49"/>
  <c r="D470" i="49"/>
  <c r="G469" i="49"/>
  <c r="D469" i="49"/>
  <c r="G468" i="49"/>
  <c r="D468" i="49"/>
  <c r="G450" i="49"/>
  <c r="D450" i="49"/>
  <c r="G449" i="49"/>
  <c r="D449" i="49"/>
  <c r="G448" i="49"/>
  <c r="D448" i="49"/>
  <c r="G447" i="49"/>
  <c r="D447" i="49"/>
  <c r="G446" i="49"/>
  <c r="D446" i="49"/>
  <c r="G445" i="49"/>
  <c r="D445" i="49"/>
  <c r="G444" i="49"/>
  <c r="D444" i="49"/>
  <c r="G438" i="49"/>
  <c r="D438" i="49"/>
  <c r="G437" i="49"/>
  <c r="D437" i="49"/>
  <c r="G436" i="49"/>
  <c r="D436" i="49"/>
  <c r="G435" i="49"/>
  <c r="D435" i="49"/>
  <c r="G434" i="49"/>
  <c r="D434" i="49"/>
  <c r="G433" i="49"/>
  <c r="D433" i="49"/>
  <c r="G432" i="49"/>
  <c r="D432" i="49"/>
  <c r="G426" i="49"/>
  <c r="D426" i="49"/>
  <c r="G425" i="49"/>
  <c r="D425" i="49"/>
  <c r="G424" i="49"/>
  <c r="D424" i="49"/>
  <c r="G423" i="49"/>
  <c r="D423" i="49"/>
  <c r="G422" i="49"/>
  <c r="D422" i="49"/>
  <c r="G421" i="49"/>
  <c r="D421" i="49"/>
  <c r="G420" i="49"/>
  <c r="D420" i="49"/>
  <c r="G414" i="49"/>
  <c r="D414" i="49"/>
  <c r="G413" i="49"/>
  <c r="D413" i="49"/>
  <c r="G412" i="49"/>
  <c r="D412" i="49"/>
  <c r="G411" i="49"/>
  <c r="D411" i="49"/>
  <c r="G410" i="49"/>
  <c r="D410" i="49"/>
  <c r="G409" i="49"/>
  <c r="D409" i="49"/>
  <c r="G408" i="49"/>
  <c r="D408" i="49"/>
  <c r="G402" i="49"/>
  <c r="D402" i="49"/>
  <c r="G401" i="49"/>
  <c r="D401" i="49"/>
  <c r="G400" i="49"/>
  <c r="D400" i="49"/>
  <c r="G399" i="49"/>
  <c r="D399" i="49"/>
  <c r="G398" i="49"/>
  <c r="D398" i="49"/>
  <c r="G397" i="49"/>
  <c r="D397" i="49"/>
  <c r="G396" i="49"/>
  <c r="D396" i="49"/>
  <c r="G390" i="49"/>
  <c r="D390" i="49"/>
  <c r="G389" i="49"/>
  <c r="D389" i="49"/>
  <c r="G388" i="49"/>
  <c r="D388" i="49"/>
  <c r="G387" i="49"/>
  <c r="D387" i="49"/>
  <c r="G386" i="49"/>
  <c r="D386" i="49"/>
  <c r="G385" i="49"/>
  <c r="D385" i="49"/>
  <c r="G384" i="49"/>
  <c r="D384" i="49"/>
  <c r="G378" i="49"/>
  <c r="D378" i="49"/>
  <c r="G377" i="49"/>
  <c r="D377" i="49"/>
  <c r="G376" i="49"/>
  <c r="D376" i="49"/>
  <c r="G375" i="49"/>
  <c r="D375" i="49"/>
  <c r="G374" i="49"/>
  <c r="D374" i="49"/>
  <c r="G373" i="49"/>
  <c r="D373" i="49"/>
  <c r="G372" i="49"/>
  <c r="D372" i="49"/>
  <c r="G366" i="49"/>
  <c r="D366" i="49"/>
  <c r="G365" i="49"/>
  <c r="D365" i="49"/>
  <c r="G364" i="49"/>
  <c r="D364" i="49"/>
  <c r="G363" i="49"/>
  <c r="D363" i="49"/>
  <c r="G362" i="49"/>
  <c r="D362" i="49"/>
  <c r="G361" i="49"/>
  <c r="D361" i="49"/>
  <c r="G360" i="49"/>
  <c r="D360" i="49"/>
  <c r="G359" i="49"/>
  <c r="D359" i="49"/>
  <c r="G354" i="49"/>
  <c r="D354" i="49"/>
  <c r="G353" i="49"/>
  <c r="D353" i="49"/>
  <c r="G352" i="49"/>
  <c r="D352" i="49"/>
  <c r="G351" i="49"/>
  <c r="D351" i="49"/>
  <c r="G350" i="49"/>
  <c r="D350" i="49"/>
  <c r="G349" i="49"/>
  <c r="D349" i="49"/>
  <c r="G348" i="49"/>
  <c r="D348" i="49"/>
  <c r="G347" i="49"/>
  <c r="D347" i="49"/>
  <c r="G342" i="49"/>
  <c r="D342" i="49"/>
  <c r="G341" i="49"/>
  <c r="D341" i="49"/>
  <c r="G339" i="49"/>
  <c r="D339" i="49"/>
  <c r="G338" i="49"/>
  <c r="D338" i="49"/>
  <c r="G337" i="49"/>
  <c r="D337" i="49"/>
  <c r="G336" i="49"/>
  <c r="D336" i="49"/>
  <c r="G330" i="49"/>
  <c r="D330" i="49"/>
  <c r="G329" i="49"/>
  <c r="D329" i="49"/>
  <c r="G328" i="49"/>
  <c r="D328" i="49"/>
  <c r="G327" i="49"/>
  <c r="D327" i="49"/>
  <c r="G326" i="49"/>
  <c r="D326" i="49"/>
  <c r="G325" i="49"/>
  <c r="D325" i="49"/>
  <c r="G324" i="49"/>
  <c r="D324" i="49"/>
  <c r="G318" i="49"/>
  <c r="D318" i="49"/>
  <c r="G317" i="49"/>
  <c r="D317" i="49"/>
  <c r="G316" i="49"/>
  <c r="D316" i="49"/>
  <c r="G315" i="49"/>
  <c r="D315" i="49"/>
  <c r="G314" i="49"/>
  <c r="D314" i="49"/>
  <c r="G313" i="49"/>
  <c r="D313" i="49"/>
  <c r="G312" i="49"/>
  <c r="D312" i="49"/>
  <c r="G306" i="49"/>
  <c r="D306" i="49"/>
  <c r="G305" i="49"/>
  <c r="D305" i="49"/>
  <c r="G304" i="49"/>
  <c r="D304" i="49"/>
  <c r="G303" i="49"/>
  <c r="D303" i="49"/>
  <c r="G302" i="49"/>
  <c r="D302" i="49"/>
  <c r="G301" i="49"/>
  <c r="D301" i="49"/>
  <c r="G300" i="49"/>
  <c r="D300" i="49"/>
  <c r="G294" i="49"/>
  <c r="D294" i="49"/>
  <c r="G293" i="49"/>
  <c r="D293" i="49"/>
  <c r="G292" i="49"/>
  <c r="D292" i="49"/>
  <c r="G291" i="49"/>
  <c r="D291" i="49"/>
  <c r="G290" i="49"/>
  <c r="D290" i="49"/>
  <c r="G289" i="49"/>
  <c r="D289" i="49"/>
  <c r="G288" i="49"/>
  <c r="D288" i="49"/>
  <c r="G282" i="49"/>
  <c r="D282" i="49"/>
  <c r="G281" i="49"/>
  <c r="D281" i="49"/>
  <c r="G280" i="49"/>
  <c r="D280" i="49"/>
  <c r="G279" i="49"/>
  <c r="D279" i="49"/>
  <c r="G278" i="49"/>
  <c r="D278" i="49"/>
  <c r="G277" i="49"/>
  <c r="D277" i="49"/>
  <c r="G276" i="49"/>
  <c r="D276" i="49"/>
  <c r="G270" i="49"/>
  <c r="D270" i="49"/>
  <c r="G269" i="49"/>
  <c r="D269" i="49"/>
  <c r="G267" i="49"/>
  <c r="D267" i="49"/>
  <c r="G266" i="49"/>
  <c r="D266" i="49"/>
  <c r="G265" i="49"/>
  <c r="D265" i="49"/>
  <c r="G264" i="49"/>
  <c r="D264" i="49"/>
  <c r="G258" i="49"/>
  <c r="D258" i="49"/>
  <c r="G257" i="49"/>
  <c r="D257" i="49"/>
  <c r="G256" i="49"/>
  <c r="D256" i="49"/>
  <c r="G255" i="49"/>
  <c r="D255" i="49"/>
  <c r="G254" i="49"/>
  <c r="D254" i="49"/>
  <c r="G253" i="49"/>
  <c r="D253" i="49"/>
  <c r="G252" i="49"/>
  <c r="D252" i="49"/>
  <c r="G246" i="49"/>
  <c r="D246" i="49"/>
  <c r="G245" i="49"/>
  <c r="D245" i="49"/>
  <c r="G243" i="49"/>
  <c r="D243" i="49"/>
  <c r="G242" i="49"/>
  <c r="D242" i="49"/>
  <c r="G241" i="49"/>
  <c r="D241" i="49"/>
  <c r="G240" i="49"/>
  <c r="D240" i="49"/>
  <c r="G234" i="49"/>
  <c r="D234" i="49"/>
  <c r="G233" i="49"/>
  <c r="D233" i="49"/>
  <c r="G231" i="49"/>
  <c r="D231" i="49"/>
  <c r="G230" i="49"/>
  <c r="D230" i="49"/>
  <c r="G229" i="49"/>
  <c r="D229" i="49"/>
  <c r="G228" i="49"/>
  <c r="D228" i="49"/>
  <c r="G222" i="49"/>
  <c r="D222" i="49"/>
  <c r="G221" i="49"/>
  <c r="D221" i="49"/>
  <c r="G220" i="49"/>
  <c r="D220" i="49"/>
  <c r="G219" i="49"/>
  <c r="D219" i="49"/>
  <c r="G218" i="49"/>
  <c r="D218" i="49"/>
  <c r="G217" i="49"/>
  <c r="D217" i="49"/>
  <c r="G216" i="49"/>
  <c r="D216" i="49"/>
  <c r="G210" i="49"/>
  <c r="D210" i="49"/>
  <c r="G209" i="49"/>
  <c r="D209" i="49"/>
  <c r="G208" i="49"/>
  <c r="D208" i="49"/>
  <c r="G207" i="49"/>
  <c r="D207" i="49"/>
  <c r="G206" i="49"/>
  <c r="D206" i="49"/>
  <c r="G205" i="49"/>
  <c r="D205" i="49"/>
  <c r="G204" i="49"/>
  <c r="D204" i="49"/>
  <c r="F198" i="49"/>
  <c r="F186" i="49" s="1"/>
  <c r="F174" i="49" s="1"/>
  <c r="F162" i="49" s="1"/>
  <c r="F150" i="49" s="1"/>
  <c r="F138" i="49" s="1"/>
  <c r="I195" i="49"/>
  <c r="I183" i="49" s="1"/>
  <c r="I171" i="49" s="1"/>
  <c r="I159" i="49" s="1"/>
  <c r="I147" i="49" s="1"/>
  <c r="I135" i="49" s="1"/>
  <c r="F193" i="49"/>
  <c r="F181" i="49" s="1"/>
  <c r="F169" i="49" s="1"/>
  <c r="F157" i="49" s="1"/>
  <c r="F145" i="49" s="1"/>
  <c r="F133" i="49" s="1"/>
  <c r="F121" i="49" s="1"/>
  <c r="F109" i="49" s="1"/>
  <c r="F97" i="49" s="1"/>
  <c r="F85" i="49" s="1"/>
  <c r="F73" i="49" s="1"/>
  <c r="F61" i="49" s="1"/>
  <c r="F49" i="49" s="1"/>
  <c r="F37" i="49" s="1"/>
  <c r="F195" i="49"/>
  <c r="F183" i="49" s="1"/>
  <c r="F171" i="49" s="1"/>
  <c r="F159" i="49" s="1"/>
  <c r="F147" i="49" s="1"/>
  <c r="F135" i="49" s="1"/>
  <c r="F123" i="49" s="1"/>
  <c r="F111" i="49" s="1"/>
  <c r="F99" i="49" s="1"/>
  <c r="F87" i="49" s="1"/>
  <c r="F75" i="49" s="1"/>
  <c r="F63" i="49" s="1"/>
  <c r="F51" i="49" s="1"/>
  <c r="F39" i="49" s="1"/>
  <c r="I193" i="49"/>
  <c r="I181" i="49" s="1"/>
  <c r="I169" i="49" s="1"/>
  <c r="I157" i="49" s="1"/>
  <c r="I145" i="49" s="1"/>
  <c r="I133" i="49" s="1"/>
  <c r="I192" i="49"/>
  <c r="I180" i="49" s="1"/>
  <c r="I168" i="49" s="1"/>
  <c r="I156" i="49" s="1"/>
  <c r="I144" i="49" s="1"/>
  <c r="I132" i="49" s="1"/>
  <c r="I120" i="49" s="1"/>
  <c r="I108" i="49" s="1"/>
  <c r="I96" i="49" s="1"/>
  <c r="I84" i="49" s="1"/>
  <c r="I72" i="49" s="1"/>
  <c r="I60" i="49" s="1"/>
  <c r="I48" i="49" s="1"/>
  <c r="I36" i="49" s="1"/>
  <c r="F192" i="49"/>
  <c r="F180" i="49" s="1"/>
  <c r="F168" i="49" s="1"/>
  <c r="F156" i="49" s="1"/>
  <c r="F144" i="49" s="1"/>
  <c r="F132" i="49" s="1"/>
  <c r="F120" i="49" s="1"/>
  <c r="F108" i="49" s="1"/>
  <c r="F96" i="49" s="1"/>
  <c r="F84" i="49" s="1"/>
  <c r="F72" i="49" s="1"/>
  <c r="F60" i="49" s="1"/>
  <c r="F48" i="49" s="1"/>
  <c r="F36" i="49" s="1"/>
  <c r="H198" i="49"/>
  <c r="H195" i="49" s="1"/>
  <c r="H192" i="49" s="1"/>
  <c r="E198" i="49"/>
  <c r="E195" i="49" s="1"/>
  <c r="H197" i="49"/>
  <c r="E197" i="49"/>
  <c r="E194" i="49" s="1"/>
  <c r="H194" i="49"/>
  <c r="H193" i="49"/>
  <c r="E193" i="49"/>
  <c r="H186" i="49"/>
  <c r="E186" i="49"/>
  <c r="E183" i="49" s="1"/>
  <c r="H185" i="49"/>
  <c r="H182" i="49" s="1"/>
  <c r="E185" i="49"/>
  <c r="H183" i="49"/>
  <c r="H180" i="49" s="1"/>
  <c r="E182" i="49"/>
  <c r="H181" i="49"/>
  <c r="E181" i="49"/>
  <c r="H174" i="49"/>
  <c r="H171" i="49" s="1"/>
  <c r="H168" i="49" s="1"/>
  <c r="E174" i="49"/>
  <c r="E171" i="49" s="1"/>
  <c r="E168" i="49" s="1"/>
  <c r="H173" i="49"/>
  <c r="E173" i="49"/>
  <c r="E170" i="49" s="1"/>
  <c r="H170" i="49"/>
  <c r="H169" i="49"/>
  <c r="E169" i="49"/>
  <c r="H162" i="49"/>
  <c r="H159" i="49" s="1"/>
  <c r="H156" i="49" s="1"/>
  <c r="E162" i="49"/>
  <c r="E159" i="49" s="1"/>
  <c r="E156" i="49" s="1"/>
  <c r="H161" i="49"/>
  <c r="H158" i="49" s="1"/>
  <c r="E161" i="49"/>
  <c r="E158" i="49" s="1"/>
  <c r="H157" i="49"/>
  <c r="E157" i="49"/>
  <c r="H150" i="49"/>
  <c r="H147" i="49" s="1"/>
  <c r="H144" i="49" s="1"/>
  <c r="E150" i="49"/>
  <c r="E147" i="49" s="1"/>
  <c r="E144" i="49" s="1"/>
  <c r="H149" i="49"/>
  <c r="E149" i="49"/>
  <c r="E146" i="49" s="1"/>
  <c r="H146" i="49"/>
  <c r="H145" i="49"/>
  <c r="E145" i="49"/>
  <c r="H138" i="49"/>
  <c r="E138" i="49"/>
  <c r="E135" i="49" s="1"/>
  <c r="E132" i="49" s="1"/>
  <c r="H137" i="49"/>
  <c r="E137" i="49"/>
  <c r="E134" i="49" s="1"/>
  <c r="H135" i="49"/>
  <c r="H132" i="49" s="1"/>
  <c r="H134" i="49"/>
  <c r="H133" i="49"/>
  <c r="E133" i="49"/>
  <c r="H126" i="49"/>
  <c r="E126" i="49"/>
  <c r="E123" i="49" s="1"/>
  <c r="H125" i="49"/>
  <c r="E125" i="49"/>
  <c r="E122" i="49" s="1"/>
  <c r="H123" i="49"/>
  <c r="H120" i="49" s="1"/>
  <c r="H122" i="49"/>
  <c r="H121" i="49"/>
  <c r="E121" i="49"/>
  <c r="H114" i="49"/>
  <c r="E114" i="49"/>
  <c r="E111" i="49" s="1"/>
  <c r="E108" i="49" s="1"/>
  <c r="H113" i="49"/>
  <c r="H110" i="49" s="1"/>
  <c r="E113" i="49"/>
  <c r="H111" i="49"/>
  <c r="H108" i="49" s="1"/>
  <c r="E110" i="49"/>
  <c r="H109" i="49"/>
  <c r="E109" i="49"/>
  <c r="H102" i="49"/>
  <c r="E102" i="49"/>
  <c r="E99" i="49" s="1"/>
  <c r="H101" i="49"/>
  <c r="E101" i="49"/>
  <c r="E98" i="49" s="1"/>
  <c r="H99" i="49"/>
  <c r="H96" i="49" s="1"/>
  <c r="H98" i="49"/>
  <c r="H97" i="49"/>
  <c r="E97" i="49"/>
  <c r="H90" i="49"/>
  <c r="E90" i="49"/>
  <c r="E87" i="49" s="1"/>
  <c r="H87" i="49"/>
  <c r="H84" i="49" s="1"/>
  <c r="H85" i="49"/>
  <c r="E85" i="49"/>
  <c r="H78" i="49"/>
  <c r="H75" i="49" s="1"/>
  <c r="E78" i="49"/>
  <c r="H77" i="49"/>
  <c r="H74" i="49" s="1"/>
  <c r="E77" i="49"/>
  <c r="H73" i="49"/>
  <c r="E73" i="49"/>
  <c r="H66" i="49"/>
  <c r="E66" i="49"/>
  <c r="E63" i="49" s="1"/>
  <c r="H65" i="49"/>
  <c r="E65" i="49"/>
  <c r="E62" i="49" s="1"/>
  <c r="H63" i="49"/>
  <c r="H60" i="49" s="1"/>
  <c r="H62" i="49"/>
  <c r="H61" i="49"/>
  <c r="E61" i="49"/>
  <c r="H54" i="49"/>
  <c r="E54" i="49"/>
  <c r="E51" i="49" s="1"/>
  <c r="H53" i="49"/>
  <c r="H50" i="49" s="1"/>
  <c r="E53" i="49"/>
  <c r="H51" i="49"/>
  <c r="H48" i="49" s="1"/>
  <c r="E50" i="49"/>
  <c r="H49" i="49"/>
  <c r="E49" i="49"/>
  <c r="H42" i="49"/>
  <c r="E42" i="49"/>
  <c r="E39" i="49" s="1"/>
  <c r="E36" i="49" s="1"/>
  <c r="H41" i="49"/>
  <c r="E41" i="49"/>
  <c r="H39" i="49"/>
  <c r="H36" i="49" s="1"/>
  <c r="H38" i="49"/>
  <c r="H37" i="49"/>
  <c r="E37" i="49"/>
  <c r="H30" i="49"/>
  <c r="E30" i="49"/>
  <c r="D138" i="49" l="1"/>
  <c r="I197" i="49"/>
  <c r="I185" i="49" s="1"/>
  <c r="I173" i="49" s="1"/>
  <c r="I161" i="49" s="1"/>
  <c r="I149" i="49" s="1"/>
  <c r="I137" i="49" s="1"/>
  <c r="G137" i="49" s="1"/>
  <c r="F194" i="49"/>
  <c r="F182" i="49" s="1"/>
  <c r="D182" i="49" s="1"/>
  <c r="I198" i="49"/>
  <c r="I186" i="49" s="1"/>
  <c r="I174" i="49" s="1"/>
  <c r="I162" i="49" s="1"/>
  <c r="I150" i="49" s="1"/>
  <c r="I138" i="49" s="1"/>
  <c r="I126" i="49" s="1"/>
  <c r="I114" i="49" s="1"/>
  <c r="I102" i="49" s="1"/>
  <c r="I90" i="49" s="1"/>
  <c r="I78" i="49" s="1"/>
  <c r="I66" i="49" s="1"/>
  <c r="I54" i="49" s="1"/>
  <c r="I42" i="49" s="1"/>
  <c r="G42" i="49" s="1"/>
  <c r="F197" i="49"/>
  <c r="I194" i="49"/>
  <c r="I182" i="49" s="1"/>
  <c r="I170" i="49" s="1"/>
  <c r="I158" i="49" s="1"/>
  <c r="I146" i="49" s="1"/>
  <c r="I134" i="49" s="1"/>
  <c r="I122" i="49" s="1"/>
  <c r="I110" i="49" s="1"/>
  <c r="I98" i="49" s="1"/>
  <c r="I86" i="49" s="1"/>
  <c r="D181" i="49"/>
  <c r="G193" i="49"/>
  <c r="D169" i="49"/>
  <c r="G192" i="49"/>
  <c r="D183" i="49"/>
  <c r="D193" i="49"/>
  <c r="D195" i="49"/>
  <c r="D186" i="49"/>
  <c r="D198" i="49"/>
  <c r="G180" i="49"/>
  <c r="E192" i="49"/>
  <c r="D192" i="49" s="1"/>
  <c r="G195" i="49"/>
  <c r="G181" i="49"/>
  <c r="G169" i="49"/>
  <c r="G168" i="49"/>
  <c r="E180" i="49"/>
  <c r="D180" i="49" s="1"/>
  <c r="G183" i="49"/>
  <c r="D168" i="49"/>
  <c r="D174" i="49"/>
  <c r="G157" i="49"/>
  <c r="G171" i="49"/>
  <c r="D171" i="49"/>
  <c r="G156" i="49"/>
  <c r="D157" i="49"/>
  <c r="D156" i="49"/>
  <c r="D162" i="49"/>
  <c r="G132" i="49"/>
  <c r="G145" i="49"/>
  <c r="D159" i="49"/>
  <c r="G144" i="49"/>
  <c r="G159" i="49"/>
  <c r="D145" i="49"/>
  <c r="D144" i="49"/>
  <c r="D150" i="49"/>
  <c r="F126" i="49"/>
  <c r="F114" i="49" s="1"/>
  <c r="F102" i="49" s="1"/>
  <c r="F90" i="49" s="1"/>
  <c r="F78" i="49" s="1"/>
  <c r="F66" i="49" s="1"/>
  <c r="F54" i="49" s="1"/>
  <c r="F42" i="49" s="1"/>
  <c r="F30" i="49" s="1"/>
  <c r="D30" i="49" s="1"/>
  <c r="G133" i="49"/>
  <c r="I121" i="49"/>
  <c r="I109" i="49" s="1"/>
  <c r="I97" i="49" s="1"/>
  <c r="I85" i="49" s="1"/>
  <c r="G85" i="49" s="1"/>
  <c r="D147" i="49"/>
  <c r="G147" i="49"/>
  <c r="D132" i="49"/>
  <c r="D133" i="49"/>
  <c r="D135" i="49"/>
  <c r="G135" i="49"/>
  <c r="D109" i="49"/>
  <c r="I123" i="49"/>
  <c r="I111" i="49" s="1"/>
  <c r="I99" i="49" s="1"/>
  <c r="I87" i="49" s="1"/>
  <c r="I75" i="49" s="1"/>
  <c r="I63" i="49" s="1"/>
  <c r="I51" i="49" s="1"/>
  <c r="G51" i="49" s="1"/>
  <c r="G120" i="49"/>
  <c r="D121" i="49"/>
  <c r="D123" i="49"/>
  <c r="G108" i="49"/>
  <c r="E120" i="49"/>
  <c r="D120" i="49" s="1"/>
  <c r="D108" i="49"/>
  <c r="D87" i="49"/>
  <c r="D111" i="49"/>
  <c r="G96" i="49"/>
  <c r="D97" i="49"/>
  <c r="D99" i="49"/>
  <c r="D73" i="49"/>
  <c r="E96" i="49"/>
  <c r="D96" i="49" s="1"/>
  <c r="D85" i="49"/>
  <c r="E84" i="49"/>
  <c r="D84" i="49" s="1"/>
  <c r="G84" i="49"/>
  <c r="H72" i="49"/>
  <c r="G72" i="49" s="1"/>
  <c r="E75" i="49"/>
  <c r="E72" i="49" s="1"/>
  <c r="D72" i="49" s="1"/>
  <c r="E74" i="49"/>
  <c r="D61" i="49"/>
  <c r="D63" i="49"/>
  <c r="D49" i="49"/>
  <c r="G60" i="49"/>
  <c r="G48" i="49"/>
  <c r="E60" i="49"/>
  <c r="D60" i="49" s="1"/>
  <c r="D36" i="49"/>
  <c r="D51" i="49"/>
  <c r="E48" i="49"/>
  <c r="D48" i="49" s="1"/>
  <c r="G36" i="49"/>
  <c r="D37" i="49"/>
  <c r="E38" i="49"/>
  <c r="D39" i="49"/>
  <c r="D75" i="49" l="1"/>
  <c r="G98" i="49"/>
  <c r="G170" i="49"/>
  <c r="G182" i="49"/>
  <c r="G194" i="49"/>
  <c r="G197" i="49"/>
  <c r="I30" i="49"/>
  <c r="G30" i="49" s="1"/>
  <c r="G114" i="49"/>
  <c r="G54" i="49"/>
  <c r="G90" i="49"/>
  <c r="G158" i="49"/>
  <c r="G110" i="49"/>
  <c r="D197" i="49"/>
  <c r="F185" i="49"/>
  <c r="G78" i="49"/>
  <c r="G102" i="49"/>
  <c r="G150" i="49"/>
  <c r="G138" i="49"/>
  <c r="G161" i="49"/>
  <c r="G174" i="49"/>
  <c r="G198" i="49"/>
  <c r="G186" i="49"/>
  <c r="G66" i="49"/>
  <c r="G126" i="49"/>
  <c r="G162" i="49"/>
  <c r="G173" i="49"/>
  <c r="I74" i="49"/>
  <c r="I62" i="49" s="1"/>
  <c r="I50" i="49" s="1"/>
  <c r="I38" i="49" s="1"/>
  <c r="G38" i="49" s="1"/>
  <c r="G122" i="49"/>
  <c r="G146" i="49"/>
  <c r="D194" i="49"/>
  <c r="G134" i="49"/>
  <c r="G185" i="49"/>
  <c r="G63" i="49"/>
  <c r="F170" i="49"/>
  <c r="F158" i="49" s="1"/>
  <c r="F146" i="49" s="1"/>
  <c r="I39" i="49"/>
  <c r="G39" i="49" s="1"/>
  <c r="G75" i="49"/>
  <c r="G149" i="49"/>
  <c r="D66" i="49"/>
  <c r="D78" i="49"/>
  <c r="I73" i="49"/>
  <c r="I61" i="49" s="1"/>
  <c r="I49" i="49" s="1"/>
  <c r="G49" i="49" s="1"/>
  <c r="I125" i="49"/>
  <c r="G125" i="49" s="1"/>
  <c r="D102" i="49"/>
  <c r="D54" i="49"/>
  <c r="D90" i="49"/>
  <c r="D126" i="49"/>
  <c r="D42" i="49"/>
  <c r="D114" i="49"/>
  <c r="G99" i="49"/>
  <c r="G87" i="49"/>
  <c r="G123" i="49"/>
  <c r="G121" i="49"/>
  <c r="G111" i="49"/>
  <c r="G97" i="49"/>
  <c r="G109" i="49"/>
  <c r="G62" i="49" l="1"/>
  <c r="G74" i="49"/>
  <c r="F173" i="49"/>
  <c r="D185" i="49"/>
  <c r="G50" i="49"/>
  <c r="D158" i="49"/>
  <c r="F134" i="49"/>
  <c r="D146" i="49"/>
  <c r="D170" i="49"/>
  <c r="I37" i="49"/>
  <c r="G37" i="49" s="1"/>
  <c r="G61" i="49"/>
  <c r="G73" i="49"/>
  <c r="I113" i="49"/>
  <c r="I101" i="49" s="1"/>
  <c r="F161" i="49" l="1"/>
  <c r="D173" i="49"/>
  <c r="F122" i="49"/>
  <c r="D134" i="49"/>
  <c r="G113" i="49"/>
  <c r="G101" i="49"/>
  <c r="I89" i="49"/>
  <c r="F149" i="49" l="1"/>
  <c r="D161" i="49"/>
  <c r="D122" i="49"/>
  <c r="F110" i="49"/>
  <c r="I77" i="49"/>
  <c r="D149" i="49" l="1"/>
  <c r="F137" i="49"/>
  <c r="F98" i="49"/>
  <c r="D110" i="49"/>
  <c r="G77" i="49"/>
  <c r="I65" i="49"/>
  <c r="F125" i="49" l="1"/>
  <c r="D137" i="49"/>
  <c r="D98" i="49"/>
  <c r="F86" i="49"/>
  <c r="I53" i="49"/>
  <c r="G65" i="49"/>
  <c r="D125" i="49" l="1"/>
  <c r="F113" i="49"/>
  <c r="F74" i="49"/>
  <c r="G53" i="49"/>
  <c r="I41" i="49"/>
  <c r="D113" i="49" l="1"/>
  <c r="F101" i="49"/>
  <c r="F62" i="49"/>
  <c r="D74" i="49"/>
  <c r="I29" i="49"/>
  <c r="G41" i="49"/>
  <c r="F89" i="49" l="1"/>
  <c r="D101" i="49"/>
  <c r="F50" i="49"/>
  <c r="D62" i="49"/>
  <c r="F77" i="49" l="1"/>
  <c r="F38" i="49"/>
  <c r="D38" i="49" s="1"/>
  <c r="D50" i="49"/>
  <c r="D77" i="49" l="1"/>
  <c r="F65" i="49"/>
  <c r="F53" i="49" l="1"/>
  <c r="D65" i="49"/>
  <c r="F41" i="49" l="1"/>
  <c r="D53" i="49"/>
  <c r="F29" i="49" l="1"/>
  <c r="D41" i="49"/>
  <c r="I512" i="49" l="1"/>
  <c r="I501" i="49" s="1"/>
  <c r="H512" i="49"/>
  <c r="H501" i="49" s="1"/>
  <c r="F512" i="49"/>
  <c r="E512" i="49"/>
  <c r="L512" i="49"/>
  <c r="L501" i="49" s="1"/>
  <c r="K512" i="49"/>
  <c r="N512" i="49"/>
  <c r="O512" i="49"/>
  <c r="O501" i="49" s="1"/>
  <c r="M536" i="49"/>
  <c r="J536" i="49"/>
  <c r="G536" i="49"/>
  <c r="D536" i="49"/>
  <c r="M535" i="49"/>
  <c r="J535" i="49"/>
  <c r="G535" i="49"/>
  <c r="D535" i="49"/>
  <c r="E226" i="49"/>
  <c r="H226" i="49"/>
  <c r="H16" i="49"/>
  <c r="E16" i="49"/>
  <c r="H227" i="49"/>
  <c r="E227" i="49"/>
  <c r="D512" i="49" l="1"/>
  <c r="G501" i="49"/>
  <c r="G512" i="49"/>
  <c r="F28" i="49" l="1"/>
  <c r="I28" i="49"/>
  <c r="F35" i="49"/>
  <c r="F34" i="49" s="1"/>
  <c r="I35" i="49"/>
  <c r="I34" i="49" s="1"/>
  <c r="D40" i="49"/>
  <c r="G40" i="49"/>
  <c r="D35" i="49" l="1"/>
  <c r="D34" i="49"/>
  <c r="G34" i="49"/>
  <c r="G35" i="49"/>
  <c r="F126" i="51"/>
  <c r="E126" i="51"/>
  <c r="D126" i="51"/>
  <c r="E62" i="51"/>
  <c r="F64" i="51"/>
  <c r="E64" i="51"/>
  <c r="D64" i="51"/>
  <c r="E21" i="51"/>
  <c r="F21" i="51"/>
  <c r="D21" i="51"/>
  <c r="F120" i="51" l="1"/>
  <c r="E119" i="51"/>
  <c r="F119" i="51"/>
  <c r="F7" i="51" s="1"/>
  <c r="D119" i="51"/>
  <c r="F95" i="51"/>
  <c r="E193" i="51"/>
  <c r="D193" i="51"/>
  <c r="F160" i="51"/>
  <c r="E162" i="51"/>
  <c r="F162" i="51"/>
  <c r="D162" i="51"/>
  <c r="F87" i="51"/>
  <c r="F85" i="51" s="1"/>
  <c r="E98" i="51"/>
  <c r="E11" i="51" s="1"/>
  <c r="F98" i="51"/>
  <c r="E102" i="51"/>
  <c r="F102" i="51"/>
  <c r="F200" i="51"/>
  <c r="F184" i="51" s="1"/>
  <c r="F198" i="51"/>
  <c r="F188" i="51"/>
  <c r="F186" i="51"/>
  <c r="F174" i="51"/>
  <c r="F168" i="51"/>
  <c r="F166" i="51"/>
  <c r="F164" i="51"/>
  <c r="F150" i="51"/>
  <c r="F142" i="51"/>
  <c r="F136" i="51"/>
  <c r="F112" i="51"/>
  <c r="F110" i="51" s="1"/>
  <c r="F100" i="51"/>
  <c r="F99" i="51"/>
  <c r="F94" i="51"/>
  <c r="F77" i="51"/>
  <c r="F69" i="51"/>
  <c r="F67" i="51"/>
  <c r="F66" i="51"/>
  <c r="F65" i="51"/>
  <c r="F52" i="51"/>
  <c r="F44" i="51"/>
  <c r="F36" i="51"/>
  <c r="F28" i="51"/>
  <c r="F26" i="51"/>
  <c r="F25" i="51"/>
  <c r="E198" i="51"/>
  <c r="E188" i="51"/>
  <c r="E174" i="51"/>
  <c r="E166" i="51"/>
  <c r="E164" i="51"/>
  <c r="E150" i="51"/>
  <c r="E142" i="51"/>
  <c r="E136" i="51"/>
  <c r="E120" i="51" s="1"/>
  <c r="E134" i="51"/>
  <c r="E122" i="51"/>
  <c r="E112" i="51"/>
  <c r="E110" i="51" s="1"/>
  <c r="E100" i="51"/>
  <c r="E99" i="51"/>
  <c r="E94" i="51"/>
  <c r="E7" i="51" s="1"/>
  <c r="E85" i="51"/>
  <c r="E77" i="51"/>
  <c r="E69" i="51"/>
  <c r="E67" i="51"/>
  <c r="E66" i="51"/>
  <c r="E65" i="51"/>
  <c r="E52" i="51"/>
  <c r="E44" i="51"/>
  <c r="E36" i="51"/>
  <c r="E28" i="51"/>
  <c r="E26" i="51"/>
  <c r="E25" i="51"/>
  <c r="D200" i="51"/>
  <c r="D184" i="51" s="1"/>
  <c r="D188" i="51"/>
  <c r="D186" i="51"/>
  <c r="D168" i="51"/>
  <c r="D160" i="51" s="1"/>
  <c r="D164" i="51"/>
  <c r="D150" i="51"/>
  <c r="D136" i="51"/>
  <c r="D120" i="51" s="1"/>
  <c r="D118" i="51" s="1"/>
  <c r="D115" i="51"/>
  <c r="D112" i="51" s="1"/>
  <c r="D110" i="51" s="1"/>
  <c r="D102" i="51"/>
  <c r="D100" i="51"/>
  <c r="D99" i="51"/>
  <c r="D94" i="51"/>
  <c r="D7" i="51" s="1"/>
  <c r="D77" i="51"/>
  <c r="D65" i="51"/>
  <c r="D67" i="51"/>
  <c r="D66" i="51"/>
  <c r="D52" i="51"/>
  <c r="D44" i="51"/>
  <c r="D36" i="51"/>
  <c r="D32" i="51"/>
  <c r="D26" i="51"/>
  <c r="D25" i="51"/>
  <c r="F11" i="51" l="1"/>
  <c r="E95" i="51"/>
  <c r="F62" i="51"/>
  <c r="F12" i="51"/>
  <c r="E12" i="51"/>
  <c r="D62" i="51"/>
  <c r="D95" i="51"/>
  <c r="E118" i="51"/>
  <c r="E158" i="51"/>
  <c r="F158" i="51"/>
  <c r="F134" i="51"/>
  <c r="F122" i="51"/>
  <c r="E168" i="51"/>
  <c r="E160" i="51" s="1"/>
  <c r="E200" i="51"/>
  <c r="E184" i="51" s="1"/>
  <c r="E186" i="51"/>
  <c r="D182" i="51"/>
  <c r="D69" i="51"/>
  <c r="D142" i="51"/>
  <c r="D12" i="51"/>
  <c r="D98" i="51"/>
  <c r="D11" i="51" s="1"/>
  <c r="D85" i="51"/>
  <c r="D122" i="51"/>
  <c r="D10" i="51" s="1"/>
  <c r="D166" i="51"/>
  <c r="D174" i="51"/>
  <c r="D198" i="51"/>
  <c r="D134" i="51"/>
  <c r="E8" i="51" l="1"/>
  <c r="E6" i="51" s="1"/>
  <c r="F118" i="51"/>
  <c r="F10" i="51"/>
  <c r="E182" i="51"/>
  <c r="D60" i="51"/>
  <c r="D8" i="51"/>
  <c r="D6" i="51" s="1"/>
  <c r="F8" i="51"/>
  <c r="D28" i="51"/>
  <c r="F182" i="51"/>
  <c r="F60" i="51"/>
  <c r="F19" i="51"/>
  <c r="E19" i="51"/>
  <c r="E60" i="51"/>
  <c r="E10" i="51"/>
  <c r="D158" i="51"/>
  <c r="D93" i="51"/>
  <c r="F6" i="51" l="1"/>
  <c r="D19" i="51"/>
  <c r="D58" i="50" l="1"/>
  <c r="D57" i="50" s="1"/>
  <c r="D43" i="50"/>
  <c r="D42" i="50" s="1"/>
  <c r="D28" i="50"/>
  <c r="D27" i="50" s="1"/>
  <c r="V58" i="50"/>
  <c r="V57" i="50" s="1"/>
  <c r="U58" i="50"/>
  <c r="U57" i="50" s="1"/>
  <c r="T58" i="50"/>
  <c r="S58" i="50"/>
  <c r="R58" i="50"/>
  <c r="R57" i="50" s="1"/>
  <c r="Q58" i="50"/>
  <c r="Q57" i="50" s="1"/>
  <c r="P58" i="50"/>
  <c r="O58" i="50"/>
  <c r="O57" i="50" s="1"/>
  <c r="N58" i="50"/>
  <c r="N57" i="50" s="1"/>
  <c r="M58" i="50"/>
  <c r="M57" i="50" s="1"/>
  <c r="L58" i="50"/>
  <c r="L57" i="50" s="1"/>
  <c r="K58" i="50"/>
  <c r="K57" i="50" s="1"/>
  <c r="J58" i="50"/>
  <c r="J57" i="50" s="1"/>
  <c r="I58" i="50"/>
  <c r="I57" i="50" s="1"/>
  <c r="H58" i="50"/>
  <c r="G58" i="50"/>
  <c r="F58" i="50"/>
  <c r="F57" i="50" s="1"/>
  <c r="E58" i="50"/>
  <c r="E57" i="50" s="1"/>
  <c r="T57" i="50"/>
  <c r="S57" i="50"/>
  <c r="P57" i="50"/>
  <c r="H57" i="50"/>
  <c r="G57" i="50"/>
  <c r="V43" i="50"/>
  <c r="V42" i="50" s="1"/>
  <c r="U43" i="50"/>
  <c r="T43" i="50"/>
  <c r="T42" i="50" s="1"/>
  <c r="S43" i="50"/>
  <c r="S42" i="50" s="1"/>
  <c r="R43" i="50"/>
  <c r="Q43" i="50"/>
  <c r="P43" i="50"/>
  <c r="O43" i="50"/>
  <c r="O42" i="50" s="1"/>
  <c r="N43" i="50"/>
  <c r="N42" i="50" s="1"/>
  <c r="M43" i="50"/>
  <c r="M42" i="50" s="1"/>
  <c r="L43" i="50"/>
  <c r="L42" i="50" s="1"/>
  <c r="K43" i="50"/>
  <c r="K42" i="50" s="1"/>
  <c r="J43" i="50"/>
  <c r="I43" i="50"/>
  <c r="I42" i="50" s="1"/>
  <c r="H43" i="50"/>
  <c r="H42" i="50" s="1"/>
  <c r="G43" i="50"/>
  <c r="G42" i="50" s="1"/>
  <c r="F43" i="50"/>
  <c r="F42" i="50" s="1"/>
  <c r="E43" i="50"/>
  <c r="E42" i="50" s="1"/>
  <c r="U42" i="50"/>
  <c r="R42" i="50"/>
  <c r="Q42" i="50"/>
  <c r="P42" i="50"/>
  <c r="J42" i="50"/>
  <c r="V28" i="50"/>
  <c r="V27" i="50" s="1"/>
  <c r="U28" i="50"/>
  <c r="U27" i="50" s="1"/>
  <c r="T28" i="50"/>
  <c r="S28" i="50"/>
  <c r="R28" i="50"/>
  <c r="R27" i="50" s="1"/>
  <c r="Q28" i="50"/>
  <c r="Q27" i="50" s="1"/>
  <c r="P28" i="50"/>
  <c r="P27" i="50" s="1"/>
  <c r="O28" i="50"/>
  <c r="O27" i="50" s="1"/>
  <c r="N28" i="50"/>
  <c r="N27" i="50" s="1"/>
  <c r="M28" i="50"/>
  <c r="M27" i="50" s="1"/>
  <c r="L28" i="50"/>
  <c r="L27" i="50" s="1"/>
  <c r="K28" i="50"/>
  <c r="K27" i="50" s="1"/>
  <c r="J28" i="50"/>
  <c r="J27" i="50" s="1"/>
  <c r="I28" i="50"/>
  <c r="I27" i="50" s="1"/>
  <c r="H28" i="50"/>
  <c r="G28" i="50"/>
  <c r="F28" i="50"/>
  <c r="F27" i="50" s="1"/>
  <c r="E28" i="50"/>
  <c r="E27" i="50" s="1"/>
  <c r="T27" i="50"/>
  <c r="S27" i="50"/>
  <c r="H27" i="50"/>
  <c r="G27" i="50"/>
  <c r="V13" i="50"/>
  <c r="V12" i="50" s="1"/>
  <c r="U13" i="50"/>
  <c r="U12" i="50" s="1"/>
  <c r="T13" i="50"/>
  <c r="S13" i="50"/>
  <c r="R13" i="50"/>
  <c r="R12" i="50" s="1"/>
  <c r="Q13" i="50"/>
  <c r="Q12" i="50" s="1"/>
  <c r="P13" i="50"/>
  <c r="O13" i="50"/>
  <c r="O12" i="50" s="1"/>
  <c r="N13" i="50"/>
  <c r="N12" i="50" s="1"/>
  <c r="M13" i="50"/>
  <c r="M12" i="50" s="1"/>
  <c r="L13" i="50"/>
  <c r="K13" i="50"/>
  <c r="K12" i="50" s="1"/>
  <c r="J13" i="50"/>
  <c r="J12" i="50" s="1"/>
  <c r="I13" i="50"/>
  <c r="I12" i="50" s="1"/>
  <c r="T12" i="50"/>
  <c r="S12" i="50"/>
  <c r="P12" i="50"/>
  <c r="L12" i="50"/>
  <c r="G13" i="50"/>
  <c r="G12" i="50" s="1"/>
  <c r="F13" i="50"/>
  <c r="F12" i="50" s="1"/>
  <c r="E13" i="50"/>
  <c r="E12" i="50" s="1"/>
  <c r="F751" i="49" l="1"/>
  <c r="D775" i="49"/>
  <c r="L813" i="49"/>
  <c r="L801" i="49"/>
  <c r="L789" i="49"/>
  <c r="L788" i="49"/>
  <c r="L787" i="49"/>
  <c r="L778" i="49"/>
  <c r="I813" i="49"/>
  <c r="I801" i="49"/>
  <c r="I789" i="49"/>
  <c r="I788" i="49"/>
  <c r="I787" i="49"/>
  <c r="I778" i="49"/>
  <c r="L751" i="49"/>
  <c r="L741" i="49" s="1"/>
  <c r="K751" i="49"/>
  <c r="J743" i="49"/>
  <c r="J742" i="49"/>
  <c r="O751" i="49"/>
  <c r="N751" i="49"/>
  <c r="M751" i="49" s="1"/>
  <c r="I751" i="49"/>
  <c r="I741" i="49" s="1"/>
  <c r="H751" i="49"/>
  <c r="O752" i="49"/>
  <c r="N16" i="49"/>
  <c r="N11" i="49" s="1"/>
  <c r="M824" i="49"/>
  <c r="M815" i="49"/>
  <c r="O813" i="49"/>
  <c r="N813" i="49"/>
  <c r="J815" i="49"/>
  <c r="G815" i="49"/>
  <c r="E813" i="49"/>
  <c r="F813" i="49"/>
  <c r="D824" i="49"/>
  <c r="G824" i="49"/>
  <c r="J812" i="49"/>
  <c r="J803" i="49"/>
  <c r="K801" i="49"/>
  <c r="J801" i="49" s="1"/>
  <c r="M800" i="49"/>
  <c r="M799" i="49"/>
  <c r="M791" i="49"/>
  <c r="M790" i="49"/>
  <c r="O789" i="49"/>
  <c r="N789" i="49"/>
  <c r="J800" i="49"/>
  <c r="J799" i="49"/>
  <c r="J791" i="49"/>
  <c r="J790" i="49"/>
  <c r="K789" i="49"/>
  <c r="G800" i="49"/>
  <c r="G799" i="49"/>
  <c r="G791" i="49"/>
  <c r="G790" i="49"/>
  <c r="H789" i="49"/>
  <c r="G789" i="49" s="1"/>
  <c r="E789" i="49"/>
  <c r="F789" i="49"/>
  <c r="D800" i="49"/>
  <c r="M776" i="49"/>
  <c r="M767" i="49"/>
  <c r="O765" i="49"/>
  <c r="N765" i="49"/>
  <c r="N752" i="49" s="1"/>
  <c r="J776" i="49"/>
  <c r="J767" i="49"/>
  <c r="L765" i="49"/>
  <c r="K765" i="49"/>
  <c r="K752" i="49" s="1"/>
  <c r="J752" i="49" s="1"/>
  <c r="G776" i="49"/>
  <c r="G767" i="49"/>
  <c r="I765" i="49"/>
  <c r="H765" i="49"/>
  <c r="G743" i="49"/>
  <c r="G742" i="49"/>
  <c r="E751" i="49"/>
  <c r="F765" i="49"/>
  <c r="M607" i="49"/>
  <c r="M599" i="49"/>
  <c r="M598" i="49"/>
  <c r="I608" i="49"/>
  <c r="F608" i="49"/>
  <c r="M740" i="49"/>
  <c r="J740" i="49"/>
  <c r="M739" i="49"/>
  <c r="J739" i="49"/>
  <c r="M731" i="49"/>
  <c r="J731" i="49"/>
  <c r="M730" i="49"/>
  <c r="J730" i="49"/>
  <c r="O729" i="49"/>
  <c r="M729" i="49" s="1"/>
  <c r="L729" i="49"/>
  <c r="J729" i="49" s="1"/>
  <c r="M728" i="49"/>
  <c r="J728" i="49"/>
  <c r="M727" i="49"/>
  <c r="J727" i="49"/>
  <c r="M719" i="49"/>
  <c r="J719" i="49"/>
  <c r="M718" i="49"/>
  <c r="J718" i="49"/>
  <c r="O717" i="49"/>
  <c r="M717" i="49" s="1"/>
  <c r="L717" i="49"/>
  <c r="J717" i="49" s="1"/>
  <c r="M716" i="49"/>
  <c r="M715" i="49"/>
  <c r="M707" i="49"/>
  <c r="M706" i="49"/>
  <c r="O705" i="49"/>
  <c r="N705" i="49"/>
  <c r="J716" i="49"/>
  <c r="J715" i="49"/>
  <c r="J707" i="49"/>
  <c r="J706" i="49"/>
  <c r="L705" i="49"/>
  <c r="K705" i="49"/>
  <c r="H705" i="49"/>
  <c r="M704" i="49"/>
  <c r="M703" i="49"/>
  <c r="M695" i="49"/>
  <c r="M694" i="49"/>
  <c r="O693" i="49"/>
  <c r="N693" i="49"/>
  <c r="J704" i="49"/>
  <c r="J703" i="49"/>
  <c r="J695" i="49"/>
  <c r="J694" i="49"/>
  <c r="L693" i="49"/>
  <c r="K693" i="49"/>
  <c r="J789" i="49" l="1"/>
  <c r="J693" i="49"/>
  <c r="M693" i="49"/>
  <c r="J705" i="49"/>
  <c r="G751" i="49"/>
  <c r="D789" i="49"/>
  <c r="G813" i="49"/>
  <c r="M789" i="49"/>
  <c r="D813" i="49"/>
  <c r="K741" i="49"/>
  <c r="J741" i="49" s="1"/>
  <c r="M752" i="49"/>
  <c r="M741" i="49" s="1"/>
  <c r="I777" i="49"/>
  <c r="G765" i="49"/>
  <c r="M813" i="49"/>
  <c r="M705" i="49"/>
  <c r="M765" i="49"/>
  <c r="L777" i="49"/>
  <c r="J813" i="49"/>
  <c r="J751" i="49"/>
  <c r="N10" i="49"/>
  <c r="N741" i="49"/>
  <c r="J765" i="49"/>
  <c r="H752" i="49"/>
  <c r="G752" i="49" s="1"/>
  <c r="H741" i="49" l="1"/>
  <c r="G741" i="49" s="1"/>
  <c r="M692" i="49" l="1"/>
  <c r="M691" i="49"/>
  <c r="M683" i="49"/>
  <c r="M682" i="49"/>
  <c r="O681" i="49"/>
  <c r="N681" i="49"/>
  <c r="J692" i="49"/>
  <c r="J691" i="49"/>
  <c r="J683" i="49"/>
  <c r="J682" i="49"/>
  <c r="L681" i="49"/>
  <c r="K681" i="49"/>
  <c r="I633" i="49"/>
  <c r="G633" i="49" s="1"/>
  <c r="F633" i="49"/>
  <c r="D633" i="49" s="1"/>
  <c r="F645" i="49"/>
  <c r="D645" i="49" s="1"/>
  <c r="I657" i="49"/>
  <c r="G657" i="49" s="1"/>
  <c r="M668" i="49"/>
  <c r="M657" i="49" s="1"/>
  <c r="J668" i="49"/>
  <c r="J657" i="49" s="1"/>
  <c r="G668" i="49"/>
  <c r="D668" i="49"/>
  <c r="M667" i="49"/>
  <c r="J667" i="49"/>
  <c r="G667" i="49"/>
  <c r="D667" i="49"/>
  <c r="M659" i="49"/>
  <c r="J659" i="49"/>
  <c r="G659" i="49"/>
  <c r="D659" i="49"/>
  <c r="M658" i="49"/>
  <c r="J658" i="49"/>
  <c r="G658" i="49"/>
  <c r="D658" i="49"/>
  <c r="O657" i="49"/>
  <c r="N657" i="49"/>
  <c r="L657" i="49"/>
  <c r="K657" i="49"/>
  <c r="F657" i="49"/>
  <c r="D657" i="49" s="1"/>
  <c r="M632" i="49"/>
  <c r="M631" i="49"/>
  <c r="M628" i="49"/>
  <c r="M623" i="49"/>
  <c r="M622" i="49"/>
  <c r="O621" i="49"/>
  <c r="N621" i="49"/>
  <c r="J632" i="49"/>
  <c r="J631" i="49"/>
  <c r="J628" i="49"/>
  <c r="J623" i="49"/>
  <c r="J622" i="49"/>
  <c r="L621" i="49"/>
  <c r="K621" i="49"/>
  <c r="M620" i="49"/>
  <c r="M619" i="49"/>
  <c r="M611" i="49"/>
  <c r="M610" i="49"/>
  <c r="O609" i="49"/>
  <c r="J620" i="49"/>
  <c r="J619" i="49"/>
  <c r="J611" i="49"/>
  <c r="J610" i="49"/>
  <c r="L609" i="49"/>
  <c r="J609" i="49" s="1"/>
  <c r="G620" i="49"/>
  <c r="G619" i="49"/>
  <c r="G611" i="49"/>
  <c r="G610" i="49"/>
  <c r="I609" i="49"/>
  <c r="G609" i="49" s="1"/>
  <c r="N501" i="49"/>
  <c r="M511" i="49"/>
  <c r="M503" i="49"/>
  <c r="M502" i="49"/>
  <c r="J511" i="49"/>
  <c r="J503" i="49"/>
  <c r="J502" i="49"/>
  <c r="G511" i="49"/>
  <c r="G503" i="49"/>
  <c r="G502" i="49"/>
  <c r="M584" i="49"/>
  <c r="M583" i="49"/>
  <c r="M575" i="49"/>
  <c r="M574" i="49"/>
  <c r="O573" i="49"/>
  <c r="M573" i="49" s="1"/>
  <c r="J584" i="49"/>
  <c r="J583" i="49"/>
  <c r="J575" i="49"/>
  <c r="J574" i="49"/>
  <c r="L573" i="49"/>
  <c r="J573" i="49" s="1"/>
  <c r="M572" i="49"/>
  <c r="J572" i="49"/>
  <c r="M571" i="49"/>
  <c r="J571" i="49"/>
  <c r="M563" i="49"/>
  <c r="J563" i="49"/>
  <c r="M562" i="49"/>
  <c r="J562" i="49"/>
  <c r="O561" i="49"/>
  <c r="M561" i="49" s="1"/>
  <c r="L561" i="49"/>
  <c r="J561" i="49" s="1"/>
  <c r="M560" i="49"/>
  <c r="J560" i="49"/>
  <c r="M559" i="49"/>
  <c r="J559" i="49"/>
  <c r="M551" i="49"/>
  <c r="J551" i="49"/>
  <c r="M550" i="49"/>
  <c r="J550" i="49"/>
  <c r="O549" i="49"/>
  <c r="M549" i="49" s="1"/>
  <c r="L549" i="49"/>
  <c r="J549" i="49" s="1"/>
  <c r="M548" i="49"/>
  <c r="M547" i="49"/>
  <c r="M539" i="49"/>
  <c r="M538" i="49"/>
  <c r="M537" i="49"/>
  <c r="J548" i="49"/>
  <c r="J547" i="49"/>
  <c r="J539" i="49"/>
  <c r="J538" i="49"/>
  <c r="J537" i="49"/>
  <c r="M532" i="49"/>
  <c r="M527" i="49"/>
  <c r="M526" i="49"/>
  <c r="J532" i="49"/>
  <c r="J527" i="49"/>
  <c r="J526" i="49"/>
  <c r="G532" i="49"/>
  <c r="G527" i="49"/>
  <c r="G526" i="49"/>
  <c r="M524" i="49"/>
  <c r="M523" i="49"/>
  <c r="M515" i="49"/>
  <c r="M514" i="49"/>
  <c r="N513" i="49"/>
  <c r="M513" i="49" s="1"/>
  <c r="J524" i="49"/>
  <c r="J523" i="49"/>
  <c r="J515" i="49"/>
  <c r="J514" i="49"/>
  <c r="K513" i="49"/>
  <c r="J513" i="49" s="1"/>
  <c r="O452" i="49"/>
  <c r="O441" i="49" s="1"/>
  <c r="N452" i="49"/>
  <c r="M451" i="49"/>
  <c r="M443" i="49"/>
  <c r="M442" i="49"/>
  <c r="L452" i="49"/>
  <c r="L441" i="49" s="1"/>
  <c r="K452" i="49"/>
  <c r="K441" i="49" s="1"/>
  <c r="J451" i="49"/>
  <c r="J443" i="49"/>
  <c r="J442" i="49"/>
  <c r="I452" i="49"/>
  <c r="I441" i="49" s="1"/>
  <c r="H452" i="49"/>
  <c r="H441" i="49" s="1"/>
  <c r="G451" i="49"/>
  <c r="G443" i="49"/>
  <c r="G442" i="49"/>
  <c r="F452" i="49"/>
  <c r="F441" i="49" s="1"/>
  <c r="E452" i="49"/>
  <c r="E441" i="49" s="1"/>
  <c r="M500" i="49"/>
  <c r="M499" i="49"/>
  <c r="M491" i="49"/>
  <c r="M490" i="49"/>
  <c r="M489" i="49"/>
  <c r="M488" i="49"/>
  <c r="M487" i="49"/>
  <c r="M479" i="49"/>
  <c r="M478" i="49"/>
  <c r="O477" i="49"/>
  <c r="N477" i="49"/>
  <c r="J488" i="49"/>
  <c r="J487" i="49"/>
  <c r="J479" i="49"/>
  <c r="J478" i="49"/>
  <c r="L477" i="49"/>
  <c r="K477" i="49"/>
  <c r="G488" i="49"/>
  <c r="G487" i="49"/>
  <c r="G479" i="49"/>
  <c r="G478" i="49"/>
  <c r="I477" i="49"/>
  <c r="H477" i="49"/>
  <c r="E477" i="49"/>
  <c r="F477" i="49"/>
  <c r="M476" i="49"/>
  <c r="M475" i="49"/>
  <c r="M467" i="49"/>
  <c r="M466" i="49"/>
  <c r="O465" i="49"/>
  <c r="N465" i="49"/>
  <c r="N453" i="49" s="1"/>
  <c r="M453" i="49" s="1"/>
  <c r="J476" i="49"/>
  <c r="J475" i="49"/>
  <c r="J467" i="49"/>
  <c r="J466" i="49"/>
  <c r="L465" i="49"/>
  <c r="K465" i="49"/>
  <c r="G476" i="49"/>
  <c r="G475" i="49"/>
  <c r="G467" i="49"/>
  <c r="G466" i="49"/>
  <c r="I465" i="49"/>
  <c r="H465" i="49"/>
  <c r="H453" i="49" s="1"/>
  <c r="G453" i="49" s="1"/>
  <c r="E465" i="49"/>
  <c r="E453" i="49" s="1"/>
  <c r="F465" i="49"/>
  <c r="M464" i="49"/>
  <c r="J464" i="49"/>
  <c r="G464" i="49"/>
  <c r="M463" i="49"/>
  <c r="M460" i="49"/>
  <c r="M455" i="49"/>
  <c r="M454" i="49"/>
  <c r="J463" i="49"/>
  <c r="J460" i="49"/>
  <c r="J455" i="49"/>
  <c r="J454" i="49"/>
  <c r="G463" i="49"/>
  <c r="G460" i="49"/>
  <c r="G455" i="49"/>
  <c r="G454" i="49"/>
  <c r="O416" i="49"/>
  <c r="O405" i="49" s="1"/>
  <c r="N416" i="49"/>
  <c r="N405" i="49" s="1"/>
  <c r="L416" i="49"/>
  <c r="L405" i="49" s="1"/>
  <c r="K416" i="49"/>
  <c r="I416" i="49"/>
  <c r="I405" i="49" s="1"/>
  <c r="H416" i="49"/>
  <c r="E416" i="49"/>
  <c r="F416" i="49"/>
  <c r="F405" i="49" s="1"/>
  <c r="M440" i="49"/>
  <c r="M439" i="49"/>
  <c r="M431" i="49"/>
  <c r="M430" i="49"/>
  <c r="O429" i="49"/>
  <c r="N429" i="49"/>
  <c r="J440" i="49"/>
  <c r="J439" i="49"/>
  <c r="J431" i="49"/>
  <c r="J430" i="49"/>
  <c r="L429" i="49"/>
  <c r="K429" i="49"/>
  <c r="G440" i="49"/>
  <c r="G439" i="49"/>
  <c r="G431" i="49"/>
  <c r="G430" i="49"/>
  <c r="I429" i="49"/>
  <c r="H429" i="49"/>
  <c r="D440" i="49"/>
  <c r="D439" i="49"/>
  <c r="D431" i="49"/>
  <c r="D430" i="49"/>
  <c r="F429" i="49"/>
  <c r="E429" i="49"/>
  <c r="M428" i="49"/>
  <c r="M427" i="49"/>
  <c r="M419" i="49"/>
  <c r="M418" i="49"/>
  <c r="O417" i="49"/>
  <c r="N417" i="49"/>
  <c r="J428" i="49"/>
  <c r="J427" i="49"/>
  <c r="J419" i="49"/>
  <c r="J418" i="49"/>
  <c r="L417" i="49"/>
  <c r="K417" i="49"/>
  <c r="G428" i="49"/>
  <c r="G427" i="49"/>
  <c r="G419" i="49"/>
  <c r="G418" i="49"/>
  <c r="I417" i="49"/>
  <c r="H417" i="49"/>
  <c r="F417" i="49"/>
  <c r="E417" i="49"/>
  <c r="O92" i="49"/>
  <c r="O81" i="49" s="1"/>
  <c r="M81" i="49" s="1"/>
  <c r="N92" i="49"/>
  <c r="M91" i="49"/>
  <c r="M88" i="49"/>
  <c r="M83" i="49"/>
  <c r="M82" i="49"/>
  <c r="L92" i="49"/>
  <c r="L81" i="49" s="1"/>
  <c r="J81" i="49" s="1"/>
  <c r="K92" i="49"/>
  <c r="J91" i="49"/>
  <c r="J88" i="49"/>
  <c r="J83" i="49"/>
  <c r="J82" i="49"/>
  <c r="I92" i="49"/>
  <c r="I32" i="49" s="1"/>
  <c r="H92" i="49"/>
  <c r="H89" i="49" s="1"/>
  <c r="G91" i="49"/>
  <c r="G88" i="49"/>
  <c r="G83" i="49"/>
  <c r="G82" i="49"/>
  <c r="E92" i="49"/>
  <c r="E89" i="49" s="1"/>
  <c r="F92" i="49"/>
  <c r="F32" i="49" s="1"/>
  <c r="O69" i="49"/>
  <c r="L69" i="49"/>
  <c r="I69" i="49"/>
  <c r="G69" i="49" s="1"/>
  <c r="F69" i="49"/>
  <c r="D69" i="49" s="1"/>
  <c r="O380" i="49"/>
  <c r="O369" i="49" s="1"/>
  <c r="N380" i="49"/>
  <c r="N369" i="49" s="1"/>
  <c r="M392" i="49"/>
  <c r="M381" i="49" s="1"/>
  <c r="O381" i="49"/>
  <c r="N381" i="49"/>
  <c r="N357" i="49"/>
  <c r="M357" i="49" s="1"/>
  <c r="M368" i="49"/>
  <c r="M367" i="49"/>
  <c r="M358" i="49"/>
  <c r="K368" i="49"/>
  <c r="J368" i="49" s="1"/>
  <c r="J367" i="49"/>
  <c r="J358" i="49"/>
  <c r="J357" i="49"/>
  <c r="M355" i="49"/>
  <c r="M346" i="49"/>
  <c r="N345" i="49"/>
  <c r="M345" i="49" s="1"/>
  <c r="J355" i="49"/>
  <c r="J346" i="49"/>
  <c r="K345" i="49"/>
  <c r="J345" i="49" s="1"/>
  <c r="M356" i="49"/>
  <c r="J356" i="49"/>
  <c r="F248" i="49"/>
  <c r="F236" i="49" s="1"/>
  <c r="F244" i="49"/>
  <c r="M320" i="49"/>
  <c r="J320" i="49"/>
  <c r="G320" i="49"/>
  <c r="D320" i="49"/>
  <c r="M319" i="49"/>
  <c r="J319" i="49"/>
  <c r="G319" i="49"/>
  <c r="D319" i="49"/>
  <c r="M311" i="49"/>
  <c r="J311" i="49"/>
  <c r="G311" i="49"/>
  <c r="D311" i="49"/>
  <c r="M310" i="49"/>
  <c r="J310" i="49"/>
  <c r="G310" i="49"/>
  <c r="D310" i="49"/>
  <c r="O309" i="49"/>
  <c r="M309" i="49" s="1"/>
  <c r="L309" i="49"/>
  <c r="J309" i="49" s="1"/>
  <c r="I309" i="49"/>
  <c r="G309" i="49" s="1"/>
  <c r="F309" i="49"/>
  <c r="D309" i="49" s="1"/>
  <c r="M308" i="49"/>
  <c r="M307" i="49"/>
  <c r="M299" i="49"/>
  <c r="M298" i="49"/>
  <c r="O297" i="49"/>
  <c r="M297" i="49" s="1"/>
  <c r="J308" i="49"/>
  <c r="J307" i="49"/>
  <c r="J299" i="49"/>
  <c r="J298" i="49"/>
  <c r="L297" i="49"/>
  <c r="J297" i="49" s="1"/>
  <c r="G308" i="49"/>
  <c r="G307" i="49"/>
  <c r="G299" i="49"/>
  <c r="G298" i="49"/>
  <c r="I297" i="49"/>
  <c r="G297" i="49" s="1"/>
  <c r="O285" i="49"/>
  <c r="N285" i="49"/>
  <c r="M296" i="49"/>
  <c r="M285" i="49" s="1"/>
  <c r="J224" i="49"/>
  <c r="G224" i="49"/>
  <c r="M188" i="49"/>
  <c r="O177" i="49"/>
  <c r="N177" i="49"/>
  <c r="O141" i="49"/>
  <c r="N141" i="49"/>
  <c r="M152" i="49"/>
  <c r="M141" i="49" s="1"/>
  <c r="J152" i="49"/>
  <c r="M116" i="49"/>
  <c r="J116" i="49"/>
  <c r="G116" i="49"/>
  <c r="M212" i="49"/>
  <c r="M201" i="49" s="1"/>
  <c r="J212" i="49"/>
  <c r="J201" i="49" s="1"/>
  <c r="G212" i="49"/>
  <c r="D212" i="49"/>
  <c r="G211" i="49"/>
  <c r="D211" i="49"/>
  <c r="G203" i="49"/>
  <c r="D203" i="49"/>
  <c r="G202" i="49"/>
  <c r="D202" i="49"/>
  <c r="O201" i="49"/>
  <c r="N201" i="49"/>
  <c r="L201" i="49"/>
  <c r="K201" i="49"/>
  <c r="I201" i="49"/>
  <c r="G201" i="49" s="1"/>
  <c r="F201" i="49"/>
  <c r="D201" i="49" s="1"/>
  <c r="M200" i="49"/>
  <c r="M189" i="49" s="1"/>
  <c r="J200" i="49"/>
  <c r="J189" i="49" s="1"/>
  <c r="G200" i="49"/>
  <c r="D200" i="49"/>
  <c r="G199" i="49"/>
  <c r="D199" i="49"/>
  <c r="G196" i="49"/>
  <c r="D196" i="49"/>
  <c r="G191" i="49"/>
  <c r="D191" i="49"/>
  <c r="G190" i="49"/>
  <c r="D190" i="49"/>
  <c r="O189" i="49"/>
  <c r="N189" i="49"/>
  <c r="L189" i="49"/>
  <c r="K189" i="49"/>
  <c r="I189" i="49"/>
  <c r="G189" i="49" s="1"/>
  <c r="F189" i="49"/>
  <c r="D189" i="49" s="1"/>
  <c r="J188" i="49"/>
  <c r="G188" i="49"/>
  <c r="D188" i="49"/>
  <c r="G187" i="49"/>
  <c r="D187" i="49"/>
  <c r="G184" i="49"/>
  <c r="D184" i="49"/>
  <c r="G179" i="49"/>
  <c r="D179" i="49"/>
  <c r="G178" i="49"/>
  <c r="D178" i="49"/>
  <c r="L177" i="49"/>
  <c r="K177" i="49"/>
  <c r="I177" i="49"/>
  <c r="G177" i="49" s="1"/>
  <c r="F177" i="49"/>
  <c r="D177" i="49" s="1"/>
  <c r="N43" i="49"/>
  <c r="N33" i="49" s="1"/>
  <c r="L43" i="49"/>
  <c r="K43" i="49"/>
  <c r="K33" i="49" s="1"/>
  <c r="O43" i="49"/>
  <c r="G68" i="49"/>
  <c r="D68" i="49"/>
  <c r="M67" i="49"/>
  <c r="M57" i="49" s="1"/>
  <c r="J67" i="49"/>
  <c r="J57" i="49" s="1"/>
  <c r="I57" i="49"/>
  <c r="H67" i="49"/>
  <c r="G67" i="49" s="1"/>
  <c r="F57" i="49"/>
  <c r="E67" i="49"/>
  <c r="D67" i="49" s="1"/>
  <c r="G64" i="49"/>
  <c r="D64" i="49"/>
  <c r="G59" i="49"/>
  <c r="D59" i="49"/>
  <c r="G58" i="49"/>
  <c r="D58" i="49"/>
  <c r="O57" i="49"/>
  <c r="N57" i="49"/>
  <c r="L57" i="49"/>
  <c r="K57" i="49"/>
  <c r="D70" i="49"/>
  <c r="G70" i="49"/>
  <c r="D71" i="49"/>
  <c r="G71" i="49"/>
  <c r="D76" i="49"/>
  <c r="G76" i="49"/>
  <c r="D79" i="49"/>
  <c r="G79" i="49"/>
  <c r="D80" i="49"/>
  <c r="G80" i="49"/>
  <c r="J80" i="49"/>
  <c r="M80" i="49"/>
  <c r="Z320" i="46"/>
  <c r="Y316" i="46"/>
  <c r="J512" i="49" l="1"/>
  <c r="H86" i="49"/>
  <c r="G86" i="49" s="1"/>
  <c r="G89" i="49"/>
  <c r="E86" i="49"/>
  <c r="D86" i="49" s="1"/>
  <c r="D89" i="49"/>
  <c r="D416" i="49"/>
  <c r="O31" i="49"/>
  <c r="O33" i="49"/>
  <c r="L31" i="49"/>
  <c r="L33" i="49"/>
  <c r="G57" i="49"/>
  <c r="J177" i="49"/>
  <c r="M177" i="49"/>
  <c r="J417" i="49"/>
  <c r="J429" i="49"/>
  <c r="M452" i="49"/>
  <c r="G477" i="49"/>
  <c r="J416" i="49"/>
  <c r="M621" i="49"/>
  <c r="M69" i="49"/>
  <c r="J69" i="49"/>
  <c r="M609" i="49"/>
  <c r="I81" i="49"/>
  <c r="G81" i="49" s="1"/>
  <c r="G416" i="49"/>
  <c r="M380" i="49"/>
  <c r="M369" i="49" s="1"/>
  <c r="G417" i="49"/>
  <c r="G429" i="49"/>
  <c r="H405" i="49"/>
  <c r="G405" i="49" s="1"/>
  <c r="J465" i="49"/>
  <c r="M465" i="49"/>
  <c r="J477" i="49"/>
  <c r="G452" i="49"/>
  <c r="J452" i="49"/>
  <c r="M416" i="49"/>
  <c r="E405" i="49"/>
  <c r="M512" i="49"/>
  <c r="K501" i="49"/>
  <c r="J501" i="49" s="1"/>
  <c r="M417" i="49"/>
  <c r="K405" i="49"/>
  <c r="J405" i="49" s="1"/>
  <c r="K453" i="49"/>
  <c r="J453" i="49" s="1"/>
  <c r="G465" i="49"/>
  <c r="M477" i="49"/>
  <c r="N441" i="49"/>
  <c r="M441" i="49" s="1"/>
  <c r="J621" i="49"/>
  <c r="J681" i="49"/>
  <c r="M681" i="49"/>
  <c r="M501" i="49"/>
  <c r="J441" i="49"/>
  <c r="G441" i="49"/>
  <c r="M405" i="49"/>
  <c r="M429" i="49"/>
  <c r="D429" i="49"/>
  <c r="D57" i="49"/>
  <c r="Q24" i="46"/>
  <c r="O170" i="46"/>
  <c r="R170" i="46" s="1"/>
  <c r="L170" i="46"/>
  <c r="L169" i="46"/>
  <c r="L167" i="46"/>
  <c r="I170" i="46"/>
  <c r="I169" i="46"/>
  <c r="I167" i="46"/>
  <c r="F167" i="46"/>
  <c r="F169" i="46"/>
  <c r="S326" i="46"/>
  <c r="S325" i="46"/>
  <c r="T321" i="46"/>
  <c r="T320" i="46"/>
  <c r="T319" i="46"/>
  <c r="T318" i="46"/>
  <c r="T317" i="46"/>
  <c r="T313" i="46"/>
  <c r="T312" i="46"/>
  <c r="T311" i="46"/>
  <c r="R307" i="46"/>
  <c r="T304" i="46"/>
  <c r="T300" i="46"/>
  <c r="T299" i="46"/>
  <c r="T294" i="46"/>
  <c r="S293" i="46"/>
  <c r="T289" i="46"/>
  <c r="T279" i="46"/>
  <c r="T275" i="46"/>
  <c r="S271" i="46"/>
  <c r="T270" i="46"/>
  <c r="S266" i="46"/>
  <c r="T265" i="46"/>
  <c r="S261" i="46"/>
  <c r="T260" i="46"/>
  <c r="T252" i="46"/>
  <c r="T244" i="46"/>
  <c r="S240" i="46"/>
  <c r="T239" i="46"/>
  <c r="T235" i="46"/>
  <c r="T225" i="46"/>
  <c r="T221" i="46"/>
  <c r="T217" i="46"/>
  <c r="T213" i="46"/>
  <c r="T212" i="46"/>
  <c r="T210" i="46"/>
  <c r="T209" i="46"/>
  <c r="T208" i="46"/>
  <c r="R208" i="46"/>
  <c r="T206" i="46"/>
  <c r="R206" i="46"/>
  <c r="S205" i="46"/>
  <c r="T204" i="46"/>
  <c r="T203" i="46"/>
  <c r="T200" i="46"/>
  <c r="S194" i="46"/>
  <c r="S193" i="46"/>
  <c r="S191" i="46"/>
  <c r="S190" i="46"/>
  <c r="S189" i="46"/>
  <c r="S186" i="46"/>
  <c r="S182" i="46"/>
  <c r="T174" i="46"/>
  <c r="S170" i="46"/>
  <c r="T149" i="46"/>
  <c r="S140" i="46"/>
  <c r="S138" i="46"/>
  <c r="S137" i="46"/>
  <c r="T133" i="46"/>
  <c r="T129" i="46"/>
  <c r="T125" i="46"/>
  <c r="T121" i="46"/>
  <c r="T117" i="46"/>
  <c r="T113" i="46"/>
  <c r="T109" i="46"/>
  <c r="T105" i="46"/>
  <c r="T87" i="46"/>
  <c r="T83" i="46"/>
  <c r="T79" i="46"/>
  <c r="T75" i="46"/>
  <c r="T71" i="46"/>
  <c r="T67" i="46"/>
  <c r="T63" i="46"/>
  <c r="T59" i="46"/>
  <c r="T55" i="46"/>
  <c r="T51" i="46"/>
  <c r="T50" i="46"/>
  <c r="T46" i="46"/>
  <c r="T36" i="46"/>
  <c r="T32" i="46"/>
  <c r="T28" i="46"/>
  <c r="N229" i="46"/>
  <c r="F271" i="46"/>
  <c r="F266" i="46"/>
  <c r="F261" i="46"/>
  <c r="F240" i="46"/>
  <c r="Q230" i="46"/>
  <c r="Q20" i="46"/>
  <c r="O20" i="46" s="1"/>
  <c r="R20" i="46" s="1"/>
  <c r="P17" i="46"/>
  <c r="Q16" i="46"/>
  <c r="N20" i="46"/>
  <c r="L20" i="46" s="1"/>
  <c r="M17" i="46"/>
  <c r="N16" i="46"/>
  <c r="K20" i="46"/>
  <c r="I20" i="46" s="1"/>
  <c r="J19" i="46"/>
  <c r="J18" i="46"/>
  <c r="J17" i="46"/>
  <c r="K16" i="46"/>
  <c r="Q161" i="46"/>
  <c r="Q160" i="46"/>
  <c r="Q158" i="46"/>
  <c r="P158" i="46"/>
  <c r="Q155" i="46"/>
  <c r="Q153" i="46"/>
  <c r="M159" i="46"/>
  <c r="N158" i="46"/>
  <c r="L158" i="46" s="1"/>
  <c r="N155" i="46"/>
  <c r="N153" i="46"/>
  <c r="J159" i="46"/>
  <c r="J156" i="46"/>
  <c r="I156" i="46" s="1"/>
  <c r="K155" i="46"/>
  <c r="K153" i="46"/>
  <c r="H40" i="46"/>
  <c r="G159" i="46"/>
  <c r="G158" i="46"/>
  <c r="G156" i="46"/>
  <c r="H158" i="46"/>
  <c r="H155" i="46"/>
  <c r="Q200" i="46"/>
  <c r="P200" i="46"/>
  <c r="Q199" i="46"/>
  <c r="Q157" i="46" s="1"/>
  <c r="P199" i="46"/>
  <c r="Q198" i="46"/>
  <c r="Q156" i="46" s="1"/>
  <c r="T156" i="46" s="1"/>
  <c r="P198" i="46"/>
  <c r="P156" i="46" s="1"/>
  <c r="O156" i="46" s="1"/>
  <c r="N200" i="46"/>
  <c r="M200" i="46"/>
  <c r="M158" i="46" s="1"/>
  <c r="N199" i="46"/>
  <c r="N157" i="46" s="1"/>
  <c r="M199" i="46"/>
  <c r="M157" i="46" s="1"/>
  <c r="L157" i="46" s="1"/>
  <c r="N198" i="46"/>
  <c r="N156" i="46" s="1"/>
  <c r="M198" i="46"/>
  <c r="K200" i="46"/>
  <c r="K158" i="46" s="1"/>
  <c r="J200" i="46"/>
  <c r="J158" i="46" s="1"/>
  <c r="K199" i="46"/>
  <c r="K157" i="46" s="1"/>
  <c r="J199" i="46"/>
  <c r="I199" i="46" s="1"/>
  <c r="K198" i="46"/>
  <c r="K156" i="46" s="1"/>
  <c r="J198" i="46"/>
  <c r="L205" i="46"/>
  <c r="R205" i="46" s="1"/>
  <c r="L204" i="46"/>
  <c r="M203" i="46"/>
  <c r="L203" i="46" s="1"/>
  <c r="L201" i="46" s="1"/>
  <c r="O205" i="46"/>
  <c r="O204" i="46"/>
  <c r="R204" i="46" s="1"/>
  <c r="P203" i="46"/>
  <c r="O203" i="46" s="1"/>
  <c r="R203" i="46" s="1"/>
  <c r="N201" i="46"/>
  <c r="I205" i="46"/>
  <c r="I204" i="46"/>
  <c r="J203" i="46"/>
  <c r="I203" i="46" s="1"/>
  <c r="I201" i="46" s="1"/>
  <c r="K201" i="46"/>
  <c r="G203" i="46"/>
  <c r="G201" i="46" s="1"/>
  <c r="H201" i="46"/>
  <c r="F205" i="46"/>
  <c r="G200" i="46"/>
  <c r="G199" i="46"/>
  <c r="G198" i="46"/>
  <c r="G197" i="46" s="1"/>
  <c r="G195" i="46" s="1"/>
  <c r="H200" i="46"/>
  <c r="F200" i="46" s="1"/>
  <c r="H199" i="46"/>
  <c r="H157" i="46" s="1"/>
  <c r="H198" i="46"/>
  <c r="Q307" i="46"/>
  <c r="P307" i="46"/>
  <c r="Q306" i="46"/>
  <c r="P306" i="46"/>
  <c r="O306" i="46" s="1"/>
  <c r="Q305" i="46"/>
  <c r="O305" i="46" s="1"/>
  <c r="R305" i="46" s="1"/>
  <c r="P305" i="46"/>
  <c r="Q304" i="46"/>
  <c r="P304" i="46"/>
  <c r="Q303" i="46"/>
  <c r="P303" i="46"/>
  <c r="Q302" i="46"/>
  <c r="T302" i="46" s="1"/>
  <c r="P302" i="46"/>
  <c r="O302" i="46" s="1"/>
  <c r="R302" i="46" s="1"/>
  <c r="Q301" i="46"/>
  <c r="T301" i="46" s="1"/>
  <c r="P301" i="46"/>
  <c r="Q300" i="46"/>
  <c r="P300" i="46"/>
  <c r="Q299" i="46"/>
  <c r="P299" i="46"/>
  <c r="O299" i="46" s="1"/>
  <c r="Q298" i="46"/>
  <c r="T298" i="46" s="1"/>
  <c r="P298" i="46"/>
  <c r="N307" i="46"/>
  <c r="M307" i="46"/>
  <c r="N306" i="46"/>
  <c r="L306" i="46" s="1"/>
  <c r="M306" i="46"/>
  <c r="N305" i="46"/>
  <c r="M305" i="46"/>
  <c r="L305" i="46" s="1"/>
  <c r="N304" i="46"/>
  <c r="M304" i="46"/>
  <c r="L304" i="46" s="1"/>
  <c r="N303" i="46"/>
  <c r="M303" i="46"/>
  <c r="N302" i="46"/>
  <c r="L302" i="46" s="1"/>
  <c r="M302" i="46"/>
  <c r="N301" i="46"/>
  <c r="M301" i="46"/>
  <c r="N300" i="46"/>
  <c r="M300" i="46"/>
  <c r="L300" i="46"/>
  <c r="N299" i="46"/>
  <c r="M299" i="46"/>
  <c r="N298" i="46"/>
  <c r="M298" i="46"/>
  <c r="K307" i="46"/>
  <c r="J307" i="46"/>
  <c r="K306" i="46"/>
  <c r="J306" i="46"/>
  <c r="I306" i="46" s="1"/>
  <c r="K305" i="46"/>
  <c r="I305" i="46" s="1"/>
  <c r="J305" i="46"/>
  <c r="K304" i="46"/>
  <c r="J304" i="46"/>
  <c r="K303" i="46"/>
  <c r="J303" i="46"/>
  <c r="K302" i="46"/>
  <c r="J302" i="46"/>
  <c r="I302" i="46" s="1"/>
  <c r="K301" i="46"/>
  <c r="J301" i="46"/>
  <c r="K300" i="46"/>
  <c r="K299" i="46"/>
  <c r="J299" i="46"/>
  <c r="I299" i="46" s="1"/>
  <c r="K298" i="46"/>
  <c r="J298" i="46"/>
  <c r="G307" i="46"/>
  <c r="G306" i="46"/>
  <c r="G305" i="46"/>
  <c r="G301" i="46"/>
  <c r="G299" i="46"/>
  <c r="G298" i="46"/>
  <c r="H307" i="46"/>
  <c r="H306" i="46"/>
  <c r="H305" i="46"/>
  <c r="H304" i="46"/>
  <c r="H303" i="46"/>
  <c r="H302" i="46"/>
  <c r="H301" i="46"/>
  <c r="H300" i="46"/>
  <c r="H299" i="46"/>
  <c r="H298" i="46"/>
  <c r="I158" i="46" l="1"/>
  <c r="S199" i="46"/>
  <c r="P157" i="46"/>
  <c r="F199" i="46"/>
  <c r="G157" i="46"/>
  <c r="L198" i="46"/>
  <c r="M156" i="46"/>
  <c r="L156" i="46" s="1"/>
  <c r="R156" i="46" s="1"/>
  <c r="O158" i="46"/>
  <c r="R158" i="46" s="1"/>
  <c r="T158" i="46"/>
  <c r="T16" i="46"/>
  <c r="O200" i="46"/>
  <c r="Q297" i="46"/>
  <c r="T297" i="46" s="1"/>
  <c r="T198" i="46"/>
  <c r="S306" i="46"/>
  <c r="H197" i="46"/>
  <c r="H195" i="46" s="1"/>
  <c r="S203" i="46"/>
  <c r="J157" i="46"/>
  <c r="I157" i="46" s="1"/>
  <c r="R306" i="46"/>
  <c r="P197" i="46"/>
  <c r="H156" i="46"/>
  <c r="T20" i="46"/>
  <c r="S307" i="46"/>
  <c r="T303" i="46"/>
  <c r="T305" i="46"/>
  <c r="M297" i="46"/>
  <c r="N159" i="46"/>
  <c r="L159" i="46" s="1"/>
  <c r="I304" i="46"/>
  <c r="L303" i="46"/>
  <c r="O304" i="46"/>
  <c r="R304" i="46" s="1"/>
  <c r="K197" i="46"/>
  <c r="K195" i="46" s="1"/>
  <c r="L199" i="46"/>
  <c r="L197" i="46" s="1"/>
  <c r="L195" i="46" s="1"/>
  <c r="O198" i="46"/>
  <c r="R198" i="46" s="1"/>
  <c r="L299" i="46"/>
  <c r="R299" i="46" s="1"/>
  <c r="P297" i="46"/>
  <c r="O297" i="46" s="1"/>
  <c r="O300" i="46"/>
  <c r="R300" i="46" s="1"/>
  <c r="J201" i="46"/>
  <c r="J197" i="46"/>
  <c r="J195" i="46" s="1"/>
  <c r="I200" i="46"/>
  <c r="N197" i="46"/>
  <c r="N195" i="46" s="1"/>
  <c r="O199" i="46"/>
  <c r="K297" i="46"/>
  <c r="L301" i="46"/>
  <c r="I298" i="46"/>
  <c r="I301" i="46"/>
  <c r="I303" i="46"/>
  <c r="N297" i="46"/>
  <c r="O298" i="46"/>
  <c r="R298" i="46" s="1"/>
  <c r="O301" i="46"/>
  <c r="O303" i="46"/>
  <c r="R303" i="46" s="1"/>
  <c r="I198" i="46"/>
  <c r="I197" i="46" s="1"/>
  <c r="I195" i="46" s="1"/>
  <c r="M197" i="46"/>
  <c r="M195" i="46" s="1"/>
  <c r="L200" i="46"/>
  <c r="Q197" i="46"/>
  <c r="M201" i="46"/>
  <c r="L298" i="46"/>
  <c r="H153" i="46"/>
  <c r="H20" i="46"/>
  <c r="G18" i="46"/>
  <c r="H16" i="46"/>
  <c r="G19" i="46"/>
  <c r="R301" i="46" l="1"/>
  <c r="O197" i="46"/>
  <c r="R199" i="46"/>
  <c r="O157" i="46"/>
  <c r="R157" i="46" s="1"/>
  <c r="S157" i="46"/>
  <c r="P195" i="46"/>
  <c r="S195" i="46" s="1"/>
  <c r="S197" i="46"/>
  <c r="S297" i="46"/>
  <c r="Q195" i="46"/>
  <c r="T195" i="46" s="1"/>
  <c r="T197" i="46"/>
  <c r="R200" i="46"/>
  <c r="L297" i="46"/>
  <c r="R297" i="46" s="1"/>
  <c r="O326" i="46"/>
  <c r="O325" i="46"/>
  <c r="Q324" i="46"/>
  <c r="P324" i="46"/>
  <c r="S324" i="46" s="1"/>
  <c r="L326" i="46"/>
  <c r="L325" i="46"/>
  <c r="N324" i="46"/>
  <c r="H297" i="46"/>
  <c r="O324" i="46" l="1"/>
  <c r="R325" i="46"/>
  <c r="O195" i="46"/>
  <c r="R195" i="46" s="1"/>
  <c r="R197" i="46"/>
  <c r="R326" i="46"/>
  <c r="L324" i="46"/>
  <c r="R324" i="46" s="1"/>
  <c r="F306" i="46"/>
  <c r="F301" i="46"/>
  <c r="F299" i="46"/>
  <c r="F298" i="46"/>
  <c r="Q285" i="46"/>
  <c r="P285" i="46"/>
  <c r="Q284" i="46"/>
  <c r="T284" i="46" s="1"/>
  <c r="P284" i="46"/>
  <c r="N285" i="46"/>
  <c r="M285" i="46"/>
  <c r="N284" i="46"/>
  <c r="M284" i="46"/>
  <c r="K285" i="46"/>
  <c r="J285" i="46"/>
  <c r="K284" i="46"/>
  <c r="J284" i="46"/>
  <c r="G285" i="46"/>
  <c r="H285" i="46"/>
  <c r="H284" i="46"/>
  <c r="O294" i="46"/>
  <c r="O293" i="46"/>
  <c r="Q292" i="46"/>
  <c r="P292" i="46"/>
  <c r="L294" i="46"/>
  <c r="L293" i="46"/>
  <c r="N292" i="46"/>
  <c r="M292" i="46"/>
  <c r="I294" i="46"/>
  <c r="I293" i="46"/>
  <c r="K292" i="46"/>
  <c r="J292" i="46"/>
  <c r="J282" i="46" s="1"/>
  <c r="G292" i="46"/>
  <c r="H292" i="46"/>
  <c r="F293" i="46"/>
  <c r="N278" i="46"/>
  <c r="N276" i="46" s="1"/>
  <c r="N274" i="46"/>
  <c r="N272" i="46" s="1"/>
  <c r="L272" i="46" s="1"/>
  <c r="N269" i="46"/>
  <c r="N267" i="46" s="1"/>
  <c r="N264" i="46"/>
  <c r="N262" i="46" s="1"/>
  <c r="N259" i="46"/>
  <c r="N257" i="46" s="1"/>
  <c r="N255" i="46"/>
  <c r="N253" i="46" s="1"/>
  <c r="N251" i="46"/>
  <c r="N249" i="46" s="1"/>
  <c r="N247" i="46"/>
  <c r="N245" i="46" s="1"/>
  <c r="N243" i="46"/>
  <c r="N241" i="46" s="1"/>
  <c r="N238" i="46"/>
  <c r="N236" i="46" s="1"/>
  <c r="N234" i="46"/>
  <c r="N232" i="46" s="1"/>
  <c r="N231" i="46"/>
  <c r="N230" i="46"/>
  <c r="K278" i="46"/>
  <c r="K276" i="46" s="1"/>
  <c r="K274" i="46"/>
  <c r="K272" i="46" s="1"/>
  <c r="K269" i="46"/>
  <c r="K267" i="46" s="1"/>
  <c r="K264" i="46"/>
  <c r="K262" i="46" s="1"/>
  <c r="K259" i="46"/>
  <c r="K257" i="46" s="1"/>
  <c r="K255" i="46"/>
  <c r="K253" i="46" s="1"/>
  <c r="K251" i="46"/>
  <c r="K249" i="46" s="1"/>
  <c r="K247" i="46"/>
  <c r="K245" i="46" s="1"/>
  <c r="K243" i="46"/>
  <c r="K241" i="46" s="1"/>
  <c r="K238" i="46"/>
  <c r="K236" i="46" s="1"/>
  <c r="K234" i="46"/>
  <c r="K232" i="46" s="1"/>
  <c r="K231" i="46"/>
  <c r="K161" i="46" s="1"/>
  <c r="K230" i="46"/>
  <c r="K160" i="46" s="1"/>
  <c r="K229" i="46"/>
  <c r="K159" i="46" s="1"/>
  <c r="I159" i="46" s="1"/>
  <c r="H229" i="46"/>
  <c r="M231" i="46"/>
  <c r="M161" i="46" s="1"/>
  <c r="H231" i="46"/>
  <c r="H161" i="46" s="1"/>
  <c r="G231" i="46"/>
  <c r="O230" i="46"/>
  <c r="P230" i="46"/>
  <c r="M230" i="46"/>
  <c r="J230" i="46"/>
  <c r="J160" i="46" s="1"/>
  <c r="I160" i="46" s="1"/>
  <c r="G230" i="46"/>
  <c r="G160" i="46" s="1"/>
  <c r="H230" i="46"/>
  <c r="H160" i="46" s="1"/>
  <c r="P231" i="46"/>
  <c r="J231" i="46"/>
  <c r="J161" i="46" s="1"/>
  <c r="O279" i="46"/>
  <c r="Q278" i="46"/>
  <c r="P278" i="46"/>
  <c r="P276" i="46" s="1"/>
  <c r="O275" i="46"/>
  <c r="Q274" i="46"/>
  <c r="L275" i="46"/>
  <c r="O271" i="46"/>
  <c r="R271" i="46" s="1"/>
  <c r="O270" i="46"/>
  <c r="R270" i="46" s="1"/>
  <c r="Q269" i="46"/>
  <c r="P269" i="46"/>
  <c r="L271" i="46"/>
  <c r="L270" i="46"/>
  <c r="M269" i="46"/>
  <c r="M267" i="46" s="1"/>
  <c r="L267" i="46" s="1"/>
  <c r="I271" i="46"/>
  <c r="I270" i="46"/>
  <c r="J269" i="46"/>
  <c r="J267" i="46" s="1"/>
  <c r="G269" i="46"/>
  <c r="H269" i="46"/>
  <c r="F270" i="46"/>
  <c r="O266" i="46"/>
  <c r="O265" i="46"/>
  <c r="Q264" i="46"/>
  <c r="P264" i="46"/>
  <c r="L266" i="46"/>
  <c r="L265" i="46"/>
  <c r="M264" i="46"/>
  <c r="L264" i="46" s="1"/>
  <c r="O261" i="46"/>
  <c r="O260" i="46"/>
  <c r="Q259" i="46"/>
  <c r="P259" i="46"/>
  <c r="O240" i="46"/>
  <c r="R240" i="46" s="1"/>
  <c r="O239" i="46"/>
  <c r="R239" i="46" s="1"/>
  <c r="Q238" i="46"/>
  <c r="P238" i="46"/>
  <c r="L240" i="46"/>
  <c r="L239" i="46"/>
  <c r="M238" i="46"/>
  <c r="L238" i="46" s="1"/>
  <c r="L235" i="46"/>
  <c r="I235" i="46"/>
  <c r="Q267" i="46" l="1"/>
  <c r="T267" i="46" s="1"/>
  <c r="T269" i="46"/>
  <c r="S264" i="46"/>
  <c r="P262" i="46"/>
  <c r="N160" i="46"/>
  <c r="T160" i="46" s="1"/>
  <c r="T230" i="46"/>
  <c r="F160" i="46"/>
  <c r="H228" i="46"/>
  <c r="H226" i="46" s="1"/>
  <c r="F226" i="46" s="1"/>
  <c r="H159" i="46"/>
  <c r="F159" i="46" s="1"/>
  <c r="T292" i="46"/>
  <c r="S285" i="46"/>
  <c r="Q257" i="46"/>
  <c r="T257" i="46" s="1"/>
  <c r="T259" i="46"/>
  <c r="R266" i="46"/>
  <c r="R275" i="46"/>
  <c r="R293" i="46"/>
  <c r="T238" i="46"/>
  <c r="Q236" i="46"/>
  <c r="T236" i="46" s="1"/>
  <c r="Q272" i="46"/>
  <c r="T274" i="46"/>
  <c r="O259" i="46"/>
  <c r="M228" i="46"/>
  <c r="M160" i="46"/>
  <c r="R294" i="46"/>
  <c r="O278" i="46"/>
  <c r="O231" i="46"/>
  <c r="R231" i="46" s="1"/>
  <c r="P161" i="46"/>
  <c r="P257" i="46"/>
  <c r="O264" i="46"/>
  <c r="T264" i="46"/>
  <c r="Q262" i="46"/>
  <c r="T262" i="46" s="1"/>
  <c r="O292" i="46"/>
  <c r="S292" i="46"/>
  <c r="S238" i="46"/>
  <c r="P236" i="46"/>
  <c r="P267" i="46"/>
  <c r="S269" i="46"/>
  <c r="Q276" i="46"/>
  <c r="T276" i="46" s="1"/>
  <c r="T278" i="46"/>
  <c r="P228" i="46"/>
  <c r="S228" i="46" s="1"/>
  <c r="P160" i="46"/>
  <c r="O160" i="46" s="1"/>
  <c r="G161" i="46"/>
  <c r="F161" i="46" s="1"/>
  <c r="G228" i="46"/>
  <c r="N161" i="46"/>
  <c r="N228" i="46"/>
  <c r="L161" i="46"/>
  <c r="I161" i="46"/>
  <c r="L230" i="46"/>
  <c r="R230" i="46" s="1"/>
  <c r="I269" i="46"/>
  <c r="L231" i="46"/>
  <c r="I232" i="46"/>
  <c r="L232" i="46"/>
  <c r="O238" i="46"/>
  <c r="L269" i="46"/>
  <c r="L292" i="46"/>
  <c r="F231" i="46"/>
  <c r="L285" i="46"/>
  <c r="O285" i="46"/>
  <c r="R285" i="46" s="1"/>
  <c r="O269" i="46"/>
  <c r="I284" i="46"/>
  <c r="I292" i="46"/>
  <c r="L284" i="46"/>
  <c r="K228" i="46"/>
  <c r="I285" i="46"/>
  <c r="O284" i="46"/>
  <c r="O274" i="46"/>
  <c r="L274" i="46"/>
  <c r="L234" i="46"/>
  <c r="I234" i="46"/>
  <c r="R292" i="46" l="1"/>
  <c r="O276" i="46"/>
  <c r="O272" i="46"/>
  <c r="R272" i="46" s="1"/>
  <c r="T272" i="46"/>
  <c r="R160" i="46"/>
  <c r="R238" i="46"/>
  <c r="O236" i="46"/>
  <c r="L160" i="46"/>
  <c r="O262" i="46"/>
  <c r="R264" i="46"/>
  <c r="R269" i="46"/>
  <c r="O267" i="46"/>
  <c r="R267" i="46" s="1"/>
  <c r="S267" i="46"/>
  <c r="O257" i="46"/>
  <c r="R274" i="46"/>
  <c r="R284" i="46"/>
  <c r="O161" i="46"/>
  <c r="R161" i="46" s="1"/>
  <c r="S161" i="46"/>
  <c r="O225" i="46"/>
  <c r="R225" i="46" s="1"/>
  <c r="Q224" i="46"/>
  <c r="O221" i="46"/>
  <c r="Q220" i="46"/>
  <c r="O217" i="46"/>
  <c r="Q216" i="46"/>
  <c r="O209" i="46"/>
  <c r="R209" i="46" s="1"/>
  <c r="O213" i="46"/>
  <c r="O212" i="46"/>
  <c r="O210" i="46"/>
  <c r="R210" i="46" s="1"/>
  <c r="L225" i="46"/>
  <c r="N224" i="46"/>
  <c r="N222" i="46" s="1"/>
  <c r="L222" i="46" s="1"/>
  <c r="L221" i="46"/>
  <c r="N220" i="46"/>
  <c r="N218" i="46" s="1"/>
  <c r="L218" i="46" s="1"/>
  <c r="L217" i="46"/>
  <c r="N216" i="46"/>
  <c r="N214" i="46" s="1"/>
  <c r="L214" i="46" s="1"/>
  <c r="L213" i="46"/>
  <c r="L212" i="46"/>
  <c r="L210" i="46"/>
  <c r="L209" i="46"/>
  <c r="O224" i="46" l="1"/>
  <c r="T224" i="46"/>
  <c r="R212" i="46"/>
  <c r="R213" i="46"/>
  <c r="Q214" i="46"/>
  <c r="T216" i="46"/>
  <c r="R217" i="46"/>
  <c r="Q218" i="46"/>
  <c r="T220" i="46"/>
  <c r="R221" i="46"/>
  <c r="Q222" i="46"/>
  <c r="L224" i="46"/>
  <c r="O220" i="46"/>
  <c r="O216" i="46"/>
  <c r="L220" i="46"/>
  <c r="L216" i="46"/>
  <c r="Q166" i="46"/>
  <c r="P166" i="46"/>
  <c r="P154" i="46" s="1"/>
  <c r="P165" i="46"/>
  <c r="N166" i="46"/>
  <c r="M166" i="46"/>
  <c r="M154" i="46" s="1"/>
  <c r="M165" i="46"/>
  <c r="K166" i="46"/>
  <c r="J166" i="46"/>
  <c r="J154" i="46" s="1"/>
  <c r="J165" i="46"/>
  <c r="J153" i="46" s="1"/>
  <c r="G166" i="46"/>
  <c r="G154" i="46" s="1"/>
  <c r="G165" i="46"/>
  <c r="G153" i="46" s="1"/>
  <c r="H166" i="46"/>
  <c r="O222" i="46" l="1"/>
  <c r="R222" i="46" s="1"/>
  <c r="T222" i="46"/>
  <c r="K164" i="46"/>
  <c r="K154" i="46"/>
  <c r="O165" i="46"/>
  <c r="P153" i="46"/>
  <c r="O153" i="46" s="1"/>
  <c r="R216" i="46"/>
  <c r="Q164" i="46"/>
  <c r="T166" i="46"/>
  <c r="Q154" i="46"/>
  <c r="R220" i="46"/>
  <c r="O218" i="46"/>
  <c r="R218" i="46" s="1"/>
  <c r="T218" i="46"/>
  <c r="O214" i="46"/>
  <c r="R214" i="46" s="1"/>
  <c r="T214" i="46"/>
  <c r="N164" i="46"/>
  <c r="N154" i="46"/>
  <c r="R224" i="46"/>
  <c r="L165" i="46"/>
  <c r="S165" i="46"/>
  <c r="M153" i="46"/>
  <c r="I153" i="46"/>
  <c r="F165" i="46"/>
  <c r="H164" i="46"/>
  <c r="H154" i="46"/>
  <c r="H152" i="46" s="1"/>
  <c r="F158" i="46"/>
  <c r="J164" i="46"/>
  <c r="I164" i="46" s="1"/>
  <c r="F166" i="46"/>
  <c r="G164" i="46"/>
  <c r="I166" i="46"/>
  <c r="L166" i="46"/>
  <c r="I165" i="46"/>
  <c r="M164" i="46"/>
  <c r="O166" i="46"/>
  <c r="R166" i="46" s="1"/>
  <c r="P164" i="46"/>
  <c r="O164" i="46" s="1"/>
  <c r="R165" i="46" l="1"/>
  <c r="O154" i="46"/>
  <c r="T154" i="46"/>
  <c r="L154" i="46"/>
  <c r="N152" i="46"/>
  <c r="N150" i="46" s="1"/>
  <c r="I154" i="46"/>
  <c r="K152" i="46"/>
  <c r="K150" i="46" s="1"/>
  <c r="F154" i="46"/>
  <c r="T164" i="46"/>
  <c r="L153" i="46"/>
  <c r="R153" i="46" s="1"/>
  <c r="S153" i="46"/>
  <c r="L164" i="46"/>
  <c r="R164" i="46" s="1"/>
  <c r="S164" i="46"/>
  <c r="I194" i="46"/>
  <c r="I193" i="46"/>
  <c r="I191" i="46"/>
  <c r="L194" i="46"/>
  <c r="L193" i="46"/>
  <c r="L191" i="46"/>
  <c r="O194" i="46"/>
  <c r="O193" i="46"/>
  <c r="O191" i="46"/>
  <c r="P178" i="46"/>
  <c r="Q177" i="46"/>
  <c r="M178" i="46"/>
  <c r="N177" i="46"/>
  <c r="J178" i="46"/>
  <c r="K177" i="46"/>
  <c r="H177" i="46"/>
  <c r="G178" i="46"/>
  <c r="O190" i="46"/>
  <c r="O189" i="46"/>
  <c r="P187" i="46"/>
  <c r="L190" i="46"/>
  <c r="L189" i="46"/>
  <c r="M187" i="46"/>
  <c r="L187" i="46" s="1"/>
  <c r="I190" i="46"/>
  <c r="I189" i="46"/>
  <c r="J187" i="46"/>
  <c r="I187" i="46" s="1"/>
  <c r="G187" i="46"/>
  <c r="M177" i="46" l="1"/>
  <c r="M155" i="46"/>
  <c r="J177" i="46"/>
  <c r="J155" i="46"/>
  <c r="R190" i="46"/>
  <c r="G177" i="46"/>
  <c r="G175" i="46" s="1"/>
  <c r="G155" i="46"/>
  <c r="R191" i="46"/>
  <c r="R189" i="46"/>
  <c r="P177" i="46"/>
  <c r="S177" i="46" s="1"/>
  <c r="S178" i="46"/>
  <c r="P155" i="46"/>
  <c r="R193" i="46"/>
  <c r="R154" i="46"/>
  <c r="O187" i="46"/>
  <c r="R187" i="46" s="1"/>
  <c r="S187" i="46"/>
  <c r="R194" i="46"/>
  <c r="P175" i="46"/>
  <c r="O177" i="46"/>
  <c r="R177" i="46" s="1"/>
  <c r="O178" i="46"/>
  <c r="R178" i="46" s="1"/>
  <c r="M175" i="46"/>
  <c r="L175" i="46" s="1"/>
  <c r="L177" i="46"/>
  <c r="L178" i="46"/>
  <c r="J175" i="46"/>
  <c r="I175" i="46" s="1"/>
  <c r="I177" i="46"/>
  <c r="I178" i="46"/>
  <c r="O175" i="46" l="1"/>
  <c r="R175" i="46" s="1"/>
  <c r="S175" i="46"/>
  <c r="I155" i="46"/>
  <c r="J152" i="46"/>
  <c r="F155" i="46"/>
  <c r="G152" i="46"/>
  <c r="S155" i="46"/>
  <c r="O155" i="46"/>
  <c r="R155" i="46" s="1"/>
  <c r="L155" i="46"/>
  <c r="M152" i="46"/>
  <c r="O186" i="46"/>
  <c r="P185" i="46"/>
  <c r="L186" i="46"/>
  <c r="M185" i="46"/>
  <c r="L185" i="46" s="1"/>
  <c r="I186" i="46"/>
  <c r="J185" i="46"/>
  <c r="J183" i="46" s="1"/>
  <c r="I183" i="46" s="1"/>
  <c r="G185" i="46"/>
  <c r="G183" i="46" s="1"/>
  <c r="O182" i="46"/>
  <c r="P181" i="46"/>
  <c r="L182" i="46"/>
  <c r="M181" i="46"/>
  <c r="M179" i="46" s="1"/>
  <c r="L179" i="46" s="1"/>
  <c r="I182" i="46"/>
  <c r="J181" i="46"/>
  <c r="J179" i="46" s="1"/>
  <c r="I179" i="46" s="1"/>
  <c r="G181" i="46"/>
  <c r="G179" i="46" s="1"/>
  <c r="O174" i="46"/>
  <c r="Q173" i="46"/>
  <c r="T173" i="46" s="1"/>
  <c r="P173" i="46"/>
  <c r="P171" i="46" s="1"/>
  <c r="L174" i="46"/>
  <c r="N173" i="46"/>
  <c r="N171" i="46" s="1"/>
  <c r="M173" i="46"/>
  <c r="M171" i="46" s="1"/>
  <c r="I174" i="46"/>
  <c r="K173" i="46"/>
  <c r="J173" i="46"/>
  <c r="J171" i="46" s="1"/>
  <c r="G173" i="46"/>
  <c r="H173" i="46"/>
  <c r="H171" i="46" s="1"/>
  <c r="H162" i="46" s="1"/>
  <c r="F174" i="46"/>
  <c r="O149" i="46"/>
  <c r="Q148" i="46"/>
  <c r="L149" i="46"/>
  <c r="N148" i="46"/>
  <c r="N147" i="46" s="1"/>
  <c r="L147" i="46" s="1"/>
  <c r="Q92" i="46"/>
  <c r="O140" i="46"/>
  <c r="R140" i="46" s="1"/>
  <c r="P141" i="46"/>
  <c r="O138" i="46"/>
  <c r="R138" i="46" s="1"/>
  <c r="O137" i="46"/>
  <c r="P136" i="46"/>
  <c r="L137" i="46"/>
  <c r="L136" i="46" s="1"/>
  <c r="M136" i="46"/>
  <c r="M134" i="46" s="1"/>
  <c r="L134" i="46" s="1"/>
  <c r="M141" i="46"/>
  <c r="L141" i="46" s="1"/>
  <c r="L138" i="46"/>
  <c r="O125" i="46"/>
  <c r="Q124" i="46"/>
  <c r="T124" i="46" s="1"/>
  <c r="L125" i="46"/>
  <c r="N124" i="46"/>
  <c r="N99" i="46"/>
  <c r="N98" i="46" s="1"/>
  <c r="L105" i="46"/>
  <c r="N104" i="46"/>
  <c r="N102" i="46" s="1"/>
  <c r="L102" i="46" s="1"/>
  <c r="Q101" i="46"/>
  <c r="P100" i="46"/>
  <c r="Q99" i="46"/>
  <c r="N101" i="46"/>
  <c r="N100" i="46" s="1"/>
  <c r="M100" i="46"/>
  <c r="K101" i="46"/>
  <c r="K100" i="46" s="1"/>
  <c r="J100" i="46"/>
  <c r="K99" i="46"/>
  <c r="K98" i="46" s="1"/>
  <c r="I98" i="46" s="1"/>
  <c r="F117" i="46"/>
  <c r="F116" i="46" s="1"/>
  <c r="F114" i="46" s="1"/>
  <c r="H116" i="46"/>
  <c r="H114" i="46" s="1"/>
  <c r="G116" i="46"/>
  <c r="G114" i="46" s="1"/>
  <c r="I117" i="46"/>
  <c r="I116" i="46" s="1"/>
  <c r="I114" i="46" s="1"/>
  <c r="K116" i="46"/>
  <c r="K114" i="46" s="1"/>
  <c r="J116" i="46"/>
  <c r="J114" i="46" s="1"/>
  <c r="F113" i="46"/>
  <c r="F112" i="46" s="1"/>
  <c r="F110" i="46" s="1"/>
  <c r="H112" i="46"/>
  <c r="H110" i="46" s="1"/>
  <c r="G112" i="46"/>
  <c r="G110" i="46" s="1"/>
  <c r="I113" i="46"/>
  <c r="I112" i="46" s="1"/>
  <c r="I110" i="46" s="1"/>
  <c r="K112" i="46"/>
  <c r="K110" i="46" s="1"/>
  <c r="J112" i="46"/>
  <c r="J110" i="46" s="1"/>
  <c r="Q98" i="46" l="1"/>
  <c r="T99" i="46"/>
  <c r="R182" i="46"/>
  <c r="P183" i="46"/>
  <c r="S185" i="46"/>
  <c r="O141" i="46"/>
  <c r="R141" i="46" s="1"/>
  <c r="S141" i="46"/>
  <c r="O181" i="46"/>
  <c r="R181" i="46" s="1"/>
  <c r="S181" i="46"/>
  <c r="J150" i="46"/>
  <c r="I152" i="46"/>
  <c r="I150" i="46" s="1"/>
  <c r="O124" i="46"/>
  <c r="R125" i="46"/>
  <c r="Q100" i="46"/>
  <c r="T100" i="46" s="1"/>
  <c r="T101" i="46"/>
  <c r="R186" i="46"/>
  <c r="R174" i="46"/>
  <c r="P134" i="46"/>
  <c r="S136" i="46"/>
  <c r="O148" i="46"/>
  <c r="R148" i="46" s="1"/>
  <c r="T148" i="46"/>
  <c r="M183" i="46"/>
  <c r="L183" i="46" s="1"/>
  <c r="M150" i="46"/>
  <c r="L152" i="46"/>
  <c r="L150" i="46" s="1"/>
  <c r="O136" i="46"/>
  <c r="R136" i="46" s="1"/>
  <c r="R137" i="46"/>
  <c r="R149" i="46"/>
  <c r="F173" i="46"/>
  <c r="F171" i="46" s="1"/>
  <c r="F162" i="46" s="1"/>
  <c r="P179" i="46"/>
  <c r="I173" i="46"/>
  <c r="I171" i="46" s="1"/>
  <c r="Q146" i="46"/>
  <c r="K171" i="46"/>
  <c r="K162" i="46" s="1"/>
  <c r="G171" i="46"/>
  <c r="G162" i="46" s="1"/>
  <c r="Q147" i="46"/>
  <c r="L173" i="46"/>
  <c r="L171" i="46" s="1"/>
  <c r="O173" i="46"/>
  <c r="O185" i="46"/>
  <c r="R185" i="46" s="1"/>
  <c r="I185" i="46"/>
  <c r="L181" i="46"/>
  <c r="I181" i="46"/>
  <c r="Q171" i="46"/>
  <c r="T171" i="46" s="1"/>
  <c r="L148" i="46"/>
  <c r="N146" i="46"/>
  <c r="L146" i="46" s="1"/>
  <c r="L124" i="46"/>
  <c r="N96" i="46"/>
  <c r="L96" i="46" s="1"/>
  <c r="L98" i="46"/>
  <c r="L104" i="46"/>
  <c r="Q96" i="46"/>
  <c r="O101" i="46"/>
  <c r="L101" i="46"/>
  <c r="L100" i="46" s="1"/>
  <c r="K96" i="46"/>
  <c r="I96" i="46" s="1"/>
  <c r="I101" i="46"/>
  <c r="I100" i="46" s="1"/>
  <c r="O96" i="46" l="1"/>
  <c r="R96" i="46" s="1"/>
  <c r="T96" i="46"/>
  <c r="O179" i="46"/>
  <c r="R179" i="46" s="1"/>
  <c r="S179" i="46"/>
  <c r="O146" i="46"/>
  <c r="R146" i="46" s="1"/>
  <c r="T146" i="46"/>
  <c r="R124" i="46"/>
  <c r="O183" i="46"/>
  <c r="R183" i="46" s="1"/>
  <c r="S183" i="46"/>
  <c r="O171" i="46"/>
  <c r="R171" i="46" s="1"/>
  <c r="R173" i="46"/>
  <c r="O147" i="46"/>
  <c r="R147" i="46" s="1"/>
  <c r="T147" i="46"/>
  <c r="O134" i="46"/>
  <c r="R134" i="46" s="1"/>
  <c r="S134" i="46"/>
  <c r="O100" i="46"/>
  <c r="R100" i="46" s="1"/>
  <c r="R101" i="46"/>
  <c r="O98" i="46"/>
  <c r="R98" i="46" s="1"/>
  <c r="T98" i="46"/>
  <c r="I129" i="46"/>
  <c r="O121" i="46"/>
  <c r="Q120" i="46"/>
  <c r="L121" i="46"/>
  <c r="L120" i="46" s="1"/>
  <c r="L118" i="46" s="1"/>
  <c r="N120" i="46"/>
  <c r="N118" i="46" s="1"/>
  <c r="Q118" i="46" l="1"/>
  <c r="T118" i="46" s="1"/>
  <c r="T120" i="46"/>
  <c r="O120" i="46"/>
  <c r="R121" i="46"/>
  <c r="O113" i="46"/>
  <c r="H17" i="46"/>
  <c r="O118" i="46" l="1"/>
  <c r="R118" i="46" s="1"/>
  <c r="R120" i="46"/>
  <c r="Q42" i="46"/>
  <c r="Q41" i="46"/>
  <c r="N42" i="46"/>
  <c r="N41" i="46"/>
  <c r="K42" i="46"/>
  <c r="O51" i="46"/>
  <c r="O50" i="46"/>
  <c r="R50" i="46" s="1"/>
  <c r="Q49" i="46"/>
  <c r="O49" i="46"/>
  <c r="O63" i="46"/>
  <c r="Q62" i="46"/>
  <c r="P62" i="46"/>
  <c r="P60" i="46" s="1"/>
  <c r="O75" i="46"/>
  <c r="Q74" i="46"/>
  <c r="P74" i="46"/>
  <c r="P72" i="46" s="1"/>
  <c r="Q40" i="46"/>
  <c r="N40" i="46"/>
  <c r="H42" i="46"/>
  <c r="K41" i="46"/>
  <c r="H41" i="46"/>
  <c r="K40" i="46"/>
  <c r="F40" i="46"/>
  <c r="L51" i="46"/>
  <c r="L50" i="46"/>
  <c r="N49" i="46"/>
  <c r="L49" i="46" s="1"/>
  <c r="I51" i="46"/>
  <c r="F51" i="46"/>
  <c r="I50" i="46"/>
  <c r="F50" i="46"/>
  <c r="K49" i="46"/>
  <c r="I49" i="46" s="1"/>
  <c r="H49" i="46"/>
  <c r="F49" i="46" s="1"/>
  <c r="O79" i="46"/>
  <c r="L79" i="46"/>
  <c r="O74" i="46" l="1"/>
  <c r="O62" i="46"/>
  <c r="O41" i="46"/>
  <c r="Q18" i="46"/>
  <c r="T41" i="46"/>
  <c r="L41" i="46"/>
  <c r="N18" i="46"/>
  <c r="L40" i="46"/>
  <c r="N17" i="46"/>
  <c r="L17" i="46" s="1"/>
  <c r="R49" i="46"/>
  <c r="O42" i="46"/>
  <c r="T42" i="46"/>
  <c r="Q19" i="46"/>
  <c r="T19" i="46" s="1"/>
  <c r="I40" i="46"/>
  <c r="K17" i="46"/>
  <c r="I41" i="46"/>
  <c r="K18" i="46"/>
  <c r="I18" i="46" s="1"/>
  <c r="R79" i="46"/>
  <c r="O40" i="46"/>
  <c r="R40" i="46" s="1"/>
  <c r="Q17" i="46"/>
  <c r="T40" i="46"/>
  <c r="T49" i="46"/>
  <c r="I42" i="46"/>
  <c r="K19" i="46"/>
  <c r="I19" i="46" s="1"/>
  <c r="Q60" i="46"/>
  <c r="L42" i="46"/>
  <c r="N19" i="46"/>
  <c r="Q72" i="46"/>
  <c r="T72" i="46" s="1"/>
  <c r="T74" i="46"/>
  <c r="R51" i="46"/>
  <c r="F42" i="46"/>
  <c r="H19" i="46"/>
  <c r="F41" i="46"/>
  <c r="H18" i="46"/>
  <c r="F18" i="46" s="1"/>
  <c r="N39" i="46"/>
  <c r="K47" i="46"/>
  <c r="H47" i="46"/>
  <c r="H39" i="46"/>
  <c r="K39" i="46"/>
  <c r="Q39" i="46"/>
  <c r="O83" i="46"/>
  <c r="L83" i="46"/>
  <c r="L82" i="46" s="1"/>
  <c r="L80" i="46" s="1"/>
  <c r="I83" i="46"/>
  <c r="F83" i="46"/>
  <c r="Q82" i="46"/>
  <c r="P82" i="46"/>
  <c r="P80" i="46" s="1"/>
  <c r="N82" i="46"/>
  <c r="N80" i="46" s="1"/>
  <c r="M82" i="46"/>
  <c r="M80" i="46" s="1"/>
  <c r="K82" i="46"/>
  <c r="I82" i="46" s="1"/>
  <c r="H82" i="46"/>
  <c r="F82" i="46" s="1"/>
  <c r="Q78" i="46"/>
  <c r="I79" i="46"/>
  <c r="F79" i="46"/>
  <c r="P78" i="46"/>
  <c r="P76" i="46" s="1"/>
  <c r="N78" i="46"/>
  <c r="N76" i="46" s="1"/>
  <c r="M78" i="46"/>
  <c r="M76" i="46" s="1"/>
  <c r="L78" i="46"/>
  <c r="L76" i="46" s="1"/>
  <c r="K78" i="46"/>
  <c r="I78" i="46" s="1"/>
  <c r="H78" i="46"/>
  <c r="F78" i="46" s="1"/>
  <c r="L75" i="46"/>
  <c r="L74" i="46" s="1"/>
  <c r="L72" i="46" s="1"/>
  <c r="I75" i="46"/>
  <c r="F75" i="46"/>
  <c r="N74" i="46"/>
  <c r="N72" i="46" s="1"/>
  <c r="M74" i="46"/>
  <c r="M72" i="46" s="1"/>
  <c r="K74" i="46"/>
  <c r="I74" i="46" s="1"/>
  <c r="H74" i="46"/>
  <c r="F74" i="46" s="1"/>
  <c r="H35" i="46"/>
  <c r="H33" i="46" s="1"/>
  <c r="G35" i="46"/>
  <c r="G33" i="46" s="1"/>
  <c r="K35" i="46"/>
  <c r="K33" i="46" s="1"/>
  <c r="J35" i="46"/>
  <c r="J33" i="46" s="1"/>
  <c r="H24" i="46"/>
  <c r="H15" i="46" s="1"/>
  <c r="K24" i="46"/>
  <c r="K15" i="46" s="1"/>
  <c r="M24" i="46"/>
  <c r="P24" i="46"/>
  <c r="N24" i="46"/>
  <c r="N15" i="46" s="1"/>
  <c r="N14" i="46" s="1"/>
  <c r="O32" i="46"/>
  <c r="L32" i="46"/>
  <c r="L31" i="46" s="1"/>
  <c r="L29" i="46" s="1"/>
  <c r="Q31" i="46"/>
  <c r="P31" i="46"/>
  <c r="P29" i="46" s="1"/>
  <c r="N31" i="46"/>
  <c r="N29" i="46" s="1"/>
  <c r="M31" i="46"/>
  <c r="K31" i="46"/>
  <c r="K29" i="46" s="1"/>
  <c r="H31" i="46"/>
  <c r="H29" i="46" s="1"/>
  <c r="M29" i="46"/>
  <c r="Q80" i="46" l="1"/>
  <c r="T80" i="46" s="1"/>
  <c r="T82" i="46"/>
  <c r="Q76" i="46"/>
  <c r="T76" i="46" s="1"/>
  <c r="T78" i="46"/>
  <c r="T17" i="46"/>
  <c r="O17" i="46"/>
  <c r="R17" i="46" s="1"/>
  <c r="T18" i="46"/>
  <c r="R42" i="46"/>
  <c r="R41" i="46"/>
  <c r="T39" i="46"/>
  <c r="O60" i="46"/>
  <c r="N12" i="46"/>
  <c r="O82" i="46"/>
  <c r="R83" i="46"/>
  <c r="R75" i="46"/>
  <c r="J16" i="46"/>
  <c r="I16" i="46" s="1"/>
  <c r="J12" i="46"/>
  <c r="K14" i="46"/>
  <c r="I17" i="46"/>
  <c r="O72" i="46"/>
  <c r="R72" i="46" s="1"/>
  <c r="R74" i="46"/>
  <c r="Q29" i="46"/>
  <c r="T29" i="46" s="1"/>
  <c r="T31" i="46"/>
  <c r="O31" i="46"/>
  <c r="R32" i="46"/>
  <c r="T24" i="46"/>
  <c r="Q15" i="46"/>
  <c r="H80" i="46"/>
  <c r="F80" i="46" s="1"/>
  <c r="H72" i="46"/>
  <c r="F72" i="46" s="1"/>
  <c r="H76" i="46"/>
  <c r="F76" i="46" s="1"/>
  <c r="K72" i="46"/>
  <c r="I72" i="46" s="1"/>
  <c r="K76" i="46"/>
  <c r="I76" i="46" s="1"/>
  <c r="K80" i="46"/>
  <c r="I80" i="46" s="1"/>
  <c r="O78" i="46"/>
  <c r="L24" i="46"/>
  <c r="O24" i="46"/>
  <c r="R24" i="46" s="1"/>
  <c r="J14" i="46" l="1"/>
  <c r="J15" i="46" s="1"/>
  <c r="I15" i="46" s="1"/>
  <c r="I14" i="46" s="1"/>
  <c r="O76" i="46"/>
  <c r="R76" i="46" s="1"/>
  <c r="R78" i="46"/>
  <c r="K12" i="46"/>
  <c r="I12" i="46" s="1"/>
  <c r="O80" i="46"/>
  <c r="R80" i="46" s="1"/>
  <c r="R82" i="46"/>
  <c r="O29" i="46"/>
  <c r="R29" i="46" s="1"/>
  <c r="R31" i="46"/>
  <c r="T15" i="46"/>
  <c r="Q14" i="46"/>
  <c r="D151" i="49"/>
  <c r="E21" i="49"/>
  <c r="E32" i="49" s="1"/>
  <c r="E29" i="49" s="1"/>
  <c r="D29" i="49" s="1"/>
  <c r="H21" i="49"/>
  <c r="H32" i="49" s="1"/>
  <c r="H29" i="49" s="1"/>
  <c r="G29" i="49" s="1"/>
  <c r="D44" i="49"/>
  <c r="G44" i="49"/>
  <c r="K45" i="49"/>
  <c r="L45" i="49"/>
  <c r="N45" i="49"/>
  <c r="O45" i="49"/>
  <c r="D46" i="49"/>
  <c r="G46" i="49"/>
  <c r="D47" i="49"/>
  <c r="G47" i="49"/>
  <c r="D52" i="49"/>
  <c r="G52" i="49"/>
  <c r="E55" i="49"/>
  <c r="E43" i="49" s="1"/>
  <c r="F55" i="49"/>
  <c r="F43" i="49" s="1"/>
  <c r="H55" i="49"/>
  <c r="H43" i="49" s="1"/>
  <c r="I55" i="49"/>
  <c r="I43" i="49" s="1"/>
  <c r="J55" i="49"/>
  <c r="M55" i="49"/>
  <c r="D56" i="49"/>
  <c r="G56" i="49"/>
  <c r="D82" i="49"/>
  <c r="D83" i="49"/>
  <c r="D88" i="49"/>
  <c r="D91" i="49"/>
  <c r="K93" i="49"/>
  <c r="L93" i="49"/>
  <c r="N93" i="49"/>
  <c r="O93" i="49"/>
  <c r="D94" i="49"/>
  <c r="G94" i="49"/>
  <c r="D95" i="49"/>
  <c r="G95" i="49"/>
  <c r="D100" i="49"/>
  <c r="G100" i="49"/>
  <c r="D103" i="49"/>
  <c r="G103" i="49"/>
  <c r="F93" i="49"/>
  <c r="D93" i="49" s="1"/>
  <c r="J104" i="49"/>
  <c r="M104" i="49"/>
  <c r="F105" i="49"/>
  <c r="D105" i="49" s="1"/>
  <c r="I105" i="49"/>
  <c r="G105" i="49" s="1"/>
  <c r="K105" i="49"/>
  <c r="L105" i="49"/>
  <c r="N105" i="49"/>
  <c r="O105" i="49"/>
  <c r="D106" i="49"/>
  <c r="G106" i="49"/>
  <c r="D107" i="49"/>
  <c r="G107" i="49"/>
  <c r="D112" i="49"/>
  <c r="G112" i="49"/>
  <c r="D115" i="49"/>
  <c r="G115" i="49"/>
  <c r="D116" i="49"/>
  <c r="J105" i="49"/>
  <c r="M105" i="49"/>
  <c r="F117" i="49"/>
  <c r="D117" i="49" s="1"/>
  <c r="I117" i="49"/>
  <c r="G117" i="49" s="1"/>
  <c r="K117" i="49"/>
  <c r="L117" i="49"/>
  <c r="N117" i="49"/>
  <c r="O117" i="49"/>
  <c r="D118" i="49"/>
  <c r="G118" i="49"/>
  <c r="D119" i="49"/>
  <c r="G119" i="49"/>
  <c r="D124" i="49"/>
  <c r="G124" i="49"/>
  <c r="D127" i="49"/>
  <c r="G127" i="49"/>
  <c r="D128" i="49"/>
  <c r="G128" i="49"/>
  <c r="J128" i="49"/>
  <c r="J117" i="49" s="1"/>
  <c r="M128" i="49"/>
  <c r="M117" i="49" s="1"/>
  <c r="F129" i="49"/>
  <c r="D129" i="49" s="1"/>
  <c r="I129" i="49"/>
  <c r="G129" i="49" s="1"/>
  <c r="K129" i="49"/>
  <c r="L129" i="49"/>
  <c r="N129" i="49"/>
  <c r="O129" i="49"/>
  <c r="D130" i="49"/>
  <c r="G130" i="49"/>
  <c r="D131" i="49"/>
  <c r="G131" i="49"/>
  <c r="D136" i="49"/>
  <c r="G136" i="49"/>
  <c r="D139" i="49"/>
  <c r="G139" i="49"/>
  <c r="D140" i="49"/>
  <c r="G140" i="49"/>
  <c r="J140" i="49"/>
  <c r="J129" i="49" s="1"/>
  <c r="M140" i="49"/>
  <c r="M129" i="49" s="1"/>
  <c r="F141" i="49"/>
  <c r="D141" i="49" s="1"/>
  <c r="I141" i="49"/>
  <c r="G141" i="49" s="1"/>
  <c r="K141" i="49"/>
  <c r="L141" i="49"/>
  <c r="D142" i="49"/>
  <c r="G142" i="49"/>
  <c r="D143" i="49"/>
  <c r="G143" i="49"/>
  <c r="D148" i="49"/>
  <c r="G148" i="49"/>
  <c r="G151" i="49"/>
  <c r="D152" i="49"/>
  <c r="G152" i="49"/>
  <c r="J141" i="49"/>
  <c r="F153" i="49"/>
  <c r="D153" i="49" s="1"/>
  <c r="I153" i="49"/>
  <c r="G153" i="49" s="1"/>
  <c r="K153" i="49"/>
  <c r="L153" i="49"/>
  <c r="N153" i="49"/>
  <c r="O153" i="49"/>
  <c r="D154" i="49"/>
  <c r="G154" i="49"/>
  <c r="D155" i="49"/>
  <c r="G155" i="49"/>
  <c r="D160" i="49"/>
  <c r="G160" i="49"/>
  <c r="D163" i="49"/>
  <c r="G163" i="49"/>
  <c r="D164" i="49"/>
  <c r="G164" i="49"/>
  <c r="J164" i="49"/>
  <c r="J153" i="49" s="1"/>
  <c r="M164" i="49"/>
  <c r="M153" i="49" s="1"/>
  <c r="F165" i="49"/>
  <c r="D165" i="49" s="1"/>
  <c r="I165" i="49"/>
  <c r="G165" i="49" s="1"/>
  <c r="K165" i="49"/>
  <c r="L165" i="49"/>
  <c r="N165" i="49"/>
  <c r="O165" i="49"/>
  <c r="D166" i="49"/>
  <c r="G166" i="49"/>
  <c r="D167" i="49"/>
  <c r="G167" i="49"/>
  <c r="D172" i="49"/>
  <c r="G172" i="49"/>
  <c r="D175" i="49"/>
  <c r="G175" i="49"/>
  <c r="D176" i="49"/>
  <c r="G176" i="49"/>
  <c r="J176" i="49"/>
  <c r="J165" i="49" s="1"/>
  <c r="M176" i="49"/>
  <c r="M165" i="49" s="1"/>
  <c r="F213" i="49"/>
  <c r="D213" i="49" s="1"/>
  <c r="I213" i="49"/>
  <c r="G213" i="49" s="1"/>
  <c r="K213" i="49"/>
  <c r="K32" i="49" s="1"/>
  <c r="K31" i="49" s="1"/>
  <c r="J31" i="49" s="1"/>
  <c r="L213" i="49"/>
  <c r="L32" i="49" s="1"/>
  <c r="N213" i="49"/>
  <c r="N32" i="49" s="1"/>
  <c r="N31" i="49" s="1"/>
  <c r="M31" i="49" s="1"/>
  <c r="O213" i="49"/>
  <c r="O32" i="49" s="1"/>
  <c r="D214" i="49"/>
  <c r="G214" i="49"/>
  <c r="D215" i="49"/>
  <c r="G215" i="49"/>
  <c r="D223" i="49"/>
  <c r="G223" i="49"/>
  <c r="D224" i="49"/>
  <c r="J213" i="49"/>
  <c r="J32" i="49" s="1"/>
  <c r="M224" i="49"/>
  <c r="M213" i="49" s="1"/>
  <c r="M32" i="49" s="1"/>
  <c r="K232" i="49"/>
  <c r="N232" i="49"/>
  <c r="N227" i="49" s="1"/>
  <c r="J235" i="49"/>
  <c r="K235" i="49"/>
  <c r="L235" i="49"/>
  <c r="L19" i="49" s="1"/>
  <c r="M235" i="49"/>
  <c r="N235" i="49"/>
  <c r="O235" i="49"/>
  <c r="O19" i="49" s="1"/>
  <c r="K236" i="49"/>
  <c r="N236" i="49"/>
  <c r="K237" i="49"/>
  <c r="N237" i="49"/>
  <c r="D239" i="49"/>
  <c r="G239" i="49"/>
  <c r="F232" i="49"/>
  <c r="I244" i="49"/>
  <c r="I238" i="49" s="1"/>
  <c r="F247" i="49"/>
  <c r="F235" i="49" s="1"/>
  <c r="D235" i="49" s="1"/>
  <c r="I247" i="49"/>
  <c r="I235" i="49" s="1"/>
  <c r="G235" i="49" s="1"/>
  <c r="I248" i="49"/>
  <c r="I236" i="49" s="1"/>
  <c r="F249" i="49"/>
  <c r="D249" i="49" s="1"/>
  <c r="I249" i="49"/>
  <c r="G249" i="49" s="1"/>
  <c r="K249" i="49"/>
  <c r="L249" i="49"/>
  <c r="N249" i="49"/>
  <c r="O249" i="49"/>
  <c r="D250" i="49"/>
  <c r="G250" i="49"/>
  <c r="D251" i="49"/>
  <c r="G251" i="49"/>
  <c r="D259" i="49"/>
  <c r="G259" i="49"/>
  <c r="D260" i="49"/>
  <c r="G260" i="49"/>
  <c r="J260" i="49"/>
  <c r="J249" i="49" s="1"/>
  <c r="M260" i="49"/>
  <c r="M249" i="49" s="1"/>
  <c r="F261" i="49"/>
  <c r="D261" i="49" s="1"/>
  <c r="I261" i="49"/>
  <c r="G261" i="49" s="1"/>
  <c r="K261" i="49"/>
  <c r="L261" i="49"/>
  <c r="N261" i="49"/>
  <c r="O261" i="49"/>
  <c r="D262" i="49"/>
  <c r="G262" i="49"/>
  <c r="D263" i="49"/>
  <c r="G263" i="49"/>
  <c r="D268" i="49"/>
  <c r="G268" i="49"/>
  <c r="D271" i="49"/>
  <c r="G271" i="49"/>
  <c r="D272" i="49"/>
  <c r="G272" i="49"/>
  <c r="J272" i="49"/>
  <c r="J261" i="49" s="1"/>
  <c r="M272" i="49"/>
  <c r="M261" i="49" s="1"/>
  <c r="F273" i="49"/>
  <c r="D273" i="49" s="1"/>
  <c r="I273" i="49"/>
  <c r="G273" i="49" s="1"/>
  <c r="K273" i="49"/>
  <c r="L273" i="49"/>
  <c r="N273" i="49"/>
  <c r="O273" i="49"/>
  <c r="D274" i="49"/>
  <c r="G274" i="49"/>
  <c r="D275" i="49"/>
  <c r="G275" i="49"/>
  <c r="D283" i="49"/>
  <c r="G283" i="49"/>
  <c r="D284" i="49"/>
  <c r="G284" i="49"/>
  <c r="J284" i="49"/>
  <c r="J273" i="49" s="1"/>
  <c r="M284" i="49"/>
  <c r="M273" i="49" s="1"/>
  <c r="F285" i="49"/>
  <c r="D285" i="49" s="1"/>
  <c r="I285" i="49"/>
  <c r="G285" i="49" s="1"/>
  <c r="K285" i="49"/>
  <c r="L285" i="49"/>
  <c r="D286" i="49"/>
  <c r="G286" i="49"/>
  <c r="D287" i="49"/>
  <c r="G287" i="49"/>
  <c r="D295" i="49"/>
  <c r="G295" i="49"/>
  <c r="D296" i="49"/>
  <c r="G296" i="49"/>
  <c r="J296" i="49"/>
  <c r="J285" i="49" s="1"/>
  <c r="F297" i="49"/>
  <c r="D297" i="49" s="1"/>
  <c r="D298" i="49"/>
  <c r="D299" i="49"/>
  <c r="D307" i="49"/>
  <c r="D308" i="49"/>
  <c r="F321" i="49"/>
  <c r="D321" i="49" s="1"/>
  <c r="I321" i="49"/>
  <c r="G321" i="49" s="1"/>
  <c r="K321" i="49"/>
  <c r="L321" i="49"/>
  <c r="N321" i="49"/>
  <c r="O321" i="49"/>
  <c r="D322" i="49"/>
  <c r="G322" i="49"/>
  <c r="D323" i="49"/>
  <c r="G323" i="49"/>
  <c r="D331" i="49"/>
  <c r="G331" i="49"/>
  <c r="D332" i="49"/>
  <c r="G332" i="49"/>
  <c r="J332" i="49"/>
  <c r="J321" i="49" s="1"/>
  <c r="M332" i="49"/>
  <c r="M321" i="49" s="1"/>
  <c r="F334" i="49"/>
  <c r="F333" i="49" s="1"/>
  <c r="D333" i="49" s="1"/>
  <c r="I334" i="49"/>
  <c r="I333" i="49" s="1"/>
  <c r="G333" i="49" s="1"/>
  <c r="K334" i="49"/>
  <c r="K333" i="49" s="1"/>
  <c r="L334" i="49"/>
  <c r="L333" i="49" s="1"/>
  <c r="L244" i="49" s="1"/>
  <c r="N334" i="49"/>
  <c r="N333" i="49" s="1"/>
  <c r="O334" i="49"/>
  <c r="O333" i="49" s="1"/>
  <c r="O244" i="49" s="1"/>
  <c r="D335" i="49"/>
  <c r="G335" i="49"/>
  <c r="D340" i="49"/>
  <c r="G340" i="49"/>
  <c r="J340" i="49"/>
  <c r="J334" i="49" s="1"/>
  <c r="J333" i="49" s="1"/>
  <c r="M340" i="49"/>
  <c r="M334" i="49" s="1"/>
  <c r="M333" i="49" s="1"/>
  <c r="D343" i="49"/>
  <c r="G343" i="49"/>
  <c r="D344" i="49"/>
  <c r="G344" i="49"/>
  <c r="E345" i="49"/>
  <c r="D345" i="49" s="1"/>
  <c r="H345" i="49"/>
  <c r="G345" i="49" s="1"/>
  <c r="D346" i="49"/>
  <c r="G346" i="49"/>
  <c r="D355" i="49"/>
  <c r="G355" i="49"/>
  <c r="D356" i="49"/>
  <c r="G356" i="49"/>
  <c r="D357" i="49"/>
  <c r="G357" i="49"/>
  <c r="D358" i="49"/>
  <c r="G358" i="49"/>
  <c r="D367" i="49"/>
  <c r="G367" i="49"/>
  <c r="E368" i="49"/>
  <c r="E236" i="49" s="1"/>
  <c r="H368" i="49"/>
  <c r="G368" i="49" s="1"/>
  <c r="D370" i="49"/>
  <c r="G370" i="49"/>
  <c r="D371" i="49"/>
  <c r="G371" i="49"/>
  <c r="D379" i="49"/>
  <c r="G379" i="49"/>
  <c r="F380" i="49"/>
  <c r="D380" i="49" s="1"/>
  <c r="I380" i="49"/>
  <c r="I369" i="49" s="1"/>
  <c r="G369" i="49" s="1"/>
  <c r="K380" i="49"/>
  <c r="K369" i="49" s="1"/>
  <c r="L380" i="49"/>
  <c r="L369" i="49" s="1"/>
  <c r="E381" i="49"/>
  <c r="F381" i="49"/>
  <c r="H381" i="49"/>
  <c r="I381" i="49"/>
  <c r="K381" i="49"/>
  <c r="L381" i="49"/>
  <c r="D382" i="49"/>
  <c r="G382" i="49"/>
  <c r="D383" i="49"/>
  <c r="G383" i="49"/>
  <c r="D391" i="49"/>
  <c r="G391" i="49"/>
  <c r="D392" i="49"/>
  <c r="G392" i="49"/>
  <c r="J392" i="49"/>
  <c r="J381" i="49" s="1"/>
  <c r="E393" i="49"/>
  <c r="D394" i="49"/>
  <c r="G394" i="49"/>
  <c r="D395" i="49"/>
  <c r="G395" i="49"/>
  <c r="D403" i="49"/>
  <c r="G403" i="49"/>
  <c r="E404" i="49"/>
  <c r="D405" i="49"/>
  <c r="D406" i="49"/>
  <c r="G406" i="49"/>
  <c r="D407" i="49"/>
  <c r="G407" i="49"/>
  <c r="D415" i="49"/>
  <c r="G415" i="49"/>
  <c r="D417" i="49"/>
  <c r="D418" i="49"/>
  <c r="D419" i="49"/>
  <c r="D427" i="49"/>
  <c r="D428" i="49"/>
  <c r="D441" i="49"/>
  <c r="D442" i="49"/>
  <c r="D443" i="49"/>
  <c r="D451" i="49"/>
  <c r="D452" i="49"/>
  <c r="D453" i="49"/>
  <c r="D454" i="49"/>
  <c r="D455" i="49"/>
  <c r="D460" i="49"/>
  <c r="D463" i="49"/>
  <c r="D464" i="49"/>
  <c r="D465" i="49"/>
  <c r="D466" i="49"/>
  <c r="D467" i="49"/>
  <c r="D475" i="49"/>
  <c r="D476" i="49"/>
  <c r="D477" i="49"/>
  <c r="D478" i="49"/>
  <c r="D479" i="49"/>
  <c r="D487" i="49"/>
  <c r="D488" i="49"/>
  <c r="D489" i="49"/>
  <c r="G489" i="49"/>
  <c r="K489" i="49"/>
  <c r="L489" i="49"/>
  <c r="D490" i="49"/>
  <c r="G490" i="49"/>
  <c r="D491" i="49"/>
  <c r="G491" i="49"/>
  <c r="D499" i="49"/>
  <c r="G499" i="49"/>
  <c r="D500" i="49"/>
  <c r="G500" i="49"/>
  <c r="J500" i="49"/>
  <c r="J489" i="49" s="1"/>
  <c r="D502" i="49"/>
  <c r="D503" i="49"/>
  <c r="D511" i="49"/>
  <c r="F501" i="49"/>
  <c r="D513" i="49"/>
  <c r="H513" i="49"/>
  <c r="G513" i="49" s="1"/>
  <c r="D514" i="49"/>
  <c r="G514" i="49"/>
  <c r="D515" i="49"/>
  <c r="G515" i="49"/>
  <c r="D523" i="49"/>
  <c r="G523" i="49"/>
  <c r="D524" i="49"/>
  <c r="G524" i="49"/>
  <c r="D526" i="49"/>
  <c r="D527" i="49"/>
  <c r="D532" i="49"/>
  <c r="D537" i="49"/>
  <c r="G537" i="49"/>
  <c r="D538" i="49"/>
  <c r="G538" i="49"/>
  <c r="D539" i="49"/>
  <c r="G539" i="49"/>
  <c r="D547" i="49"/>
  <c r="G547" i="49"/>
  <c r="D548" i="49"/>
  <c r="G548" i="49"/>
  <c r="F549" i="49"/>
  <c r="D549" i="49" s="1"/>
  <c r="I549" i="49"/>
  <c r="G549" i="49" s="1"/>
  <c r="D550" i="49"/>
  <c r="G550" i="49"/>
  <c r="D551" i="49"/>
  <c r="G551" i="49"/>
  <c r="D559" i="49"/>
  <c r="G559" i="49"/>
  <c r="D560" i="49"/>
  <c r="G560" i="49"/>
  <c r="F561" i="49"/>
  <c r="D561" i="49" s="1"/>
  <c r="I561" i="49"/>
  <c r="G561" i="49" s="1"/>
  <c r="D562" i="49"/>
  <c r="G562" i="49"/>
  <c r="D563" i="49"/>
  <c r="G563" i="49"/>
  <c r="D571" i="49"/>
  <c r="G571" i="49"/>
  <c r="D572" i="49"/>
  <c r="G572" i="49"/>
  <c r="F573" i="49"/>
  <c r="D573" i="49" s="1"/>
  <c r="I573" i="49"/>
  <c r="G573" i="49" s="1"/>
  <c r="D574" i="49"/>
  <c r="G574" i="49"/>
  <c r="D575" i="49"/>
  <c r="G575" i="49"/>
  <c r="D583" i="49"/>
  <c r="G583" i="49"/>
  <c r="D584" i="49"/>
  <c r="G584" i="49"/>
  <c r="F585" i="49"/>
  <c r="D585" i="49" s="1"/>
  <c r="I585" i="49"/>
  <c r="G585" i="49" s="1"/>
  <c r="D586" i="49"/>
  <c r="G586" i="49"/>
  <c r="D587" i="49"/>
  <c r="G587" i="49"/>
  <c r="D595" i="49"/>
  <c r="G595" i="49"/>
  <c r="D596" i="49"/>
  <c r="G596" i="49"/>
  <c r="D598" i="49"/>
  <c r="G598" i="49"/>
  <c r="J598" i="49"/>
  <c r="D599" i="49"/>
  <c r="G599" i="49"/>
  <c r="J599" i="49"/>
  <c r="D607" i="49"/>
  <c r="G607" i="49"/>
  <c r="J607" i="49"/>
  <c r="D608" i="49"/>
  <c r="I597" i="49"/>
  <c r="F609" i="49"/>
  <c r="D609" i="49" s="1"/>
  <c r="D610" i="49"/>
  <c r="D611" i="49"/>
  <c r="D619" i="49"/>
  <c r="D620" i="49"/>
  <c r="F621" i="49"/>
  <c r="D621" i="49" s="1"/>
  <c r="H621" i="49"/>
  <c r="I621" i="49"/>
  <c r="D622" i="49"/>
  <c r="G622" i="49"/>
  <c r="D623" i="49"/>
  <c r="G623" i="49"/>
  <c r="D628" i="49"/>
  <c r="G628" i="49"/>
  <c r="D631" i="49"/>
  <c r="G631" i="49"/>
  <c r="D632" i="49"/>
  <c r="G632" i="49"/>
  <c r="K633" i="49"/>
  <c r="L633" i="49"/>
  <c r="N633" i="49"/>
  <c r="O633" i="49"/>
  <c r="D634" i="49"/>
  <c r="G634" i="49"/>
  <c r="J634" i="49"/>
  <c r="M634" i="49"/>
  <c r="D635" i="49"/>
  <c r="G635" i="49"/>
  <c r="J635" i="49"/>
  <c r="M635" i="49"/>
  <c r="D643" i="49"/>
  <c r="G643" i="49"/>
  <c r="J643" i="49"/>
  <c r="M643" i="49"/>
  <c r="D644" i="49"/>
  <c r="G644" i="49"/>
  <c r="J644" i="49"/>
  <c r="J633" i="49" s="1"/>
  <c r="M644" i="49"/>
  <c r="M633" i="49" s="1"/>
  <c r="I645" i="49"/>
  <c r="K645" i="49"/>
  <c r="L645" i="49"/>
  <c r="N645" i="49"/>
  <c r="O645" i="49"/>
  <c r="D646" i="49"/>
  <c r="G646" i="49"/>
  <c r="J646" i="49"/>
  <c r="M646" i="49"/>
  <c r="D647" i="49"/>
  <c r="G647" i="49"/>
  <c r="J647" i="49"/>
  <c r="M647" i="49"/>
  <c r="D655" i="49"/>
  <c r="G655" i="49"/>
  <c r="J655" i="49"/>
  <c r="M655" i="49"/>
  <c r="D656" i="49"/>
  <c r="G656" i="49"/>
  <c r="J656" i="49"/>
  <c r="J645" i="49" s="1"/>
  <c r="M656" i="49"/>
  <c r="M645" i="49" s="1"/>
  <c r="F669" i="49"/>
  <c r="D669" i="49" s="1"/>
  <c r="I669" i="49"/>
  <c r="G669" i="49" s="1"/>
  <c r="K669" i="49"/>
  <c r="L669" i="49"/>
  <c r="N669" i="49"/>
  <c r="O669" i="49"/>
  <c r="D670" i="49"/>
  <c r="G670" i="49"/>
  <c r="J670" i="49"/>
  <c r="M670" i="49"/>
  <c r="D671" i="49"/>
  <c r="G671" i="49"/>
  <c r="J671" i="49"/>
  <c r="M671" i="49"/>
  <c r="D679" i="49"/>
  <c r="G679" i="49"/>
  <c r="J679" i="49"/>
  <c r="M679" i="49"/>
  <c r="D680" i="49"/>
  <c r="G680" i="49"/>
  <c r="J680" i="49"/>
  <c r="J669" i="49" s="1"/>
  <c r="M680" i="49"/>
  <c r="M669" i="49" s="1"/>
  <c r="F681" i="49"/>
  <c r="D681" i="49" s="1"/>
  <c r="H681" i="49"/>
  <c r="I681" i="49"/>
  <c r="D682" i="49"/>
  <c r="G682" i="49"/>
  <c r="D683" i="49"/>
  <c r="G683" i="49"/>
  <c r="D691" i="49"/>
  <c r="G691" i="49"/>
  <c r="D692" i="49"/>
  <c r="G692" i="49"/>
  <c r="F693" i="49"/>
  <c r="D693" i="49" s="1"/>
  <c r="H693" i="49"/>
  <c r="I693" i="49"/>
  <c r="D694" i="49"/>
  <c r="G694" i="49"/>
  <c r="D695" i="49"/>
  <c r="G695" i="49"/>
  <c r="D703" i="49"/>
  <c r="G703" i="49"/>
  <c r="D704" i="49"/>
  <c r="G704" i="49"/>
  <c r="F705" i="49"/>
  <c r="D705" i="49" s="1"/>
  <c r="I705" i="49"/>
  <c r="G705" i="49" s="1"/>
  <c r="D706" i="49"/>
  <c r="G706" i="49"/>
  <c r="D707" i="49"/>
  <c r="G707" i="49"/>
  <c r="D715" i="49"/>
  <c r="G715" i="49"/>
  <c r="D716" i="49"/>
  <c r="G716" i="49"/>
  <c r="F717" i="49"/>
  <c r="D717" i="49" s="1"/>
  <c r="I717" i="49"/>
  <c r="G717" i="49" s="1"/>
  <c r="D718" i="49"/>
  <c r="G718" i="49"/>
  <c r="D719" i="49"/>
  <c r="G719" i="49"/>
  <c r="D727" i="49"/>
  <c r="G727" i="49"/>
  <c r="D728" i="49"/>
  <c r="G728" i="49"/>
  <c r="F729" i="49"/>
  <c r="D729" i="49" s="1"/>
  <c r="I729" i="49"/>
  <c r="G729" i="49" s="1"/>
  <c r="D730" i="49"/>
  <c r="G730" i="49"/>
  <c r="D731" i="49"/>
  <c r="G731" i="49"/>
  <c r="D739" i="49"/>
  <c r="G739" i="49"/>
  <c r="D740" i="49"/>
  <c r="G740" i="49"/>
  <c r="D742" i="49"/>
  <c r="D743" i="49"/>
  <c r="D751" i="49"/>
  <c r="F753" i="49"/>
  <c r="D753" i="49" s="1"/>
  <c r="I753" i="49"/>
  <c r="G753" i="49" s="1"/>
  <c r="K753" i="49"/>
  <c r="L753" i="49"/>
  <c r="N753" i="49"/>
  <c r="O753" i="49"/>
  <c r="D754" i="49"/>
  <c r="G754" i="49"/>
  <c r="J754" i="49"/>
  <c r="M754" i="49"/>
  <c r="D755" i="49"/>
  <c r="G755" i="49"/>
  <c r="J755" i="49"/>
  <c r="M755" i="49"/>
  <c r="D763" i="49"/>
  <c r="G763" i="49"/>
  <c r="J763" i="49"/>
  <c r="J753" i="49" s="1"/>
  <c r="M763" i="49"/>
  <c r="M753" i="49" s="1"/>
  <c r="D764" i="49"/>
  <c r="G764" i="49"/>
  <c r="J764" i="49"/>
  <c r="M764" i="49"/>
  <c r="E765" i="49"/>
  <c r="E752" i="49" s="1"/>
  <c r="D767" i="49"/>
  <c r="D776" i="49"/>
  <c r="E778" i="49"/>
  <c r="F778" i="49"/>
  <c r="H778" i="49"/>
  <c r="D779" i="49"/>
  <c r="G779" i="49"/>
  <c r="J779" i="49"/>
  <c r="M779" i="49"/>
  <c r="E787" i="49"/>
  <c r="F787" i="49"/>
  <c r="H787" i="49"/>
  <c r="G787" i="49" s="1"/>
  <c r="E788" i="49"/>
  <c r="F788" i="49"/>
  <c r="H788" i="49"/>
  <c r="G788" i="49" s="1"/>
  <c r="D790" i="49"/>
  <c r="D791" i="49"/>
  <c r="D799" i="49"/>
  <c r="E801" i="49"/>
  <c r="F801" i="49"/>
  <c r="H801" i="49"/>
  <c r="N801" i="49"/>
  <c r="O801" i="49"/>
  <c r="D803" i="49"/>
  <c r="G803" i="49"/>
  <c r="M803" i="49"/>
  <c r="D812" i="49"/>
  <c r="G812" i="49"/>
  <c r="M812" i="49"/>
  <c r="M801" i="49" s="1"/>
  <c r="D815" i="49"/>
  <c r="J824" i="49"/>
  <c r="F16" i="49" l="1"/>
  <c r="F11" i="49" s="1"/>
  <c r="F227" i="49"/>
  <c r="F226" i="49"/>
  <c r="K226" i="49"/>
  <c r="K225" i="49" s="1"/>
  <c r="K16" i="49"/>
  <c r="K11" i="49" s="1"/>
  <c r="K227" i="49"/>
  <c r="E31" i="49"/>
  <c r="E28" i="49" s="1"/>
  <c r="D28" i="49" s="1"/>
  <c r="D32" i="49"/>
  <c r="H31" i="49"/>
  <c r="H28" i="49" s="1"/>
  <c r="G28" i="49" s="1"/>
  <c r="G32" i="49"/>
  <c r="D778" i="49"/>
  <c r="L608" i="49"/>
  <c r="D368" i="49"/>
  <c r="F31" i="49"/>
  <c r="F19" i="49" s="1"/>
  <c r="F33" i="49"/>
  <c r="D33" i="49" s="1"/>
  <c r="I31" i="49"/>
  <c r="I33" i="49"/>
  <c r="E20" i="49"/>
  <c r="D787" i="49"/>
  <c r="G681" i="49"/>
  <c r="N608" i="49"/>
  <c r="F369" i="49"/>
  <c r="D369" i="49" s="1"/>
  <c r="G621" i="49"/>
  <c r="H608" i="49"/>
  <c r="H597" i="49" s="1"/>
  <c r="O608" i="49"/>
  <c r="O597" i="49" s="1"/>
  <c r="O404" i="49" s="1"/>
  <c r="O393" i="49" s="1"/>
  <c r="K608" i="49"/>
  <c r="K597" i="49" s="1"/>
  <c r="G380" i="49"/>
  <c r="D788" i="49"/>
  <c r="G693" i="49"/>
  <c r="J93" i="49"/>
  <c r="J92" i="49"/>
  <c r="M45" i="49"/>
  <c r="M43" i="49"/>
  <c r="M33" i="49" s="1"/>
  <c r="M93" i="49"/>
  <c r="M92" i="49"/>
  <c r="F225" i="49"/>
  <c r="J45" i="49"/>
  <c r="J43" i="49"/>
  <c r="J33" i="49" s="1"/>
  <c r="G381" i="49"/>
  <c r="G801" i="49"/>
  <c r="G777" i="49" s="1"/>
  <c r="F777" i="49"/>
  <c r="D247" i="49"/>
  <c r="F597" i="49"/>
  <c r="D597" i="49" s="1"/>
  <c r="N225" i="49"/>
  <c r="T14" i="46"/>
  <c r="Q12" i="46"/>
  <c r="G104" i="49"/>
  <c r="G92" i="49" s="1"/>
  <c r="O248" i="49"/>
  <c r="O237" i="49" s="1"/>
  <c r="M237" i="49" s="1"/>
  <c r="O21" i="49"/>
  <c r="O788" i="49"/>
  <c r="O777" i="49" s="1"/>
  <c r="D801" i="49"/>
  <c r="D777" i="49" s="1"/>
  <c r="D765" i="49"/>
  <c r="F741" i="49"/>
  <c r="L597" i="49"/>
  <c r="L404" i="49" s="1"/>
  <c r="L393" i="49" s="1"/>
  <c r="F404" i="49"/>
  <c r="D404" i="49" s="1"/>
  <c r="D381" i="49"/>
  <c r="D334" i="49"/>
  <c r="D244" i="49"/>
  <c r="D55" i="49"/>
  <c r="F45" i="49"/>
  <c r="N788" i="49"/>
  <c r="N777" i="49" s="1"/>
  <c r="K788" i="49"/>
  <c r="K777" i="49" s="1"/>
  <c r="G778" i="49"/>
  <c r="I404" i="49"/>
  <c r="J380" i="49"/>
  <c r="J369" i="49" s="1"/>
  <c r="L248" i="49"/>
  <c r="L237" i="49" s="1"/>
  <c r="J237" i="49" s="1"/>
  <c r="F238" i="49"/>
  <c r="F237" i="49" s="1"/>
  <c r="D237" i="49" s="1"/>
  <c r="J788" i="49"/>
  <c r="J777" i="49" s="1"/>
  <c r="H777" i="49"/>
  <c r="D248" i="49"/>
  <c r="N21" i="49"/>
  <c r="I93" i="49"/>
  <c r="G93" i="49" s="1"/>
  <c r="K21" i="49"/>
  <c r="G55" i="49"/>
  <c r="F23" i="49"/>
  <c r="F22" i="49" s="1"/>
  <c r="I23" i="49"/>
  <c r="I22" i="49" s="1"/>
  <c r="D236" i="49"/>
  <c r="E225" i="49"/>
  <c r="L232" i="49"/>
  <c r="J244" i="49"/>
  <c r="L238" i="49"/>
  <c r="G238" i="49"/>
  <c r="I237" i="49"/>
  <c r="G237" i="49" s="1"/>
  <c r="D752" i="49"/>
  <c r="E741" i="49"/>
  <c r="D232" i="49"/>
  <c r="D501" i="49"/>
  <c r="O232" i="49"/>
  <c r="O238" i="49"/>
  <c r="M244" i="49"/>
  <c r="M788" i="49"/>
  <c r="M777" i="49" s="1"/>
  <c r="O741" i="49"/>
  <c r="I232" i="49"/>
  <c r="H236" i="49"/>
  <c r="E777" i="49"/>
  <c r="G334" i="49"/>
  <c r="G248" i="49"/>
  <c r="G247" i="49"/>
  <c r="G244" i="49"/>
  <c r="N226" i="49"/>
  <c r="D104" i="49"/>
  <c r="D92" i="49" s="1"/>
  <c r="I45" i="49"/>
  <c r="I20" i="49" l="1"/>
  <c r="I393" i="49"/>
  <c r="L227" i="49"/>
  <c r="L16" i="49"/>
  <c r="L11" i="49" s="1"/>
  <c r="J11" i="49" s="1"/>
  <c r="K10" i="49"/>
  <c r="F10" i="49"/>
  <c r="O227" i="49"/>
  <c r="O16" i="49"/>
  <c r="I227" i="49"/>
  <c r="I16" i="49"/>
  <c r="I11" i="49" s="1"/>
  <c r="I226" i="49"/>
  <c r="I10" i="49" s="1"/>
  <c r="D226" i="49"/>
  <c r="D16" i="49"/>
  <c r="D227" i="49"/>
  <c r="G31" i="49"/>
  <c r="D741" i="49"/>
  <c r="D31" i="49"/>
  <c r="E19" i="49"/>
  <c r="D19" i="49" s="1"/>
  <c r="F20" i="49"/>
  <c r="D20" i="49" s="1"/>
  <c r="J21" i="49"/>
  <c r="K19" i="49"/>
  <c r="J19" i="49" s="1"/>
  <c r="N597" i="49"/>
  <c r="N404" i="49" s="1"/>
  <c r="N20" i="49" s="1"/>
  <c r="M608" i="49"/>
  <c r="M597" i="49" s="1"/>
  <c r="M21" i="49"/>
  <c r="N19" i="49"/>
  <c r="M19" i="49" s="1"/>
  <c r="I19" i="49"/>
  <c r="F393" i="49"/>
  <c r="D393" i="49" s="1"/>
  <c r="K404" i="49"/>
  <c r="M248" i="49"/>
  <c r="M236" i="49" s="1"/>
  <c r="O236" i="49"/>
  <c r="O20" i="49" s="1"/>
  <c r="L236" i="49"/>
  <c r="J248" i="49"/>
  <c r="J236" i="49" s="1"/>
  <c r="G45" i="49"/>
  <c r="G43" i="49"/>
  <c r="G33" i="49" s="1"/>
  <c r="D45" i="49"/>
  <c r="D43" i="49"/>
  <c r="T12" i="46"/>
  <c r="I21" i="49"/>
  <c r="G21" i="49" s="1"/>
  <c r="G597" i="49"/>
  <c r="L21" i="49"/>
  <c r="H404" i="49"/>
  <c r="J608" i="49"/>
  <c r="J597" i="49" s="1"/>
  <c r="D225" i="49"/>
  <c r="G608" i="49"/>
  <c r="D238" i="49"/>
  <c r="F81" i="49"/>
  <c r="D81" i="49" s="1"/>
  <c r="O226" i="49"/>
  <c r="O10" i="49" s="1"/>
  <c r="L226" i="49"/>
  <c r="L10" i="49" s="1"/>
  <c r="J232" i="49"/>
  <c r="J238" i="49"/>
  <c r="M232" i="49"/>
  <c r="M227" i="49" s="1"/>
  <c r="M238" i="49"/>
  <c r="G236" i="49"/>
  <c r="H225" i="49"/>
  <c r="G232" i="49"/>
  <c r="E9" i="49"/>
  <c r="G404" i="49" l="1"/>
  <c r="G393" i="49" s="1"/>
  <c r="H393" i="49"/>
  <c r="H20" i="49"/>
  <c r="G20" i="49" s="1"/>
  <c r="J10" i="49"/>
  <c r="O11" i="49"/>
  <c r="M11" i="49" s="1"/>
  <c r="M16" i="49"/>
  <c r="J16" i="49"/>
  <c r="J227" i="49"/>
  <c r="I9" i="49"/>
  <c r="G226" i="49"/>
  <c r="G16" i="49"/>
  <c r="G227" i="49"/>
  <c r="M20" i="49"/>
  <c r="H19" i="49"/>
  <c r="G19" i="49" s="1"/>
  <c r="O9" i="49"/>
  <c r="M10" i="49"/>
  <c r="H9" i="49"/>
  <c r="L225" i="49"/>
  <c r="L20" i="49"/>
  <c r="J404" i="49"/>
  <c r="J393" i="49" s="1"/>
  <c r="K20" i="49"/>
  <c r="K393" i="49"/>
  <c r="K9" i="49" s="1"/>
  <c r="O225" i="49"/>
  <c r="M226" i="49"/>
  <c r="M225" i="49"/>
  <c r="J226" i="49"/>
  <c r="J225" i="49"/>
  <c r="F21" i="49"/>
  <c r="D21" i="49" s="1"/>
  <c r="N393" i="49"/>
  <c r="N9" i="49" s="1"/>
  <c r="M404" i="49"/>
  <c r="M393" i="49" s="1"/>
  <c r="E23" i="49"/>
  <c r="H23" i="49"/>
  <c r="I225" i="49"/>
  <c r="G225" i="49" s="1"/>
  <c r="G9" i="49" l="1"/>
  <c r="M9" i="49"/>
  <c r="J20" i="49"/>
  <c r="L9" i="49"/>
  <c r="J9" i="49" s="1"/>
  <c r="E22" i="49"/>
  <c r="D23" i="49"/>
  <c r="D22" i="49" s="1"/>
  <c r="F9" i="49"/>
  <c r="G23" i="49"/>
  <c r="G22" i="49" s="1"/>
  <c r="H22" i="49"/>
  <c r="E11" i="49"/>
  <c r="E10" i="49" s="1"/>
  <c r="H11" i="49" l="1"/>
  <c r="D9" i="49"/>
  <c r="D10" i="49"/>
  <c r="D11" i="49"/>
  <c r="H10" i="49" l="1"/>
  <c r="G10" i="49" s="1"/>
  <c r="G11" i="49"/>
  <c r="J236" i="46"/>
  <c r="P201" i="46"/>
  <c r="S201" i="46" s="1"/>
  <c r="J238" i="46"/>
  <c r="J259" i="46"/>
  <c r="J257" i="46" s="1"/>
  <c r="M259" i="46"/>
  <c r="S259" i="46" s="1"/>
  <c r="J264" i="46"/>
  <c r="J262" i="46" s="1"/>
  <c r="I231" i="46"/>
  <c r="I266" i="46"/>
  <c r="I261" i="46"/>
  <c r="L261" i="46"/>
  <c r="R261" i="46" s="1"/>
  <c r="I240" i="46"/>
  <c r="F157" i="46"/>
  <c r="Q143" i="46"/>
  <c r="Q316" i="46"/>
  <c r="W318" i="46" l="1"/>
  <c r="I230" i="46"/>
  <c r="M226" i="46"/>
  <c r="F230" i="46"/>
  <c r="J228" i="46"/>
  <c r="O23" i="46"/>
  <c r="L23" i="46"/>
  <c r="L21" i="46" s="1"/>
  <c r="Q23" i="46"/>
  <c r="Q21" i="46" s="1"/>
  <c r="P23" i="46"/>
  <c r="P21" i="46" s="1"/>
  <c r="N23" i="46"/>
  <c r="N21" i="46" s="1"/>
  <c r="M23" i="46"/>
  <c r="M21" i="46" s="1"/>
  <c r="O28" i="46"/>
  <c r="Q27" i="46"/>
  <c r="P27" i="46"/>
  <c r="P25" i="46" s="1"/>
  <c r="N27" i="46"/>
  <c r="N25" i="46" s="1"/>
  <c r="M27" i="46"/>
  <c r="M25" i="46" s="1"/>
  <c r="L28" i="46"/>
  <c r="L27" i="46" s="1"/>
  <c r="L25" i="46" s="1"/>
  <c r="P35" i="46"/>
  <c r="P33" i="46" s="1"/>
  <c r="Q35" i="46"/>
  <c r="N35" i="46"/>
  <c r="N33" i="46" s="1"/>
  <c r="M35" i="46"/>
  <c r="M33" i="46" s="1"/>
  <c r="L36" i="46"/>
  <c r="L35" i="46" s="1"/>
  <c r="L33" i="46" s="1"/>
  <c r="P37" i="46"/>
  <c r="M37" i="46"/>
  <c r="N45" i="46"/>
  <c r="N43" i="46" s="1"/>
  <c r="M45" i="46"/>
  <c r="M43" i="46" s="1"/>
  <c r="L46" i="46"/>
  <c r="L45" i="46" s="1"/>
  <c r="L43" i="46" s="1"/>
  <c r="Q45" i="46"/>
  <c r="P45" i="46"/>
  <c r="P43" i="46" s="1"/>
  <c r="O46" i="46"/>
  <c r="P47" i="46"/>
  <c r="M47" i="46"/>
  <c r="O47" i="46"/>
  <c r="L47" i="46"/>
  <c r="O55" i="46"/>
  <c r="Q54" i="46"/>
  <c r="P54" i="46"/>
  <c r="P52" i="46" s="1"/>
  <c r="N54" i="46"/>
  <c r="N52" i="46" s="1"/>
  <c r="M54" i="46"/>
  <c r="M52" i="46" s="1"/>
  <c r="L55" i="46"/>
  <c r="L54" i="46" s="1"/>
  <c r="L52" i="46" s="1"/>
  <c r="O59" i="46"/>
  <c r="L59" i="46"/>
  <c r="Q58" i="46"/>
  <c r="N58" i="46"/>
  <c r="L58" i="46" s="1"/>
  <c r="N62" i="46"/>
  <c r="M62" i="46"/>
  <c r="M60" i="46" s="1"/>
  <c r="L63" i="46"/>
  <c r="Q66" i="46"/>
  <c r="P66" i="46"/>
  <c r="P64" i="46" s="1"/>
  <c r="N66" i="46"/>
  <c r="N64" i="46" s="1"/>
  <c r="M66" i="46"/>
  <c r="M64" i="46" s="1"/>
  <c r="L67" i="46"/>
  <c r="L66" i="46" s="1"/>
  <c r="L64" i="46" s="1"/>
  <c r="Q70" i="46"/>
  <c r="P70" i="46"/>
  <c r="P68" i="46" s="1"/>
  <c r="O71" i="46"/>
  <c r="N70" i="46"/>
  <c r="N68" i="46" s="1"/>
  <c r="M70" i="46"/>
  <c r="M68" i="46" s="1"/>
  <c r="L71" i="46"/>
  <c r="L70" i="46" s="1"/>
  <c r="L68" i="46" s="1"/>
  <c r="Q86" i="46"/>
  <c r="P86" i="46"/>
  <c r="P84" i="46" s="1"/>
  <c r="O87" i="46"/>
  <c r="N86" i="46"/>
  <c r="N84" i="46" s="1"/>
  <c r="M86" i="46"/>
  <c r="M84" i="46" s="1"/>
  <c r="L87" i="46"/>
  <c r="L86" i="46" s="1"/>
  <c r="L84" i="46" s="1"/>
  <c r="P95" i="46"/>
  <c r="P94" i="46" s="1"/>
  <c r="M95" i="46"/>
  <c r="M94" i="46" s="1"/>
  <c r="Q93" i="46"/>
  <c r="P93" i="46"/>
  <c r="S93" i="46" s="1"/>
  <c r="O93" i="46"/>
  <c r="R93" i="46" s="1"/>
  <c r="N93" i="46"/>
  <c r="M93" i="46"/>
  <c r="L93" i="46"/>
  <c r="P92" i="46"/>
  <c r="O92" i="46"/>
  <c r="N92" i="46"/>
  <c r="M92" i="46"/>
  <c r="L92" i="46"/>
  <c r="P91" i="46"/>
  <c r="M91" i="46"/>
  <c r="Q95" i="46"/>
  <c r="N128" i="46"/>
  <c r="N126" i="46" s="1"/>
  <c r="M128" i="46"/>
  <c r="M126" i="46" s="1"/>
  <c r="L129" i="46"/>
  <c r="L128" i="46" s="1"/>
  <c r="L126" i="46" s="1"/>
  <c r="Q128" i="46"/>
  <c r="P128" i="46"/>
  <c r="P126" i="46" s="1"/>
  <c r="O129" i="46"/>
  <c r="R129" i="46" s="1"/>
  <c r="Q122" i="46"/>
  <c r="P122" i="46"/>
  <c r="O122" i="46"/>
  <c r="N122" i="46"/>
  <c r="M122" i="46"/>
  <c r="L122" i="46"/>
  <c r="Q116" i="46"/>
  <c r="P116" i="46"/>
  <c r="P114" i="46" s="1"/>
  <c r="O117" i="46"/>
  <c r="N116" i="46"/>
  <c r="N114" i="46" s="1"/>
  <c r="M116" i="46"/>
  <c r="M114" i="46" s="1"/>
  <c r="L117" i="46"/>
  <c r="L116" i="46" s="1"/>
  <c r="L114" i="46" s="1"/>
  <c r="Q112" i="46"/>
  <c r="P112" i="46"/>
  <c r="P110" i="46" s="1"/>
  <c r="O112" i="46"/>
  <c r="N112" i="46"/>
  <c r="N110" i="46" s="1"/>
  <c r="M112" i="46"/>
  <c r="M110" i="46" s="1"/>
  <c r="L113" i="46"/>
  <c r="Q108" i="46"/>
  <c r="P108" i="46"/>
  <c r="P106" i="46" s="1"/>
  <c r="O109" i="46"/>
  <c r="N108" i="46"/>
  <c r="N106" i="46" s="1"/>
  <c r="L106" i="46" s="1"/>
  <c r="M108" i="46"/>
  <c r="L109" i="46"/>
  <c r="Q104" i="46"/>
  <c r="P104" i="46"/>
  <c r="P102" i="46" s="1"/>
  <c r="O105" i="46"/>
  <c r="Q132" i="46"/>
  <c r="P132" i="46"/>
  <c r="P130" i="46" s="1"/>
  <c r="O133" i="46"/>
  <c r="N132" i="46"/>
  <c r="N130" i="46" s="1"/>
  <c r="M132" i="46"/>
  <c r="M130" i="46" s="1"/>
  <c r="L133" i="46"/>
  <c r="L132" i="46" s="1"/>
  <c r="L130" i="46" s="1"/>
  <c r="Q145" i="46"/>
  <c r="P145" i="46"/>
  <c r="P144" i="46" s="1"/>
  <c r="P142" i="46" s="1"/>
  <c r="O145" i="46"/>
  <c r="M145" i="46"/>
  <c r="M144" i="46" s="1"/>
  <c r="M142" i="46" s="1"/>
  <c r="L145" i="46"/>
  <c r="L144" i="46" s="1"/>
  <c r="L142" i="46" s="1"/>
  <c r="Q169" i="46"/>
  <c r="Q167" i="46" s="1"/>
  <c r="Q162" i="46" s="1"/>
  <c r="P169" i="46"/>
  <c r="N162" i="46"/>
  <c r="M162" i="46"/>
  <c r="O169" i="46"/>
  <c r="L162" i="46"/>
  <c r="Q248" i="46"/>
  <c r="L248" i="46"/>
  <c r="L247" i="46" s="1"/>
  <c r="L245" i="46" s="1"/>
  <c r="M278" i="46"/>
  <c r="M276" i="46" s="1"/>
  <c r="L279" i="46"/>
  <c r="M262" i="46"/>
  <c r="S262" i="46" s="1"/>
  <c r="L262" i="46"/>
  <c r="R262" i="46" s="1"/>
  <c r="M257" i="46"/>
  <c r="S257" i="46" s="1"/>
  <c r="L260" i="46"/>
  <c r="R260" i="46" s="1"/>
  <c r="M236" i="46"/>
  <c r="S236" i="46" s="1"/>
  <c r="P234" i="46"/>
  <c r="P232" i="46" s="1"/>
  <c r="Q234" i="46"/>
  <c r="O235" i="46"/>
  <c r="O244" i="46"/>
  <c r="R244" i="46" s="1"/>
  <c r="L244" i="46"/>
  <c r="Q243" i="46"/>
  <c r="P243" i="46"/>
  <c r="O243" i="46"/>
  <c r="M243" i="46"/>
  <c r="P241" i="46"/>
  <c r="M241" i="46"/>
  <c r="P247" i="46"/>
  <c r="P245" i="46" s="1"/>
  <c r="M247" i="46"/>
  <c r="M245" i="46" s="1"/>
  <c r="P251" i="46"/>
  <c r="P249" i="46" s="1"/>
  <c r="Q251" i="46"/>
  <c r="O252" i="46"/>
  <c r="M249" i="46"/>
  <c r="M251" i="46"/>
  <c r="L252" i="46"/>
  <c r="L251" i="46" s="1"/>
  <c r="L249" i="46" s="1"/>
  <c r="Q256" i="46"/>
  <c r="M255" i="46"/>
  <c r="M253" i="46" s="1"/>
  <c r="P255" i="46"/>
  <c r="P253" i="46" s="1"/>
  <c r="L290" i="46"/>
  <c r="O289" i="46"/>
  <c r="Q288" i="46"/>
  <c r="T288" i="46" s="1"/>
  <c r="P288" i="46"/>
  <c r="L289" i="46"/>
  <c r="L288" i="46" s="1"/>
  <c r="L286" i="46" s="1"/>
  <c r="N288" i="46"/>
  <c r="M288" i="46"/>
  <c r="Q314" i="46"/>
  <c r="P316" i="46"/>
  <c r="P314" i="46" s="1"/>
  <c r="O317" i="46"/>
  <c r="R317" i="46" s="1"/>
  <c r="O318" i="46"/>
  <c r="O319" i="46"/>
  <c r="R319" i="46" s="1"/>
  <c r="O320" i="46"/>
  <c r="R320" i="46" s="1"/>
  <c r="O321" i="46"/>
  <c r="M316" i="46"/>
  <c r="M314" i="46" s="1"/>
  <c r="N316" i="46"/>
  <c r="T316" i="46" s="1"/>
  <c r="L317" i="46"/>
  <c r="L318" i="46"/>
  <c r="L319" i="46"/>
  <c r="L320" i="46"/>
  <c r="L321" i="46"/>
  <c r="Q322" i="46"/>
  <c r="N322" i="46"/>
  <c r="P310" i="46"/>
  <c r="P308" i="46" s="1"/>
  <c r="Q310" i="46"/>
  <c r="T310" i="46" s="1"/>
  <c r="M310" i="46"/>
  <c r="M308" i="46" s="1"/>
  <c r="N310" i="46"/>
  <c r="N308" i="46" s="1"/>
  <c r="N295" i="46" s="1"/>
  <c r="O311" i="46"/>
  <c r="L311" i="46"/>
  <c r="O312" i="46"/>
  <c r="R312" i="46" s="1"/>
  <c r="L312" i="46"/>
  <c r="O313" i="46"/>
  <c r="L313" i="46"/>
  <c r="L278" i="46" l="1"/>
  <c r="R279" i="46"/>
  <c r="O110" i="46"/>
  <c r="Q114" i="46"/>
  <c r="T114" i="46" s="1"/>
  <c r="T116" i="46"/>
  <c r="O86" i="46"/>
  <c r="R87" i="46"/>
  <c r="Q68" i="46"/>
  <c r="T68" i="46" s="1"/>
  <c r="T70" i="46"/>
  <c r="N60" i="46"/>
  <c r="T60" i="46" s="1"/>
  <c r="T62" i="46"/>
  <c r="P18" i="46"/>
  <c r="O18" i="46" s="1"/>
  <c r="P19" i="46"/>
  <c r="O19" i="46" s="1"/>
  <c r="M16" i="46"/>
  <c r="L16" i="46" s="1"/>
  <c r="M12" i="46"/>
  <c r="R318" i="46"/>
  <c r="O132" i="46"/>
  <c r="R133" i="46"/>
  <c r="Q126" i="46"/>
  <c r="T126" i="46" s="1"/>
  <c r="T128" i="46"/>
  <c r="Q52" i="46"/>
  <c r="T52" i="46" s="1"/>
  <c r="T54" i="46"/>
  <c r="Q43" i="46"/>
  <c r="T43" i="46" s="1"/>
  <c r="T45" i="46"/>
  <c r="O288" i="46"/>
  <c r="R289" i="46"/>
  <c r="T248" i="46"/>
  <c r="Q229" i="46"/>
  <c r="Q249" i="46"/>
  <c r="T249" i="46" s="1"/>
  <c r="T251" i="46"/>
  <c r="O144" i="46"/>
  <c r="R145" i="46"/>
  <c r="Q130" i="46"/>
  <c r="T130" i="46" s="1"/>
  <c r="T132" i="46"/>
  <c r="R92" i="46"/>
  <c r="M19" i="46"/>
  <c r="L19" i="46" s="1"/>
  <c r="M18" i="46"/>
  <c r="L18" i="46" s="1"/>
  <c r="P16" i="46"/>
  <c r="O16" i="46" s="1"/>
  <c r="R16" i="46" s="1"/>
  <c r="P12" i="46"/>
  <c r="O234" i="46"/>
  <c r="R235" i="46"/>
  <c r="O241" i="46"/>
  <c r="R241" i="46" s="1"/>
  <c r="R243" i="46"/>
  <c r="O108" i="46"/>
  <c r="R109" i="46"/>
  <c r="Q84" i="46"/>
  <c r="T84" i="46" s="1"/>
  <c r="T86" i="46"/>
  <c r="O58" i="46"/>
  <c r="R58" i="46" s="1"/>
  <c r="T58" i="46"/>
  <c r="O54" i="46"/>
  <c r="R55" i="46"/>
  <c r="R313" i="46"/>
  <c r="T314" i="46"/>
  <c r="Q241" i="46"/>
  <c r="T241" i="46" s="1"/>
  <c r="T243" i="46"/>
  <c r="O167" i="46"/>
  <c r="R169" i="46"/>
  <c r="O104" i="46"/>
  <c r="R105" i="46"/>
  <c r="T108" i="46"/>
  <c r="R122" i="46"/>
  <c r="S92" i="46"/>
  <c r="R59" i="46"/>
  <c r="R47" i="46"/>
  <c r="O45" i="46"/>
  <c r="R46" i="46"/>
  <c r="R311" i="46"/>
  <c r="Q33" i="46"/>
  <c r="T33" i="46" s="1"/>
  <c r="T35" i="46"/>
  <c r="Q144" i="46"/>
  <c r="T145" i="46"/>
  <c r="L112" i="46"/>
  <c r="L110" i="46" s="1"/>
  <c r="R113" i="46"/>
  <c r="Q94" i="46"/>
  <c r="Q64" i="46"/>
  <c r="T64" i="46" s="1"/>
  <c r="T66" i="46"/>
  <c r="P167" i="46"/>
  <c r="S169" i="46"/>
  <c r="Q232" i="46"/>
  <c r="T232" i="46" s="1"/>
  <c r="T234" i="46"/>
  <c r="O251" i="46"/>
  <c r="R252" i="46"/>
  <c r="T112" i="46"/>
  <c r="R321" i="46"/>
  <c r="O256" i="46"/>
  <c r="T256" i="46"/>
  <c r="T162" i="46"/>
  <c r="Q102" i="46"/>
  <c r="T102" i="46" s="1"/>
  <c r="T104" i="46"/>
  <c r="O116" i="46"/>
  <c r="R117" i="46"/>
  <c r="T122" i="46"/>
  <c r="O70" i="46"/>
  <c r="R71" i="46"/>
  <c r="L62" i="46"/>
  <c r="R63" i="46"/>
  <c r="O21" i="46"/>
  <c r="R21" i="46" s="1"/>
  <c r="R23" i="46"/>
  <c r="O27" i="46"/>
  <c r="R28" i="46"/>
  <c r="T21" i="46"/>
  <c r="T23" i="46"/>
  <c r="Q25" i="46"/>
  <c r="T25" i="46" s="1"/>
  <c r="T27" i="46"/>
  <c r="M295" i="46"/>
  <c r="S295" i="46" s="1"/>
  <c r="Q255" i="46"/>
  <c r="M286" i="46"/>
  <c r="M282" i="46"/>
  <c r="Q286" i="46"/>
  <c r="Q282" i="46"/>
  <c r="P286" i="46"/>
  <c r="P282" i="46"/>
  <c r="S282" i="46" s="1"/>
  <c r="N286" i="46"/>
  <c r="N282" i="46"/>
  <c r="N280" i="46" s="1"/>
  <c r="P159" i="46"/>
  <c r="L243" i="46"/>
  <c r="L241" i="46" s="1"/>
  <c r="Q247" i="46"/>
  <c r="L108" i="46"/>
  <c r="L99" i="46"/>
  <c r="O128" i="46"/>
  <c r="O99" i="46"/>
  <c r="R99" i="46" s="1"/>
  <c r="Q106" i="46"/>
  <c r="T106" i="46" s="1"/>
  <c r="P322" i="46"/>
  <c r="P295" i="46" s="1"/>
  <c r="Q110" i="46"/>
  <c r="T110" i="46" s="1"/>
  <c r="L322" i="46"/>
  <c r="R322" i="46" s="1"/>
  <c r="N314" i="46"/>
  <c r="Q201" i="46"/>
  <c r="T201" i="46" s="1"/>
  <c r="O316" i="46"/>
  <c r="L259" i="46"/>
  <c r="L236" i="46"/>
  <c r="R236" i="46" s="1"/>
  <c r="F152" i="46"/>
  <c r="F156" i="46"/>
  <c r="M290" i="46"/>
  <c r="O67" i="46"/>
  <c r="O36" i="46"/>
  <c r="J226" i="46"/>
  <c r="P290" i="46"/>
  <c r="S290" i="46" s="1"/>
  <c r="P90" i="46"/>
  <c r="Q56" i="46"/>
  <c r="N145" i="46"/>
  <c r="N144" i="46" s="1"/>
  <c r="N142" i="46" s="1"/>
  <c r="L256" i="46"/>
  <c r="L255" i="46" s="1"/>
  <c r="L253" i="46" s="1"/>
  <c r="O95" i="46"/>
  <c r="M90" i="46"/>
  <c r="M88" i="46" s="1"/>
  <c r="N47" i="46"/>
  <c r="P143" i="46"/>
  <c r="N95" i="46"/>
  <c r="N94" i="46" s="1"/>
  <c r="N11" i="46" s="1"/>
  <c r="L11" i="46" s="1"/>
  <c r="O310" i="46"/>
  <c r="O322" i="46"/>
  <c r="L310" i="46"/>
  <c r="L308" i="46" s="1"/>
  <c r="M322" i="46"/>
  <c r="S322" i="46" s="1"/>
  <c r="L316" i="46"/>
  <c r="L314" i="46" s="1"/>
  <c r="O248" i="46"/>
  <c r="N91" i="46"/>
  <c r="N90" i="46" s="1"/>
  <c r="Q308" i="46"/>
  <c r="T308" i="46" s="1"/>
  <c r="Q47" i="46"/>
  <c r="N56" i="46"/>
  <c r="L56" i="46" s="1"/>
  <c r="K54" i="46"/>
  <c r="K52" i="46" s="1"/>
  <c r="H54" i="46"/>
  <c r="H52" i="46" s="1"/>
  <c r="P88" i="46" l="1"/>
  <c r="S88" i="46" s="1"/>
  <c r="S90" i="46"/>
  <c r="T94" i="46"/>
  <c r="Q11" i="46"/>
  <c r="O11" i="46" s="1"/>
  <c r="O84" i="46"/>
  <c r="R84" i="46" s="1"/>
  <c r="R86" i="46"/>
  <c r="O247" i="46"/>
  <c r="R248" i="46"/>
  <c r="O126" i="46"/>
  <c r="R126" i="46" s="1"/>
  <c r="R128" i="46"/>
  <c r="R19" i="46"/>
  <c r="O106" i="46"/>
  <c r="R106" i="46" s="1"/>
  <c r="R108" i="46"/>
  <c r="R18" i="46"/>
  <c r="M14" i="46"/>
  <c r="M15" i="46" s="1"/>
  <c r="L15" i="46" s="1"/>
  <c r="L14" i="46" s="1"/>
  <c r="L12" i="46"/>
  <c r="L257" i="46"/>
  <c r="R257" i="46" s="1"/>
  <c r="R259" i="46"/>
  <c r="L60" i="46"/>
  <c r="R60" i="46" s="1"/>
  <c r="R62" i="46"/>
  <c r="O43" i="46"/>
  <c r="R43" i="46" s="1"/>
  <c r="R45" i="46"/>
  <c r="R112" i="46"/>
  <c r="O249" i="46"/>
  <c r="R249" i="46" s="1"/>
  <c r="R251" i="46"/>
  <c r="O35" i="46"/>
  <c r="R36" i="46"/>
  <c r="O102" i="46"/>
  <c r="R102" i="46" s="1"/>
  <c r="R104" i="46"/>
  <c r="Q159" i="46"/>
  <c r="Q228" i="46"/>
  <c r="T228" i="46" s="1"/>
  <c r="T229" i="46"/>
  <c r="O94" i="46"/>
  <c r="L295" i="46"/>
  <c r="Q245" i="46"/>
  <c r="T245" i="46" s="1"/>
  <c r="T247" i="46"/>
  <c r="T286" i="46"/>
  <c r="O68" i="46"/>
  <c r="R68" i="46" s="1"/>
  <c r="R70" i="46"/>
  <c r="O255" i="46"/>
  <c r="R256" i="46"/>
  <c r="P162" i="46"/>
  <c r="S162" i="46" s="1"/>
  <c r="S167" i="46"/>
  <c r="Q142" i="46"/>
  <c r="T142" i="46" s="1"/>
  <c r="T144" i="46"/>
  <c r="O162" i="46"/>
  <c r="R162" i="46" s="1"/>
  <c r="R167" i="46"/>
  <c r="O229" i="46"/>
  <c r="R110" i="46"/>
  <c r="O114" i="46"/>
  <c r="R114" i="46" s="1"/>
  <c r="R116" i="46"/>
  <c r="N10" i="46"/>
  <c r="N9" i="46" s="1"/>
  <c r="O52" i="46"/>
  <c r="R52" i="46" s="1"/>
  <c r="R54" i="46"/>
  <c r="O66" i="46"/>
  <c r="R67" i="46"/>
  <c r="O232" i="46"/>
  <c r="R232" i="46" s="1"/>
  <c r="R234" i="46"/>
  <c r="O286" i="46"/>
  <c r="R286" i="46" s="1"/>
  <c r="R288" i="46"/>
  <c r="O130" i="46"/>
  <c r="R130" i="46" s="1"/>
  <c r="R132" i="46"/>
  <c r="Q253" i="46"/>
  <c r="T253" i="46" s="1"/>
  <c r="T255" i="46"/>
  <c r="T95" i="46"/>
  <c r="Q280" i="46"/>
  <c r="T280" i="46" s="1"/>
  <c r="T282" i="46"/>
  <c r="O39" i="46"/>
  <c r="T47" i="46"/>
  <c r="O308" i="46"/>
  <c r="R308" i="46" s="1"/>
  <c r="R310" i="46"/>
  <c r="O56" i="46"/>
  <c r="R56" i="46" s="1"/>
  <c r="T56" i="46"/>
  <c r="L229" i="46"/>
  <c r="L228" i="46" s="1"/>
  <c r="P14" i="46"/>
  <c r="P15" i="46" s="1"/>
  <c r="O15" i="46" s="1"/>
  <c r="O12" i="46"/>
  <c r="O142" i="46"/>
  <c r="R142" i="46" s="1"/>
  <c r="R144" i="46"/>
  <c r="L276" i="46"/>
  <c r="R276" i="46" s="1"/>
  <c r="R278" i="46"/>
  <c r="O314" i="46"/>
  <c r="R314" i="46" s="1"/>
  <c r="R316" i="46"/>
  <c r="O25" i="46"/>
  <c r="R25" i="46" s="1"/>
  <c r="R27" i="46"/>
  <c r="P152" i="46"/>
  <c r="S152" i="46" s="1"/>
  <c r="O159" i="46"/>
  <c r="R159" i="46" s="1"/>
  <c r="Q295" i="46"/>
  <c r="T295" i="46" s="1"/>
  <c r="O282" i="46"/>
  <c r="L282" i="46"/>
  <c r="L280" i="46" s="1"/>
  <c r="T11" i="46"/>
  <c r="R11" i="46" s="1"/>
  <c r="O37" i="46"/>
  <c r="O201" i="46"/>
  <c r="R201" i="46" s="1"/>
  <c r="O290" i="46"/>
  <c r="R290" i="46" s="1"/>
  <c r="Q37" i="46"/>
  <c r="O143" i="46"/>
  <c r="P280" i="46"/>
  <c r="O280" i="46"/>
  <c r="L95" i="46"/>
  <c r="L94" i="46" s="1"/>
  <c r="M280" i="46"/>
  <c r="L90" i="46"/>
  <c r="N88" i="46"/>
  <c r="L91" i="46"/>
  <c r="I279" i="46"/>
  <c r="F279" i="46"/>
  <c r="I278" i="46"/>
  <c r="H278" i="46"/>
  <c r="F278" i="46" s="1"/>
  <c r="I225" i="46"/>
  <c r="F225" i="46"/>
  <c r="K224" i="46"/>
  <c r="I224" i="46" s="1"/>
  <c r="H224" i="46"/>
  <c r="F224" i="46" s="1"/>
  <c r="I221" i="46"/>
  <c r="F221" i="46"/>
  <c r="K220" i="46"/>
  <c r="I220" i="46" s="1"/>
  <c r="H220" i="46"/>
  <c r="F220" i="46" s="1"/>
  <c r="H234" i="46"/>
  <c r="H232" i="46" s="1"/>
  <c r="F232" i="46" s="1"/>
  <c r="F235" i="46"/>
  <c r="T159" i="46" l="1"/>
  <c r="Q152" i="46"/>
  <c r="R12" i="46"/>
  <c r="O64" i="46"/>
  <c r="R64" i="46" s="1"/>
  <c r="R66" i="46"/>
  <c r="O14" i="46"/>
  <c r="R14" i="46" s="1"/>
  <c r="R15" i="46"/>
  <c r="S280" i="46"/>
  <c r="R282" i="46"/>
  <c r="R95" i="46"/>
  <c r="O33" i="46"/>
  <c r="R33" i="46" s="1"/>
  <c r="R35" i="46"/>
  <c r="O245" i="46"/>
  <c r="R245" i="46" s="1"/>
  <c r="R247" i="46"/>
  <c r="R280" i="46"/>
  <c r="O295" i="46"/>
  <c r="R295" i="46" s="1"/>
  <c r="R229" i="46"/>
  <c r="O228" i="46"/>
  <c r="R228" i="46" s="1"/>
  <c r="O253" i="46"/>
  <c r="R253" i="46" s="1"/>
  <c r="R255" i="46"/>
  <c r="R94" i="46"/>
  <c r="P150" i="46"/>
  <c r="S150" i="46" s="1"/>
  <c r="P10" i="46"/>
  <c r="O152" i="46"/>
  <c r="P226" i="46"/>
  <c r="S226" i="46" s="1"/>
  <c r="Q226" i="46"/>
  <c r="L39" i="46"/>
  <c r="L37" i="46" s="1"/>
  <c r="R37" i="46" s="1"/>
  <c r="Q91" i="46"/>
  <c r="L88" i="46"/>
  <c r="N143" i="46"/>
  <c r="T143" i="46" s="1"/>
  <c r="H218" i="46"/>
  <c r="F218" i="46" s="1"/>
  <c r="K222" i="46"/>
  <c r="I222" i="46" s="1"/>
  <c r="H222" i="46"/>
  <c r="F222" i="46" s="1"/>
  <c r="F229" i="46"/>
  <c r="F228" i="46" s="1"/>
  <c r="H276" i="46"/>
  <c r="F276" i="46" s="1"/>
  <c r="I276" i="46"/>
  <c r="K218" i="46"/>
  <c r="I218" i="46" s="1"/>
  <c r="F234" i="46"/>
  <c r="K226" i="46"/>
  <c r="I226" i="46" s="1"/>
  <c r="I229" i="46"/>
  <c r="R39" i="46" l="1"/>
  <c r="Q90" i="46"/>
  <c r="T91" i="46"/>
  <c r="O150" i="46"/>
  <c r="R150" i="46" s="1"/>
  <c r="R152" i="46"/>
  <c r="Q150" i="46"/>
  <c r="T150" i="46" s="1"/>
  <c r="T152" i="46"/>
  <c r="P9" i="46"/>
  <c r="O226" i="46"/>
  <c r="I228" i="46"/>
  <c r="N37" i="46"/>
  <c r="T37" i="46" s="1"/>
  <c r="Q88" i="46"/>
  <c r="T88" i="46" s="1"/>
  <c r="O90" i="46"/>
  <c r="O91" i="46"/>
  <c r="R91" i="46" s="1"/>
  <c r="L143" i="46"/>
  <c r="R143" i="46" s="1"/>
  <c r="M143" i="46"/>
  <c r="K132" i="46"/>
  <c r="K130" i="46" s="1"/>
  <c r="J132" i="46"/>
  <c r="H132" i="46"/>
  <c r="H130" i="46" s="1"/>
  <c r="G132" i="46"/>
  <c r="G150" i="46"/>
  <c r="H316" i="46"/>
  <c r="H314" i="46" s="1"/>
  <c r="F314" i="46" s="1"/>
  <c r="K316" i="46"/>
  <c r="F321" i="46"/>
  <c r="I321" i="46"/>
  <c r="H310" i="46"/>
  <c r="F310" i="46" s="1"/>
  <c r="K310" i="46"/>
  <c r="I310" i="46" s="1"/>
  <c r="F285" i="46"/>
  <c r="G284" i="46"/>
  <c r="G282" i="46"/>
  <c r="F289" i="46"/>
  <c r="H288" i="46"/>
  <c r="H286" i="46" s="1"/>
  <c r="F286" i="46" s="1"/>
  <c r="K288" i="46"/>
  <c r="O88" i="46" l="1"/>
  <c r="R88" i="46" s="1"/>
  <c r="R90" i="46"/>
  <c r="T90" i="46"/>
  <c r="Q10" i="46"/>
  <c r="I288" i="46"/>
  <c r="K282" i="46"/>
  <c r="I282" i="46" s="1"/>
  <c r="F284" i="46"/>
  <c r="K286" i="46"/>
  <c r="I286" i="46" s="1"/>
  <c r="H282" i="46"/>
  <c r="H280" i="46" s="1"/>
  <c r="F288" i="46"/>
  <c r="Q9" i="46" l="1"/>
  <c r="T9" i="46" s="1"/>
  <c r="O10" i="46"/>
  <c r="O9" i="46" s="1"/>
  <c r="F282" i="46"/>
  <c r="F280" i="46" s="1"/>
  <c r="K280" i="46"/>
  <c r="I274" i="46"/>
  <c r="H274" i="46"/>
  <c r="F274" i="46" s="1"/>
  <c r="F269" i="46"/>
  <c r="I264" i="46"/>
  <c r="H264" i="46"/>
  <c r="F264" i="46" s="1"/>
  <c r="I259" i="46"/>
  <c r="H259" i="46"/>
  <c r="F259" i="46" s="1"/>
  <c r="I255" i="46"/>
  <c r="H255" i="46"/>
  <c r="F255" i="46" s="1"/>
  <c r="I251" i="46"/>
  <c r="H251" i="46"/>
  <c r="F251" i="46" s="1"/>
  <c r="I247" i="46"/>
  <c r="H247" i="46"/>
  <c r="F247" i="46" s="1"/>
  <c r="I243" i="46"/>
  <c r="H243" i="46"/>
  <c r="F243" i="46" s="1"/>
  <c r="I238" i="46"/>
  <c r="H238" i="46"/>
  <c r="F238" i="46" s="1"/>
  <c r="K216" i="46"/>
  <c r="I216" i="46" s="1"/>
  <c r="H216" i="46"/>
  <c r="H214" i="46" s="1"/>
  <c r="F214" i="46" s="1"/>
  <c r="F198" i="46"/>
  <c r="F197" i="46" s="1"/>
  <c r="F195" i="46" s="1"/>
  <c r="J143" i="46"/>
  <c r="J142" i="46" s="1"/>
  <c r="G143" i="46"/>
  <c r="G142" i="46" s="1"/>
  <c r="J145" i="46"/>
  <c r="J144" i="46" s="1"/>
  <c r="H145" i="46"/>
  <c r="H144" i="46" s="1"/>
  <c r="G145" i="46"/>
  <c r="G144" i="46" s="1"/>
  <c r="K145" i="46"/>
  <c r="K144" i="46" s="1"/>
  <c r="H148" i="46"/>
  <c r="K148" i="46"/>
  <c r="F149" i="46"/>
  <c r="F145" i="46" s="1"/>
  <c r="F144" i="46" s="1"/>
  <c r="I149" i="46"/>
  <c r="I145" i="46" s="1"/>
  <c r="I144" i="46" s="1"/>
  <c r="I267" i="46" l="1"/>
  <c r="I148" i="46"/>
  <c r="K147" i="46"/>
  <c r="K146" i="46"/>
  <c r="I146" i="46" s="1"/>
  <c r="F148" i="46"/>
  <c r="H147" i="46"/>
  <c r="H146" i="46"/>
  <c r="F146" i="46" s="1"/>
  <c r="H236" i="46"/>
  <c r="F236" i="46" s="1"/>
  <c r="F216" i="46"/>
  <c r="H245" i="46"/>
  <c r="F245" i="46" s="1"/>
  <c r="H241" i="46"/>
  <c r="F241" i="46" s="1"/>
  <c r="I236" i="46"/>
  <c r="I241" i="46"/>
  <c r="I245" i="46"/>
  <c r="I257" i="46"/>
  <c r="K214" i="46"/>
  <c r="I214" i="46" s="1"/>
  <c r="H253" i="46"/>
  <c r="F253" i="46" s="1"/>
  <c r="H267" i="46"/>
  <c r="F267" i="46" s="1"/>
  <c r="I280" i="46"/>
  <c r="H272" i="46"/>
  <c r="F272" i="46" s="1"/>
  <c r="I272" i="46"/>
  <c r="H262" i="46"/>
  <c r="F262" i="46" s="1"/>
  <c r="I262" i="46"/>
  <c r="H257" i="46"/>
  <c r="F257" i="46" s="1"/>
  <c r="H249" i="46"/>
  <c r="F249" i="46" s="1"/>
  <c r="I253" i="46"/>
  <c r="I249" i="46"/>
  <c r="F153" i="46"/>
  <c r="F137" i="46"/>
  <c r="F136" i="46" s="1"/>
  <c r="G136" i="46"/>
  <c r="G134" i="46" s="1"/>
  <c r="J136" i="46"/>
  <c r="J134" i="46" s="1"/>
  <c r="H143" i="46" l="1"/>
  <c r="H142" i="46" s="1"/>
  <c r="F147" i="46"/>
  <c r="F143" i="46" s="1"/>
  <c r="F142" i="46" s="1"/>
  <c r="K143" i="46"/>
  <c r="K142" i="46" s="1"/>
  <c r="I147" i="46"/>
  <c r="I143" i="46" s="1"/>
  <c r="I142" i="46" s="1"/>
  <c r="I137" i="46"/>
  <c r="I136" i="46" s="1"/>
  <c r="I134" i="46"/>
  <c r="F134" i="46"/>
  <c r="F133" i="46"/>
  <c r="F132" i="46" s="1"/>
  <c r="F130" i="46" s="1"/>
  <c r="I133" i="46"/>
  <c r="I132" i="46" s="1"/>
  <c r="I130" i="46" s="1"/>
  <c r="F138" i="46"/>
  <c r="I138" i="46"/>
  <c r="G90" i="46"/>
  <c r="J90" i="46"/>
  <c r="G100" i="46"/>
  <c r="H101" i="46"/>
  <c r="F101" i="46" s="1"/>
  <c r="F100" i="46" s="1"/>
  <c r="G94" i="46"/>
  <c r="J94" i="46"/>
  <c r="K95" i="46"/>
  <c r="K94" i="46" s="1"/>
  <c r="K11" i="46" s="1"/>
  <c r="I11" i="46" s="1"/>
  <c r="H95" i="46"/>
  <c r="F95" i="46" s="1"/>
  <c r="F94" i="46" s="1"/>
  <c r="G17" i="46"/>
  <c r="F20" i="46"/>
  <c r="G88" i="46" l="1"/>
  <c r="J88" i="46"/>
  <c r="H94" i="46"/>
  <c r="I95" i="46"/>
  <c r="I94" i="46" s="1"/>
  <c r="H100" i="46"/>
  <c r="H11" i="46" l="1"/>
  <c r="F11" i="46" s="1"/>
  <c r="I87" i="46"/>
  <c r="F87" i="46"/>
  <c r="K86" i="46"/>
  <c r="I86" i="46" s="1"/>
  <c r="H86" i="46"/>
  <c r="F86" i="46" s="1"/>
  <c r="F71" i="46"/>
  <c r="I71" i="46"/>
  <c r="F129" i="46"/>
  <c r="F128" i="46" s="1"/>
  <c r="F126" i="46" s="1"/>
  <c r="H128" i="46"/>
  <c r="H126" i="46" s="1"/>
  <c r="H99" i="46"/>
  <c r="K91" i="46"/>
  <c r="F121" i="46"/>
  <c r="F120" i="46" s="1"/>
  <c r="F118" i="46" s="1"/>
  <c r="H120" i="46"/>
  <c r="H118" i="46" s="1"/>
  <c r="I128" i="46"/>
  <c r="I126" i="46" s="1"/>
  <c r="K128" i="46"/>
  <c r="K126" i="46" s="1"/>
  <c r="F125" i="46"/>
  <c r="F124" i="46" s="1"/>
  <c r="F122" i="46" s="1"/>
  <c r="H124" i="46"/>
  <c r="H122" i="46" s="1"/>
  <c r="I125" i="46"/>
  <c r="I124" i="46" s="1"/>
  <c r="I122" i="46" s="1"/>
  <c r="K124" i="46"/>
  <c r="K122" i="46" s="1"/>
  <c r="I121" i="46"/>
  <c r="I120" i="46" s="1"/>
  <c r="I118" i="46" s="1"/>
  <c r="K120" i="46"/>
  <c r="K118" i="46" s="1"/>
  <c r="H108" i="46"/>
  <c r="H106" i="46" s="1"/>
  <c r="K108" i="46"/>
  <c r="K106" i="46" s="1"/>
  <c r="H104" i="46"/>
  <c r="H102" i="46" s="1"/>
  <c r="K104" i="46"/>
  <c r="K102" i="46" s="1"/>
  <c r="H37" i="46"/>
  <c r="H70" i="46"/>
  <c r="F70" i="46" s="1"/>
  <c r="H58" i="46"/>
  <c r="H56" i="46" s="1"/>
  <c r="K58" i="46"/>
  <c r="K56" i="46" s="1"/>
  <c r="H84" i="46" l="1"/>
  <c r="F84" i="46" s="1"/>
  <c r="H98" i="46"/>
  <c r="F98" i="46" s="1"/>
  <c r="H91" i="46"/>
  <c r="I91" i="46"/>
  <c r="K90" i="46"/>
  <c r="K84" i="46"/>
  <c r="I84" i="46" s="1"/>
  <c r="H68" i="46"/>
  <c r="F68" i="46" s="1"/>
  <c r="K88" i="46" l="1"/>
  <c r="I88" i="46" s="1"/>
  <c r="K10" i="46"/>
  <c r="K9" i="46" s="1"/>
  <c r="I90" i="46"/>
  <c r="F91" i="46"/>
  <c r="H90" i="46"/>
  <c r="H96" i="46"/>
  <c r="F96" i="46" s="1"/>
  <c r="H66" i="46"/>
  <c r="H64" i="46" s="1"/>
  <c r="K66" i="46"/>
  <c r="K64" i="46" s="1"/>
  <c r="H62" i="46"/>
  <c r="H60" i="46" s="1"/>
  <c r="K62" i="46"/>
  <c r="K60" i="46" s="1"/>
  <c r="H88" i="46" l="1"/>
  <c r="F88" i="46" s="1"/>
  <c r="F90" i="46"/>
  <c r="K37" i="46"/>
  <c r="K70" i="46"/>
  <c r="I67" i="46"/>
  <c r="F67" i="46"/>
  <c r="I66" i="46"/>
  <c r="F66" i="46"/>
  <c r="I64" i="46"/>
  <c r="F64" i="46"/>
  <c r="I63" i="46"/>
  <c r="F63" i="46"/>
  <c r="I62" i="46"/>
  <c r="F62" i="46"/>
  <c r="I60" i="46"/>
  <c r="F60" i="46"/>
  <c r="H45" i="46"/>
  <c r="H43" i="46" s="1"/>
  <c r="F19" i="46" s="1"/>
  <c r="K45" i="46"/>
  <c r="K43" i="46" s="1"/>
  <c r="H23" i="46"/>
  <c r="H21" i="46" s="1"/>
  <c r="K23" i="46"/>
  <c r="K21" i="46" s="1"/>
  <c r="H27" i="46"/>
  <c r="H25" i="46" s="1"/>
  <c r="K27" i="46"/>
  <c r="K25" i="46" s="1"/>
  <c r="H14" i="46" l="1"/>
  <c r="H10" i="46" s="1"/>
  <c r="H9" i="46" s="1"/>
  <c r="F17" i="46"/>
  <c r="I70" i="46"/>
  <c r="K68" i="46"/>
  <c r="I68" i="46" s="1"/>
  <c r="H12" i="46" l="1"/>
  <c r="I290" i="46"/>
  <c r="F290" i="46"/>
  <c r="K324" i="46" l="1"/>
  <c r="H324" i="46"/>
  <c r="G324" i="46"/>
  <c r="I210" i="46"/>
  <c r="F210" i="46"/>
  <c r="I212" i="46"/>
  <c r="F212" i="46"/>
  <c r="F203" i="46" l="1"/>
  <c r="F201" i="46" s="1"/>
  <c r="F191" i="46"/>
  <c r="F193" i="46"/>
  <c r="F187" i="46"/>
  <c r="F189" i="46"/>
  <c r="F183" i="46"/>
  <c r="F185" i="46"/>
  <c r="F179" i="46"/>
  <c r="F181" i="46"/>
  <c r="F175" i="46"/>
  <c r="I106" i="46"/>
  <c r="F106" i="46"/>
  <c r="I108" i="46"/>
  <c r="F108" i="46"/>
  <c r="I104" i="46"/>
  <c r="F104" i="46"/>
  <c r="I102" i="46"/>
  <c r="F102" i="46"/>
  <c r="I92" i="46"/>
  <c r="F92" i="46"/>
  <c r="I93" i="46"/>
  <c r="F93" i="46"/>
  <c r="I56" i="46"/>
  <c r="F56" i="46"/>
  <c r="I58" i="46"/>
  <c r="F58" i="46"/>
  <c r="I52" i="46"/>
  <c r="F52" i="46"/>
  <c r="I54" i="46"/>
  <c r="F54" i="46"/>
  <c r="I47" i="46"/>
  <c r="F47" i="46"/>
  <c r="I46" i="46"/>
  <c r="F46" i="46"/>
  <c r="I45" i="46"/>
  <c r="F45" i="46"/>
  <c r="I39" i="46"/>
  <c r="F39" i="46"/>
  <c r="J24" i="46"/>
  <c r="I24" i="46" s="1"/>
  <c r="G16" i="46"/>
  <c r="G24" i="46" s="1"/>
  <c r="F24" i="46" s="1"/>
  <c r="F275" i="46"/>
  <c r="I275" i="46"/>
  <c r="F16" i="46" l="1"/>
  <c r="G318" i="46" l="1"/>
  <c r="G302" i="46" s="1"/>
  <c r="J313" i="46"/>
  <c r="J300" i="46" s="1"/>
  <c r="G313" i="46"/>
  <c r="G300" i="46" s="1"/>
  <c r="I300" i="46" l="1"/>
  <c r="J297" i="46"/>
  <c r="G319" i="46"/>
  <c r="F302" i="46"/>
  <c r="F300" i="46"/>
  <c r="F150" i="46"/>
  <c r="H150" i="46"/>
  <c r="I217" i="46"/>
  <c r="I265" i="46"/>
  <c r="I260" i="46"/>
  <c r="I256" i="46"/>
  <c r="I252" i="46"/>
  <c r="I248" i="46"/>
  <c r="I244" i="46"/>
  <c r="I239" i="46"/>
  <c r="F217" i="46"/>
  <c r="F265" i="46"/>
  <c r="F260" i="46"/>
  <c r="F256" i="46"/>
  <c r="F252" i="46"/>
  <c r="F248" i="46"/>
  <c r="F244" i="46"/>
  <c r="F239" i="46"/>
  <c r="I213" i="46"/>
  <c r="I209" i="46"/>
  <c r="F213" i="46"/>
  <c r="F209" i="46"/>
  <c r="F204" i="46"/>
  <c r="I297" i="46" l="1"/>
  <c r="J10" i="46"/>
  <c r="F305" i="46"/>
  <c r="G303" i="46"/>
  <c r="G320" i="46"/>
  <c r="F194" i="46"/>
  <c r="F190" i="46"/>
  <c r="F186" i="46"/>
  <c r="F182" i="46"/>
  <c r="F170" i="46"/>
  <c r="J9" i="46" l="1"/>
  <c r="I10" i="46"/>
  <c r="I9" i="46" s="1"/>
  <c r="G304" i="46"/>
  <c r="F304" i="46" s="1"/>
  <c r="F303" i="46"/>
  <c r="G297" i="46"/>
  <c r="F297" i="46" s="1"/>
  <c r="I109" i="46"/>
  <c r="I105" i="46"/>
  <c r="F109" i="46"/>
  <c r="F105" i="46"/>
  <c r="I99" i="46" l="1"/>
  <c r="F99" i="46"/>
  <c r="I59" i="46"/>
  <c r="I55" i="46"/>
  <c r="I43" i="46"/>
  <c r="F59" i="46"/>
  <c r="F55" i="46"/>
  <c r="F43" i="46"/>
  <c r="J141" i="46" l="1"/>
  <c r="G141" i="46"/>
  <c r="K314" i="46" l="1"/>
  <c r="I314" i="46" s="1"/>
  <c r="I320" i="46"/>
  <c r="F320" i="46"/>
  <c r="H308" i="46"/>
  <c r="H295" i="46" s="1"/>
  <c r="K308" i="46"/>
  <c r="K295" i="46" s="1"/>
  <c r="J322" i="46"/>
  <c r="G322" i="46"/>
  <c r="G316" i="46"/>
  <c r="J316" i="46"/>
  <c r="I319" i="46"/>
  <c r="I318" i="46"/>
  <c r="I317" i="46"/>
  <c r="I326" i="46"/>
  <c r="I325" i="46"/>
  <c r="F325" i="46"/>
  <c r="F319" i="46"/>
  <c r="F318" i="46"/>
  <c r="F317" i="46"/>
  <c r="F311" i="46"/>
  <c r="I311" i="46"/>
  <c r="F294" i="46"/>
  <c r="I289" i="46"/>
  <c r="F178" i="46"/>
  <c r="F164" i="46"/>
  <c r="I141" i="46"/>
  <c r="F141" i="46"/>
  <c r="I36" i="46"/>
  <c r="I35" i="46" s="1"/>
  <c r="I33" i="46" s="1"/>
  <c r="F36" i="46"/>
  <c r="F35" i="46" s="1"/>
  <c r="F33" i="46" s="1"/>
  <c r="F292" i="46"/>
  <c r="J295" i="46" l="1"/>
  <c r="I324" i="46"/>
  <c r="G295" i="46"/>
  <c r="I316" i="46"/>
  <c r="F316" i="46"/>
  <c r="F177" i="46"/>
  <c r="F322" i="46" l="1"/>
  <c r="F326" i="46"/>
  <c r="F324" i="46" s="1"/>
  <c r="I313" i="46"/>
  <c r="F313" i="46"/>
  <c r="I312" i="46"/>
  <c r="F312" i="46"/>
  <c r="I308" i="46"/>
  <c r="F308" i="46"/>
  <c r="F295" i="46" l="1"/>
  <c r="I322" i="46"/>
  <c r="I295" i="46" s="1"/>
  <c r="F37" i="46"/>
  <c r="I37" i="46"/>
  <c r="G12" i="46" l="1"/>
  <c r="F12" i="46" s="1"/>
  <c r="G14" i="46" l="1"/>
  <c r="G10" i="46" l="1"/>
  <c r="G9" i="46" s="1"/>
  <c r="J21" i="46"/>
  <c r="I21" i="46" s="1"/>
  <c r="G21" i="46"/>
  <c r="F21" i="46" s="1"/>
  <c r="G15" i="46"/>
  <c r="F10" i="46" l="1"/>
  <c r="F9" i="46" s="1"/>
  <c r="F15" i="46"/>
  <c r="F14" i="46" s="1"/>
  <c r="N226" i="46" l="1"/>
  <c r="T226" i="46" s="1"/>
  <c r="L226" i="46" l="1"/>
  <c r="R226" i="46" s="1"/>
  <c r="T10" i="46" l="1"/>
  <c r="G23" i="46" l="1"/>
  <c r="F23" i="46" s="1"/>
  <c r="J23" i="46"/>
  <c r="I23" i="46" s="1"/>
  <c r="J25" i="46"/>
  <c r="I25" i="46" s="1"/>
  <c r="G25" i="46"/>
  <c r="F25" i="46" s="1"/>
  <c r="J28" i="46" l="1"/>
  <c r="G28" i="46"/>
  <c r="G29" i="46" l="1"/>
  <c r="F28" i="46"/>
  <c r="G27" i="46"/>
  <c r="F27" i="46" s="1"/>
  <c r="J29" i="46"/>
  <c r="J27" i="46"/>
  <c r="I27" i="46" s="1"/>
  <c r="I28" i="46"/>
  <c r="F29" i="46" l="1"/>
  <c r="G32" i="46"/>
  <c r="J32" i="46"/>
  <c r="I29" i="46"/>
  <c r="J31" i="46" l="1"/>
  <c r="I31" i="46" s="1"/>
  <c r="I32" i="46"/>
  <c r="F32" i="46"/>
  <c r="G31" i="46"/>
  <c r="F31" i="46" s="1"/>
  <c r="M10" i="46"/>
  <c r="L10" i="46" s="1"/>
  <c r="S10" i="46" l="1"/>
  <c r="R10" i="46"/>
  <c r="L9" i="46"/>
  <c r="R9" i="46" s="1"/>
  <c r="M9" i="46"/>
  <c r="S9" i="46" s="1"/>
</calcChain>
</file>

<file path=xl/sharedStrings.xml><?xml version="1.0" encoding="utf-8"?>
<sst xmlns="http://schemas.openxmlformats.org/spreadsheetml/2006/main" count="2702" uniqueCount="521">
  <si>
    <t xml:space="preserve">Подпрограмма 1 </t>
  </si>
  <si>
    <t xml:space="preserve">Основное мероприятие 1.2. </t>
  </si>
  <si>
    <t xml:space="preserve">Основное мероприятие 1.3. </t>
  </si>
  <si>
    <t xml:space="preserve">Основное мероприятие 1.4. </t>
  </si>
  <si>
    <t>Подпрограмма 2</t>
  </si>
  <si>
    <t xml:space="preserve">Основное мероприятие 2.1 </t>
  </si>
  <si>
    <t>Основное мероприятие 2.2</t>
  </si>
  <si>
    <t>Основное мероприятие 2.3</t>
  </si>
  <si>
    <t>Основное мероприятие 3.1</t>
  </si>
  <si>
    <t>Подпрограмма 3</t>
  </si>
  <si>
    <t>Государственная 
программа</t>
  </si>
  <si>
    <t>Наименование государственной программы, подпрограммы,  основного мероприятия, мероприятия</t>
  </si>
  <si>
    <t>Бюджетные ассигнования на реализацию государственной программы, тыс.руб</t>
  </si>
  <si>
    <t>в том числе по источникам</t>
  </si>
  <si>
    <t xml:space="preserve">Всего </t>
  </si>
  <si>
    <t>федеральный бюджет</t>
  </si>
  <si>
    <t>областной бюджет</t>
  </si>
  <si>
    <t>Основное мероприятие 1.1.</t>
  </si>
  <si>
    <t xml:space="preserve">Содержание основного мероприятия (мероприятия), основные этапы реализации в текущем году. Ожидаемый непосредственный результат (краткое описание)
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</si>
  <si>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</si>
  <si>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Департамент природных ресурсов и экологии Воронежской области</t>
  </si>
  <si>
    <t>Департамент строительной политики Воронежской области</t>
  </si>
  <si>
    <t>Всего, в том числе в разрезе ГРБС:</t>
  </si>
  <si>
    <t>Воспроизводство минерально-сырьевой базы</t>
  </si>
  <si>
    <t>Подпрограмма 4</t>
  </si>
  <si>
    <t xml:space="preserve">Основное мероприятие 4.1 </t>
  </si>
  <si>
    <t>Основное мероприятие 4.2</t>
  </si>
  <si>
    <t>Основное мероприятие 4.3</t>
  </si>
  <si>
    <t>Основное мероприятие 4.4</t>
  </si>
  <si>
    <t>Подпрограмма 5</t>
  </si>
  <si>
    <t>Сохранение и воспроизводство охотничьих ресурсов</t>
  </si>
  <si>
    <t xml:space="preserve">Основное мероприятие 5.1 </t>
  </si>
  <si>
    <t>Основное мероприятие 5.2</t>
  </si>
  <si>
    <t>803 0113 1260200590 600</t>
  </si>
  <si>
    <t>803 0603 1260359700 100</t>
  </si>
  <si>
    <t>803 0603 1260359700 200</t>
  </si>
  <si>
    <t>803 0605 1260172010 100</t>
  </si>
  <si>
    <t>803 0605 1260172010 200</t>
  </si>
  <si>
    <t>803 0605 1260172010 800</t>
  </si>
  <si>
    <t>803 0604 1210170400 200</t>
  </si>
  <si>
    <t>803 0603 1210270400 200</t>
  </si>
  <si>
    <t>803 0603 1210370400 200</t>
  </si>
  <si>
    <t>803 0603 1220170400 200</t>
  </si>
  <si>
    <t>803 0603 1220259200 200</t>
  </si>
  <si>
    <t>803 0406 1240151280 200</t>
  </si>
  <si>
    <t>803 0406 1240251280 200</t>
  </si>
  <si>
    <t>803 0406 1240370390 200</t>
  </si>
  <si>
    <t>803 0603 1250170390 200</t>
  </si>
  <si>
    <t>803 0603 1250259700 200</t>
  </si>
  <si>
    <t>Статус</t>
  </si>
  <si>
    <t>Разработка территориальной схемы и региональной программы в области обращения с отходами</t>
  </si>
  <si>
    <t>Оказание услуги по организации ежегодной выставки-ярмарки "Воронеж-Город-Сад"</t>
  </si>
  <si>
    <t>Губернаторская премия</t>
  </si>
  <si>
    <t>Оказание услуг на организацию участия в международной выставке-форуме "ЭКОТЕХ"</t>
  </si>
  <si>
    <t>Планирование и проведение уходных работ в парке Ольденбургских Рамонского района</t>
  </si>
  <si>
    <t>Выполнение работ на ООПТ "Кольцовский сквер"  г.о.г.Воронеж</t>
  </si>
  <si>
    <t>Оказание услуг по установлению границ  особо охраняемых природных территорий областного значения: "Участок р. Воронеж" Рамонского муниципального района и "Река Усмань в пределах Воронежской области" Новоусманского района</t>
  </si>
  <si>
    <t>Осуществление комплексного экологического обследования и установление границ существующих особо охраняемых природных территорий Воронежской области</t>
  </si>
  <si>
    <t>Развитие водохозяйственного комплекса и использование водных ресурсов</t>
  </si>
  <si>
    <t xml:space="preserve">Определение границ водоохранных зон р. Дон </t>
  </si>
  <si>
    <t xml:space="preserve">Расчистка русла р. Усмань (11-13 участок) </t>
  </si>
  <si>
    <t>Расчистка русла р.Толучеевка г. Калач</t>
  </si>
  <si>
    <t xml:space="preserve">Расчистка русла р. Подгорная г.  Калач  </t>
  </si>
  <si>
    <t>Разработка проектной документации по расчистке русла р. Икорец от с. Верхний Икорец  Бобровского района до с. Средний Икорец Лискинского района</t>
  </si>
  <si>
    <t>Выполнение экологической реабилитации р. Усмань от а/д моста на трассе Воронеж-Тамбов до а/д моста Боровое-Сомово на территории г.о.г. Воронеж и Новоусманского района Воронежской области</t>
  </si>
  <si>
    <t xml:space="preserve">Работы по водной мелиорации (зарыбление водоемов) </t>
  </si>
  <si>
    <t>Выполнение инженерных изысканий и разработка проектной документации расчистки русла р. Толучеевка Воробьевского района</t>
  </si>
  <si>
    <t xml:space="preserve">Берегоукрепление Петровской набережной (1 этап 2 участок) </t>
  </si>
  <si>
    <t>Капит. ремонт ГТС пруда на б Лог Степь Грибановский р-н (муниципальная собственность)</t>
  </si>
  <si>
    <t>Капит. ремонт ГТС на б. Колпак Таловского района (объект бесхозяйный)</t>
  </si>
  <si>
    <t>Капит. ремонт ГТС на б. Потупкин Лог (нижний) Таловского района (объект бесхозяйный)</t>
  </si>
  <si>
    <t>Капит. ремонт ГТС на б. Холодный колодец (средний) Эртильского района (объект бесхозяйный)</t>
  </si>
  <si>
    <t>Ремонт ГТС пруда Воробьевского района (Ломы)</t>
  </si>
  <si>
    <t xml:space="preserve">Капит. ремонт ГТС на б. Попова Лощина на границе В.Мамонского и Калачеевского р-нов </t>
  </si>
  <si>
    <t xml:space="preserve">Капит. ремонт ГТС на б. Дементьев на границе Репьевского и Нижнедевицкого р-ов </t>
  </si>
  <si>
    <t xml:space="preserve">Капит. ремонт ГТС на б. Вислая Дубрава на границе В.Хавского и Н.Усманского р-ов </t>
  </si>
  <si>
    <t>Подпрограмма 6</t>
  </si>
  <si>
    <t xml:space="preserve">Создание системы эффективного целенаправ-ленного формирования экологической культуры населения Воронежской области, повышение информированности населения за счет проведения 30 эколого-просветительских мероприятий </t>
  </si>
  <si>
    <t>Выполнение мероприятий, направленных на увеличение площади ООПТ, сохранение существующих уникальных природных комплексов</t>
  </si>
  <si>
    <t>Выполнение четырех мероприятий направленных на сохранение видового разнообразия объектов животного мира.</t>
  </si>
  <si>
    <t>Проведение рыбохозяйственных мероприятий в рамках реализации переданных полномочий  в области организации, регулирования и охраны водных биологических ресурсов. Протяженность береговой полосы 4 км.</t>
  </si>
  <si>
    <t xml:space="preserve">Мероприятия обеспечивающие устойчивое водопользование при сохранении водных экосистем, снижение антропогенной нагрузки на водные объекты и улучшение экологического состояния водных объектов. </t>
  </si>
  <si>
    <t>Сохранение и восстановление водных объектов на основе снижения антропогенной нагрузки на них, за счет установления водоохранных зон</t>
  </si>
  <si>
    <t xml:space="preserve">Проектная документации «Определение границ водоохранных зон, границ прибрежных защитных полос р. Дон на территории Воронежской области» протяженностью 526 км </t>
  </si>
  <si>
    <t>Завершение работ по расчистке русла реки, длина уастка расчистки 1,9 км</t>
  </si>
  <si>
    <t>Проектная документации «Расчистка русла реки Икорец в Бобровском и Лискинском муниципальных районах Воронежской области» протяженность участка 20 км</t>
  </si>
  <si>
    <t>Продолжение работ по расчистке русла реки (завершение в 2017 году)</t>
  </si>
  <si>
    <t>Проведение работ, направленных на увеличение пропускной способности русел рек</t>
  </si>
  <si>
    <t>Разработка проектной документации и выполнение работ по расчистке водных объектов с целью их восстановления и экологической реабилитации</t>
  </si>
  <si>
    <t>Зарыбление Воронежского водохранилища растительноядными видами рыб (750 тыс.штук)</t>
  </si>
  <si>
    <t>Проектная документация  «Расчистка русла реки Толучеевка в с. Воробьевка Воробьевского муниципального района Воронежской области»</t>
  </si>
  <si>
    <t>Выполнение работ, направленных на повышение защищенности населения и объектов экономики от негативного воздействия вод</t>
  </si>
  <si>
    <t>Выполнение работ по берегоукреплению Петровской набережной</t>
  </si>
  <si>
    <t>Завершение капитального ремонта гидротехнических сооружений</t>
  </si>
  <si>
    <t>Начало работ по капитальному ремонту гидротехнических сооружений</t>
  </si>
  <si>
    <r>
      <t xml:space="preserve">Проектная документация капитального ремонта гидротехнических сооружений пруда на балке </t>
    </r>
    <r>
      <rPr>
        <sz val="12"/>
        <rFont val="Times New Roman"/>
        <family val="1"/>
        <charset val="204"/>
      </rPr>
      <t xml:space="preserve">Ломовская Мужичанского сельского поселения Воробьевского муниципального района </t>
    </r>
    <r>
      <rPr>
        <sz val="12"/>
        <color rgb="FF000000"/>
        <rFont val="Times New Roman"/>
        <family val="1"/>
        <charset val="204"/>
      </rPr>
      <t xml:space="preserve">Воронежской области </t>
    </r>
  </si>
  <si>
    <t>Проектная документация капитального ремонта гидротехнических сооружений</t>
  </si>
  <si>
    <t>Проектная документация для проведения комплекса водоохранных мероприятий</t>
  </si>
  <si>
    <t>Завершение работ по разработке и утверждению «Схемы размещения, использования и охраны охотничьих угодий на территории Воронежской области»</t>
  </si>
  <si>
    <t>Проведение биотехнических мероприятий в общедоступных охотничьих угодьях.
Установка аншлагов в общедоступных охотничьих угодьях.</t>
  </si>
  <si>
    <t>Снижение общей антропогенной нагрузки на окружающую среду на основе повышения экологической эффективности экономики и повышения культуры населения</t>
  </si>
  <si>
    <t>Снижение негативного воздействия отходов производства и потребления на окружающую среду</t>
  </si>
  <si>
    <t>Территориальная схема и региональная программа в области обращения с отходами</t>
  </si>
  <si>
    <t xml:space="preserve">Развитие территориальной системы государственного экологического мониторинга на территории Воронежской области за счет создания пунктов наблюдений  за состоянием окружающей среды.
Мониторинг  водных объектов.
Оценка деятельности природопользователей на окружающую среду.
</t>
  </si>
  <si>
    <t>Увеличение доли устраненных нарушений, выявленных в рамках государственного экологического надзора до 94,7%;
увеличение доли установленных нормативов образования отходов и лимитов на их размещение до 100%;
увеличение доли выданных лицензий на право пользования участками недр по результатам  аукционов до 100%;
увеличение доли заключенных договоров водопользования и выданных решений о представлении водных объектов или их частей в пользование до 100%.
увеличение доли заключенных охотхозяйственных соглашений до 67%.</t>
  </si>
  <si>
    <t>Выполнение государственного задания и уставной деятельности подведомственными учреждениями. 
Увеличение доли  выполненных  аналитических исследований нефтепродуктов до 100%
Доведение количества бесхозяйных орудий лова, изъятых в ходе мероприятий по охране среды обитания объектов животного мира в местах обитания околоводных животных, до 1295 единиц</t>
  </si>
  <si>
    <t>Реализация государственной политики в области охраны окружающей среды и природопользования, направленной на улучшение экологической обстановки в Воронежской области, обеспечение задач и функций департамента
1. Достижение плановых значений целевых показателей (индикаторов) государственной программы, подпрограмм и основных мероприятий 100 %.</t>
  </si>
  <si>
    <t>803 0603 1220359100 200</t>
  </si>
  <si>
    <t>803 0406 1240470390 200</t>
  </si>
  <si>
    <t>Обустройство родников</t>
  </si>
  <si>
    <t>Капит. ремонт ГТС пруда на б Сухая Чигла Таловского р-на</t>
  </si>
  <si>
    <t xml:space="preserve">1. Увеличение доли отходов, обезвреженных и вовлеченных в хозяйственный оборот в качестве вторичных материальных ресурсов, в общем количестве отходов, образовавшихся в процессе производства и потребления, до 63,5 %.
2. Увеличение доли площади Воронежской области, занятой особо охраняемыми природными территориями всех уровней, до 3,34 %.
3. Сохранение уровня компенсации добычи основных видов полезных ископаемых приростом запасов 
полезных ископаемых на уровне 100%.
4. Увеличение протяженности водотоков, на которых выполнены  работы  по  улучшению  проточности   до 15,73 км.
5. Повышение доли гидротехнических сооружений с неудовлетворительным и опасным уровнем безопасности, приведенных в безопасное техническое состояние, до 15,73 %.
6. Отношение фактической добычи лося к установленным лимитам добычи лося - 80 %.
7. Отношение фактической добычи оленя благородного  к установленным лимитам добычи оленя благородного - 80 %.
8. Отношение фактической добычи косули европейской  к установленным лимитам добычи косули европейской -80%.
9. Повышение доли штрафов, взысканных за нарушения законодательства  в  области охраны окружающей среды, до 90,6 %.
</t>
  </si>
  <si>
    <t>Всего:</t>
  </si>
  <si>
    <t>Создание системы обращения с отходами</t>
  </si>
  <si>
    <t>Регулирование качества окружающей среды</t>
  </si>
  <si>
    <t>Охрана окружающей среды и природные ресурсы</t>
  </si>
  <si>
    <t>в том числе по КБК:</t>
  </si>
  <si>
    <t>Мероприятие 1.1.1</t>
  </si>
  <si>
    <t>Проведение международной выставки-ярмарки «Воронеж - Город-Сад» для широкого круга населения с приглашением ландшафтных дизайнеров, проведением мастер-классов</t>
  </si>
  <si>
    <t xml:space="preserve">Подведение итогов конкурса на соискание премии правительства Воронежской области за достижения в области экологии и природопользования.
</t>
  </si>
  <si>
    <t>Подготовка и обеспечение работы экспозиции Воронежской области на международной выставке- форуме "ЭКОТЕХ"</t>
  </si>
  <si>
    <t>Экологическое просвещение</t>
  </si>
  <si>
    <t>Сохранение биологического разнообразия</t>
  </si>
  <si>
    <t>Привлечение экспертов для проведения государственной экологической экспертизы</t>
  </si>
  <si>
    <t>Выполнение мероприятий, направленных на сохранение и восстановление биологического разнообразия Воронежской области в естественной среде обитания</t>
  </si>
  <si>
    <t>Полевые работы, сбор сведений, установление границ  особо охраняемых природных территорий областного значения: "Участок р. Воронеж" Рамонского муниципального района и "Река Усмань в пределах Воронежской области" Новоусманского района</t>
  </si>
  <si>
    <t>Осуществление комплексного экологического обследования и установление границ существующих особо охраняемых природных территорий Воронежской области в количестве 30 единиц, общей площадью 1069,3 га</t>
  </si>
  <si>
    <t>Планирование и проведение уходных работ в парке Ольденбургских Рамонского района площадью 6,1 га. Вырубка  деревьев, санитарная обрезка  деревьев, формовочная обрезка  деревьев, уходные работы, сбор порубочных остатков.</t>
  </si>
  <si>
    <t>Выплнение работ на ООПТ "Кольцовский сквер" площадью 1 га. Обследование не менее 390 зеленых насаждений на территории ООПТ: высота, диаметр, выявление заболеваний и другие работы</t>
  </si>
  <si>
    <t>Выполнение мероприятий не предусмотрено</t>
  </si>
  <si>
    <t>Всего</t>
  </si>
  <si>
    <t>Мероприятие 4.1.1</t>
  </si>
  <si>
    <t>Мероприятие 4.2.1</t>
  </si>
  <si>
    <t>Мероприятие 4.2.2</t>
  </si>
  <si>
    <t>Мероприятие 4.2.3</t>
  </si>
  <si>
    <t>Мероприятие 4.2.4</t>
  </si>
  <si>
    <t>Мероприятие 4.3.1</t>
  </si>
  <si>
    <t>Мероприятие 4.3.2</t>
  </si>
  <si>
    <t>Мероприятие 4.3.3</t>
  </si>
  <si>
    <t>Мероприятие 4.3.4</t>
  </si>
  <si>
    <t>Мероприятие 4.3.5</t>
  </si>
  <si>
    <t>Мероприятие 4.3.6</t>
  </si>
  <si>
    <t>Мероприятие 4.3.7</t>
  </si>
  <si>
    <t>Основное мероприятие 6.1</t>
  </si>
  <si>
    <t>Основное мероприятие 6.2</t>
  </si>
  <si>
    <t>Основное мероприятие 6.3</t>
  </si>
  <si>
    <t>Проведение мероприятий по оптимизации численности охотничьих ресурсов</t>
  </si>
  <si>
    <t>Мероприятие 4.4.1</t>
  </si>
  <si>
    <t>Мероприятие 4.4.2</t>
  </si>
  <si>
    <t>Мероприятие 4.4.3</t>
  </si>
  <si>
    <t>Мероприятие 4.4.4</t>
  </si>
  <si>
    <t>Мероприятие 4.4.5</t>
  </si>
  <si>
    <t>Мероприятие 4.4.6</t>
  </si>
  <si>
    <t>Мероприятие 4.4.7</t>
  </si>
  <si>
    <t>Мероприятие 4.4.8</t>
  </si>
  <si>
    <t>Мероприятие 4.4.9</t>
  </si>
  <si>
    <t>Мероприятие 4.4.10</t>
  </si>
  <si>
    <t>Мероприятие 4.4.11</t>
  </si>
  <si>
    <t>Мероприятие 1.3.1</t>
  </si>
  <si>
    <t>Мероприятие 1.3.2</t>
  </si>
  <si>
    <t>Мероприятие 1.3.3</t>
  </si>
  <si>
    <t>Мероприятие 1.3.4</t>
  </si>
  <si>
    <t>Мероприятие 2.1.1</t>
  </si>
  <si>
    <t>Мероприятие 2.1.2</t>
  </si>
  <si>
    <t>Мероприятие 2.1.3</t>
  </si>
  <si>
    <t>Мероприятие 2.1.4</t>
  </si>
  <si>
    <t>Мероприятие 2.1.5</t>
  </si>
  <si>
    <t>Мониторинг окружающей среды</t>
  </si>
  <si>
    <t>Сохранение объектов животного мира, не отнесенных к охотничьим ресурсам</t>
  </si>
  <si>
    <t>Организация, регулирование и охрана водных биологических ресурсов</t>
  </si>
  <si>
    <t>Осуществление мер по охране водных объектов</t>
  </si>
  <si>
    <t>Оптимизация пропускной способности русел рек</t>
  </si>
  <si>
    <t>Восстановление и экологическая реабилитация водных объектов</t>
  </si>
  <si>
    <t>Защита от негативного воздействия вод</t>
  </si>
  <si>
    <t xml:space="preserve"> Обеспечение оптимальной численности охотничьих ресурсов</t>
  </si>
  <si>
    <t>Обеспечение реализации    государственной программы</t>
  </si>
  <si>
    <t xml:space="preserve">Финансовое обеспечение деятельности исполнительных органов государственной власти Воронежской области, иных главных распорядителей средств областного бюджета – исполнителей
</t>
  </si>
  <si>
    <t xml:space="preserve">Финансовое обеспечение подведомственных учреждений </t>
  </si>
  <si>
    <t xml:space="preserve">Осуществление переданных полномочий </t>
  </si>
  <si>
    <t>Осуществление переданных полномочий Российской Федерации по обеспечению федерального государственного охотничьего надзора на территории Воронежской области.
 Доведение доли привлеченных к ответственности лиц за нарушение законодательства в области охоты и сохранения охотничьих ресурсов к общему количеству возбужденных дел об административных правонарушениях в области охоты и сохранения охотничьих ресурсов до 65%</t>
  </si>
  <si>
    <t>Проведение территориального охотустройства</t>
  </si>
  <si>
    <t>Развитие системы особо охраняемых природных территорий</t>
  </si>
  <si>
    <t>Оказание услуг по организации областного экологического фестиваля "Экоград"</t>
  </si>
  <si>
    <t>Подготовка и проведение областного экологического фестиваля "Экоград"</t>
  </si>
  <si>
    <t xml:space="preserve">Создание научно-популярного фильма </t>
  </si>
  <si>
    <t>Мероприятие 1.3.5</t>
  </si>
  <si>
    <t>Мероприятие 1.3.6</t>
  </si>
  <si>
    <t>Проведение экологических субботников</t>
  </si>
  <si>
    <t>Создание научно-популярного фильма о достопримечательных природных территориях и уникальных природных комплексах Воронежской области</t>
  </si>
  <si>
    <t>Поддержка экологических инициатив общественных организаций</t>
  </si>
  <si>
    <t>Мероприятие 1.3.7</t>
  </si>
  <si>
    <t>Издание доклада о состоянии окружающей среды на территории Воронежской области в 2015 году</t>
  </si>
  <si>
    <t>Оказание услуг по осуществлению комплексного экологического обследования и установлению границ особо охраняемой природной территории</t>
  </si>
  <si>
    <t xml:space="preserve">Полевые работы, сбор сведений, комплексное экологическое обследование и установление границ особо охраняемой природной территории областного значения </t>
  </si>
  <si>
    <t>Мероприятие 2.1.6</t>
  </si>
  <si>
    <t>Выполнение санитарных работ на особо охраняемой природной территории</t>
  </si>
  <si>
    <t xml:space="preserve">Санитарная вырубка, уходные работы на особо охраняемых природных территориях областного значения </t>
  </si>
  <si>
    <t>Мероприятие 2.1.7</t>
  </si>
  <si>
    <t>803 0605 1210420470 200</t>
  </si>
  <si>
    <t xml:space="preserve">Проведение гоударственной экологической экспертизы: материалов комплексного экологического обследования участков территорий, обосновывающих придание этим территориям правового статуса ООПТ регионального значения; проектной документации объектов, строительство, реконструкцию которых предполагается осуществлять на землях ООПТ 
</t>
  </si>
  <si>
    <t>Мероприятие 2.1.8</t>
  </si>
  <si>
    <t>Проведение реконструкции Центрального парка культуры и отдыха в г. Воронеже</t>
  </si>
  <si>
    <t>Благоустройство территории памятника природы ландшафтного профиля Центральный парк культуры и отдыха в г. Воронеже</t>
  </si>
  <si>
    <t>820  0605 1220178100 500</t>
  </si>
  <si>
    <t>Геолого-экономическая оценка минерально-сырьевого потенциала Воронежской области</t>
  </si>
  <si>
    <t>Анализ и систематизация статистических данных для подготовки отчетного территориального баланса общераспространенных полезных ископаемых</t>
  </si>
  <si>
    <t>803 0404 1230170390 200</t>
  </si>
  <si>
    <t>803 0603 1260200590 200</t>
  </si>
  <si>
    <t>803 0603 1260200590 100</t>
  </si>
  <si>
    <t>803 0603 1260200590 600</t>
  </si>
  <si>
    <t>803 0603 1260200590 800</t>
  </si>
  <si>
    <t xml:space="preserve">Обеспечение граждан достоверной информацией о состоянии окружающей среды </t>
  </si>
  <si>
    <t>Обустройство территорий особо охраняемых природных территорий Воронежской области, в том числе "Воронежской нагорной дубравы"</t>
  </si>
  <si>
    <t>Выполнение работ по благоустройству особо охраняемых природных территорий с целью сохранения природных объектов и повышения доступности для населения</t>
  </si>
  <si>
    <t xml:space="preserve">Корректировка проектной документации по расчистке р.Усмань </t>
  </si>
  <si>
    <t>Проведение работ по восстановлению родников</t>
  </si>
  <si>
    <t>Завершение разработки проектной документации на проведение комплекса руслорегулирующих мероприятий</t>
  </si>
  <si>
    <t>Выполнение инженерных изысканий и разработка проектной документации на р. Дон у с. Щучье Лискинского района</t>
  </si>
  <si>
    <t>803 0406 12403R0160 200</t>
  </si>
  <si>
    <t>803 0406 12404R0160 200</t>
  </si>
  <si>
    <t>803 0406 1240450160 200</t>
  </si>
  <si>
    <t>803 0406 1240350160 200</t>
  </si>
  <si>
    <t>ПРОЧИЕ расходы</t>
  </si>
  <si>
    <t>НИОКР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</si>
  <si>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</si>
  <si>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(объекты капитального строительства и недвижимое имущество), из них:</t>
  </si>
  <si>
    <t xml:space="preserve">Государственные капитальные вложения, всего
из них:
</t>
  </si>
  <si>
    <t>Всего, в том числе:</t>
  </si>
  <si>
    <t>Осуществление переданных полномочий</t>
  </si>
  <si>
    <t>Финансовое обеспечение подведомственных учреждений</t>
  </si>
  <si>
    <t>Обеспечение оптимальной численности охотничьих ресурсов</t>
  </si>
  <si>
    <t xml:space="preserve">Проведение территориального охотустройства </t>
  </si>
  <si>
    <t xml:space="preserve">Корректировка проектной документации по расчистке р.Усмань 
</t>
  </si>
  <si>
    <t>Государственные капитальные вложения, всего</t>
  </si>
  <si>
    <t>кассовое исполнение (на отчетную дату нарастающим итогом), тыс. рублей</t>
  </si>
  <si>
    <t xml:space="preserve">Наименование статей расходов
</t>
  </si>
  <si>
    <t>всего</t>
  </si>
  <si>
    <t>всего, в том числе:</t>
  </si>
  <si>
    <t>ОСНОВНОЕ МЕРОПРИЯТИЕ 2.1</t>
  </si>
  <si>
    <t>Государственная программа</t>
  </si>
  <si>
    <t>Городской округ город Воронеж</t>
  </si>
  <si>
    <t>в том числе по муниципальным районам и городским округам Воронежской области</t>
  </si>
  <si>
    <t>Кассовое исполнение (на отчетную дату нарастающим итогом), тыс. рублей</t>
  </si>
  <si>
    <t>Код бюджетной классификации (в соответствии с законом Воронежской области об областном бюджете)</t>
  </si>
  <si>
    <t xml:space="preserve">государственной программы Воронежской области «Охрана окружающей среды и природные ресурсы» </t>
  </si>
  <si>
    <t>о субсидиях, предусмотренных из федерального и областного бюджетов на реализацию мероприятий</t>
  </si>
  <si>
    <t>Информация</t>
  </si>
  <si>
    <t>КБК</t>
  </si>
  <si>
    <t>Таблица 13</t>
  </si>
  <si>
    <t>Мероприятие 1.1.2</t>
  </si>
  <si>
    <t xml:space="preserve">Разработка электронной модели территориальной схемы обращения с отходами, в том числе с твердыми коммунальными отходами, для Воронежской области и программного обеспечения для ведения кадастра отходов </t>
  </si>
  <si>
    <t>Электронная модель территориальной схемы обращения с отходами, в том числе с твердыми коммунальными отходами</t>
  </si>
  <si>
    <t>Мероприятие 1.3.8</t>
  </si>
  <si>
    <t>Проведение экологического фестиваля "Древо жизни"</t>
  </si>
  <si>
    <t>Мероприятие 1.3.9</t>
  </si>
  <si>
    <t>Издание фотоальбома посвященного Году экологии</t>
  </si>
  <si>
    <t>Мероприятие 1.3.10</t>
  </si>
  <si>
    <t xml:space="preserve">Подготовка полиграфических материалов </t>
  </si>
  <si>
    <t>803 0603 1210370400 300</t>
  </si>
  <si>
    <t>803 0603 1210370400 800</t>
  </si>
  <si>
    <t>Мероприятие 4.1.2</t>
  </si>
  <si>
    <t>Постановка на кадастровый учет водоохранных зон на реке Усмань</t>
  </si>
  <si>
    <t>803 0406 1240170390 200</t>
  </si>
  <si>
    <t>803 0406 12403R0160 20</t>
  </si>
  <si>
    <t>803 0603 125027390 200</t>
  </si>
  <si>
    <r>
      <t xml:space="preserve">Отчет
о выполнении плана реализации 
государственной программы Воронежской области
</t>
    </r>
    <r>
      <rPr>
        <u/>
        <sz val="11"/>
        <color indexed="8"/>
        <rFont val="Times New Roman"/>
        <family val="1"/>
        <charset val="204"/>
      </rPr>
      <t xml:space="preserve">"Охрана окружающей среды и природные ресурсы" 
</t>
    </r>
    <r>
      <rPr>
        <sz val="11"/>
        <color indexed="8"/>
        <rFont val="Times New Roman"/>
        <family val="1"/>
        <charset val="204"/>
      </rPr>
      <t>в разрезе исполнительных органов государственной власти 
Воронежской области  по состоянию на 01.01.2017 года</t>
    </r>
  </si>
  <si>
    <t xml:space="preserve">Код бюджетной классификации 
(в соответствии с законом Воронежской области об областном бюджете, далее - КБК)
</t>
  </si>
  <si>
    <t>согласно закону Воронежской области об областном бюджете на отчетную дату текущего года, тыс. рублей</t>
  </si>
  <si>
    <r>
      <t xml:space="preserve">Уровень освоения бюджетных ассигнований, % </t>
    </r>
    <r>
      <rPr>
        <sz val="11"/>
        <rFont val="Calibri"/>
        <family val="2"/>
        <charset val="204"/>
      </rPr>
      <t>²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</si>
  <si>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sz val="11"/>
        <rFont val="Calibri"/>
        <family val="2"/>
        <charset val="204"/>
      </rPr>
      <t>¹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</si>
  <si>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sz val="11"/>
        <color indexed="8"/>
        <rFont val="Calibri"/>
        <family val="2"/>
        <charset val="204"/>
      </rPr>
      <t>¹</t>
    </r>
  </si>
  <si>
    <t>Проведение комплекса водоохранных мероприятий по  предотвращению деградации протоки «Басовский рукав» Подгоренского  района Воронежской области</t>
  </si>
  <si>
    <t>Отчет
 о выполнении плана реализации
 государственной программы Воронежской области
"Охрана окружающей среды и природные ресурсы"
по статьям расходов по состоянию на 01.01.2017 года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</si>
  <si>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12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</si>
  <si>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12"/>
        <rFont val="Times New Roman"/>
        <family val="1"/>
        <charset val="204"/>
      </rPr>
      <t>1</t>
    </r>
  </si>
  <si>
    <t>в разрезе муниципальных образований Воронежской области по состоянию на 01.01.2017 года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</si>
  <si>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</si>
  <si>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Борисоглебский городской округ</t>
  </si>
  <si>
    <t>Городской округ город Нововоронеж</t>
  </si>
  <si>
    <t>Продолжение  таблицы 13</t>
  </si>
  <si>
    <t>Наименование субсидии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</si>
  <si>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</si>
  <si>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</si>
  <si>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</si>
  <si>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</si>
  <si>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</si>
  <si>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</si>
  <si>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</si>
  <si>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</si>
  <si>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</si>
  <si>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</si>
  <si>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</si>
  <si>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нераспределено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</si>
  <si>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</si>
  <si>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</si>
  <si>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</si>
  <si>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</si>
  <si>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</si>
  <si>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</si>
  <si>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</si>
  <si>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</si>
  <si>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</si>
  <si>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</si>
  <si>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</si>
  <si>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</si>
  <si>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</si>
  <si>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</si>
  <si>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</si>
  <si>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</si>
  <si>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</si>
  <si>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</si>
  <si>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Россошанский муниципальный
район</t>
  </si>
  <si>
    <t>Семилукский муниципальный
район</t>
  </si>
  <si>
    <t>Таловский муниципальный
район</t>
  </si>
  <si>
    <t>Терновский муниципальный
район</t>
  </si>
  <si>
    <t>Хохольский муниципальный
район</t>
  </si>
  <si>
    <t>Эртильский муниципальный
район</t>
  </si>
  <si>
    <t>Субсидии местным бюджетам на софинансирование объектов капитального строительства муниципальной собственности, бюджетные инвестиции в которые осуществляются из местных бюджетов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</si>
  <si>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</si>
  <si>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</si>
  <si>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>в том числе:</t>
  </si>
  <si>
    <t>местный бюджет</t>
  </si>
  <si>
    <t>внебюджетные источники, всего</t>
  </si>
  <si>
    <t xml:space="preserve">юридические лица </t>
  </si>
  <si>
    <t>физические лица</t>
  </si>
  <si>
    <t>Подпрограмма 1</t>
  </si>
  <si>
    <t>Основное мероприятие 1.1</t>
  </si>
  <si>
    <t>Основное мероприятие 1.2</t>
  </si>
  <si>
    <t>Основное мероприятие 1.3</t>
  </si>
  <si>
    <t>Основное мероприятие 1.4</t>
  </si>
  <si>
    <t>Основное мероприятие 2.1</t>
  </si>
  <si>
    <t>Основное мероприятие 3.2</t>
  </si>
  <si>
    <t>Геоэкологическое изучение территорий и поисково-оценочные работы</t>
  </si>
  <si>
    <t>Основное мероприятие 4.1</t>
  </si>
  <si>
    <t>Основное мероприятие 5.1</t>
  </si>
  <si>
    <t>Обеспечение реализации государственной программы</t>
  </si>
  <si>
    <t xml:space="preserve">Основное мероприятие 6.1 </t>
  </si>
  <si>
    <t>Финансовое обеспечение деятельности исполни-тельных органов  госу-дарственной власти Воронежской области, иных главных распоря-дителей средств областного бюджета - исполнителей</t>
  </si>
  <si>
    <t xml:space="preserve">Расходы за отчетный период,  тыс. руб. 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</si>
  <si>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</si>
  <si>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</si>
  <si>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 xml:space="preserve">территориальные              государственные внебюджетные фонды                        </t>
  </si>
  <si>
    <r>
      <t>предусмотрено на год</t>
    </r>
    <r>
      <rPr>
        <vertAlign val="superscript"/>
        <sz val="11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</si>
  <si>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1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</si>
  <si>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1"/>
        <rFont val="Times New Roman"/>
        <family val="1"/>
        <charset val="204"/>
      </rPr>
      <t>3</t>
    </r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</si>
  <si>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"Охрана окружающей среды и природные ресурсы" состоянию на 01.01.2017 года</t>
  </si>
  <si>
    <t>Таблица 12</t>
  </si>
  <si>
    <t>Информация о субсидиях, предусмотренных из федерального и областного бюджетов на реализацию мероприятий</t>
  </si>
  <si>
    <t>Таблица 11</t>
  </si>
  <si>
    <t>Таблица 10</t>
  </si>
  <si>
    <t>Наименование показателя (индикатора)</t>
  </si>
  <si>
    <t>1</t>
  </si>
  <si>
    <t>%</t>
  </si>
  <si>
    <t>2</t>
  </si>
  <si>
    <t>3,34</t>
  </si>
  <si>
    <t>км</t>
  </si>
  <si>
    <t>90,5</t>
  </si>
  <si>
    <t>100</t>
  </si>
  <si>
    <t>4,6</t>
  </si>
  <si>
    <t>ед.</t>
  </si>
  <si>
    <t>24</t>
  </si>
  <si>
    <t>30</t>
  </si>
  <si>
    <t>8</t>
  </si>
  <si>
    <t>4</t>
  </si>
  <si>
    <t>5</t>
  </si>
  <si>
    <t>тыс. чел.</t>
  </si>
  <si>
    <t>0</t>
  </si>
  <si>
    <t>92,12</t>
  </si>
  <si>
    <t>20,75</t>
  </si>
  <si>
    <t>1,15</t>
  </si>
  <si>
    <t xml:space="preserve">класс </t>
  </si>
  <si>
    <t>III</t>
  </si>
  <si>
    <t>1,73**</t>
  </si>
  <si>
    <t>0,11**</t>
  </si>
  <si>
    <t>человек</t>
  </si>
  <si>
    <t>90775**</t>
  </si>
  <si>
    <t>0,49**</t>
  </si>
  <si>
    <t>тыс.руб</t>
  </si>
  <si>
    <t>28889</t>
  </si>
  <si>
    <t>80</t>
  </si>
  <si>
    <t>94,7</t>
  </si>
  <si>
    <t>1295</t>
  </si>
  <si>
    <t>65</t>
  </si>
  <si>
    <r>
      <t>тыс. м</t>
    </r>
    <r>
      <rPr>
        <vertAlign val="superscript"/>
        <sz val="14"/>
        <color indexed="8"/>
        <rFont val="Times New Roman"/>
        <family val="1"/>
        <charset val="204"/>
      </rPr>
      <t>3</t>
    </r>
  </si>
  <si>
    <t>2. Доля площади Воронежской области, занятой особо охраняемыми природными территориями всех уровней</t>
  </si>
  <si>
    <t>3. Уровень компенсации добычи основных видов полезных ископаемых приростом запасов полезных ископаемых</t>
  </si>
  <si>
    <t>4. Протяженность водотоков, на которых выполнены работы по улучшению проточности</t>
  </si>
  <si>
    <t xml:space="preserve">ПОДПРОГРАММА 1 </t>
  </si>
  <si>
    <t xml:space="preserve">Основное мероприятие 1.4 </t>
  </si>
  <si>
    <t>Сохранение биологического разнообрази</t>
  </si>
  <si>
    <t xml:space="preserve">Основное мероприятие 2.2 </t>
  </si>
  <si>
    <t>Основное мероприятие 2.4</t>
  </si>
  <si>
    <t>Развитие автономного учреждения Воронежской области «Воронежский зоопарк имени А.С. Попова</t>
  </si>
  <si>
    <t xml:space="preserve">Подпрограмма 3 </t>
  </si>
  <si>
    <t>3.1 Уровень достижения значений целевых показателей подпрограммы</t>
  </si>
  <si>
    <t>3.2 Объем выявленных запасов полезных ископаемых</t>
  </si>
  <si>
    <t>3.1.1 Прирост запасов полезных ископаемых, используемых в строительстве</t>
  </si>
  <si>
    <t>3.1.2 Количество информационных ресурсов оценки минерально-сырьевого баланса Воронежской области</t>
  </si>
  <si>
    <t>3.1.3 Доля актуализированных сведений в балансе запасов полезных ископаемых по Воронежской области в общем количестве сведений в балансе запасов полезных по Воронежской области</t>
  </si>
  <si>
    <t>1.1 Уровень достижения значений целевых показателей подпрограммы</t>
  </si>
  <si>
    <t>1.1.1 Удельный вес объектов размещения отходов, соответствующих нормативным требованиям, в общем количестве объектов</t>
  </si>
  <si>
    <t xml:space="preserve">1.2.1 Количество пунктов наблюдения за состоянием окружающей среды на территории Воронежской области </t>
  </si>
  <si>
    <t>1.3.1 Количество эколого-просветительских мероприятий, акций, конкурсов, конференций</t>
  </si>
  <si>
    <t xml:space="preserve">1.4.1 Доля государственных экологических экспертиз регионального уровня, проведенных без нарушения установленных сроков </t>
  </si>
  <si>
    <t>2.1 Уровень достижения значений целевых показателей подпрограммы</t>
  </si>
  <si>
    <t>2.1.1 Количество сформированных кадастровых дел особо охраняемых природных территорий</t>
  </si>
  <si>
    <t xml:space="preserve">2.2.1 Количество мероприятий, направленных на сохранение видового разнообразия объектов животного мира </t>
  </si>
  <si>
    <t>2.3.1 Протяженность береговой полосы водных объектов рыбохозяйственного значения, нуждающихся в выполнении рыбохозяйственных мероприятий</t>
  </si>
  <si>
    <t>2.4.1 Количество посетителей автономного учреждения Воронежской области «Воронежский зоопарк имени А.С. Попова»</t>
  </si>
  <si>
    <t xml:space="preserve">Подпрограмма 4 </t>
  </si>
  <si>
    <t>4.1 Доля водопользователей, осуществляющих использование водных объектов на основании предоставленных в установленном порядке прав пользования, в общем количестве пользователей, осуществление водопользования которыми предусматривает приобретение прав пользования водными объектами</t>
  </si>
  <si>
    <t>4.2 Количество гидротехнических сооружений с неудовлетворительным и опасным уровнем безопасности, приведенных в безопасное техническое состояние (нарастающим итогом)</t>
  </si>
  <si>
    <t xml:space="preserve">4.1.1 Доля установленных (нанесенных на землеустроительные карты) водоохранных зон и прибрежных защитных полос водных объектов в протяженности береговой линии, требующей установления водоохранных зон </t>
  </si>
  <si>
    <t xml:space="preserve">4.1.2 Доля вынесенных в натуру водоохранных зон и прибрежных защитных полос в общей протяженности установленных (нанесенных на землеустроительные карты) водоохранных зон </t>
  </si>
  <si>
    <t>4.2.1 Протяженность участков русел рек, на которых осуществлены работы по оптимизации их пропускной способности, к общей протяженности участков русел рек, нуждающихся в увеличении пропускной способности (нарастающим итогом)</t>
  </si>
  <si>
    <t>4.3.1 Протяженность водотоков, на которых выполнены работы по восстановлению и экологической реабилитации водных объектов</t>
  </si>
  <si>
    <t>4.3.2 Класс качества воды на участке водного объекта, на котором планируется осуществление мероприятия по экологической реабилитации р. Усмань, от автодорожного моста на трассе Воронеж - Тамбов до автодорожного моста Боровое - Сомово на территории городского округа город Воронеж и Новоусманского муниципального района Воронежской области, класс качества воды</t>
  </si>
  <si>
    <t xml:space="preserve">Основное мероприятие 4.4 </t>
  </si>
  <si>
    <t>4.4.1 Протяженность водотоков, на которых выполнены работы по предотвращению негативного воздействия вод и ликвидации его последствий (нарастающим итогом)</t>
  </si>
  <si>
    <t>4.4.2 Протяженность новых и реконструированных сооружений инженерной защиты и берегоукрепления</t>
  </si>
  <si>
    <t>4.4.3 Доля гидротехнических сооружений, в том числе бесхозяйных, имеющих безопасное техническое состояние, в общем числе гидротехнических сооружений, в том числе бесхозяйных</t>
  </si>
  <si>
    <t>4.4.4 Снижение количества гидротехнических сооружений, в том числе бесхозяйных, уровень безопасности которых оценивается как неудовлетворительный или опасный</t>
  </si>
  <si>
    <t>4.4.5 Снижение численности населения, проживающего на территориях, подверженных риску затопления в случае аварии на гидротехнических сооружениях, уровень безопасности которых оценивается как неудовлетворительный, опасный</t>
  </si>
  <si>
    <t>4.4.6 Доля гидротехнических сооружений, в том числе бесхозяйных, на территории Воронежской области, уровень безопасности которых оценивается как неудовлетворительный, опасный, приведенных в безопасное техническое состояние</t>
  </si>
  <si>
    <t>4.4.7 Размер предотвращенного ущерба в результате приведения в безопасное состояние гидротехнических сооружений, уровень безопасности которых оценивается как неудовлетворительный, опасный (по объектам, отремонтированным в текущем году)</t>
  </si>
  <si>
    <t>Обеспечение  оптимальной численности охотничьих ресурсов</t>
  </si>
  <si>
    <t>5.2.1 Доля видов охотничьих ресурсов, по которым ведется учет их численности, в общем количестве видов охотничьих ресурсов, обитающих на территории области</t>
  </si>
  <si>
    <t>6.1 Уровень достижения значений целевых показателей подпрограммы</t>
  </si>
  <si>
    <t>Финансовое обеспечение деятельности исполнительных органов  государственной власти Воронежской области, иных главных распорядителей средств областного бюджета – исполнителей</t>
  </si>
  <si>
    <t>6.1.1 Доля устраненных нарушений, в общем количестве нарушений, выявленных в рамках государственного экологического надзора</t>
  </si>
  <si>
    <t>6.1.2 Доля установленных нормативов образования отходов и лимитов на их размещение в общем количестве поступивших заявлений об установлении нормативов образования отходов и лимитов на их размещение</t>
  </si>
  <si>
    <t>6.2.4 Количество эколого-просветительских мероприятий, проведенных в автономном учреждении Воронежской области «Воронежский зоопарк имени А.С. Попова</t>
  </si>
  <si>
    <t>Сведения о достижении показателях (индикаторах) государственной программы Воронежской области
«Охрана окружающей среды и природные ресурсы» по состоянию 01.01.2017 года</t>
  </si>
  <si>
    <t>1. Доля отходов, обезвреженных и вовлеченных в хозяйственный оборот в качестве вторичных материальных ресурсов, в общем количестве отходов, образовавшихся  в процессе производства и потребления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</si>
  <si>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</si>
  <si>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</si>
  <si>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</si>
  <si>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 государственной программы, подпрограммы, основного мероприятия</t>
  </si>
  <si>
    <t>6.3.1 Доля привлеченных к ответственности лиц за нарушение законодательства в области охоты и сохранения охотничьих ресурсов в  общем количестве возбужденных дел об административных правонарушениях в области охоты и сохранения охотничьих ресурсов</t>
  </si>
  <si>
    <t>13,74</t>
  </si>
  <si>
    <t>20,89</t>
  </si>
  <si>
    <t>19,23</t>
  </si>
  <si>
    <t>98</t>
  </si>
  <si>
    <t>5. Доля гидротехнических сооружений с неудовлетворительным и опасным уровнем безопасности, приведенных в безопасное техническое состояние, в общем количестве гидротехнических сооружений, нуждающихся  в ремонте (нарастающим итогом)</t>
  </si>
  <si>
    <t>34</t>
  </si>
  <si>
    <t>1359</t>
  </si>
  <si>
    <t>81,1</t>
  </si>
  <si>
    <t>5.1 Уровень достижения значений целевых показателей подпрограммы</t>
  </si>
  <si>
    <t>5.1.1 Доля площади охотничьих угодий и зон охраны охотничьих ресурсов, на которых проведена инвентаризация и уточнение границ</t>
  </si>
  <si>
    <t>83,5</t>
  </si>
  <si>
    <r>
      <t>Вид  показателя (индикатора)</t>
    </r>
    <r>
      <rPr>
        <sz val="14"/>
        <rFont val="Calibri"/>
        <family val="2"/>
        <charset val="204"/>
      </rPr>
      <t>¹</t>
    </r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</si>
  <si>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</si>
  <si>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</si>
  <si>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t>У</t>
  </si>
  <si>
    <t>82,8</t>
  </si>
  <si>
    <t>С</t>
  </si>
  <si>
    <t>75</t>
  </si>
  <si>
    <t>6.2.1 Доля выполненных аналитических исследований в общем количестве обращений о выполнении аналити-ческих исследований в рамках государственного экологического надзора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</si>
  <si>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</si>
  <si>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</si>
  <si>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</si>
  <si>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</si>
  <si>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</si>
  <si>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</si>
  <si>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Ответственные за исполнение</t>
  </si>
  <si>
    <t xml:space="preserve">Исполнительный орган государственной власти Воронежской области - главный распорядитель средств областного бюджета </t>
  </si>
  <si>
    <t>Должность, Ф.И.О.</t>
  </si>
  <si>
    <t>Руководитель департамента природных ресурсов и экологии Воронежской области А.Ф. Карякин</t>
  </si>
  <si>
    <t>Заместитель руководителя департамента природных ресурсов и экологии Воронежской области Г. Л. Воробьева
Заместитель руководителя департамента природных ресурсов и экологии Воронежской области А. Г. Царев</t>
  </si>
  <si>
    <t>Заместитель руководителя департамента природных ресурсов и экологии Воронежской области Г. Л. Воробьева
Начальник отдела государственного экологического надзора и нормирования В. И. Перегудов</t>
  </si>
  <si>
    <t>Заместитель начальника отдела И. П. Медведева</t>
  </si>
  <si>
    <t>Заместитель руководителя департамента природных ресурсов и экологии Воронежской области А. Г. Царев
Начальник отдела особо охраняемых природных территорий и экологической экспертизы С. В. Гурова</t>
  </si>
  <si>
    <t>Начальник отдела особо охраняемых природных территорий и экологической экспертизы С. В. Гурова
Заместитель начальника отдела особо охраняемых природных территорий и экологической экспертизы И. В. Чернышова</t>
  </si>
  <si>
    <t xml:space="preserve"> Сохранение биологического разнообразия</t>
  </si>
  <si>
    <t>Заместитель руководителя департамента природных ресурсов и экологии Воронежской области А. Г. Царев
Заместитель руководителя департамента - начальник отдела государственного охотничьего надзора и охраны объектов животного мира Г. Д. Побединский</t>
  </si>
  <si>
    <t>Советник отдела планирования и реализации программ С.Г.Бабий</t>
  </si>
  <si>
    <t>Заместитель руководителя департамента - начальник отдела государственного охотничьего надзора и охраны объектов животного мира Г. Д. Побединский</t>
  </si>
  <si>
    <t>Заместитель руководителя департамента природных ресурсов и экологии Воронежской области Г. Л. Воробьева
Начальник отдела природных ресурсов А. Ю. Дегтярев</t>
  </si>
  <si>
    <t>Начальник отдела природных ресурсов А. Ю. Дегтярев</t>
  </si>
  <si>
    <t xml:space="preserve">Заместитель начальника отдела природных ресурсов Е. И. Понарина </t>
  </si>
  <si>
    <t xml:space="preserve">Начальник отдела природных ресурсов А. Ю. Дегтярев
Заместитель начальника отдела природных ресурсов Е. И. Понарина </t>
  </si>
  <si>
    <t xml:space="preserve">Восстановление и экологическая реабилитация водных объектов </t>
  </si>
  <si>
    <t>Работы по водной мелиорации (зарыбление водоемов)</t>
  </si>
  <si>
    <t xml:space="preserve">Капит. ремонт ГТС на б. Дементьева на границе Репьевского и Нижнедевицкого р-ов </t>
  </si>
  <si>
    <t>Заместитель руководителя департамента природных ресурсов и экологии Воронежской области А. Г. Царев
Начальник отдела финансового и материально-технического обеспечения М. В. Полевик</t>
  </si>
  <si>
    <t>Начальник отдела финансового и материально-технического обеспечения М. В. Полевик</t>
  </si>
  <si>
    <t>Основное мероприятие 3.3</t>
  </si>
  <si>
    <r>
      <t xml:space="preserve">Отвественные за исполнение мероприятий плана реализации государственной программы Воронежской области
</t>
    </r>
    <r>
      <rPr>
        <u/>
        <sz val="11"/>
        <color indexed="8"/>
        <rFont val="Times New Roman"/>
        <family val="1"/>
        <charset val="204"/>
      </rPr>
      <t>«Охрана окружающей среды и природные ресурсы» по состоянию 01.01.2017 года</t>
    </r>
  </si>
  <si>
    <t>Таблица 8</t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</si>
  <si>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</si>
  <si>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</si>
  <si>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</t>
    </r>
  </si>
  <si>
    <r>
      <t xml:space="preserve"> </t>
    </r>
    <r>
      <rPr>
        <vertAlign val="superscript"/>
        <sz val="10"/>
        <rFont val="Times New Roman"/>
        <family val="1"/>
        <charset val="204"/>
      </rPr>
      <t xml:space="preserve">3 </t>
    </r>
    <r>
      <rPr>
        <sz val="10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</si>
  <si>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</si>
  <si>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 xml:space="preserve">6.2.3 Количество бесхозяйных сетевых орудий лова, изъятых в ходе мероприятий по охране среды обитания объектов животного мира в местах обитания околоводных животных </t>
  </si>
  <si>
    <t>6.2.2 Доля выполненных исследований объектов окружающей среды в общем количестве объектов окружающей среды, нуждающихся в исследовании в рамках экологического мониторинга</t>
  </si>
  <si>
    <t>Увеличение показателя связано с уточнением количества отремонтированных ГТС в 2015 году.</t>
  </si>
  <si>
    <t>В связи с тем, что лимит устанавливается на период с 1 августа текущего года по 1 августа следующего года, показатель может увеличиться за счет летней охоты на косулю</t>
  </si>
  <si>
    <t>Охота на благородного оленя в 2016 году была запрещена в соответствии с постановлением правительства Воронежской области от 22.07.2016 № 526</t>
  </si>
  <si>
    <t>Таблица 9</t>
  </si>
  <si>
    <t>6. Продуктивность охотничьих угодий</t>
  </si>
  <si>
    <t>38</t>
  </si>
  <si>
    <t>7. Доля штрафов, взысканных за нарушения законодательства в области охраны окружающей среды</t>
  </si>
  <si>
    <t xml:space="preserve">5.2.2 Отношение фактической добычи лося к установленным лимитам добычи лося </t>
  </si>
  <si>
    <t xml:space="preserve">5.2.3 Отношение фактической добычи оленя благородного к установленным лимитам добычи оленя благородного </t>
  </si>
  <si>
    <t xml:space="preserve">5.2.4 Отношение фактической добычи косули европейской к установленным лимитам добычи косули европейской </t>
  </si>
  <si>
    <t>руб./га</t>
  </si>
  <si>
    <t>103</t>
  </si>
  <si>
    <t>Единица измере-ния</t>
  </si>
  <si>
    <t>Пункт 
Федерального плана статистических работ</t>
  </si>
  <si>
    <t>Увеличение показателя связано с тем, что подрядные организации выполнили работы на большем участке русла реки, чем это планировалось</t>
  </si>
  <si>
    <t xml:space="preserve">3.2.1 Количество государственных геологических информационных ресурсов Воронежской области, подлежащих формированию, ведению, обеспечению сохранности и использованию потребителями </t>
  </si>
  <si>
    <t>Увеличение количества проведенных мероприятий осуществлено за счет сложившейся экономии при организации торгов</t>
  </si>
  <si>
    <t>В целях улучшения обеспечения рационального изпользования охотничьих ресурсов, организован и проведен мониторинг 83,5 % видов охотничьих ресурсов и среды их обитания, в связи с увеличением финансирования</t>
  </si>
  <si>
    <t>В настоящее время 32 охотпользователя из 41 заключили охотхозяйственное соглашение</t>
  </si>
  <si>
    <t>6.1.3 Доля выданных лицензий на право пользования участками недр по результатам аукционов в общем количестве заявок, поданных на получение лицензии, выдача которых предусматривается в соответствии с законодательством по результатам проведенных аукционов</t>
  </si>
  <si>
    <t>6.1.4  Доля принятых решений о предоставлении водного объекта в пользование и подготовленных договоров водопользования, направленных на регистрацию в государственном водном реестре, либо мотивирован-ных отказов в предоставлении водного объекта в пользование, в общем количестве поданных заявлений о предоставлении водного объекта в пользование, подлежащих рассмотрению в отчетном периоде (с учетом сроков оказания государственной услуги по представлению водных объектов в пользование)</t>
  </si>
  <si>
    <t>6.1.5 Доля заключенных охотхозяйственных соглашений в общем количестве юридических лиц, индивидуальных предпринимателей, осуществляющих деятельность в области охоты и сохранения охотничьих ресурсов</t>
  </si>
  <si>
    <t>* - расчет показателя выполнялся от общего количества гидротехнических сооружений, расположенных на территории Воронежской области по состоянию на 01.01.2015 (2166 сооружений), часть из которых в 2015 году признаны не соответствующими критериям отнесения к гидротехническим сооружениям</t>
  </si>
  <si>
    <t>** - расчет показателя выполняется от общего количества гидротехнических сооружений ГТС, расположенных на территории Воронежской области по состоянию на 01.01.2016 (1847 сооружений)</t>
  </si>
  <si>
    <t>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</si>
</sst>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3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2"/>
      <name val="Times New Roman"/>
      <family val="1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name val="Arial Cyr"/>
      <charset val="204"/>
    </font>
    <font>
      <sz val="7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name val="Calibri"/>
      <family val="2"/>
      <charset val="204"/>
    </font>
    <font>
      <vertAlign val="superscript"/>
      <sz val="12"/>
      <name val="Times New Roman"/>
      <family val="1"/>
      <charset val="204"/>
    </font>
    <font>
      <sz val="7"/>
      <name val="Arial Cyr"/>
      <charset val="204"/>
    </font>
    <font>
      <vertAlign val="superscript"/>
      <sz val="11"/>
      <name val="Times New Roman"/>
      <family val="1"/>
      <charset val="204"/>
    </font>
    <font>
      <vertAlign val="superscript"/>
      <sz val="14"/>
      <color indexed="8"/>
      <name val="Times New Roman"/>
      <family val="1"/>
      <charset val="204"/>
    </font>
    <font>
      <sz val="14"/>
      <name val="Calibri"/>
      <family val="2"/>
      <charset val="204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 Cyr"/>
      <charset val="204"/>
    </font>
    <font>
      <vertAlign val="superscript"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0">
    <xf numFmtId="0" fontId="0" fillId="0" borderId="0"/>
    <xf numFmtId="0" fontId="9" fillId="0" borderId="0"/>
    <xf numFmtId="164" fontId="7" fillId="0" borderId="0" applyFont="0" applyFill="0" applyBorder="0" applyAlignment="0" applyProtection="0"/>
    <xf numFmtId="0" fontId="4" fillId="0" borderId="0"/>
    <xf numFmtId="0" fontId="12" fillId="0" borderId="0"/>
    <xf numFmtId="0" fontId="3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3">
    <xf numFmtId="0" fontId="0" fillId="0" borderId="0" xfId="0"/>
    <xf numFmtId="0" fontId="0" fillId="0" borderId="0" xfId="0" applyFont="1"/>
    <xf numFmtId="0" fontId="5" fillId="2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ill="1"/>
    <xf numFmtId="4" fontId="5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/>
    <xf numFmtId="49" fontId="5" fillId="0" borderId="1" xfId="0" applyNumberFormat="1" applyFont="1" applyFill="1" applyBorder="1" applyAlignment="1">
      <alignment horizontal="left" vertical="top" wrapText="1"/>
    </xf>
    <xf numFmtId="4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justify"/>
    </xf>
    <xf numFmtId="0" fontId="5" fillId="0" borderId="0" xfId="0" applyFont="1" applyAlignment="1">
      <alignment horizontal="justify"/>
    </xf>
    <xf numFmtId="0" fontId="24" fillId="0" borderId="0" xfId="0" applyFont="1" applyAlignment="1">
      <alignment horizontal="right"/>
    </xf>
    <xf numFmtId="0" fontId="23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6" borderId="0" xfId="0" applyFont="1" applyFill="1"/>
    <xf numFmtId="0" fontId="0" fillId="6" borderId="0" xfId="0" applyFill="1"/>
    <xf numFmtId="4" fontId="24" fillId="3" borderId="1" xfId="0" applyNumberFormat="1" applyFont="1" applyFill="1" applyBorder="1" applyAlignment="1">
      <alignment horizontal="center" vertical="center" wrapText="1"/>
    </xf>
    <xf numFmtId="4" fontId="0" fillId="6" borderId="0" xfId="0" applyNumberFormat="1" applyFill="1"/>
    <xf numFmtId="0" fontId="0" fillId="0" borderId="0" xfId="0"/>
    <xf numFmtId="4" fontId="6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12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vertical="center" wrapText="1"/>
    </xf>
    <xf numFmtId="4" fontId="23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16" fillId="0" borderId="1" xfId="0" applyFont="1" applyBorder="1" applyAlignment="1">
      <alignment horizontal="centerContinuous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Continuous" vertical="center" wrapText="1"/>
    </xf>
    <xf numFmtId="0" fontId="0" fillId="0" borderId="0" xfId="0" applyFont="1" applyAlignment="1">
      <alignment vertical="center"/>
    </xf>
    <xf numFmtId="0" fontId="24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49" fontId="24" fillId="2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top" wrapText="1"/>
    </xf>
    <xf numFmtId="0" fontId="21" fillId="0" borderId="0" xfId="0" applyFont="1" applyFill="1" applyAlignment="1">
      <alignment horizontal="center" vertical="top" wrapText="1"/>
    </xf>
    <xf numFmtId="0" fontId="24" fillId="2" borderId="6" xfId="0" applyFont="1" applyFill="1" applyBorder="1" applyAlignment="1">
      <alignment horizontal="center" vertical="top" wrapText="1"/>
    </xf>
    <xf numFmtId="49" fontId="24" fillId="2" borderId="1" xfId="0" applyNumberFormat="1" applyFont="1" applyFill="1" applyBorder="1" applyAlignment="1">
      <alignment horizontal="center" vertical="top" wrapText="1"/>
    </xf>
    <xf numFmtId="49" fontId="24" fillId="2" borderId="0" xfId="0" applyNumberFormat="1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4" fontId="16" fillId="2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16" fillId="3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49" fontId="35" fillId="3" borderId="1" xfId="0" applyNumberFormat="1" applyFont="1" applyFill="1" applyBorder="1" applyAlignment="1">
      <alignment horizontal="left" vertical="center" wrapText="1"/>
    </xf>
    <xf numFmtId="49" fontId="35" fillId="3" borderId="5" xfId="0" applyNumberFormat="1" applyFont="1" applyFill="1" applyBorder="1" applyAlignment="1">
      <alignment horizontal="left" vertical="center" wrapText="1"/>
    </xf>
    <xf numFmtId="49" fontId="35" fillId="0" borderId="5" xfId="0" applyNumberFormat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0" xfId="0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" fontId="0" fillId="4" borderId="0" xfId="0" applyNumberFormat="1" applyFont="1" applyFill="1"/>
    <xf numFmtId="0" fontId="13" fillId="3" borderId="0" xfId="0" applyFont="1" applyFill="1"/>
    <xf numFmtId="0" fontId="0" fillId="3" borderId="0" xfId="0" applyFill="1"/>
    <xf numFmtId="0" fontId="16" fillId="3" borderId="0" xfId="0" applyFont="1" applyFill="1"/>
    <xf numFmtId="0" fontId="17" fillId="3" borderId="0" xfId="0" applyFont="1" applyFill="1" applyAlignment="1">
      <alignment vertical="center" wrapTex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6" fillId="3" borderId="0" xfId="0" applyFont="1" applyFill="1" applyAlignment="1">
      <alignment vertical="center" wrapText="1"/>
    </xf>
    <xf numFmtId="49" fontId="16" fillId="3" borderId="1" xfId="0" applyNumberFormat="1" applyFont="1" applyFill="1" applyBorder="1" applyAlignment="1">
      <alignment horizontal="center" wrapText="1"/>
    </xf>
    <xf numFmtId="4" fontId="21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" fontId="24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 wrapText="1"/>
    </xf>
    <xf numFmtId="4" fontId="25" fillId="3" borderId="1" xfId="0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4" fontId="24" fillId="3" borderId="2" xfId="0" applyNumberFormat="1" applyFont="1" applyFill="1" applyBorder="1" applyAlignment="1">
      <alignment horizontal="center" vertical="center" wrapText="1"/>
    </xf>
    <xf numFmtId="4" fontId="26" fillId="3" borderId="1" xfId="0" applyNumberFormat="1" applyFont="1" applyFill="1" applyBorder="1" applyAlignment="1">
      <alignment horizontal="center" vertical="center"/>
    </xf>
    <xf numFmtId="4" fontId="24" fillId="3" borderId="4" xfId="0" applyNumberFormat="1" applyFont="1" applyFill="1" applyBorder="1" applyAlignment="1">
      <alignment horizontal="center" vertical="center"/>
    </xf>
    <xf numFmtId="4" fontId="27" fillId="3" borderId="4" xfId="0" applyNumberFormat="1" applyFont="1" applyFill="1" applyBorder="1" applyAlignment="1">
      <alignment horizontal="center" vertical="center" wrapText="1"/>
    </xf>
    <xf numFmtId="4" fontId="27" fillId="3" borderId="1" xfId="0" applyNumberFormat="1" applyFont="1" applyFill="1" applyBorder="1" applyAlignment="1">
      <alignment horizontal="center" vertical="center" wrapText="1"/>
    </xf>
    <xf numFmtId="4" fontId="26" fillId="3" borderId="4" xfId="0" applyNumberFormat="1" applyFont="1" applyFill="1" applyBorder="1" applyAlignment="1">
      <alignment horizontal="center" vertical="center"/>
    </xf>
    <xf numFmtId="4" fontId="24" fillId="3" borderId="0" xfId="0" applyNumberFormat="1" applyFont="1" applyFill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24" fillId="3" borderId="6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24" fillId="2" borderId="2" xfId="0" applyNumberFormat="1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24" fillId="2" borderId="1" xfId="0" applyNumberFormat="1" applyFont="1" applyFill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top" wrapText="1"/>
    </xf>
    <xf numFmtId="49" fontId="24" fillId="0" borderId="1" xfId="0" applyNumberFormat="1" applyFont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49" fontId="24" fillId="0" borderId="1" xfId="0" applyNumberFormat="1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49" fontId="24" fillId="2" borderId="4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top" wrapText="1"/>
    </xf>
    <xf numFmtId="0" fontId="17" fillId="3" borderId="3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19" fillId="3" borderId="2" xfId="0" applyNumberFormat="1" applyFont="1" applyFill="1" applyBorder="1" applyAlignment="1">
      <alignment horizontal="center" vertical="center" wrapText="1"/>
    </xf>
    <xf numFmtId="49" fontId="19" fillId="3" borderId="6" xfId="0" applyNumberFormat="1" applyFont="1" applyFill="1" applyBorder="1" applyAlignment="1">
      <alignment horizontal="center" vertical="center" wrapText="1"/>
    </xf>
    <xf numFmtId="49" fontId="19" fillId="3" borderId="3" xfId="0" applyNumberFormat="1" applyFont="1" applyFill="1" applyBorder="1" applyAlignment="1">
      <alignment horizontal="center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6" fillId="3" borderId="6" xfId="0" applyNumberFormat="1" applyFont="1" applyFill="1" applyBorder="1" applyAlignment="1">
      <alignment horizontal="center" vertical="center" wrapText="1"/>
    </xf>
    <xf numFmtId="0" fontId="16" fillId="3" borderId="3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19" fillId="3" borderId="6" xfId="1" applyFont="1" applyFill="1" applyBorder="1" applyAlignment="1">
      <alignment horizontal="center" vertical="center" wrapText="1"/>
    </xf>
    <xf numFmtId="0" fontId="19" fillId="3" borderId="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/>
    </xf>
    <xf numFmtId="49" fontId="10" fillId="0" borderId="2" xfId="0" applyNumberFormat="1" applyFont="1" applyFill="1" applyBorder="1" applyAlignment="1">
      <alignment vertical="center" wrapText="1"/>
    </xf>
    <xf numFmtId="49" fontId="10" fillId="0" borderId="6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5" fillId="0" borderId="3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center"/>
    </xf>
    <xf numFmtId="0" fontId="23" fillId="0" borderId="12" xfId="0" applyFont="1" applyFill="1" applyBorder="1" applyAlignment="1">
      <alignment horizontal="center" vertical="center" textRotation="90" wrapText="1"/>
    </xf>
    <xf numFmtId="0" fontId="30" fillId="0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right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top" wrapText="1"/>
    </xf>
    <xf numFmtId="0" fontId="23" fillId="0" borderId="1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center" vertical="center" textRotation="90" wrapText="1"/>
    </xf>
    <xf numFmtId="0" fontId="23" fillId="0" borderId="23" xfId="0" applyFont="1" applyBorder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23" fillId="0" borderId="10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23" fillId="0" borderId="12" xfId="0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4" fontId="23" fillId="0" borderId="14" xfId="0" applyNumberFormat="1" applyFont="1" applyBorder="1" applyAlignment="1">
      <alignment horizontal="center" vertical="center" wrapText="1"/>
    </xf>
    <xf numFmtId="4" fontId="23" fillId="0" borderId="13" xfId="0" applyNumberFormat="1" applyFont="1" applyBorder="1" applyAlignment="1">
      <alignment horizontal="center" vertical="center" wrapText="1"/>
    </xf>
    <xf numFmtId="0" fontId="35" fillId="0" borderId="0" xfId="0" applyNumberFormat="1" applyFont="1" applyFill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top"/>
    </xf>
    <xf numFmtId="0" fontId="35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49" fontId="24" fillId="2" borderId="2" xfId="0" applyNumberFormat="1" applyFont="1" applyFill="1" applyBorder="1" applyAlignment="1">
      <alignment horizontal="center" vertical="top" wrapText="1"/>
    </xf>
    <xf numFmtId="49" fontId="24" fillId="2" borderId="6" xfId="0" applyNumberFormat="1" applyFont="1" applyFill="1" applyBorder="1" applyAlignment="1">
      <alignment horizontal="center" vertical="top" wrapText="1"/>
    </xf>
    <xf numFmtId="49" fontId="24" fillId="3" borderId="19" xfId="0" applyNumberFormat="1" applyFont="1" applyFill="1" applyBorder="1" applyAlignment="1">
      <alignment horizontal="center" vertical="top" wrapText="1"/>
    </xf>
    <xf numFmtId="49" fontId="24" fillId="3" borderId="8" xfId="0" applyNumberFormat="1" applyFont="1" applyFill="1" applyBorder="1" applyAlignment="1">
      <alignment horizontal="center" vertical="top" wrapText="1"/>
    </xf>
    <xf numFmtId="49" fontId="24" fillId="3" borderId="1" xfId="0" applyNumberFormat="1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top" wrapText="1"/>
    </xf>
    <xf numFmtId="49" fontId="24" fillId="2" borderId="18" xfId="0" applyNumberFormat="1" applyFont="1" applyFill="1" applyBorder="1" applyAlignment="1">
      <alignment horizontal="center" vertical="top" wrapText="1"/>
    </xf>
    <xf numFmtId="49" fontId="24" fillId="2" borderId="24" xfId="0" applyNumberFormat="1" applyFont="1" applyFill="1" applyBorder="1" applyAlignment="1">
      <alignment horizontal="center" vertical="top" wrapText="1"/>
    </xf>
    <xf numFmtId="49" fontId="24" fillId="2" borderId="7" xfId="0" applyNumberFormat="1" applyFont="1" applyFill="1" applyBorder="1" applyAlignment="1">
      <alignment horizontal="center" vertical="top" wrapText="1"/>
    </xf>
    <xf numFmtId="49" fontId="24" fillId="0" borderId="2" xfId="0" applyNumberFormat="1" applyFont="1" applyFill="1" applyBorder="1" applyAlignment="1">
      <alignment horizontal="center" vertical="top" wrapText="1"/>
    </xf>
    <xf numFmtId="49" fontId="24" fillId="0" borderId="3" xfId="0" applyNumberFormat="1" applyFont="1" applyFill="1" applyBorder="1" applyAlignment="1">
      <alignment horizontal="center" vertical="top" wrapText="1"/>
    </xf>
    <xf numFmtId="49" fontId="24" fillId="0" borderId="6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</cellXfs>
  <cellStyles count="40">
    <cellStyle name="Обычный" xfId="0" builtinId="0"/>
    <cellStyle name="Обычный 2" xfId="1"/>
    <cellStyle name="Обычный 2 10" xfId="29"/>
    <cellStyle name="Обычный 2 2" xfId="4"/>
    <cellStyle name="Обычный 2 2 2" xfId="6"/>
    <cellStyle name="Обычный 2 2 2 2" xfId="7"/>
    <cellStyle name="Обычный 2 2 2 2 2" xfId="36"/>
    <cellStyle name="Обычный 2 2 2 3" xfId="8"/>
    <cellStyle name="Обычный 2 2 2 4" xfId="9"/>
    <cellStyle name="Обычный 2 2 2 5" xfId="10"/>
    <cellStyle name="Обычный 2 2 2 6" xfId="34"/>
    <cellStyle name="Обычный 2 2 3" xfId="11"/>
    <cellStyle name="Обычный 2 2 3 2" xfId="12"/>
    <cellStyle name="Обычный 2 2 3 3" xfId="37"/>
    <cellStyle name="Обычный 2 2 4" xfId="13"/>
    <cellStyle name="Обычный 2 2 5" xfId="14"/>
    <cellStyle name="Обычный 2 2 6" xfId="30"/>
    <cellStyle name="Обычный 2 3" xfId="5"/>
    <cellStyle name="Обычный 2 3 2" xfId="15"/>
    <cellStyle name="Обычный 2 3 3" xfId="31"/>
    <cellStyle name="Обычный 2 4" xfId="16"/>
    <cellStyle name="Обычный 2 4 2" xfId="38"/>
    <cellStyle name="Обычный 2 5" xfId="17"/>
    <cellStyle name="Обычный 2 5 2" xfId="39"/>
    <cellStyle name="Обычный 2 6" xfId="18"/>
    <cellStyle name="Обычный 2 7" xfId="19"/>
    <cellStyle name="Обычный 2 8" xfId="25"/>
    <cellStyle name="Обычный 2 9" xfId="27"/>
    <cellStyle name="Обычный 3" xfId="3"/>
    <cellStyle name="Обычный 3 2" xfId="20"/>
    <cellStyle name="Обычный 3 3" xfId="21"/>
    <cellStyle name="Обычный 3 4" xfId="22"/>
    <cellStyle name="Обычный 3 5" xfId="23"/>
    <cellStyle name="Обычный 3 6" xfId="26"/>
    <cellStyle name="Обычный 3 7" xfId="28"/>
    <cellStyle name="Обычный 3 8" xfId="32"/>
    <cellStyle name="Обычный 4" xfId="33"/>
    <cellStyle name="Обычный 4 2" xfId="24"/>
    <cellStyle name="Обычный 5" xfId="35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44;&#1077;&#1087;&#1072;&#1088;&#1090;&#1072;&#1084;&#1077;&#1085;&#1090;%20&#1087;&#1088;&#1080;&#1088;&#1086;&#1076;&#1085;&#1099;&#1093;%20&#1088;&#1077;&#1089;&#1091;&#1088;&#1089;&#1086;&#1074;%20&#1080;%20&#1101;&#1082;&#1086;&#1083;&#1086;&#1075;&#1080;&#1080;\&#1055;&#1086;&#1076;&#1075;&#1091;&#1088;&#1089;&#1082;&#1072;&#1103;\&#1054;&#1058;&#1063;&#1045;&#1058;%20&#1087;&#1086;%20&#1087;&#1083;&#1072;&#1085;&#1091;%20&#1088;&#1077;&#1072;&#1083;&#1080;&#1079;&#1072;&#1094;&#1080;&#1080;%20&#1058;&#1040;&#1041;&#1051;%2011%20&#1079;&#1072;%209%20&#1084;&#1077;&#1089;&#1103;&#1094;&#1077;&#1074;%202016%20&#1089;%20&#1060;&#1041;%20&#1080;&#1089;&#1087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97;&#1080;&#1077;%20&#1076;&#1086;&#1082;&#1091;&#1084;&#1077;&#1085;&#1090;&#1099;/&#1043;&#1086;&#1089;&#1087;&#1088;&#1086;&#1075;&#1088;&#1072;&#1084;&#1084;&#1099;%20&#1054;&#1093;&#1088;&#1072;&#1085;&#1072;%20&#1080;%20&#1056;&#1077;&#1089;&#1091;&#1088;&#1089;&#1099;/&#1054;&#1073;&#1098;&#1077;&#1076;&#1080;&#1085;&#1077;&#1085;&#1085;&#1072;&#1103;%20&#1075;&#1086;&#1089;&#1087;&#1088;&#1086;&#1075;&#1088;&#1072;&#1084;&#1084;&#1072;/&#1056;&#1077;&#1076;&#1072;&#1082;&#1094;&#1080;&#1103;%202016_&#1079;&#1086;&#1086;&#1087;&#1072;&#1088;&#1082;/&#1087;&#1088;&#1080;&#1083;&#1086;&#1078;&#1077;&#1085;&#1080;&#1103;%20&#1082;%20&#1043;&#1055;%20&#1054;&#1093;&#1088;&#1072;&#1085;&#1072;%20&#1080;%20&#1088;&#1077;&#1089;&#1091;&#1088;&#1089;&#1099;%20&#1076;&#1083;&#1103;%20&#1060;&#1040;&#1042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2016 испол_органы"/>
      <sheetName val="план 2016 исполнители"/>
    </sheetNames>
    <sheetDataSet>
      <sheetData sheetId="0" refreshError="1">
        <row r="25">
          <cell r="H25">
            <v>8700</v>
          </cell>
        </row>
        <row r="28">
          <cell r="H28">
            <v>8700</v>
          </cell>
          <cell r="K28">
            <v>8700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казатели"/>
      <sheetName val="табл.2 (обл.бюджет)"/>
      <sheetName val="табл 3 (общее финан.)"/>
    </sheetNames>
    <sheetDataSet>
      <sheetData sheetId="0" refreshError="1"/>
      <sheetData sheetId="1" refreshError="1">
        <row r="31">
          <cell r="E31">
            <v>11053.5</v>
          </cell>
          <cell r="F31">
            <v>0</v>
          </cell>
        </row>
        <row r="104">
          <cell r="E10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Z326"/>
  <sheetViews>
    <sheetView view="pageBreakPreview" topLeftCell="A208" zoomScale="80" zoomScaleNormal="70" zoomScaleSheetLayoutView="80" zoomScalePageLayoutView="60" workbookViewId="0">
      <selection activeCell="U318" sqref="U318:U320"/>
    </sheetView>
  </sheetViews>
  <sheetFormatPr defaultRowHeight="15" x14ac:dyDescent="0.25"/>
  <cols>
    <col min="1" max="1" width="16.5546875" style="109" customWidth="1"/>
    <col min="2" max="2" width="28.6640625" style="110" customWidth="1"/>
    <col min="3" max="3" width="40.109375" style="110" customWidth="1"/>
    <col min="4" max="4" width="16.44140625" style="110" customWidth="1"/>
    <col min="5" max="5" width="28.88671875" style="110" customWidth="1"/>
    <col min="6" max="6" width="14.44140625" style="110" customWidth="1"/>
    <col min="7" max="7" width="13.44140625" style="110" customWidth="1"/>
    <col min="8" max="8" width="14.44140625" style="110" customWidth="1"/>
    <col min="9" max="9" width="14.33203125" style="110" customWidth="1"/>
    <col min="10" max="10" width="14.44140625" style="110" customWidth="1"/>
    <col min="11" max="11" width="13.88671875" style="110" customWidth="1"/>
    <col min="12" max="12" width="13.5546875" style="110" customWidth="1"/>
    <col min="13" max="13" width="14.5546875" style="110" customWidth="1"/>
    <col min="14" max="14" width="13" style="110" customWidth="1"/>
    <col min="15" max="15" width="14.44140625" style="110" customWidth="1"/>
    <col min="16" max="16" width="13.33203125" style="110" customWidth="1"/>
    <col min="17" max="17" width="12.88671875" style="110" customWidth="1"/>
    <col min="18" max="18" width="8" style="110" customWidth="1"/>
    <col min="19" max="19" width="9" style="110" customWidth="1"/>
    <col min="20" max="20" width="7.44140625" style="110" customWidth="1"/>
    <col min="21" max="21" width="9.88671875" bestFit="1" customWidth="1"/>
    <col min="22" max="22" width="10.6640625" bestFit="1" customWidth="1"/>
    <col min="23" max="23" width="9.6640625" bestFit="1" customWidth="1"/>
    <col min="26" max="26" width="9.5546875" bestFit="1" customWidth="1"/>
  </cols>
  <sheetData>
    <row r="1" spans="1:21" s="25" customFormat="1" ht="32.25" customHeight="1" x14ac:dyDescent="0.3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242" t="s">
        <v>349</v>
      </c>
      <c r="S1" s="242"/>
      <c r="T1" s="242"/>
    </row>
    <row r="2" spans="1:21" s="1" customFormat="1" ht="106.5" customHeight="1" x14ac:dyDescent="0.25">
      <c r="A2" s="187" t="s">
        <v>265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1" ht="13.8" x14ac:dyDescent="0.25">
      <c r="A3" s="111"/>
      <c r="B3" s="112"/>
      <c r="C3" s="112"/>
      <c r="D3" s="113"/>
      <c r="E3" s="114"/>
      <c r="F3" s="114"/>
      <c r="G3" s="111"/>
      <c r="H3" s="111"/>
      <c r="I3" s="111"/>
      <c r="J3" s="111"/>
      <c r="K3" s="111"/>
    </row>
    <row r="4" spans="1:21" ht="35.25" customHeight="1" x14ac:dyDescent="0.25">
      <c r="A4" s="181" t="s">
        <v>49</v>
      </c>
      <c r="B4" s="167" t="s">
        <v>11</v>
      </c>
      <c r="C4" s="167" t="s">
        <v>18</v>
      </c>
      <c r="D4" s="181" t="s">
        <v>19</v>
      </c>
      <c r="E4" s="167" t="s">
        <v>266</v>
      </c>
      <c r="F4" s="232" t="s">
        <v>12</v>
      </c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175" t="s">
        <v>268</v>
      </c>
      <c r="S4" s="176"/>
      <c r="T4" s="177"/>
    </row>
    <row r="5" spans="1:21" ht="84" customHeight="1" x14ac:dyDescent="0.25">
      <c r="A5" s="181"/>
      <c r="B5" s="172"/>
      <c r="C5" s="172"/>
      <c r="D5" s="181"/>
      <c r="E5" s="172"/>
      <c r="F5" s="229" t="s">
        <v>267</v>
      </c>
      <c r="G5" s="230"/>
      <c r="H5" s="231"/>
      <c r="I5" s="229" t="s">
        <v>270</v>
      </c>
      <c r="J5" s="230"/>
      <c r="K5" s="231"/>
      <c r="L5" s="181" t="s">
        <v>269</v>
      </c>
      <c r="M5" s="181"/>
      <c r="N5" s="181"/>
      <c r="O5" s="181" t="s">
        <v>234</v>
      </c>
      <c r="P5" s="181"/>
      <c r="Q5" s="181"/>
      <c r="R5" s="173"/>
      <c r="S5" s="178"/>
      <c r="T5" s="174"/>
    </row>
    <row r="6" spans="1:21" s="3" customFormat="1" ht="29.25" customHeight="1" x14ac:dyDescent="0.25">
      <c r="A6" s="181"/>
      <c r="B6" s="172"/>
      <c r="C6" s="172"/>
      <c r="D6" s="181"/>
      <c r="E6" s="172"/>
      <c r="F6" s="167" t="s">
        <v>14</v>
      </c>
      <c r="G6" s="218" t="s">
        <v>13</v>
      </c>
      <c r="H6" s="219"/>
      <c r="I6" s="167" t="s">
        <v>14</v>
      </c>
      <c r="J6" s="218" t="s">
        <v>13</v>
      </c>
      <c r="K6" s="219"/>
      <c r="L6" s="172" t="s">
        <v>14</v>
      </c>
      <c r="M6" s="173" t="s">
        <v>13</v>
      </c>
      <c r="N6" s="174"/>
      <c r="O6" s="172" t="s">
        <v>14</v>
      </c>
      <c r="P6" s="173" t="s">
        <v>13</v>
      </c>
      <c r="Q6" s="174"/>
      <c r="R6" s="172" t="s">
        <v>14</v>
      </c>
      <c r="S6" s="173" t="s">
        <v>13</v>
      </c>
      <c r="T6" s="174"/>
    </row>
    <row r="7" spans="1:21" s="3" customFormat="1" ht="41.25" customHeight="1" x14ac:dyDescent="0.25">
      <c r="A7" s="181"/>
      <c r="B7" s="168"/>
      <c r="C7" s="168"/>
      <c r="D7" s="181"/>
      <c r="E7" s="168"/>
      <c r="F7" s="168"/>
      <c r="G7" s="36" t="s">
        <v>15</v>
      </c>
      <c r="H7" s="36" t="s">
        <v>16</v>
      </c>
      <c r="I7" s="168"/>
      <c r="J7" s="36" t="s">
        <v>15</v>
      </c>
      <c r="K7" s="36" t="s">
        <v>16</v>
      </c>
      <c r="L7" s="168"/>
      <c r="M7" s="36" t="s">
        <v>15</v>
      </c>
      <c r="N7" s="36" t="s">
        <v>16</v>
      </c>
      <c r="O7" s="168"/>
      <c r="P7" s="36" t="s">
        <v>15</v>
      </c>
      <c r="Q7" s="36" t="s">
        <v>16</v>
      </c>
      <c r="R7" s="168"/>
      <c r="S7" s="36" t="s">
        <v>15</v>
      </c>
      <c r="T7" s="36" t="s">
        <v>16</v>
      </c>
    </row>
    <row r="8" spans="1:21" s="2" customFormat="1" ht="15.6" x14ac:dyDescent="0.25">
      <c r="A8" s="36">
        <v>1</v>
      </c>
      <c r="B8" s="36">
        <v>2</v>
      </c>
      <c r="C8" s="36">
        <v>3</v>
      </c>
      <c r="D8" s="36">
        <v>4</v>
      </c>
      <c r="E8" s="36">
        <v>5</v>
      </c>
      <c r="F8" s="36">
        <v>6</v>
      </c>
      <c r="G8" s="36">
        <v>7</v>
      </c>
      <c r="H8" s="36">
        <v>8</v>
      </c>
      <c r="I8" s="36">
        <v>9</v>
      </c>
      <c r="J8" s="36">
        <v>10</v>
      </c>
      <c r="K8" s="36">
        <v>11</v>
      </c>
      <c r="L8" s="36">
        <v>12</v>
      </c>
      <c r="M8" s="36">
        <v>13</v>
      </c>
      <c r="N8" s="36">
        <v>14</v>
      </c>
      <c r="O8" s="36">
        <v>15</v>
      </c>
      <c r="P8" s="36">
        <v>16</v>
      </c>
      <c r="Q8" s="36">
        <v>17</v>
      </c>
      <c r="R8" s="36">
        <v>18</v>
      </c>
      <c r="S8" s="36">
        <v>19</v>
      </c>
      <c r="T8" s="36">
        <v>20</v>
      </c>
    </row>
    <row r="9" spans="1:21" s="18" customFormat="1" ht="118.5" customHeight="1" x14ac:dyDescent="0.25">
      <c r="A9" s="220" t="s">
        <v>10</v>
      </c>
      <c r="B9" s="223" t="s">
        <v>115</v>
      </c>
      <c r="C9" s="226" t="s">
        <v>111</v>
      </c>
      <c r="D9" s="115" t="s">
        <v>22</v>
      </c>
      <c r="E9" s="116"/>
      <c r="F9" s="117">
        <f t="shared" ref="F9:Q9" si="0">SUM(F10:F11)</f>
        <v>274287.90000000002</v>
      </c>
      <c r="G9" s="117">
        <f t="shared" si="0"/>
        <v>30595</v>
      </c>
      <c r="H9" s="117">
        <f t="shared" si="0"/>
        <v>243692.90000000002</v>
      </c>
      <c r="I9" s="117">
        <f t="shared" si="0"/>
        <v>333440.2</v>
      </c>
      <c r="J9" s="117">
        <f t="shared" si="0"/>
        <v>89747.3</v>
      </c>
      <c r="K9" s="117">
        <f t="shared" si="0"/>
        <v>243692.90000000002</v>
      </c>
      <c r="L9" s="117">
        <f t="shared" si="0"/>
        <v>333440.2</v>
      </c>
      <c r="M9" s="117">
        <f t="shared" si="0"/>
        <v>89747.3</v>
      </c>
      <c r="N9" s="117">
        <f t="shared" si="0"/>
        <v>243692.90000000002</v>
      </c>
      <c r="O9" s="117">
        <f t="shared" si="0"/>
        <v>321107.24573999998</v>
      </c>
      <c r="P9" s="117">
        <f t="shared" si="0"/>
        <v>89587.475170000005</v>
      </c>
      <c r="Q9" s="117">
        <f t="shared" si="0"/>
        <v>231519.77057000002</v>
      </c>
      <c r="R9" s="118">
        <f t="shared" ref="R9:T10" si="1">100*O9/L9</f>
        <v>96.301299525372158</v>
      </c>
      <c r="S9" s="118">
        <f t="shared" si="1"/>
        <v>99.821916837609606</v>
      </c>
      <c r="T9" s="118">
        <f>100*Q9/N9</f>
        <v>95.004725443375662</v>
      </c>
      <c r="U9" s="108"/>
    </row>
    <row r="10" spans="1:21" s="18" customFormat="1" ht="124.5" customHeight="1" x14ac:dyDescent="0.25">
      <c r="A10" s="221"/>
      <c r="B10" s="224"/>
      <c r="C10" s="227"/>
      <c r="D10" s="119" t="s">
        <v>20</v>
      </c>
      <c r="E10" s="116"/>
      <c r="F10" s="117">
        <f>G10+H10</f>
        <v>210229.6</v>
      </c>
      <c r="G10" s="117">
        <f>G14+G90+G144+G152+G282+G297</f>
        <v>30595</v>
      </c>
      <c r="H10" s="117">
        <f>H14+H90+H144+H152+H282+H297</f>
        <v>179634.6</v>
      </c>
      <c r="I10" s="117">
        <f>J10+K10</f>
        <v>269381.90000000002</v>
      </c>
      <c r="J10" s="117">
        <f>J14+J90+J144+J152+J282+J297</f>
        <v>89747.3</v>
      </c>
      <c r="K10" s="117">
        <f>K14+K90+K144+K152+K282+K297</f>
        <v>179634.6</v>
      </c>
      <c r="L10" s="117">
        <f>M10+N10</f>
        <v>269381.90000000002</v>
      </c>
      <c r="M10" s="117">
        <f>M14+M90+M144+M152+M282+M297</f>
        <v>89747.3</v>
      </c>
      <c r="N10" s="117">
        <f>N14+N90+N144+N152+N282+N297</f>
        <v>179634.6</v>
      </c>
      <c r="O10" s="117">
        <f>P10+Q10</f>
        <v>257441.45574</v>
      </c>
      <c r="P10" s="117">
        <f>P14+P90+P144+P152+P282+P297</f>
        <v>89587.475170000005</v>
      </c>
      <c r="Q10" s="117">
        <f>Q14+Q90+Q144+Q152+Q282+Q297</f>
        <v>167853.98057000001</v>
      </c>
      <c r="R10" s="118">
        <f t="shared" si="1"/>
        <v>95.567466017575782</v>
      </c>
      <c r="S10" s="118">
        <f t="shared" si="1"/>
        <v>99.821916837609606</v>
      </c>
      <c r="T10" s="118">
        <f t="shared" si="1"/>
        <v>93.441898481695617</v>
      </c>
    </row>
    <row r="11" spans="1:21" s="18" customFormat="1" ht="286.5" customHeight="1" x14ac:dyDescent="0.25">
      <c r="A11" s="222"/>
      <c r="B11" s="225"/>
      <c r="C11" s="228"/>
      <c r="D11" s="119" t="s">
        <v>21</v>
      </c>
      <c r="E11" s="116"/>
      <c r="F11" s="23">
        <f>SUM(G11:H11)</f>
        <v>64058.3</v>
      </c>
      <c r="G11" s="117">
        <v>0</v>
      </c>
      <c r="H11" s="117">
        <f>N(H94)</f>
        <v>64058.3</v>
      </c>
      <c r="I11" s="23">
        <f>SUM(J11:K11)</f>
        <v>64058.3</v>
      </c>
      <c r="J11" s="117">
        <v>0</v>
      </c>
      <c r="K11" s="117">
        <f>N(K94)</f>
        <v>64058.3</v>
      </c>
      <c r="L11" s="23">
        <f>SUM(M11:N11)</f>
        <v>64058.3</v>
      </c>
      <c r="M11" s="117">
        <v>0</v>
      </c>
      <c r="N11" s="117">
        <f>N(N94)</f>
        <v>64058.3</v>
      </c>
      <c r="O11" s="23">
        <f>SUM(P11:Q11)</f>
        <v>63665.79</v>
      </c>
      <c r="P11" s="117">
        <v>0</v>
      </c>
      <c r="Q11" s="117">
        <f>N(Q94)</f>
        <v>63665.79</v>
      </c>
      <c r="R11" s="118">
        <f>T11</f>
        <v>99.387261291667116</v>
      </c>
      <c r="S11" s="118">
        <v>0</v>
      </c>
      <c r="T11" s="118">
        <f>100*Q11/N11</f>
        <v>99.387261291667116</v>
      </c>
    </row>
    <row r="12" spans="1:21" s="19" customFormat="1" ht="27.75" customHeight="1" x14ac:dyDescent="0.25">
      <c r="A12" s="239" t="s">
        <v>0</v>
      </c>
      <c r="B12" s="233" t="s">
        <v>114</v>
      </c>
      <c r="C12" s="236" t="s">
        <v>100</v>
      </c>
      <c r="D12" s="167" t="s">
        <v>22</v>
      </c>
      <c r="E12" s="120" t="s">
        <v>112</v>
      </c>
      <c r="F12" s="23">
        <f>G12+H12</f>
        <v>30352.499999999996</v>
      </c>
      <c r="G12" s="23">
        <f>G33+G37+G64</f>
        <v>0</v>
      </c>
      <c r="H12" s="23">
        <f>H14</f>
        <v>30352.499999999996</v>
      </c>
      <c r="I12" s="23">
        <f>J12+K12</f>
        <v>30352.499999999996</v>
      </c>
      <c r="J12" s="23">
        <f>J33+J37+J64</f>
        <v>0</v>
      </c>
      <c r="K12" s="23">
        <f>K14</f>
        <v>30352.499999999996</v>
      </c>
      <c r="L12" s="23">
        <f>M12+N12</f>
        <v>30352.499999999996</v>
      </c>
      <c r="M12" s="23">
        <f>M33+M37+M64</f>
        <v>0</v>
      </c>
      <c r="N12" s="23">
        <f>N14</f>
        <v>30352.499999999996</v>
      </c>
      <c r="O12" s="23">
        <f>P12+Q12</f>
        <v>30019.608999999997</v>
      </c>
      <c r="P12" s="23">
        <f>P33+P37+P64</f>
        <v>0</v>
      </c>
      <c r="Q12" s="23">
        <f>Q14</f>
        <v>30019.608999999997</v>
      </c>
      <c r="R12" s="118">
        <f t="shared" ref="R12:R75" si="2">100*O12/L12</f>
        <v>98.90325014413969</v>
      </c>
      <c r="S12" s="118">
        <v>0</v>
      </c>
      <c r="T12" s="118">
        <f t="shared" ref="T12:T75" si="3">100*Q12/N12</f>
        <v>98.90325014413969</v>
      </c>
    </row>
    <row r="13" spans="1:21" s="19" customFormat="1" ht="27" customHeight="1" x14ac:dyDescent="0.25">
      <c r="A13" s="240"/>
      <c r="B13" s="234"/>
      <c r="C13" s="237"/>
      <c r="D13" s="168"/>
      <c r="E13" s="120" t="s">
        <v>116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118"/>
      <c r="S13" s="118"/>
      <c r="T13" s="118"/>
    </row>
    <row r="14" spans="1:21" s="19" customFormat="1" ht="24" customHeight="1" x14ac:dyDescent="0.25">
      <c r="A14" s="240"/>
      <c r="B14" s="234"/>
      <c r="C14" s="237"/>
      <c r="D14" s="167" t="s">
        <v>20</v>
      </c>
      <c r="E14" s="120" t="s">
        <v>112</v>
      </c>
      <c r="F14" s="23">
        <f>SUM(F15:F20)</f>
        <v>30352.499999999996</v>
      </c>
      <c r="G14" s="23">
        <f t="shared" ref="G14" si="4">N(G12)</f>
        <v>0</v>
      </c>
      <c r="H14" s="23">
        <f>SUM(H15:H20)</f>
        <v>30352.499999999996</v>
      </c>
      <c r="I14" s="23">
        <f>SUM(I15:I20)</f>
        <v>30352.499999999996</v>
      </c>
      <c r="J14" s="23">
        <f t="shared" ref="J14" si="5">N(J12)</f>
        <v>0</v>
      </c>
      <c r="K14" s="23">
        <f>SUM(K15:K20)</f>
        <v>30352.499999999996</v>
      </c>
      <c r="L14" s="23">
        <f>SUM(L15:L20)</f>
        <v>30352.499999999996</v>
      </c>
      <c r="M14" s="23">
        <f t="shared" ref="M14" si="6">N(M12)</f>
        <v>0</v>
      </c>
      <c r="N14" s="23">
        <f>SUM(N15:N20)</f>
        <v>30352.499999999996</v>
      </c>
      <c r="O14" s="23">
        <f>SUM(O15:O20)</f>
        <v>30019.608999999997</v>
      </c>
      <c r="P14" s="23">
        <f t="shared" ref="P14" si="7">N(P12)</f>
        <v>0</v>
      </c>
      <c r="Q14" s="23">
        <f>SUM(Q15:Q20)</f>
        <v>30019.608999999997</v>
      </c>
      <c r="R14" s="118">
        <f t="shared" si="2"/>
        <v>98.90325014413969</v>
      </c>
      <c r="S14" s="118">
        <v>0</v>
      </c>
      <c r="T14" s="118">
        <f t="shared" si="3"/>
        <v>98.90325014413969</v>
      </c>
    </row>
    <row r="15" spans="1:21" s="19" customFormat="1" ht="24.75" customHeight="1" x14ac:dyDescent="0.25">
      <c r="A15" s="240"/>
      <c r="B15" s="234"/>
      <c r="C15" s="237"/>
      <c r="D15" s="172"/>
      <c r="E15" s="121" t="s">
        <v>39</v>
      </c>
      <c r="F15" s="23">
        <f t="shared" ref="F15:F21" si="8">SUM(G15:H15)</f>
        <v>10163.4</v>
      </c>
      <c r="G15" s="23">
        <f>N(G14)</f>
        <v>0</v>
      </c>
      <c r="H15" s="122">
        <f>H24</f>
        <v>10163.4</v>
      </c>
      <c r="I15" s="23">
        <f t="shared" ref="I15:I20" si="9">SUM(J15:K15)</f>
        <v>10163.4</v>
      </c>
      <c r="J15" s="23">
        <f>N(J14)</f>
        <v>0</v>
      </c>
      <c r="K15" s="122">
        <f>K24</f>
        <v>10163.4</v>
      </c>
      <c r="L15" s="23">
        <f t="shared" ref="L15:L20" si="10">SUM(M15:N15)</f>
        <v>10163.4</v>
      </c>
      <c r="M15" s="23">
        <f>N(M14)</f>
        <v>0</v>
      </c>
      <c r="N15" s="122">
        <f>N24</f>
        <v>10163.4</v>
      </c>
      <c r="O15" s="23">
        <f t="shared" ref="O15:O20" si="11">SUM(P15:Q15)</f>
        <v>9885</v>
      </c>
      <c r="P15" s="23">
        <f>N(P14)</f>
        <v>0</v>
      </c>
      <c r="Q15" s="122">
        <f>Q24</f>
        <v>9885</v>
      </c>
      <c r="R15" s="118">
        <f t="shared" si="2"/>
        <v>97.260759194757668</v>
      </c>
      <c r="S15" s="118">
        <v>0</v>
      </c>
      <c r="T15" s="118">
        <f t="shared" si="3"/>
        <v>97.260759194757668</v>
      </c>
    </row>
    <row r="16" spans="1:21" s="19" customFormat="1" ht="25.5" customHeight="1" x14ac:dyDescent="0.25">
      <c r="A16" s="240"/>
      <c r="B16" s="234"/>
      <c r="C16" s="237"/>
      <c r="D16" s="172"/>
      <c r="E16" s="121" t="s">
        <v>40</v>
      </c>
      <c r="F16" s="122">
        <f t="shared" si="8"/>
        <v>1300</v>
      </c>
      <c r="G16" s="122">
        <f>N(G33+G37)</f>
        <v>0</v>
      </c>
      <c r="H16" s="122">
        <f>H36</f>
        <v>1300</v>
      </c>
      <c r="I16" s="122">
        <f t="shared" si="9"/>
        <v>1300</v>
      </c>
      <c r="J16" s="122">
        <f>N(J33+J37)</f>
        <v>0</v>
      </c>
      <c r="K16" s="122">
        <f>K36</f>
        <v>1300</v>
      </c>
      <c r="L16" s="122">
        <f t="shared" si="10"/>
        <v>1300</v>
      </c>
      <c r="M16" s="122">
        <f>N(M33+M37)</f>
        <v>0</v>
      </c>
      <c r="N16" s="122">
        <f>N36</f>
        <v>1300</v>
      </c>
      <c r="O16" s="122">
        <f t="shared" si="11"/>
        <v>1300</v>
      </c>
      <c r="P16" s="122">
        <f>N(P33+P37)</f>
        <v>0</v>
      </c>
      <c r="Q16" s="122">
        <f>Q36</f>
        <v>1300</v>
      </c>
      <c r="R16" s="118">
        <f t="shared" si="2"/>
        <v>100</v>
      </c>
      <c r="S16" s="118">
        <v>0</v>
      </c>
      <c r="T16" s="118">
        <f t="shared" si="3"/>
        <v>100</v>
      </c>
    </row>
    <row r="17" spans="1:20" s="19" customFormat="1" ht="24.75" customHeight="1" x14ac:dyDescent="0.25">
      <c r="A17" s="240"/>
      <c r="B17" s="234"/>
      <c r="C17" s="237"/>
      <c r="D17" s="172"/>
      <c r="E17" s="121" t="s">
        <v>41</v>
      </c>
      <c r="F17" s="122">
        <f t="shared" si="8"/>
        <v>17691.379999999997</v>
      </c>
      <c r="G17" s="122">
        <f>N(G42)</f>
        <v>0</v>
      </c>
      <c r="H17" s="122">
        <f>H40</f>
        <v>17691.379999999997</v>
      </c>
      <c r="I17" s="122">
        <f t="shared" si="9"/>
        <v>17691.379999999997</v>
      </c>
      <c r="J17" s="122">
        <f>N(J42)</f>
        <v>0</v>
      </c>
      <c r="K17" s="122">
        <f>K40</f>
        <v>17691.379999999997</v>
      </c>
      <c r="L17" s="122">
        <f t="shared" si="10"/>
        <v>17691.379999999997</v>
      </c>
      <c r="M17" s="122">
        <f>N(M42)</f>
        <v>0</v>
      </c>
      <c r="N17" s="122">
        <f>N40</f>
        <v>17691.379999999997</v>
      </c>
      <c r="O17" s="122">
        <f t="shared" si="11"/>
        <v>17681.96</v>
      </c>
      <c r="P17" s="122">
        <f>N(P42)</f>
        <v>0</v>
      </c>
      <c r="Q17" s="122">
        <f>Q40</f>
        <v>17681.96</v>
      </c>
      <c r="R17" s="118">
        <f t="shared" si="2"/>
        <v>99.946753729782543</v>
      </c>
      <c r="S17" s="118">
        <v>0</v>
      </c>
      <c r="T17" s="118">
        <f t="shared" si="3"/>
        <v>99.946753729782543</v>
      </c>
    </row>
    <row r="18" spans="1:20" s="19" customFormat="1" ht="24.75" customHeight="1" x14ac:dyDescent="0.25">
      <c r="A18" s="240"/>
      <c r="B18" s="234"/>
      <c r="C18" s="237"/>
      <c r="D18" s="172"/>
      <c r="E18" s="121" t="s">
        <v>258</v>
      </c>
      <c r="F18" s="122">
        <f t="shared" si="8"/>
        <v>400</v>
      </c>
      <c r="G18" s="122">
        <f>N(G43)</f>
        <v>0</v>
      </c>
      <c r="H18" s="122">
        <f>H41</f>
        <v>400</v>
      </c>
      <c r="I18" s="122">
        <f t="shared" si="9"/>
        <v>400</v>
      </c>
      <c r="J18" s="122">
        <f>N(J43)</f>
        <v>0</v>
      </c>
      <c r="K18" s="122">
        <f>K41</f>
        <v>400</v>
      </c>
      <c r="L18" s="122">
        <f t="shared" si="10"/>
        <v>400</v>
      </c>
      <c r="M18" s="122">
        <f>N(M43)</f>
        <v>0</v>
      </c>
      <c r="N18" s="122">
        <f>N41</f>
        <v>400</v>
      </c>
      <c r="O18" s="122">
        <f t="shared" si="11"/>
        <v>400</v>
      </c>
      <c r="P18" s="122">
        <f>N(P43)</f>
        <v>0</v>
      </c>
      <c r="Q18" s="122">
        <f>Q41</f>
        <v>400</v>
      </c>
      <c r="R18" s="118">
        <f t="shared" si="2"/>
        <v>100</v>
      </c>
      <c r="S18" s="118">
        <v>0</v>
      </c>
      <c r="T18" s="118">
        <f t="shared" si="3"/>
        <v>100</v>
      </c>
    </row>
    <row r="19" spans="1:20" s="19" customFormat="1" ht="24.75" customHeight="1" x14ac:dyDescent="0.25">
      <c r="A19" s="240"/>
      <c r="B19" s="234"/>
      <c r="C19" s="237"/>
      <c r="D19" s="172"/>
      <c r="E19" s="121" t="s">
        <v>259</v>
      </c>
      <c r="F19" s="122">
        <f t="shared" si="8"/>
        <v>372.62</v>
      </c>
      <c r="G19" s="122">
        <f>N(G43)</f>
        <v>0</v>
      </c>
      <c r="H19" s="122">
        <f>H42</f>
        <v>372.62</v>
      </c>
      <c r="I19" s="122">
        <f t="shared" si="9"/>
        <v>372.62</v>
      </c>
      <c r="J19" s="122">
        <f>N(J43)</f>
        <v>0</v>
      </c>
      <c r="K19" s="122">
        <f>K42</f>
        <v>372.62</v>
      </c>
      <c r="L19" s="122">
        <f t="shared" si="10"/>
        <v>372.62</v>
      </c>
      <c r="M19" s="122">
        <f>N(M43)</f>
        <v>0</v>
      </c>
      <c r="N19" s="122">
        <f>N42</f>
        <v>372.62</v>
      </c>
      <c r="O19" s="122">
        <f t="shared" si="11"/>
        <v>372.62</v>
      </c>
      <c r="P19" s="122">
        <f>N(P43)</f>
        <v>0</v>
      </c>
      <c r="Q19" s="122">
        <f>Q42</f>
        <v>372.62</v>
      </c>
      <c r="R19" s="118">
        <f t="shared" si="2"/>
        <v>100</v>
      </c>
      <c r="S19" s="118">
        <v>0</v>
      </c>
      <c r="T19" s="118">
        <f t="shared" si="3"/>
        <v>100</v>
      </c>
    </row>
    <row r="20" spans="1:20" s="19" customFormat="1" ht="23.25" customHeight="1" x14ac:dyDescent="0.25">
      <c r="A20" s="241"/>
      <c r="B20" s="235"/>
      <c r="C20" s="238"/>
      <c r="D20" s="168"/>
      <c r="E20" s="121" t="s">
        <v>198</v>
      </c>
      <c r="F20" s="122">
        <f t="shared" si="8"/>
        <v>425.1</v>
      </c>
      <c r="G20" s="122">
        <v>0</v>
      </c>
      <c r="H20" s="122">
        <f>H87</f>
        <v>425.1</v>
      </c>
      <c r="I20" s="122">
        <f t="shared" si="9"/>
        <v>425.1</v>
      </c>
      <c r="J20" s="122">
        <v>0</v>
      </c>
      <c r="K20" s="122">
        <f>K87</f>
        <v>425.1</v>
      </c>
      <c r="L20" s="122">
        <f t="shared" si="10"/>
        <v>425.1</v>
      </c>
      <c r="M20" s="122">
        <v>0</v>
      </c>
      <c r="N20" s="122">
        <f>N87</f>
        <v>425.1</v>
      </c>
      <c r="O20" s="122">
        <f t="shared" si="11"/>
        <v>380.029</v>
      </c>
      <c r="P20" s="122">
        <v>0</v>
      </c>
      <c r="Q20" s="122">
        <f>Q87</f>
        <v>380.029</v>
      </c>
      <c r="R20" s="118">
        <f t="shared" si="2"/>
        <v>89.397553516819571</v>
      </c>
      <c r="S20" s="118">
        <v>0</v>
      </c>
      <c r="T20" s="118">
        <f t="shared" si="3"/>
        <v>89.397553516819571</v>
      </c>
    </row>
    <row r="21" spans="1:20" s="21" customFormat="1" ht="27.75" customHeight="1" x14ac:dyDescent="0.25">
      <c r="A21" s="167" t="s">
        <v>17</v>
      </c>
      <c r="B21" s="211" t="s">
        <v>113</v>
      </c>
      <c r="C21" s="211" t="s">
        <v>101</v>
      </c>
      <c r="D21" s="167" t="s">
        <v>22</v>
      </c>
      <c r="E21" s="120" t="s">
        <v>112</v>
      </c>
      <c r="F21" s="122">
        <f t="shared" si="8"/>
        <v>10163.4</v>
      </c>
      <c r="G21" s="23">
        <f>N(G14)</f>
        <v>0</v>
      </c>
      <c r="H21" s="122">
        <f>N(H23)</f>
        <v>10163.4</v>
      </c>
      <c r="I21" s="122">
        <f t="shared" ref="I21" si="12">SUM(J21:K21)</f>
        <v>10163.4</v>
      </c>
      <c r="J21" s="23">
        <f>N(J14)</f>
        <v>0</v>
      </c>
      <c r="K21" s="122">
        <f>N(K23)</f>
        <v>10163.4</v>
      </c>
      <c r="L21" s="122">
        <f t="shared" ref="L21:P21" si="13">L23</f>
        <v>10163.4</v>
      </c>
      <c r="M21" s="122">
        <f t="shared" si="13"/>
        <v>0</v>
      </c>
      <c r="N21" s="122">
        <f t="shared" si="13"/>
        <v>10163.4</v>
      </c>
      <c r="O21" s="122">
        <f t="shared" si="13"/>
        <v>9885</v>
      </c>
      <c r="P21" s="122">
        <f t="shared" si="13"/>
        <v>0</v>
      </c>
      <c r="Q21" s="122">
        <f>Q23</f>
        <v>9885</v>
      </c>
      <c r="R21" s="118">
        <f t="shared" si="2"/>
        <v>97.260759194757668</v>
      </c>
      <c r="S21" s="118">
        <v>0</v>
      </c>
      <c r="T21" s="118">
        <f t="shared" si="3"/>
        <v>97.260759194757668</v>
      </c>
    </row>
    <row r="22" spans="1:20" s="21" customFormat="1" ht="26.25" customHeight="1" x14ac:dyDescent="0.25">
      <c r="A22" s="172"/>
      <c r="B22" s="212"/>
      <c r="C22" s="212"/>
      <c r="D22" s="168"/>
      <c r="E22" s="120" t="s">
        <v>116</v>
      </c>
      <c r="F22" s="122"/>
      <c r="G22" s="23"/>
      <c r="H22" s="122"/>
      <c r="I22" s="122"/>
      <c r="J22" s="23"/>
      <c r="K22" s="122"/>
      <c r="L22" s="122"/>
      <c r="M22" s="122"/>
      <c r="N22" s="122"/>
      <c r="O22" s="122"/>
      <c r="P22" s="122"/>
      <c r="Q22" s="122"/>
      <c r="R22" s="118"/>
      <c r="S22" s="118"/>
      <c r="T22" s="118"/>
    </row>
    <row r="23" spans="1:20" s="21" customFormat="1" ht="26.25" customHeight="1" x14ac:dyDescent="0.25">
      <c r="A23" s="172"/>
      <c r="B23" s="212"/>
      <c r="C23" s="212"/>
      <c r="D23" s="179" t="s">
        <v>20</v>
      </c>
      <c r="E23" s="120" t="s">
        <v>112</v>
      </c>
      <c r="F23" s="122">
        <f>SUM(G23:H23)</f>
        <v>10163.4</v>
      </c>
      <c r="G23" s="122">
        <f>N(G24)</f>
        <v>0</v>
      </c>
      <c r="H23" s="122">
        <f>N(H24)</f>
        <v>10163.4</v>
      </c>
      <c r="I23" s="122">
        <f>SUM(J23:K23)</f>
        <v>10163.4</v>
      </c>
      <c r="J23" s="122">
        <f>N(J24)</f>
        <v>0</v>
      </c>
      <c r="K23" s="122">
        <f>N(K24)</f>
        <v>10163.4</v>
      </c>
      <c r="L23" s="122">
        <f t="shared" ref="L23:Q23" si="14">L24</f>
        <v>10163.4</v>
      </c>
      <c r="M23" s="122">
        <f t="shared" si="14"/>
        <v>0</v>
      </c>
      <c r="N23" s="122">
        <f t="shared" si="14"/>
        <v>10163.4</v>
      </c>
      <c r="O23" s="122">
        <f t="shared" si="14"/>
        <v>9885</v>
      </c>
      <c r="P23" s="122">
        <f t="shared" si="14"/>
        <v>0</v>
      </c>
      <c r="Q23" s="122">
        <f t="shared" si="14"/>
        <v>9885</v>
      </c>
      <c r="R23" s="118">
        <f t="shared" si="2"/>
        <v>97.260759194757668</v>
      </c>
      <c r="S23" s="118">
        <v>0</v>
      </c>
      <c r="T23" s="118">
        <f t="shared" si="3"/>
        <v>97.260759194757668</v>
      </c>
    </row>
    <row r="24" spans="1:20" s="21" customFormat="1" ht="27" customHeight="1" x14ac:dyDescent="0.25">
      <c r="A24" s="172"/>
      <c r="B24" s="212"/>
      <c r="C24" s="212"/>
      <c r="D24" s="213"/>
      <c r="E24" s="120" t="s">
        <v>39</v>
      </c>
      <c r="F24" s="23">
        <f>SUM(G24:H24)</f>
        <v>10163.4</v>
      </c>
      <c r="G24" s="23">
        <f>N(G16)</f>
        <v>0</v>
      </c>
      <c r="H24" s="122">
        <f>H28+H32</f>
        <v>10163.4</v>
      </c>
      <c r="I24" s="23">
        <f>SUM(J24:K24)</f>
        <v>10163.4</v>
      </c>
      <c r="J24" s="23">
        <f>N(J16)</f>
        <v>0</v>
      </c>
      <c r="K24" s="122">
        <f>K28+K32</f>
        <v>10163.4</v>
      </c>
      <c r="L24" s="122">
        <f>M24+N24</f>
        <v>10163.4</v>
      </c>
      <c r="M24" s="122">
        <f>M28+M32</f>
        <v>0</v>
      </c>
      <c r="N24" s="122">
        <f>N28+N32</f>
        <v>10163.4</v>
      </c>
      <c r="O24" s="122">
        <f>P24+Q24</f>
        <v>9885</v>
      </c>
      <c r="P24" s="122">
        <f>P28+P32</f>
        <v>0</v>
      </c>
      <c r="Q24" s="122">
        <f>Q28+Q32</f>
        <v>9885</v>
      </c>
      <c r="R24" s="118">
        <f t="shared" si="2"/>
        <v>97.260759194757668</v>
      </c>
      <c r="S24" s="118">
        <v>0</v>
      </c>
      <c r="T24" s="118">
        <f t="shared" si="3"/>
        <v>97.260759194757668</v>
      </c>
    </row>
    <row r="25" spans="1:20" s="1" customFormat="1" ht="33" customHeight="1" x14ac:dyDescent="0.25">
      <c r="A25" s="167" t="s">
        <v>117</v>
      </c>
      <c r="B25" s="211" t="s">
        <v>50</v>
      </c>
      <c r="C25" s="211" t="s">
        <v>102</v>
      </c>
      <c r="D25" s="167" t="s">
        <v>22</v>
      </c>
      <c r="E25" s="120" t="s">
        <v>112</v>
      </c>
      <c r="F25" s="23">
        <f>SUM(G25:H25)</f>
        <v>8700</v>
      </c>
      <c r="G25" s="23">
        <f>N(G24)</f>
        <v>0</v>
      </c>
      <c r="H25" s="122">
        <f>N(H27)</f>
        <v>8700</v>
      </c>
      <c r="I25" s="23">
        <f>SUM(J25:K25)</f>
        <v>8700</v>
      </c>
      <c r="J25" s="23">
        <f>N(J24)</f>
        <v>0</v>
      </c>
      <c r="K25" s="122">
        <f>N(K27)</f>
        <v>8700</v>
      </c>
      <c r="L25" s="122">
        <f t="shared" ref="L25:Q25" si="15">L27</f>
        <v>8700</v>
      </c>
      <c r="M25" s="122">
        <f t="shared" si="15"/>
        <v>0</v>
      </c>
      <c r="N25" s="122">
        <f t="shared" si="15"/>
        <v>8700</v>
      </c>
      <c r="O25" s="122">
        <f t="shared" si="15"/>
        <v>8700</v>
      </c>
      <c r="P25" s="122">
        <f t="shared" si="15"/>
        <v>0</v>
      </c>
      <c r="Q25" s="122">
        <f t="shared" si="15"/>
        <v>8700</v>
      </c>
      <c r="R25" s="118">
        <f t="shared" si="2"/>
        <v>100</v>
      </c>
      <c r="S25" s="118">
        <v>0</v>
      </c>
      <c r="T25" s="118">
        <f t="shared" si="3"/>
        <v>100</v>
      </c>
    </row>
    <row r="26" spans="1:20" s="1" customFormat="1" ht="32.25" customHeight="1" x14ac:dyDescent="0.25">
      <c r="A26" s="172"/>
      <c r="B26" s="212"/>
      <c r="C26" s="212"/>
      <c r="D26" s="168"/>
      <c r="E26" s="120" t="s">
        <v>116</v>
      </c>
      <c r="F26" s="23"/>
      <c r="G26" s="23"/>
      <c r="H26" s="122"/>
      <c r="I26" s="23"/>
      <c r="J26" s="23"/>
      <c r="K26" s="122"/>
      <c r="L26" s="122"/>
      <c r="M26" s="122"/>
      <c r="N26" s="122"/>
      <c r="O26" s="122"/>
      <c r="P26" s="122"/>
      <c r="Q26" s="122"/>
      <c r="R26" s="118"/>
      <c r="S26" s="118"/>
      <c r="T26" s="118"/>
    </row>
    <row r="27" spans="1:20" s="1" customFormat="1" ht="32.25" customHeight="1" x14ac:dyDescent="0.25">
      <c r="A27" s="172"/>
      <c r="B27" s="212"/>
      <c r="C27" s="212"/>
      <c r="D27" s="179" t="s">
        <v>20</v>
      </c>
      <c r="E27" s="120" t="s">
        <v>112</v>
      </c>
      <c r="F27" s="23">
        <f>SUM(G27:H27)</f>
        <v>8700</v>
      </c>
      <c r="G27" s="122">
        <f>SUM(G28)</f>
        <v>0</v>
      </c>
      <c r="H27" s="122">
        <f>SUM(H28)</f>
        <v>8700</v>
      </c>
      <c r="I27" s="23">
        <f>SUM(J27:K27)</f>
        <v>8700</v>
      </c>
      <c r="J27" s="122">
        <f>SUM(J28)</f>
        <v>0</v>
      </c>
      <c r="K27" s="122">
        <f>SUM(K28)</f>
        <v>8700</v>
      </c>
      <c r="L27" s="122">
        <f t="shared" ref="L27:Q27" si="16">L28</f>
        <v>8700</v>
      </c>
      <c r="M27" s="122">
        <f t="shared" si="16"/>
        <v>0</v>
      </c>
      <c r="N27" s="122">
        <f t="shared" si="16"/>
        <v>8700</v>
      </c>
      <c r="O27" s="122">
        <f t="shared" si="16"/>
        <v>8700</v>
      </c>
      <c r="P27" s="122">
        <f t="shared" si="16"/>
        <v>0</v>
      </c>
      <c r="Q27" s="122">
        <f t="shared" si="16"/>
        <v>8700</v>
      </c>
      <c r="R27" s="118">
        <f t="shared" si="2"/>
        <v>100</v>
      </c>
      <c r="S27" s="118">
        <v>0</v>
      </c>
      <c r="T27" s="118">
        <f t="shared" si="3"/>
        <v>100</v>
      </c>
    </row>
    <row r="28" spans="1:20" s="1" customFormat="1" ht="30" customHeight="1" x14ac:dyDescent="0.25">
      <c r="A28" s="168"/>
      <c r="B28" s="214"/>
      <c r="C28" s="214"/>
      <c r="D28" s="180"/>
      <c r="E28" s="120" t="s">
        <v>39</v>
      </c>
      <c r="F28" s="23">
        <f>SUM(G28:H28)</f>
        <v>8700</v>
      </c>
      <c r="G28" s="23">
        <f>N(G25)</f>
        <v>0</v>
      </c>
      <c r="H28" s="122">
        <v>8700</v>
      </c>
      <c r="I28" s="23">
        <f>SUM(J28:K28)</f>
        <v>8700</v>
      </c>
      <c r="J28" s="23">
        <f>N(J25)</f>
        <v>0</v>
      </c>
      <c r="K28" s="122">
        <v>8700</v>
      </c>
      <c r="L28" s="122">
        <f>M28+N28</f>
        <v>8700</v>
      </c>
      <c r="M28" s="122">
        <v>0</v>
      </c>
      <c r="N28" s="122">
        <v>8700</v>
      </c>
      <c r="O28" s="122">
        <f>P28+Q28</f>
        <v>8700</v>
      </c>
      <c r="P28" s="122">
        <v>0</v>
      </c>
      <c r="Q28" s="122">
        <v>8700</v>
      </c>
      <c r="R28" s="118">
        <f t="shared" si="2"/>
        <v>100</v>
      </c>
      <c r="S28" s="118">
        <v>0</v>
      </c>
      <c r="T28" s="118">
        <f t="shared" si="3"/>
        <v>100</v>
      </c>
    </row>
    <row r="29" spans="1:20" s="1" customFormat="1" ht="33" customHeight="1" x14ac:dyDescent="0.25">
      <c r="A29" s="167" t="s">
        <v>249</v>
      </c>
      <c r="B29" s="211" t="s">
        <v>250</v>
      </c>
      <c r="C29" s="211" t="s">
        <v>251</v>
      </c>
      <c r="D29" s="167" t="s">
        <v>22</v>
      </c>
      <c r="E29" s="120" t="s">
        <v>112</v>
      </c>
      <c r="F29" s="23">
        <f>SUM(G29:H29)</f>
        <v>1463.4</v>
      </c>
      <c r="G29" s="23">
        <f>N(G28)</f>
        <v>0</v>
      </c>
      <c r="H29" s="122">
        <f>N(H31)</f>
        <v>1463.4</v>
      </c>
      <c r="I29" s="23">
        <f>SUM(J29:K29)</f>
        <v>1463.4</v>
      </c>
      <c r="J29" s="23">
        <f>N(J28)</f>
        <v>0</v>
      </c>
      <c r="K29" s="122">
        <f>N(K31)</f>
        <v>1463.4</v>
      </c>
      <c r="L29" s="122">
        <f t="shared" ref="L29:Q29" si="17">L31</f>
        <v>1463.4</v>
      </c>
      <c r="M29" s="122">
        <f t="shared" si="17"/>
        <v>0</v>
      </c>
      <c r="N29" s="122">
        <f t="shared" si="17"/>
        <v>1463.4</v>
      </c>
      <c r="O29" s="122">
        <f t="shared" si="17"/>
        <v>1185</v>
      </c>
      <c r="P29" s="122">
        <f t="shared" si="17"/>
        <v>0</v>
      </c>
      <c r="Q29" s="122">
        <f t="shared" si="17"/>
        <v>1185</v>
      </c>
      <c r="R29" s="118">
        <f t="shared" si="2"/>
        <v>80.975809758097583</v>
      </c>
      <c r="S29" s="118">
        <v>0</v>
      </c>
      <c r="T29" s="118">
        <f t="shared" si="3"/>
        <v>80.975809758097583</v>
      </c>
    </row>
    <row r="30" spans="1:20" s="1" customFormat="1" ht="32.25" customHeight="1" x14ac:dyDescent="0.25">
      <c r="A30" s="172"/>
      <c r="B30" s="212"/>
      <c r="C30" s="212"/>
      <c r="D30" s="168"/>
      <c r="E30" s="120" t="s">
        <v>116</v>
      </c>
      <c r="F30" s="23"/>
      <c r="G30" s="23"/>
      <c r="H30" s="122"/>
      <c r="I30" s="23"/>
      <c r="J30" s="23"/>
      <c r="K30" s="122"/>
      <c r="L30" s="122"/>
      <c r="M30" s="122"/>
      <c r="N30" s="122"/>
      <c r="O30" s="122"/>
      <c r="P30" s="122"/>
      <c r="Q30" s="122"/>
      <c r="R30" s="118"/>
      <c r="S30" s="118"/>
      <c r="T30" s="118"/>
    </row>
    <row r="31" spans="1:20" s="1" customFormat="1" ht="32.25" customHeight="1" x14ac:dyDescent="0.25">
      <c r="A31" s="172"/>
      <c r="B31" s="212"/>
      <c r="C31" s="212"/>
      <c r="D31" s="179" t="s">
        <v>20</v>
      </c>
      <c r="E31" s="120" t="s">
        <v>112</v>
      </c>
      <c r="F31" s="23">
        <f>SUM(G31:H31)</f>
        <v>1463.4</v>
      </c>
      <c r="G31" s="122">
        <f>SUM(G32)</f>
        <v>0</v>
      </c>
      <c r="H31" s="122">
        <f>SUM(H32)</f>
        <v>1463.4</v>
      </c>
      <c r="I31" s="23">
        <f>SUM(J31:K31)</f>
        <v>1463.4</v>
      </c>
      <c r="J31" s="122">
        <f>SUM(J32)</f>
        <v>0</v>
      </c>
      <c r="K31" s="122">
        <f>SUM(K32)</f>
        <v>1463.4</v>
      </c>
      <c r="L31" s="122">
        <f t="shared" ref="L31:Q31" si="18">L32</f>
        <v>1463.4</v>
      </c>
      <c r="M31" s="122">
        <f t="shared" si="18"/>
        <v>0</v>
      </c>
      <c r="N31" s="122">
        <f t="shared" si="18"/>
        <v>1463.4</v>
      </c>
      <c r="O31" s="122">
        <f t="shared" si="18"/>
        <v>1185</v>
      </c>
      <c r="P31" s="122">
        <f t="shared" si="18"/>
        <v>0</v>
      </c>
      <c r="Q31" s="122">
        <f t="shared" si="18"/>
        <v>1185</v>
      </c>
      <c r="R31" s="118">
        <f t="shared" si="2"/>
        <v>80.975809758097583</v>
      </c>
      <c r="S31" s="118">
        <v>0</v>
      </c>
      <c r="T31" s="118">
        <f t="shared" si="3"/>
        <v>80.975809758097583</v>
      </c>
    </row>
    <row r="32" spans="1:20" s="1" customFormat="1" ht="30" customHeight="1" x14ac:dyDescent="0.25">
      <c r="A32" s="168"/>
      <c r="B32" s="214"/>
      <c r="C32" s="214"/>
      <c r="D32" s="180"/>
      <c r="E32" s="120" t="s">
        <v>39</v>
      </c>
      <c r="F32" s="23">
        <f>SUM(G32:H32)</f>
        <v>1463.4</v>
      </c>
      <c r="G32" s="23">
        <f>N(G29)</f>
        <v>0</v>
      </c>
      <c r="H32" s="122">
        <v>1463.4</v>
      </c>
      <c r="I32" s="23">
        <f>SUM(J32:K32)</f>
        <v>1463.4</v>
      </c>
      <c r="J32" s="23">
        <f>N(J29)</f>
        <v>0</v>
      </c>
      <c r="K32" s="122">
        <v>1463.4</v>
      </c>
      <c r="L32" s="122">
        <f>M32+N32</f>
        <v>1463.4</v>
      </c>
      <c r="M32" s="122">
        <v>0</v>
      </c>
      <c r="N32" s="122">
        <v>1463.4</v>
      </c>
      <c r="O32" s="122">
        <f>P32+Q32</f>
        <v>1185</v>
      </c>
      <c r="P32" s="122">
        <v>0</v>
      </c>
      <c r="Q32" s="122">
        <v>1185</v>
      </c>
      <c r="R32" s="118">
        <f t="shared" si="2"/>
        <v>80.975809758097583</v>
      </c>
      <c r="S32" s="118">
        <v>0</v>
      </c>
      <c r="T32" s="118">
        <f t="shared" si="3"/>
        <v>80.975809758097583</v>
      </c>
    </row>
    <row r="33" spans="1:20" s="21" customFormat="1" ht="31.5" customHeight="1" x14ac:dyDescent="0.25">
      <c r="A33" s="161" t="s">
        <v>1</v>
      </c>
      <c r="B33" s="164" t="s">
        <v>167</v>
      </c>
      <c r="C33" s="215" t="s">
        <v>103</v>
      </c>
      <c r="D33" s="161" t="s">
        <v>22</v>
      </c>
      <c r="E33" s="120" t="s">
        <v>112</v>
      </c>
      <c r="F33" s="122">
        <f t="shared" ref="F33:H33" si="19">F35</f>
        <v>1300</v>
      </c>
      <c r="G33" s="122">
        <f t="shared" si="19"/>
        <v>0</v>
      </c>
      <c r="H33" s="122">
        <f t="shared" si="19"/>
        <v>1300</v>
      </c>
      <c r="I33" s="122">
        <f t="shared" ref="I33:K33" si="20">I35</f>
        <v>1300</v>
      </c>
      <c r="J33" s="122">
        <f t="shared" si="20"/>
        <v>0</v>
      </c>
      <c r="K33" s="122">
        <f t="shared" si="20"/>
        <v>1300</v>
      </c>
      <c r="L33" s="122">
        <f t="shared" ref="L33:Q33" si="21">L35</f>
        <v>1300</v>
      </c>
      <c r="M33" s="122">
        <f t="shared" si="21"/>
        <v>0</v>
      </c>
      <c r="N33" s="122">
        <f t="shared" si="21"/>
        <v>1300</v>
      </c>
      <c r="O33" s="122">
        <f t="shared" si="21"/>
        <v>1300</v>
      </c>
      <c r="P33" s="122">
        <f t="shared" si="21"/>
        <v>0</v>
      </c>
      <c r="Q33" s="122">
        <f t="shared" si="21"/>
        <v>1300</v>
      </c>
      <c r="R33" s="118">
        <f t="shared" si="2"/>
        <v>100</v>
      </c>
      <c r="S33" s="118">
        <v>0</v>
      </c>
      <c r="T33" s="118">
        <f t="shared" si="3"/>
        <v>100</v>
      </c>
    </row>
    <row r="34" spans="1:20" s="21" customFormat="1" ht="27.75" customHeight="1" x14ac:dyDescent="0.25">
      <c r="A34" s="162"/>
      <c r="B34" s="165"/>
      <c r="C34" s="216"/>
      <c r="D34" s="163"/>
      <c r="E34" s="120" t="s">
        <v>116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18"/>
      <c r="S34" s="118"/>
      <c r="T34" s="118"/>
    </row>
    <row r="35" spans="1:20" s="21" customFormat="1" ht="29.25" customHeight="1" x14ac:dyDescent="0.25">
      <c r="A35" s="162"/>
      <c r="B35" s="165"/>
      <c r="C35" s="216"/>
      <c r="D35" s="179" t="s">
        <v>20</v>
      </c>
      <c r="E35" s="120" t="s">
        <v>112</v>
      </c>
      <c r="F35" s="122">
        <f t="shared" ref="F35:H35" si="22">F36</f>
        <v>1300</v>
      </c>
      <c r="G35" s="122">
        <f t="shared" si="22"/>
        <v>0</v>
      </c>
      <c r="H35" s="122">
        <f t="shared" si="22"/>
        <v>1300</v>
      </c>
      <c r="I35" s="122">
        <f t="shared" ref="I35:K35" si="23">I36</f>
        <v>1300</v>
      </c>
      <c r="J35" s="122">
        <f t="shared" si="23"/>
        <v>0</v>
      </c>
      <c r="K35" s="122">
        <f t="shared" si="23"/>
        <v>1300</v>
      </c>
      <c r="L35" s="122">
        <f t="shared" ref="L35:Q35" si="24">L36</f>
        <v>1300</v>
      </c>
      <c r="M35" s="122">
        <f t="shared" si="24"/>
        <v>0</v>
      </c>
      <c r="N35" s="122">
        <f t="shared" si="24"/>
        <v>1300</v>
      </c>
      <c r="O35" s="122">
        <f t="shared" si="24"/>
        <v>1300</v>
      </c>
      <c r="P35" s="122">
        <f t="shared" si="24"/>
        <v>0</v>
      </c>
      <c r="Q35" s="122">
        <f t="shared" si="24"/>
        <v>1300</v>
      </c>
      <c r="R35" s="118">
        <f t="shared" si="2"/>
        <v>100</v>
      </c>
      <c r="S35" s="118">
        <v>0</v>
      </c>
      <c r="T35" s="118">
        <f t="shared" si="3"/>
        <v>100</v>
      </c>
    </row>
    <row r="36" spans="1:20" s="21" customFormat="1" ht="39.75" customHeight="1" x14ac:dyDescent="0.25">
      <c r="A36" s="163"/>
      <c r="B36" s="166"/>
      <c r="C36" s="217"/>
      <c r="D36" s="180"/>
      <c r="E36" s="121" t="s">
        <v>40</v>
      </c>
      <c r="F36" s="23">
        <f>SUM(G36:H36)</f>
        <v>1300</v>
      </c>
      <c r="G36" s="23">
        <v>0</v>
      </c>
      <c r="H36" s="23">
        <v>1300</v>
      </c>
      <c r="I36" s="23">
        <f>SUM(J36:K36)</f>
        <v>1300</v>
      </c>
      <c r="J36" s="23">
        <v>0</v>
      </c>
      <c r="K36" s="23">
        <v>1300</v>
      </c>
      <c r="L36" s="122">
        <f>M36+N36</f>
        <v>1300</v>
      </c>
      <c r="M36" s="122">
        <v>0</v>
      </c>
      <c r="N36" s="122">
        <v>1300</v>
      </c>
      <c r="O36" s="122">
        <f>P36+Q36</f>
        <v>1300</v>
      </c>
      <c r="P36" s="122">
        <v>0</v>
      </c>
      <c r="Q36" s="122">
        <v>1300</v>
      </c>
      <c r="R36" s="118">
        <f t="shared" si="2"/>
        <v>100</v>
      </c>
      <c r="S36" s="118">
        <v>0</v>
      </c>
      <c r="T36" s="118">
        <f t="shared" si="3"/>
        <v>100</v>
      </c>
    </row>
    <row r="37" spans="1:20" s="22" customFormat="1" ht="33.75" customHeight="1" x14ac:dyDescent="0.25">
      <c r="A37" s="161" t="s">
        <v>2</v>
      </c>
      <c r="B37" s="164" t="s">
        <v>121</v>
      </c>
      <c r="C37" s="164" t="s">
        <v>77</v>
      </c>
      <c r="D37" s="161" t="s">
        <v>22</v>
      </c>
      <c r="E37" s="120" t="s">
        <v>112</v>
      </c>
      <c r="F37" s="23">
        <f>SUM(G37:H37)</f>
        <v>18463.999999999996</v>
      </c>
      <c r="G37" s="23">
        <v>0</v>
      </c>
      <c r="H37" s="23">
        <f>N(H39)</f>
        <v>18463.999999999996</v>
      </c>
      <c r="I37" s="23">
        <f>SUM(J37:K37)</f>
        <v>18463.999999999996</v>
      </c>
      <c r="J37" s="23">
        <v>0</v>
      </c>
      <c r="K37" s="23">
        <f>N(K39)</f>
        <v>18463.999999999996</v>
      </c>
      <c r="L37" s="122">
        <f t="shared" ref="L37:Q37" si="25">L39</f>
        <v>18463.999999999996</v>
      </c>
      <c r="M37" s="122">
        <f t="shared" si="25"/>
        <v>0</v>
      </c>
      <c r="N37" s="122">
        <f t="shared" si="25"/>
        <v>18463.999999999996</v>
      </c>
      <c r="O37" s="122">
        <f t="shared" si="25"/>
        <v>18454.579999999998</v>
      </c>
      <c r="P37" s="122">
        <f t="shared" si="25"/>
        <v>0</v>
      </c>
      <c r="Q37" s="122">
        <f t="shared" si="25"/>
        <v>18454.579999999998</v>
      </c>
      <c r="R37" s="118">
        <f t="shared" si="2"/>
        <v>99.948981802426346</v>
      </c>
      <c r="S37" s="118">
        <v>0</v>
      </c>
      <c r="T37" s="118">
        <f t="shared" si="3"/>
        <v>99.948981802426346</v>
      </c>
    </row>
    <row r="38" spans="1:20" s="22" customFormat="1" ht="32.25" customHeight="1" x14ac:dyDescent="0.25">
      <c r="A38" s="162"/>
      <c r="B38" s="165"/>
      <c r="C38" s="165"/>
      <c r="D38" s="163"/>
      <c r="E38" s="120" t="s">
        <v>116</v>
      </c>
      <c r="F38" s="23"/>
      <c r="G38" s="23"/>
      <c r="H38" s="23"/>
      <c r="I38" s="23"/>
      <c r="J38" s="23"/>
      <c r="K38" s="23"/>
      <c r="L38" s="122"/>
      <c r="M38" s="122"/>
      <c r="N38" s="122"/>
      <c r="O38" s="122"/>
      <c r="P38" s="122"/>
      <c r="Q38" s="122"/>
      <c r="R38" s="118"/>
      <c r="S38" s="118"/>
      <c r="T38" s="118"/>
    </row>
    <row r="39" spans="1:20" s="22" customFormat="1" ht="30.75" customHeight="1" x14ac:dyDescent="0.25">
      <c r="A39" s="162"/>
      <c r="B39" s="165"/>
      <c r="C39" s="165"/>
      <c r="D39" s="182" t="s">
        <v>20</v>
      </c>
      <c r="E39" s="120" t="s">
        <v>112</v>
      </c>
      <c r="F39" s="23">
        <f>SUM(G39:H39)</f>
        <v>18463.999999999996</v>
      </c>
      <c r="G39" s="23">
        <v>0</v>
      </c>
      <c r="H39" s="23">
        <f>H40+H41+H42</f>
        <v>18463.999999999996</v>
      </c>
      <c r="I39" s="23">
        <f>SUM(J39:K39)</f>
        <v>18463.999999999996</v>
      </c>
      <c r="J39" s="23">
        <v>0</v>
      </c>
      <c r="K39" s="23">
        <f>K40+K41+K42</f>
        <v>18463.999999999996</v>
      </c>
      <c r="L39" s="23">
        <f>SUM(M39:N39)</f>
        <v>18463.999999999996</v>
      </c>
      <c r="M39" s="23">
        <v>0</v>
      </c>
      <c r="N39" s="23">
        <f>N40+N41+N42</f>
        <v>18463.999999999996</v>
      </c>
      <c r="O39" s="23">
        <f>SUM(P39:Q39)</f>
        <v>18454.579999999998</v>
      </c>
      <c r="P39" s="23">
        <v>0</v>
      </c>
      <c r="Q39" s="23">
        <f>Q40+Q41+Q42</f>
        <v>18454.579999999998</v>
      </c>
      <c r="R39" s="118">
        <f t="shared" si="2"/>
        <v>99.948981802426346</v>
      </c>
      <c r="S39" s="118">
        <v>0</v>
      </c>
      <c r="T39" s="118">
        <f t="shared" si="3"/>
        <v>99.948981802426346</v>
      </c>
    </row>
    <row r="40" spans="1:20" s="22" customFormat="1" ht="30.75" customHeight="1" x14ac:dyDescent="0.25">
      <c r="A40" s="162"/>
      <c r="B40" s="165"/>
      <c r="C40" s="165"/>
      <c r="D40" s="182"/>
      <c r="E40" s="121" t="s">
        <v>41</v>
      </c>
      <c r="F40" s="123">
        <f>SUM(G40:H40)</f>
        <v>17691.379999999997</v>
      </c>
      <c r="G40" s="123">
        <v>0</v>
      </c>
      <c r="H40" s="123">
        <f>H46+H55+H59+H63+H67+H71+H75+H79+H83</f>
        <v>17691.379999999997</v>
      </c>
      <c r="I40" s="123">
        <f>SUM(J40:K40)</f>
        <v>17691.379999999997</v>
      </c>
      <c r="J40" s="123">
        <v>0</v>
      </c>
      <c r="K40" s="123">
        <f>SUM(K46+K55+K59+K63+K67+K71+K75+K79+K83)</f>
        <v>17691.379999999997</v>
      </c>
      <c r="L40" s="123">
        <f>SUM(M40:N40)</f>
        <v>17691.379999999997</v>
      </c>
      <c r="M40" s="123">
        <v>0</v>
      </c>
      <c r="N40" s="123">
        <f>SUM(N46+N55+N59+N63+N67+N71+N75+N79+N83)</f>
        <v>17691.379999999997</v>
      </c>
      <c r="O40" s="123">
        <f>SUM(P40:Q40)</f>
        <v>17681.96</v>
      </c>
      <c r="P40" s="123">
        <v>0</v>
      </c>
      <c r="Q40" s="123">
        <f>SUM(Q46+Q55+Q59+Q63+Q67+Q71+Q75+Q79+Q83)</f>
        <v>17681.96</v>
      </c>
      <c r="R40" s="118">
        <f t="shared" si="2"/>
        <v>99.946753729782543</v>
      </c>
      <c r="S40" s="118">
        <v>0</v>
      </c>
      <c r="T40" s="118">
        <f t="shared" si="3"/>
        <v>99.946753729782543</v>
      </c>
    </row>
    <row r="41" spans="1:20" s="22" customFormat="1" ht="30.75" customHeight="1" x14ac:dyDescent="0.25">
      <c r="A41" s="162"/>
      <c r="B41" s="165"/>
      <c r="C41" s="165"/>
      <c r="D41" s="182"/>
      <c r="E41" s="121" t="s">
        <v>258</v>
      </c>
      <c r="F41" s="123">
        <f>SUM(G41:H41)</f>
        <v>400</v>
      </c>
      <c r="G41" s="123">
        <v>0</v>
      </c>
      <c r="H41" s="123">
        <f>N(H50)</f>
        <v>400</v>
      </c>
      <c r="I41" s="123">
        <f>SUM(J41:K41)</f>
        <v>400</v>
      </c>
      <c r="J41" s="123">
        <v>0</v>
      </c>
      <c r="K41" s="123">
        <f>N(K50)</f>
        <v>400</v>
      </c>
      <c r="L41" s="123">
        <f>SUM(M41:N41)</f>
        <v>400</v>
      </c>
      <c r="M41" s="123">
        <v>0</v>
      </c>
      <c r="N41" s="123">
        <f>N(N50)</f>
        <v>400</v>
      </c>
      <c r="O41" s="123">
        <f>SUM(P41:Q41)</f>
        <v>400</v>
      </c>
      <c r="P41" s="123">
        <v>0</v>
      </c>
      <c r="Q41" s="123">
        <f>N(Q50)</f>
        <v>400</v>
      </c>
      <c r="R41" s="118">
        <f t="shared" si="2"/>
        <v>100</v>
      </c>
      <c r="S41" s="118">
        <v>0</v>
      </c>
      <c r="T41" s="118">
        <f t="shared" si="3"/>
        <v>100</v>
      </c>
    </row>
    <row r="42" spans="1:20" s="22" customFormat="1" ht="34.5" customHeight="1" x14ac:dyDescent="0.25">
      <c r="A42" s="163"/>
      <c r="B42" s="166"/>
      <c r="C42" s="166"/>
      <c r="D42" s="183"/>
      <c r="E42" s="121" t="s">
        <v>259</v>
      </c>
      <c r="F42" s="123">
        <f>SUM(G42:H42)</f>
        <v>372.62</v>
      </c>
      <c r="G42" s="123">
        <v>0</v>
      </c>
      <c r="H42" s="123">
        <f>N(H51)</f>
        <v>372.62</v>
      </c>
      <c r="I42" s="123">
        <f>SUM(J42:K42)</f>
        <v>372.62</v>
      </c>
      <c r="J42" s="123">
        <v>0</v>
      </c>
      <c r="K42" s="123">
        <f>N(K51)</f>
        <v>372.62</v>
      </c>
      <c r="L42" s="123">
        <f>SUM(M42:N42)</f>
        <v>372.62</v>
      </c>
      <c r="M42" s="123">
        <v>0</v>
      </c>
      <c r="N42" s="123">
        <f>N(N51)</f>
        <v>372.62</v>
      </c>
      <c r="O42" s="123">
        <f>SUM(P42:Q42)</f>
        <v>372.62</v>
      </c>
      <c r="P42" s="123">
        <v>0</v>
      </c>
      <c r="Q42" s="123">
        <f>N(Q51)</f>
        <v>372.62</v>
      </c>
      <c r="R42" s="118">
        <f t="shared" si="2"/>
        <v>100</v>
      </c>
      <c r="S42" s="118">
        <v>0</v>
      </c>
      <c r="T42" s="118">
        <f t="shared" si="3"/>
        <v>100</v>
      </c>
    </row>
    <row r="43" spans="1:20" ht="30" customHeight="1" x14ac:dyDescent="0.25">
      <c r="A43" s="161" t="s">
        <v>158</v>
      </c>
      <c r="B43" s="169" t="s">
        <v>51</v>
      </c>
      <c r="C43" s="164" t="s">
        <v>118</v>
      </c>
      <c r="D43" s="161" t="s">
        <v>22</v>
      </c>
      <c r="E43" s="120" t="s">
        <v>112</v>
      </c>
      <c r="F43" s="23">
        <f>SUM(G43:H43)</f>
        <v>11997.9</v>
      </c>
      <c r="G43" s="23">
        <v>0</v>
      </c>
      <c r="H43" s="23">
        <f>N(H45)</f>
        <v>11997.9</v>
      </c>
      <c r="I43" s="23">
        <f>SUM(J43:K43)</f>
        <v>11997.9</v>
      </c>
      <c r="J43" s="23">
        <v>0</v>
      </c>
      <c r="K43" s="23">
        <f>N(K45)</f>
        <v>11997.9</v>
      </c>
      <c r="L43" s="122">
        <f t="shared" ref="L43:Q43" si="26">L45</f>
        <v>11997.9</v>
      </c>
      <c r="M43" s="122">
        <f t="shared" si="26"/>
        <v>0</v>
      </c>
      <c r="N43" s="122">
        <f t="shared" si="26"/>
        <v>11997.9</v>
      </c>
      <c r="O43" s="122">
        <f t="shared" si="26"/>
        <v>11997.81</v>
      </c>
      <c r="P43" s="122">
        <f t="shared" si="26"/>
        <v>0</v>
      </c>
      <c r="Q43" s="122">
        <f t="shared" si="26"/>
        <v>11997.81</v>
      </c>
      <c r="R43" s="118">
        <f t="shared" si="2"/>
        <v>99.999249868727034</v>
      </c>
      <c r="S43" s="118">
        <v>0</v>
      </c>
      <c r="T43" s="118">
        <f t="shared" si="3"/>
        <v>99.999249868727034</v>
      </c>
    </row>
    <row r="44" spans="1:20" ht="29.25" customHeight="1" x14ac:dyDescent="0.25">
      <c r="A44" s="162"/>
      <c r="B44" s="170"/>
      <c r="C44" s="165"/>
      <c r="D44" s="163"/>
      <c r="E44" s="120" t="s">
        <v>116</v>
      </c>
      <c r="F44" s="23"/>
      <c r="G44" s="23"/>
      <c r="H44" s="23"/>
      <c r="I44" s="23"/>
      <c r="J44" s="23"/>
      <c r="K44" s="23"/>
      <c r="L44" s="122"/>
      <c r="M44" s="122"/>
      <c r="N44" s="122"/>
      <c r="O44" s="122"/>
      <c r="P44" s="122"/>
      <c r="Q44" s="122"/>
      <c r="R44" s="118"/>
      <c r="S44" s="118"/>
      <c r="T44" s="118"/>
    </row>
    <row r="45" spans="1:20" ht="27.75" customHeight="1" x14ac:dyDescent="0.25">
      <c r="A45" s="162"/>
      <c r="B45" s="170"/>
      <c r="C45" s="165"/>
      <c r="D45" s="179" t="s">
        <v>20</v>
      </c>
      <c r="E45" s="120" t="s">
        <v>112</v>
      </c>
      <c r="F45" s="23">
        <f>SUM(G45:H45)</f>
        <v>11997.9</v>
      </c>
      <c r="G45" s="23">
        <v>0</v>
      </c>
      <c r="H45" s="23">
        <f>SUM(H46)</f>
        <v>11997.9</v>
      </c>
      <c r="I45" s="23">
        <f>SUM(J45:K45)</f>
        <v>11997.9</v>
      </c>
      <c r="J45" s="23">
        <v>0</v>
      </c>
      <c r="K45" s="23">
        <f>SUM(K46)</f>
        <v>11997.9</v>
      </c>
      <c r="L45" s="122">
        <f t="shared" ref="L45:Q45" si="27">L46</f>
        <v>11997.9</v>
      </c>
      <c r="M45" s="122">
        <f t="shared" si="27"/>
        <v>0</v>
      </c>
      <c r="N45" s="122">
        <f t="shared" si="27"/>
        <v>11997.9</v>
      </c>
      <c r="O45" s="122">
        <f t="shared" si="27"/>
        <v>11997.81</v>
      </c>
      <c r="P45" s="122">
        <f t="shared" si="27"/>
        <v>0</v>
      </c>
      <c r="Q45" s="122">
        <f t="shared" si="27"/>
        <v>11997.81</v>
      </c>
      <c r="R45" s="118">
        <f t="shared" si="2"/>
        <v>99.999249868727034</v>
      </c>
      <c r="S45" s="118">
        <v>0</v>
      </c>
      <c r="T45" s="118">
        <f t="shared" si="3"/>
        <v>99.999249868727034</v>
      </c>
    </row>
    <row r="46" spans="1:20" ht="30" customHeight="1" x14ac:dyDescent="0.25">
      <c r="A46" s="163"/>
      <c r="B46" s="171"/>
      <c r="C46" s="166"/>
      <c r="D46" s="180"/>
      <c r="E46" s="121" t="s">
        <v>41</v>
      </c>
      <c r="F46" s="23">
        <f>SUM(G46:H46)</f>
        <v>11997.9</v>
      </c>
      <c r="G46" s="23">
        <v>0</v>
      </c>
      <c r="H46" s="122">
        <v>11997.9</v>
      </c>
      <c r="I46" s="23">
        <f>SUM(J46:K46)</f>
        <v>11997.9</v>
      </c>
      <c r="J46" s="23">
        <v>0</v>
      </c>
      <c r="K46" s="122">
        <v>11997.9</v>
      </c>
      <c r="L46" s="122">
        <f>M46+N46</f>
        <v>11997.9</v>
      </c>
      <c r="M46" s="122">
        <v>0</v>
      </c>
      <c r="N46" s="122">
        <v>11997.9</v>
      </c>
      <c r="O46" s="122">
        <f>P46+Q46</f>
        <v>11997.81</v>
      </c>
      <c r="P46" s="122">
        <v>0</v>
      </c>
      <c r="Q46" s="122">
        <v>11997.81</v>
      </c>
      <c r="R46" s="118">
        <f t="shared" si="2"/>
        <v>99.999249868727034</v>
      </c>
      <c r="S46" s="118">
        <v>0</v>
      </c>
      <c r="T46" s="118">
        <f t="shared" si="3"/>
        <v>99.999249868727034</v>
      </c>
    </row>
    <row r="47" spans="1:20" ht="30" customHeight="1" x14ac:dyDescent="0.25">
      <c r="A47" s="161" t="s">
        <v>159</v>
      </c>
      <c r="B47" s="169" t="s">
        <v>52</v>
      </c>
      <c r="C47" s="164" t="s">
        <v>119</v>
      </c>
      <c r="D47" s="161" t="s">
        <v>22</v>
      </c>
      <c r="E47" s="120" t="s">
        <v>112</v>
      </c>
      <c r="F47" s="23">
        <f>SUM(G47:H47)</f>
        <v>772.62</v>
      </c>
      <c r="G47" s="23">
        <v>0</v>
      </c>
      <c r="H47" s="23">
        <f>H49</f>
        <v>772.62</v>
      </c>
      <c r="I47" s="23">
        <f>SUM(J47:K47)</f>
        <v>772.62</v>
      </c>
      <c r="J47" s="23">
        <v>0</v>
      </c>
      <c r="K47" s="23">
        <f>K49</f>
        <v>772.62</v>
      </c>
      <c r="L47" s="122">
        <f t="shared" ref="L47:Q47" si="28">L49</f>
        <v>772.62</v>
      </c>
      <c r="M47" s="122">
        <f t="shared" si="28"/>
        <v>0</v>
      </c>
      <c r="N47" s="122">
        <f t="shared" si="28"/>
        <v>772.62</v>
      </c>
      <c r="O47" s="122">
        <f t="shared" si="28"/>
        <v>772.62</v>
      </c>
      <c r="P47" s="122">
        <f t="shared" si="28"/>
        <v>0</v>
      </c>
      <c r="Q47" s="122">
        <f t="shared" si="28"/>
        <v>772.62</v>
      </c>
      <c r="R47" s="118">
        <f t="shared" si="2"/>
        <v>100</v>
      </c>
      <c r="S47" s="118">
        <v>0</v>
      </c>
      <c r="T47" s="118">
        <f t="shared" si="3"/>
        <v>100</v>
      </c>
    </row>
    <row r="48" spans="1:20" ht="27.75" customHeight="1" x14ac:dyDescent="0.25">
      <c r="A48" s="162"/>
      <c r="B48" s="170"/>
      <c r="C48" s="165"/>
      <c r="D48" s="163"/>
      <c r="E48" s="120" t="s">
        <v>116</v>
      </c>
      <c r="F48" s="23"/>
      <c r="G48" s="23"/>
      <c r="H48" s="23"/>
      <c r="I48" s="23"/>
      <c r="J48" s="23"/>
      <c r="K48" s="23"/>
      <c r="L48" s="122"/>
      <c r="M48" s="122"/>
      <c r="N48" s="122"/>
      <c r="O48" s="122"/>
      <c r="P48" s="122"/>
      <c r="Q48" s="122"/>
      <c r="R48" s="118"/>
      <c r="S48" s="118"/>
      <c r="T48" s="118"/>
    </row>
    <row r="49" spans="1:20" ht="30" customHeight="1" x14ac:dyDescent="0.25">
      <c r="A49" s="162"/>
      <c r="B49" s="170"/>
      <c r="C49" s="165"/>
      <c r="D49" s="179" t="s">
        <v>20</v>
      </c>
      <c r="E49" s="120" t="s">
        <v>112</v>
      </c>
      <c r="F49" s="23">
        <f>SUM(G49:H49)</f>
        <v>772.62</v>
      </c>
      <c r="G49" s="23">
        <v>0</v>
      </c>
      <c r="H49" s="23">
        <f>SUM(H50:H51)</f>
        <v>772.62</v>
      </c>
      <c r="I49" s="23">
        <f>SUM(J49:K49)</f>
        <v>772.62</v>
      </c>
      <c r="J49" s="23">
        <v>0</v>
      </c>
      <c r="K49" s="23">
        <f>SUM(K50:K51)</f>
        <v>772.62</v>
      </c>
      <c r="L49" s="23">
        <f>SUM(M49:N49)</f>
        <v>772.62</v>
      </c>
      <c r="M49" s="23">
        <v>0</v>
      </c>
      <c r="N49" s="23">
        <f>SUM(N50:N51)</f>
        <v>772.62</v>
      </c>
      <c r="O49" s="23">
        <f>SUM(P49:Q49)</f>
        <v>772.62</v>
      </c>
      <c r="P49" s="23">
        <v>0</v>
      </c>
      <c r="Q49" s="23">
        <f>SUM(Q50:Q51)</f>
        <v>772.62</v>
      </c>
      <c r="R49" s="118">
        <f t="shared" si="2"/>
        <v>100</v>
      </c>
      <c r="S49" s="118">
        <v>0</v>
      </c>
      <c r="T49" s="118">
        <f t="shared" si="3"/>
        <v>100</v>
      </c>
    </row>
    <row r="50" spans="1:20" ht="30" customHeight="1" x14ac:dyDescent="0.25">
      <c r="A50" s="162"/>
      <c r="B50" s="170"/>
      <c r="C50" s="165"/>
      <c r="D50" s="213"/>
      <c r="E50" s="121" t="s">
        <v>258</v>
      </c>
      <c r="F50" s="23">
        <f>SUM(G50:H50)</f>
        <v>400</v>
      </c>
      <c r="G50" s="23">
        <v>0</v>
      </c>
      <c r="H50" s="23">
        <v>400</v>
      </c>
      <c r="I50" s="23">
        <f>SUM(J50:K50)</f>
        <v>400</v>
      </c>
      <c r="J50" s="23">
        <v>0</v>
      </c>
      <c r="K50" s="23">
        <v>400</v>
      </c>
      <c r="L50" s="23">
        <f>SUM(M50:N50)</f>
        <v>400</v>
      </c>
      <c r="M50" s="23">
        <v>0</v>
      </c>
      <c r="N50" s="23">
        <v>400</v>
      </c>
      <c r="O50" s="23">
        <f>SUM(P50:Q50)</f>
        <v>400</v>
      </c>
      <c r="P50" s="23">
        <v>0</v>
      </c>
      <c r="Q50" s="23">
        <v>400</v>
      </c>
      <c r="R50" s="118">
        <f t="shared" si="2"/>
        <v>100</v>
      </c>
      <c r="S50" s="118">
        <v>0</v>
      </c>
      <c r="T50" s="118">
        <f t="shared" si="3"/>
        <v>100</v>
      </c>
    </row>
    <row r="51" spans="1:20" ht="33.75" customHeight="1" x14ac:dyDescent="0.25">
      <c r="A51" s="163"/>
      <c r="B51" s="171"/>
      <c r="C51" s="166"/>
      <c r="D51" s="180"/>
      <c r="E51" s="121" t="s">
        <v>259</v>
      </c>
      <c r="F51" s="23">
        <f>SUM(G51:H51)</f>
        <v>372.62</v>
      </c>
      <c r="G51" s="23">
        <v>0</v>
      </c>
      <c r="H51" s="23">
        <v>372.62</v>
      </c>
      <c r="I51" s="23">
        <f>SUM(J51:K51)</f>
        <v>372.62</v>
      </c>
      <c r="J51" s="23">
        <v>0</v>
      </c>
      <c r="K51" s="23">
        <v>372.62</v>
      </c>
      <c r="L51" s="23">
        <f>SUM(M51:N51)</f>
        <v>372.62</v>
      </c>
      <c r="M51" s="23">
        <v>0</v>
      </c>
      <c r="N51" s="23">
        <v>372.62</v>
      </c>
      <c r="O51" s="23">
        <f>SUM(P51:Q51)</f>
        <v>372.62</v>
      </c>
      <c r="P51" s="23">
        <v>0</v>
      </c>
      <c r="Q51" s="23">
        <v>372.62</v>
      </c>
      <c r="R51" s="118">
        <f t="shared" si="2"/>
        <v>100</v>
      </c>
      <c r="S51" s="118">
        <v>0</v>
      </c>
      <c r="T51" s="118">
        <f t="shared" si="3"/>
        <v>100</v>
      </c>
    </row>
    <row r="52" spans="1:20" ht="30" customHeight="1" x14ac:dyDescent="0.25">
      <c r="A52" s="161" t="s">
        <v>160</v>
      </c>
      <c r="B52" s="169" t="s">
        <v>53</v>
      </c>
      <c r="C52" s="164" t="s">
        <v>120</v>
      </c>
      <c r="D52" s="161" t="s">
        <v>22</v>
      </c>
      <c r="E52" s="120" t="s">
        <v>112</v>
      </c>
      <c r="F52" s="23">
        <f>SUM(G52:H52)</f>
        <v>1455.25</v>
      </c>
      <c r="G52" s="23">
        <v>0</v>
      </c>
      <c r="H52" s="23">
        <f>N(H54)</f>
        <v>1455.25</v>
      </c>
      <c r="I52" s="23">
        <f>SUM(J52:K52)</f>
        <v>1455.25</v>
      </c>
      <c r="J52" s="23">
        <v>0</v>
      </c>
      <c r="K52" s="23">
        <f>N(K54)</f>
        <v>1455.25</v>
      </c>
      <c r="L52" s="122">
        <f t="shared" ref="L52:Q52" si="29">L54</f>
        <v>1455.25</v>
      </c>
      <c r="M52" s="122">
        <f t="shared" si="29"/>
        <v>0</v>
      </c>
      <c r="N52" s="122">
        <f t="shared" si="29"/>
        <v>1455.25</v>
      </c>
      <c r="O52" s="122">
        <f t="shared" si="29"/>
        <v>1455.25</v>
      </c>
      <c r="P52" s="122">
        <f t="shared" si="29"/>
        <v>0</v>
      </c>
      <c r="Q52" s="122">
        <f t="shared" si="29"/>
        <v>1455.25</v>
      </c>
      <c r="R52" s="118">
        <f t="shared" si="2"/>
        <v>100</v>
      </c>
      <c r="S52" s="118">
        <v>0</v>
      </c>
      <c r="T52" s="118">
        <f t="shared" si="3"/>
        <v>100</v>
      </c>
    </row>
    <row r="53" spans="1:20" ht="26.25" customHeight="1" x14ac:dyDescent="0.25">
      <c r="A53" s="162"/>
      <c r="B53" s="170"/>
      <c r="C53" s="165"/>
      <c r="D53" s="163"/>
      <c r="E53" s="120" t="s">
        <v>116</v>
      </c>
      <c r="F53" s="23"/>
      <c r="G53" s="23"/>
      <c r="H53" s="23"/>
      <c r="I53" s="23"/>
      <c r="J53" s="23"/>
      <c r="K53" s="23"/>
      <c r="L53" s="122"/>
      <c r="M53" s="122"/>
      <c r="N53" s="122"/>
      <c r="O53" s="122"/>
      <c r="P53" s="122"/>
      <c r="Q53" s="122"/>
      <c r="R53" s="118"/>
      <c r="S53" s="118"/>
      <c r="T53" s="118"/>
    </row>
    <row r="54" spans="1:20" ht="24" customHeight="1" x14ac:dyDescent="0.25">
      <c r="A54" s="162"/>
      <c r="B54" s="170"/>
      <c r="C54" s="165"/>
      <c r="D54" s="179" t="s">
        <v>20</v>
      </c>
      <c r="E54" s="120" t="s">
        <v>112</v>
      </c>
      <c r="F54" s="23">
        <f>SUM(G54:H54)</f>
        <v>1455.25</v>
      </c>
      <c r="G54" s="23">
        <v>0</v>
      </c>
      <c r="H54" s="23">
        <f>N(H55)</f>
        <v>1455.25</v>
      </c>
      <c r="I54" s="23">
        <f>SUM(J54:K54)</f>
        <v>1455.25</v>
      </c>
      <c r="J54" s="23">
        <v>0</v>
      </c>
      <c r="K54" s="23">
        <f>N(K55)</f>
        <v>1455.25</v>
      </c>
      <c r="L54" s="122">
        <f t="shared" ref="L54:Q54" si="30">L55</f>
        <v>1455.25</v>
      </c>
      <c r="M54" s="122">
        <f t="shared" si="30"/>
        <v>0</v>
      </c>
      <c r="N54" s="122">
        <f t="shared" si="30"/>
        <v>1455.25</v>
      </c>
      <c r="O54" s="122">
        <f t="shared" si="30"/>
        <v>1455.25</v>
      </c>
      <c r="P54" s="122">
        <f t="shared" si="30"/>
        <v>0</v>
      </c>
      <c r="Q54" s="122">
        <f t="shared" si="30"/>
        <v>1455.25</v>
      </c>
      <c r="R54" s="118">
        <f t="shared" si="2"/>
        <v>100</v>
      </c>
      <c r="S54" s="118">
        <v>0</v>
      </c>
      <c r="T54" s="118">
        <f t="shared" si="3"/>
        <v>100</v>
      </c>
    </row>
    <row r="55" spans="1:20" ht="25.5" customHeight="1" x14ac:dyDescent="0.25">
      <c r="A55" s="163"/>
      <c r="B55" s="171"/>
      <c r="C55" s="166"/>
      <c r="D55" s="180"/>
      <c r="E55" s="121" t="s">
        <v>41</v>
      </c>
      <c r="F55" s="23">
        <f>SUM(G55:H55)</f>
        <v>1455.25</v>
      </c>
      <c r="G55" s="23">
        <v>0</v>
      </c>
      <c r="H55" s="23">
        <v>1455.25</v>
      </c>
      <c r="I55" s="23">
        <f>SUM(J55:K55)</f>
        <v>1455.25</v>
      </c>
      <c r="J55" s="23">
        <v>0</v>
      </c>
      <c r="K55" s="23">
        <v>1455.25</v>
      </c>
      <c r="L55" s="122">
        <f>M55+N55</f>
        <v>1455.25</v>
      </c>
      <c r="M55" s="122">
        <v>0</v>
      </c>
      <c r="N55" s="122">
        <v>1455.25</v>
      </c>
      <c r="O55" s="122">
        <f>P55+Q55</f>
        <v>1455.25</v>
      </c>
      <c r="P55" s="122">
        <v>0</v>
      </c>
      <c r="Q55" s="122">
        <v>1455.25</v>
      </c>
      <c r="R55" s="118">
        <f t="shared" si="2"/>
        <v>100</v>
      </c>
      <c r="S55" s="118">
        <v>0</v>
      </c>
      <c r="T55" s="118">
        <f t="shared" si="3"/>
        <v>100</v>
      </c>
    </row>
    <row r="56" spans="1:20" ht="27.75" customHeight="1" x14ac:dyDescent="0.25">
      <c r="A56" s="161" t="s">
        <v>161</v>
      </c>
      <c r="B56" s="169" t="s">
        <v>182</v>
      </c>
      <c r="C56" s="164" t="s">
        <v>183</v>
      </c>
      <c r="D56" s="161" t="s">
        <v>22</v>
      </c>
      <c r="E56" s="120" t="s">
        <v>112</v>
      </c>
      <c r="F56" s="23">
        <f>SUM(G56:H56)</f>
        <v>885.4</v>
      </c>
      <c r="G56" s="23">
        <v>0</v>
      </c>
      <c r="H56" s="23">
        <f>N(H58)</f>
        <v>885.4</v>
      </c>
      <c r="I56" s="23">
        <f>SUM(J56:K56)</f>
        <v>885.4</v>
      </c>
      <c r="J56" s="23">
        <v>0</v>
      </c>
      <c r="K56" s="23">
        <f>N(K58)</f>
        <v>885.4</v>
      </c>
      <c r="L56" s="23">
        <f>SUM(M56:N56)</f>
        <v>885.4</v>
      </c>
      <c r="M56" s="23">
        <v>0</v>
      </c>
      <c r="N56" s="23">
        <f>N(N58)</f>
        <v>885.4</v>
      </c>
      <c r="O56" s="23">
        <f>SUM(P56:Q56)</f>
        <v>885.4</v>
      </c>
      <c r="P56" s="23">
        <v>0</v>
      </c>
      <c r="Q56" s="23">
        <f>N(Q58)</f>
        <v>885.4</v>
      </c>
      <c r="R56" s="118">
        <f t="shared" si="2"/>
        <v>100</v>
      </c>
      <c r="S56" s="118">
        <v>0</v>
      </c>
      <c r="T56" s="118">
        <f t="shared" si="3"/>
        <v>100</v>
      </c>
    </row>
    <row r="57" spans="1:20" ht="24.75" customHeight="1" x14ac:dyDescent="0.25">
      <c r="A57" s="162"/>
      <c r="B57" s="170"/>
      <c r="C57" s="165"/>
      <c r="D57" s="163"/>
      <c r="E57" s="120" t="s">
        <v>116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118"/>
      <c r="S57" s="118"/>
      <c r="T57" s="118"/>
    </row>
    <row r="58" spans="1:20" ht="25.5" customHeight="1" x14ac:dyDescent="0.25">
      <c r="A58" s="162"/>
      <c r="B58" s="170"/>
      <c r="C58" s="165"/>
      <c r="D58" s="179" t="s">
        <v>20</v>
      </c>
      <c r="E58" s="120" t="s">
        <v>112</v>
      </c>
      <c r="F58" s="23">
        <f>SUM(G58:H58)</f>
        <v>885.4</v>
      </c>
      <c r="G58" s="23">
        <v>0</v>
      </c>
      <c r="H58" s="23">
        <f>N(H59)</f>
        <v>885.4</v>
      </c>
      <c r="I58" s="23">
        <f>SUM(J58:K58)</f>
        <v>885.4</v>
      </c>
      <c r="J58" s="23">
        <v>0</v>
      </c>
      <c r="K58" s="23">
        <f>N(K59)</f>
        <v>885.4</v>
      </c>
      <c r="L58" s="23">
        <f>SUM(M58:N58)</f>
        <v>885.4</v>
      </c>
      <c r="M58" s="23">
        <v>0</v>
      </c>
      <c r="N58" s="23">
        <f>N(N59)</f>
        <v>885.4</v>
      </c>
      <c r="O58" s="23">
        <f>SUM(P58:Q58)</f>
        <v>885.4</v>
      </c>
      <c r="P58" s="23">
        <v>0</v>
      </c>
      <c r="Q58" s="23">
        <f>N(Q59)</f>
        <v>885.4</v>
      </c>
      <c r="R58" s="118">
        <f t="shared" si="2"/>
        <v>100</v>
      </c>
      <c r="S58" s="118">
        <v>0</v>
      </c>
      <c r="T58" s="118">
        <f t="shared" si="3"/>
        <v>100</v>
      </c>
    </row>
    <row r="59" spans="1:20" ht="24.75" customHeight="1" x14ac:dyDescent="0.25">
      <c r="A59" s="163"/>
      <c r="B59" s="171"/>
      <c r="C59" s="166"/>
      <c r="D59" s="180"/>
      <c r="E59" s="121" t="s">
        <v>41</v>
      </c>
      <c r="F59" s="23">
        <f>SUM(G59:H59)</f>
        <v>885.4</v>
      </c>
      <c r="G59" s="23">
        <v>0</v>
      </c>
      <c r="H59" s="23">
        <v>885.4</v>
      </c>
      <c r="I59" s="23">
        <f>SUM(J59:K59)</f>
        <v>885.4</v>
      </c>
      <c r="J59" s="23">
        <v>0</v>
      </c>
      <c r="K59" s="23">
        <v>885.4</v>
      </c>
      <c r="L59" s="23">
        <f>SUM(M59:N59)</f>
        <v>885.4</v>
      </c>
      <c r="M59" s="23">
        <v>0</v>
      </c>
      <c r="N59" s="23">
        <v>885.4</v>
      </c>
      <c r="O59" s="23">
        <f>SUM(P59:Q59)</f>
        <v>885.4</v>
      </c>
      <c r="P59" s="23">
        <v>0</v>
      </c>
      <c r="Q59" s="23">
        <v>885.4</v>
      </c>
      <c r="R59" s="118">
        <f t="shared" si="2"/>
        <v>100</v>
      </c>
      <c r="S59" s="118">
        <v>0</v>
      </c>
      <c r="T59" s="118">
        <f t="shared" si="3"/>
        <v>100</v>
      </c>
    </row>
    <row r="60" spans="1:20" ht="28.5" customHeight="1" x14ac:dyDescent="0.25">
      <c r="A60" s="161" t="s">
        <v>185</v>
      </c>
      <c r="B60" s="169" t="s">
        <v>184</v>
      </c>
      <c r="C60" s="164" t="s">
        <v>188</v>
      </c>
      <c r="D60" s="161" t="s">
        <v>22</v>
      </c>
      <c r="E60" s="120" t="s">
        <v>112</v>
      </c>
      <c r="F60" s="23">
        <f>SUM(G60:H60)</f>
        <v>1500</v>
      </c>
      <c r="G60" s="23">
        <v>0</v>
      </c>
      <c r="H60" s="23">
        <f>N(H62)</f>
        <v>1500</v>
      </c>
      <c r="I60" s="23">
        <f>SUM(J60:K60)</f>
        <v>1500</v>
      </c>
      <c r="J60" s="23">
        <v>0</v>
      </c>
      <c r="K60" s="23">
        <f>N(K62)</f>
        <v>1500</v>
      </c>
      <c r="L60" s="122">
        <f t="shared" ref="L60:Q60" si="31">L62</f>
        <v>1500</v>
      </c>
      <c r="M60" s="122">
        <f t="shared" si="31"/>
        <v>0</v>
      </c>
      <c r="N60" s="122">
        <f t="shared" si="31"/>
        <v>1500</v>
      </c>
      <c r="O60" s="122">
        <f t="shared" si="31"/>
        <v>1500</v>
      </c>
      <c r="P60" s="122">
        <f t="shared" si="31"/>
        <v>0</v>
      </c>
      <c r="Q60" s="122">
        <f t="shared" si="31"/>
        <v>1500</v>
      </c>
      <c r="R60" s="118">
        <f t="shared" si="2"/>
        <v>100</v>
      </c>
      <c r="S60" s="118">
        <v>0</v>
      </c>
      <c r="T60" s="118">
        <f t="shared" si="3"/>
        <v>100</v>
      </c>
    </row>
    <row r="61" spans="1:20" ht="28.5" customHeight="1" x14ac:dyDescent="0.25">
      <c r="A61" s="162"/>
      <c r="B61" s="170"/>
      <c r="C61" s="165"/>
      <c r="D61" s="163"/>
      <c r="E61" s="120" t="s">
        <v>116</v>
      </c>
      <c r="F61" s="23"/>
      <c r="G61" s="23"/>
      <c r="H61" s="23"/>
      <c r="I61" s="23"/>
      <c r="J61" s="23"/>
      <c r="K61" s="23"/>
      <c r="L61" s="122"/>
      <c r="M61" s="122"/>
      <c r="N61" s="122"/>
      <c r="O61" s="122"/>
      <c r="P61" s="122"/>
      <c r="Q61" s="122"/>
      <c r="R61" s="118"/>
      <c r="S61" s="118"/>
      <c r="T61" s="118"/>
    </row>
    <row r="62" spans="1:20" ht="26.25" customHeight="1" x14ac:dyDescent="0.25">
      <c r="A62" s="162"/>
      <c r="B62" s="170"/>
      <c r="C62" s="165"/>
      <c r="D62" s="179" t="s">
        <v>20</v>
      </c>
      <c r="E62" s="120" t="s">
        <v>112</v>
      </c>
      <c r="F62" s="23">
        <f>SUM(G62:H62)</f>
        <v>1500</v>
      </c>
      <c r="G62" s="23">
        <v>0</v>
      </c>
      <c r="H62" s="23">
        <f>SUM(H63)</f>
        <v>1500</v>
      </c>
      <c r="I62" s="23">
        <f>SUM(J62:K62)</f>
        <v>1500</v>
      </c>
      <c r="J62" s="23">
        <v>0</v>
      </c>
      <c r="K62" s="23">
        <f>SUM(K63)</f>
        <v>1500</v>
      </c>
      <c r="L62" s="122">
        <f t="shared" ref="L62:Q62" si="32">L63</f>
        <v>1500</v>
      </c>
      <c r="M62" s="122">
        <f t="shared" si="32"/>
        <v>0</v>
      </c>
      <c r="N62" s="122">
        <f t="shared" si="32"/>
        <v>1500</v>
      </c>
      <c r="O62" s="122">
        <f t="shared" si="32"/>
        <v>1500</v>
      </c>
      <c r="P62" s="122">
        <f t="shared" si="32"/>
        <v>0</v>
      </c>
      <c r="Q62" s="122">
        <f t="shared" si="32"/>
        <v>1500</v>
      </c>
      <c r="R62" s="118">
        <f t="shared" si="2"/>
        <v>100</v>
      </c>
      <c r="S62" s="118">
        <v>0</v>
      </c>
      <c r="T62" s="118">
        <f t="shared" si="3"/>
        <v>100</v>
      </c>
    </row>
    <row r="63" spans="1:20" ht="25.5" customHeight="1" x14ac:dyDescent="0.25">
      <c r="A63" s="163"/>
      <c r="B63" s="171"/>
      <c r="C63" s="166"/>
      <c r="D63" s="180"/>
      <c r="E63" s="121" t="s">
        <v>41</v>
      </c>
      <c r="F63" s="23">
        <f>SUM(G63:H63)</f>
        <v>1500</v>
      </c>
      <c r="G63" s="23">
        <v>0</v>
      </c>
      <c r="H63" s="23">
        <v>1500</v>
      </c>
      <c r="I63" s="23">
        <f>SUM(J63:K63)</f>
        <v>1500</v>
      </c>
      <c r="J63" s="23">
        <v>0</v>
      </c>
      <c r="K63" s="23">
        <v>1500</v>
      </c>
      <c r="L63" s="122">
        <f>M63+N63</f>
        <v>1500</v>
      </c>
      <c r="M63" s="122">
        <v>0</v>
      </c>
      <c r="N63" s="122">
        <v>1500</v>
      </c>
      <c r="O63" s="122">
        <f>P63+Q63</f>
        <v>1500</v>
      </c>
      <c r="P63" s="122">
        <v>0</v>
      </c>
      <c r="Q63" s="122">
        <v>1500</v>
      </c>
      <c r="R63" s="118">
        <f t="shared" si="2"/>
        <v>100</v>
      </c>
      <c r="S63" s="118">
        <v>0</v>
      </c>
      <c r="T63" s="118">
        <f t="shared" si="3"/>
        <v>100</v>
      </c>
    </row>
    <row r="64" spans="1:20" ht="28.5" customHeight="1" x14ac:dyDescent="0.25">
      <c r="A64" s="161" t="s">
        <v>186</v>
      </c>
      <c r="B64" s="169" t="s">
        <v>187</v>
      </c>
      <c r="C64" s="164" t="s">
        <v>189</v>
      </c>
      <c r="D64" s="161" t="s">
        <v>22</v>
      </c>
      <c r="E64" s="120" t="s">
        <v>112</v>
      </c>
      <c r="F64" s="23">
        <f>SUM(G64:H64)</f>
        <v>354</v>
      </c>
      <c r="G64" s="23">
        <v>0</v>
      </c>
      <c r="H64" s="23">
        <f>N(H66)</f>
        <v>354</v>
      </c>
      <c r="I64" s="23">
        <f>SUM(J64:K64)</f>
        <v>354</v>
      </c>
      <c r="J64" s="23">
        <v>0</v>
      </c>
      <c r="K64" s="23">
        <f>N(K66)</f>
        <v>354</v>
      </c>
      <c r="L64" s="122">
        <f t="shared" ref="L64:Q64" si="33">L66</f>
        <v>354</v>
      </c>
      <c r="M64" s="122">
        <f t="shared" si="33"/>
        <v>0</v>
      </c>
      <c r="N64" s="122">
        <f t="shared" si="33"/>
        <v>354</v>
      </c>
      <c r="O64" s="122">
        <f t="shared" si="33"/>
        <v>353.22</v>
      </c>
      <c r="P64" s="122">
        <f t="shared" si="33"/>
        <v>0</v>
      </c>
      <c r="Q64" s="122">
        <f t="shared" si="33"/>
        <v>353.22</v>
      </c>
      <c r="R64" s="118">
        <f t="shared" si="2"/>
        <v>99.779661016949149</v>
      </c>
      <c r="S64" s="118">
        <v>0</v>
      </c>
      <c r="T64" s="118">
        <f t="shared" si="3"/>
        <v>99.779661016949149</v>
      </c>
    </row>
    <row r="65" spans="1:20" ht="28.5" customHeight="1" x14ac:dyDescent="0.25">
      <c r="A65" s="162"/>
      <c r="B65" s="170"/>
      <c r="C65" s="165"/>
      <c r="D65" s="163"/>
      <c r="E65" s="120" t="s">
        <v>116</v>
      </c>
      <c r="F65" s="23"/>
      <c r="G65" s="23"/>
      <c r="H65" s="23"/>
      <c r="I65" s="23"/>
      <c r="J65" s="23"/>
      <c r="K65" s="23"/>
      <c r="L65" s="122"/>
      <c r="M65" s="122"/>
      <c r="N65" s="122"/>
      <c r="O65" s="122"/>
      <c r="P65" s="122"/>
      <c r="Q65" s="122"/>
      <c r="R65" s="118"/>
      <c r="S65" s="118"/>
      <c r="T65" s="118"/>
    </row>
    <row r="66" spans="1:20" ht="21.75" customHeight="1" x14ac:dyDescent="0.25">
      <c r="A66" s="162"/>
      <c r="B66" s="170"/>
      <c r="C66" s="165"/>
      <c r="D66" s="179" t="s">
        <v>20</v>
      </c>
      <c r="E66" s="120" t="s">
        <v>112</v>
      </c>
      <c r="F66" s="23">
        <f>SUM(G66:H66)</f>
        <v>354</v>
      </c>
      <c r="G66" s="23">
        <v>0</v>
      </c>
      <c r="H66" s="23">
        <f>N(H67)</f>
        <v>354</v>
      </c>
      <c r="I66" s="23">
        <f>SUM(J66:K66)</f>
        <v>354</v>
      </c>
      <c r="J66" s="23">
        <v>0</v>
      </c>
      <c r="K66" s="23">
        <f>N(K67)</f>
        <v>354</v>
      </c>
      <c r="L66" s="122">
        <f t="shared" ref="L66:Q66" si="34">L67</f>
        <v>354</v>
      </c>
      <c r="M66" s="122">
        <f t="shared" si="34"/>
        <v>0</v>
      </c>
      <c r="N66" s="122">
        <f t="shared" si="34"/>
        <v>354</v>
      </c>
      <c r="O66" s="122">
        <f t="shared" si="34"/>
        <v>353.22</v>
      </c>
      <c r="P66" s="122">
        <f t="shared" si="34"/>
        <v>0</v>
      </c>
      <c r="Q66" s="122">
        <f t="shared" si="34"/>
        <v>353.22</v>
      </c>
      <c r="R66" s="118">
        <f t="shared" si="2"/>
        <v>99.779661016949149</v>
      </c>
      <c r="S66" s="118">
        <v>0</v>
      </c>
      <c r="T66" s="118">
        <f t="shared" si="3"/>
        <v>99.779661016949149</v>
      </c>
    </row>
    <row r="67" spans="1:20" ht="24.75" customHeight="1" x14ac:dyDescent="0.25">
      <c r="A67" s="163"/>
      <c r="B67" s="171"/>
      <c r="C67" s="166"/>
      <c r="D67" s="180"/>
      <c r="E67" s="121" t="s">
        <v>41</v>
      </c>
      <c r="F67" s="23">
        <f>SUM(G67:H67)</f>
        <v>354</v>
      </c>
      <c r="G67" s="23">
        <v>0</v>
      </c>
      <c r="H67" s="23">
        <v>354</v>
      </c>
      <c r="I67" s="23">
        <f>SUM(J67:K67)</f>
        <v>354</v>
      </c>
      <c r="J67" s="23">
        <v>0</v>
      </c>
      <c r="K67" s="23">
        <v>354</v>
      </c>
      <c r="L67" s="122">
        <f>M67+N67</f>
        <v>354</v>
      </c>
      <c r="M67" s="122">
        <v>0</v>
      </c>
      <c r="N67" s="23">
        <v>354</v>
      </c>
      <c r="O67" s="122">
        <f>P67+Q67</f>
        <v>353.22</v>
      </c>
      <c r="P67" s="122">
        <v>0</v>
      </c>
      <c r="Q67" s="23">
        <v>353.22</v>
      </c>
      <c r="R67" s="118">
        <f t="shared" si="2"/>
        <v>99.779661016949149</v>
      </c>
      <c r="S67" s="118">
        <v>0</v>
      </c>
      <c r="T67" s="118">
        <f t="shared" si="3"/>
        <v>99.779661016949149</v>
      </c>
    </row>
    <row r="68" spans="1:20" ht="28.5" customHeight="1" x14ac:dyDescent="0.25">
      <c r="A68" s="161" t="s">
        <v>190</v>
      </c>
      <c r="B68" s="169" t="s">
        <v>191</v>
      </c>
      <c r="C68" s="164" t="s">
        <v>211</v>
      </c>
      <c r="D68" s="161" t="s">
        <v>22</v>
      </c>
      <c r="E68" s="120" t="s">
        <v>112</v>
      </c>
      <c r="F68" s="23">
        <f>SUM(G68:H68)</f>
        <v>47.5</v>
      </c>
      <c r="G68" s="23">
        <v>0</v>
      </c>
      <c r="H68" s="23">
        <f>N(H70)</f>
        <v>47.5</v>
      </c>
      <c r="I68" s="23">
        <f>SUM(J68:K68)</f>
        <v>47.5</v>
      </c>
      <c r="J68" s="23">
        <v>0</v>
      </c>
      <c r="K68" s="23">
        <f>N(K70)</f>
        <v>47.5</v>
      </c>
      <c r="L68" s="122">
        <f t="shared" ref="L68:Q68" si="35">L70</f>
        <v>47.5</v>
      </c>
      <c r="M68" s="122">
        <f t="shared" si="35"/>
        <v>0</v>
      </c>
      <c r="N68" s="122">
        <f t="shared" si="35"/>
        <v>47.5</v>
      </c>
      <c r="O68" s="122">
        <f t="shared" si="35"/>
        <v>47.5</v>
      </c>
      <c r="P68" s="122">
        <f t="shared" si="35"/>
        <v>0</v>
      </c>
      <c r="Q68" s="122">
        <f t="shared" si="35"/>
        <v>47.5</v>
      </c>
      <c r="R68" s="118">
        <f t="shared" si="2"/>
        <v>100</v>
      </c>
      <c r="S68" s="118">
        <v>0</v>
      </c>
      <c r="T68" s="118">
        <f t="shared" si="3"/>
        <v>100</v>
      </c>
    </row>
    <row r="69" spans="1:20" ht="28.5" customHeight="1" x14ac:dyDescent="0.25">
      <c r="A69" s="162"/>
      <c r="B69" s="170"/>
      <c r="C69" s="165"/>
      <c r="D69" s="163"/>
      <c r="E69" s="120" t="s">
        <v>116</v>
      </c>
      <c r="F69" s="23"/>
      <c r="G69" s="23"/>
      <c r="H69" s="23"/>
      <c r="I69" s="23"/>
      <c r="J69" s="23"/>
      <c r="K69" s="23"/>
      <c r="L69" s="122"/>
      <c r="M69" s="122"/>
      <c r="N69" s="122"/>
      <c r="O69" s="122"/>
      <c r="P69" s="122"/>
      <c r="Q69" s="122"/>
      <c r="R69" s="118"/>
      <c r="S69" s="118"/>
      <c r="T69" s="118"/>
    </row>
    <row r="70" spans="1:20" ht="21.75" customHeight="1" x14ac:dyDescent="0.25">
      <c r="A70" s="162"/>
      <c r="B70" s="170"/>
      <c r="C70" s="165"/>
      <c r="D70" s="179" t="s">
        <v>20</v>
      </c>
      <c r="E70" s="120" t="s">
        <v>112</v>
      </c>
      <c r="F70" s="23">
        <f>SUM(G70:H70)</f>
        <v>47.5</v>
      </c>
      <c r="G70" s="23">
        <v>0</v>
      </c>
      <c r="H70" s="23">
        <f>N(H71)</f>
        <v>47.5</v>
      </c>
      <c r="I70" s="23">
        <f>SUM(J70:K70)</f>
        <v>47.5</v>
      </c>
      <c r="J70" s="23">
        <v>0</v>
      </c>
      <c r="K70" s="23">
        <f>N(K71)</f>
        <v>47.5</v>
      </c>
      <c r="L70" s="122">
        <f t="shared" ref="L70:Q70" si="36">L71</f>
        <v>47.5</v>
      </c>
      <c r="M70" s="122">
        <f t="shared" si="36"/>
        <v>0</v>
      </c>
      <c r="N70" s="122">
        <f t="shared" si="36"/>
        <v>47.5</v>
      </c>
      <c r="O70" s="122">
        <f t="shared" si="36"/>
        <v>47.5</v>
      </c>
      <c r="P70" s="122">
        <f t="shared" si="36"/>
        <v>0</v>
      </c>
      <c r="Q70" s="122">
        <f t="shared" si="36"/>
        <v>47.5</v>
      </c>
      <c r="R70" s="118">
        <f t="shared" si="2"/>
        <v>100</v>
      </c>
      <c r="S70" s="118">
        <v>0</v>
      </c>
      <c r="T70" s="118">
        <f t="shared" si="3"/>
        <v>100</v>
      </c>
    </row>
    <row r="71" spans="1:20" ht="24.75" customHeight="1" x14ac:dyDescent="0.25">
      <c r="A71" s="163"/>
      <c r="B71" s="171"/>
      <c r="C71" s="166"/>
      <c r="D71" s="180"/>
      <c r="E71" s="121" t="s">
        <v>41</v>
      </c>
      <c r="F71" s="23">
        <f>SUM(G71:H71)</f>
        <v>47.5</v>
      </c>
      <c r="G71" s="23">
        <v>0</v>
      </c>
      <c r="H71" s="23">
        <v>47.5</v>
      </c>
      <c r="I71" s="23">
        <f>SUM(J71:K71)</f>
        <v>47.5</v>
      </c>
      <c r="J71" s="23">
        <v>0</v>
      </c>
      <c r="K71" s="23">
        <v>47.5</v>
      </c>
      <c r="L71" s="122">
        <f>M71+N71</f>
        <v>47.5</v>
      </c>
      <c r="M71" s="122">
        <v>0</v>
      </c>
      <c r="N71" s="122">
        <v>47.5</v>
      </c>
      <c r="O71" s="122">
        <f>P71+Q71</f>
        <v>47.5</v>
      </c>
      <c r="P71" s="122">
        <v>0</v>
      </c>
      <c r="Q71" s="122">
        <v>47.5</v>
      </c>
      <c r="R71" s="118">
        <f t="shared" si="2"/>
        <v>100</v>
      </c>
      <c r="S71" s="118">
        <v>0</v>
      </c>
      <c r="T71" s="118">
        <f t="shared" si="3"/>
        <v>100</v>
      </c>
    </row>
    <row r="72" spans="1:20" ht="28.5" customHeight="1" x14ac:dyDescent="0.25">
      <c r="A72" s="161" t="s">
        <v>252</v>
      </c>
      <c r="B72" s="169" t="s">
        <v>253</v>
      </c>
      <c r="C72" s="164" t="s">
        <v>211</v>
      </c>
      <c r="D72" s="161" t="s">
        <v>22</v>
      </c>
      <c r="E72" s="120" t="s">
        <v>112</v>
      </c>
      <c r="F72" s="23">
        <f>SUM(G72:H72)</f>
        <v>996.78</v>
      </c>
      <c r="G72" s="23">
        <v>0</v>
      </c>
      <c r="H72" s="23">
        <f>N(H74)</f>
        <v>996.78</v>
      </c>
      <c r="I72" s="23">
        <f>SUM(J72:K72)</f>
        <v>996.78</v>
      </c>
      <c r="J72" s="23">
        <v>0</v>
      </c>
      <c r="K72" s="23">
        <f>N(K74)</f>
        <v>996.78</v>
      </c>
      <c r="L72" s="122">
        <f t="shared" ref="L72:Q72" si="37">L74</f>
        <v>996.78</v>
      </c>
      <c r="M72" s="122">
        <f t="shared" si="37"/>
        <v>0</v>
      </c>
      <c r="N72" s="122">
        <f t="shared" si="37"/>
        <v>996.78</v>
      </c>
      <c r="O72" s="122">
        <f t="shared" si="37"/>
        <v>996.78</v>
      </c>
      <c r="P72" s="122">
        <f t="shared" si="37"/>
        <v>0</v>
      </c>
      <c r="Q72" s="122">
        <f t="shared" si="37"/>
        <v>996.78</v>
      </c>
      <c r="R72" s="118">
        <f t="shared" si="2"/>
        <v>100</v>
      </c>
      <c r="S72" s="118">
        <v>0</v>
      </c>
      <c r="T72" s="118">
        <f t="shared" si="3"/>
        <v>100</v>
      </c>
    </row>
    <row r="73" spans="1:20" ht="28.5" customHeight="1" x14ac:dyDescent="0.25">
      <c r="A73" s="162"/>
      <c r="B73" s="170"/>
      <c r="C73" s="165"/>
      <c r="D73" s="163"/>
      <c r="E73" s="120" t="s">
        <v>116</v>
      </c>
      <c r="F73" s="23"/>
      <c r="G73" s="23"/>
      <c r="H73" s="23"/>
      <c r="I73" s="23"/>
      <c r="J73" s="23"/>
      <c r="K73" s="23"/>
      <c r="L73" s="122"/>
      <c r="M73" s="122"/>
      <c r="N73" s="122"/>
      <c r="O73" s="122"/>
      <c r="P73" s="122"/>
      <c r="Q73" s="122"/>
      <c r="R73" s="118"/>
      <c r="S73" s="118"/>
      <c r="T73" s="118"/>
    </row>
    <row r="74" spans="1:20" ht="26.25" customHeight="1" x14ac:dyDescent="0.25">
      <c r="A74" s="162"/>
      <c r="B74" s="170"/>
      <c r="C74" s="165"/>
      <c r="D74" s="179" t="s">
        <v>20</v>
      </c>
      <c r="E74" s="120" t="s">
        <v>112</v>
      </c>
      <c r="F74" s="23">
        <f>SUM(G74:H74)</f>
        <v>996.78</v>
      </c>
      <c r="G74" s="23">
        <v>0</v>
      </c>
      <c r="H74" s="23">
        <f>SUM(H75)</f>
        <v>996.78</v>
      </c>
      <c r="I74" s="23">
        <f>SUM(J74:K74)</f>
        <v>996.78</v>
      </c>
      <c r="J74" s="23">
        <v>0</v>
      </c>
      <c r="K74" s="23">
        <f>SUM(K75)</f>
        <v>996.78</v>
      </c>
      <c r="L74" s="122">
        <f t="shared" ref="L74:Q74" si="38">L75</f>
        <v>996.78</v>
      </c>
      <c r="M74" s="122">
        <f t="shared" si="38"/>
        <v>0</v>
      </c>
      <c r="N74" s="122">
        <f t="shared" si="38"/>
        <v>996.78</v>
      </c>
      <c r="O74" s="122">
        <f t="shared" si="38"/>
        <v>996.78</v>
      </c>
      <c r="P74" s="122">
        <f t="shared" si="38"/>
        <v>0</v>
      </c>
      <c r="Q74" s="122">
        <f t="shared" si="38"/>
        <v>996.78</v>
      </c>
      <c r="R74" s="118">
        <f t="shared" si="2"/>
        <v>100</v>
      </c>
      <c r="S74" s="118">
        <v>0</v>
      </c>
      <c r="T74" s="118">
        <f t="shared" si="3"/>
        <v>100</v>
      </c>
    </row>
    <row r="75" spans="1:20" ht="25.5" customHeight="1" x14ac:dyDescent="0.25">
      <c r="A75" s="163"/>
      <c r="B75" s="171"/>
      <c r="C75" s="166"/>
      <c r="D75" s="180"/>
      <c r="E75" s="121" t="s">
        <v>41</v>
      </c>
      <c r="F75" s="23">
        <f>SUM(G75:H75)</f>
        <v>996.78</v>
      </c>
      <c r="G75" s="23">
        <v>0</v>
      </c>
      <c r="H75" s="23">
        <v>996.78</v>
      </c>
      <c r="I75" s="23">
        <f>SUM(J75:K75)</f>
        <v>996.78</v>
      </c>
      <c r="J75" s="23">
        <v>0</v>
      </c>
      <c r="K75" s="23">
        <v>996.78</v>
      </c>
      <c r="L75" s="122">
        <f>M75+N75</f>
        <v>996.78</v>
      </c>
      <c r="M75" s="122">
        <v>0</v>
      </c>
      <c r="N75" s="122">
        <v>996.78</v>
      </c>
      <c r="O75" s="122">
        <f>P75+Q75</f>
        <v>996.78</v>
      </c>
      <c r="P75" s="122">
        <v>0</v>
      </c>
      <c r="Q75" s="122">
        <v>996.78</v>
      </c>
      <c r="R75" s="118">
        <f t="shared" si="2"/>
        <v>100</v>
      </c>
      <c r="S75" s="118">
        <v>0</v>
      </c>
      <c r="T75" s="118">
        <f t="shared" si="3"/>
        <v>100</v>
      </c>
    </row>
    <row r="76" spans="1:20" ht="28.5" customHeight="1" x14ac:dyDescent="0.25">
      <c r="A76" s="161" t="s">
        <v>254</v>
      </c>
      <c r="B76" s="169" t="s">
        <v>255</v>
      </c>
      <c r="C76" s="164" t="s">
        <v>211</v>
      </c>
      <c r="D76" s="161" t="s">
        <v>22</v>
      </c>
      <c r="E76" s="120" t="s">
        <v>112</v>
      </c>
      <c r="F76" s="23">
        <f>SUM(G76:H76)</f>
        <v>250</v>
      </c>
      <c r="G76" s="23">
        <v>0</v>
      </c>
      <c r="H76" s="23">
        <f>N(H78)</f>
        <v>250</v>
      </c>
      <c r="I76" s="23">
        <f>SUM(J76:K76)</f>
        <v>250</v>
      </c>
      <c r="J76" s="23">
        <v>0</v>
      </c>
      <c r="K76" s="23">
        <f>N(K78)</f>
        <v>250</v>
      </c>
      <c r="L76" s="122">
        <f t="shared" ref="L76:Q76" si="39">L78</f>
        <v>250</v>
      </c>
      <c r="M76" s="122">
        <f t="shared" si="39"/>
        <v>0</v>
      </c>
      <c r="N76" s="122">
        <f t="shared" si="39"/>
        <v>250</v>
      </c>
      <c r="O76" s="122">
        <f t="shared" si="39"/>
        <v>249.9</v>
      </c>
      <c r="P76" s="122">
        <f t="shared" si="39"/>
        <v>0</v>
      </c>
      <c r="Q76" s="122">
        <f t="shared" si="39"/>
        <v>249.9</v>
      </c>
      <c r="R76" s="118">
        <f t="shared" ref="R76:R138" si="40">100*O76/L76</f>
        <v>99.96</v>
      </c>
      <c r="S76" s="118">
        <v>0</v>
      </c>
      <c r="T76" s="118">
        <f t="shared" ref="T76:T133" si="41">100*Q76/N76</f>
        <v>99.96</v>
      </c>
    </row>
    <row r="77" spans="1:20" ht="28.5" customHeight="1" x14ac:dyDescent="0.25">
      <c r="A77" s="162"/>
      <c r="B77" s="170"/>
      <c r="C77" s="165"/>
      <c r="D77" s="163"/>
      <c r="E77" s="120" t="s">
        <v>116</v>
      </c>
      <c r="F77" s="23"/>
      <c r="G77" s="23"/>
      <c r="H77" s="23"/>
      <c r="I77" s="23"/>
      <c r="J77" s="23"/>
      <c r="K77" s="23"/>
      <c r="L77" s="122"/>
      <c r="M77" s="122"/>
      <c r="N77" s="122"/>
      <c r="O77" s="122"/>
      <c r="P77" s="122"/>
      <c r="Q77" s="122"/>
      <c r="R77" s="118"/>
      <c r="S77" s="118"/>
      <c r="T77" s="118"/>
    </row>
    <row r="78" spans="1:20" ht="21.75" customHeight="1" x14ac:dyDescent="0.25">
      <c r="A78" s="162"/>
      <c r="B78" s="170"/>
      <c r="C78" s="165"/>
      <c r="D78" s="179" t="s">
        <v>20</v>
      </c>
      <c r="E78" s="120" t="s">
        <v>112</v>
      </c>
      <c r="F78" s="23">
        <f>SUM(G78:H78)</f>
        <v>250</v>
      </c>
      <c r="G78" s="23">
        <v>0</v>
      </c>
      <c r="H78" s="23">
        <f>N(H79)</f>
        <v>250</v>
      </c>
      <c r="I78" s="23">
        <f>SUM(J78:K78)</f>
        <v>250</v>
      </c>
      <c r="J78" s="23">
        <v>0</v>
      </c>
      <c r="K78" s="23">
        <f>N(K79)</f>
        <v>250</v>
      </c>
      <c r="L78" s="122">
        <f t="shared" ref="L78:Q78" si="42">L79</f>
        <v>250</v>
      </c>
      <c r="M78" s="122">
        <f t="shared" si="42"/>
        <v>0</v>
      </c>
      <c r="N78" s="122">
        <f t="shared" si="42"/>
        <v>250</v>
      </c>
      <c r="O78" s="122">
        <f t="shared" si="42"/>
        <v>249.9</v>
      </c>
      <c r="P78" s="122">
        <f t="shared" si="42"/>
        <v>0</v>
      </c>
      <c r="Q78" s="122">
        <f t="shared" si="42"/>
        <v>249.9</v>
      </c>
      <c r="R78" s="118">
        <f t="shared" si="40"/>
        <v>99.96</v>
      </c>
      <c r="S78" s="118">
        <v>0</v>
      </c>
      <c r="T78" s="118">
        <f t="shared" si="41"/>
        <v>99.96</v>
      </c>
    </row>
    <row r="79" spans="1:20" ht="24.75" customHeight="1" x14ac:dyDescent="0.25">
      <c r="A79" s="163"/>
      <c r="B79" s="171"/>
      <c r="C79" s="166"/>
      <c r="D79" s="180"/>
      <c r="E79" s="121" t="s">
        <v>41</v>
      </c>
      <c r="F79" s="23">
        <f>SUM(G79:H79)</f>
        <v>250</v>
      </c>
      <c r="G79" s="23">
        <v>0</v>
      </c>
      <c r="H79" s="23">
        <v>250</v>
      </c>
      <c r="I79" s="23">
        <f>SUM(J79:K79)</f>
        <v>250</v>
      </c>
      <c r="J79" s="23">
        <v>0</v>
      </c>
      <c r="K79" s="23">
        <v>250</v>
      </c>
      <c r="L79" s="122">
        <f>M79+N79</f>
        <v>250</v>
      </c>
      <c r="M79" s="122">
        <v>0</v>
      </c>
      <c r="N79" s="23">
        <v>250</v>
      </c>
      <c r="O79" s="122">
        <f>P79+Q79</f>
        <v>249.9</v>
      </c>
      <c r="P79" s="122">
        <v>0</v>
      </c>
      <c r="Q79" s="23">
        <v>249.9</v>
      </c>
      <c r="R79" s="118">
        <f t="shared" si="40"/>
        <v>99.96</v>
      </c>
      <c r="S79" s="118">
        <v>0</v>
      </c>
      <c r="T79" s="118">
        <f t="shared" si="41"/>
        <v>99.96</v>
      </c>
    </row>
    <row r="80" spans="1:20" ht="28.5" customHeight="1" x14ac:dyDescent="0.25">
      <c r="A80" s="161" t="s">
        <v>256</v>
      </c>
      <c r="B80" s="169" t="s">
        <v>257</v>
      </c>
      <c r="C80" s="164" t="s">
        <v>211</v>
      </c>
      <c r="D80" s="161" t="s">
        <v>22</v>
      </c>
      <c r="E80" s="120" t="s">
        <v>112</v>
      </c>
      <c r="F80" s="23">
        <f>SUM(G80:H80)</f>
        <v>204.55</v>
      </c>
      <c r="G80" s="23">
        <v>0</v>
      </c>
      <c r="H80" s="23">
        <f>N(H82)</f>
        <v>204.55</v>
      </c>
      <c r="I80" s="23">
        <f>SUM(J80:K80)</f>
        <v>204.55</v>
      </c>
      <c r="J80" s="23">
        <v>0</v>
      </c>
      <c r="K80" s="23">
        <f>N(K82)</f>
        <v>204.55</v>
      </c>
      <c r="L80" s="122">
        <f t="shared" ref="L80:Q80" si="43">L82</f>
        <v>204.55</v>
      </c>
      <c r="M80" s="122">
        <f t="shared" si="43"/>
        <v>0</v>
      </c>
      <c r="N80" s="122">
        <f t="shared" si="43"/>
        <v>204.55</v>
      </c>
      <c r="O80" s="122">
        <f t="shared" si="43"/>
        <v>196.1</v>
      </c>
      <c r="P80" s="122">
        <f t="shared" si="43"/>
        <v>0</v>
      </c>
      <c r="Q80" s="122">
        <f t="shared" si="43"/>
        <v>196.1</v>
      </c>
      <c r="R80" s="118">
        <f t="shared" si="40"/>
        <v>95.868980689318008</v>
      </c>
      <c r="S80" s="118">
        <v>0</v>
      </c>
      <c r="T80" s="118">
        <f t="shared" si="41"/>
        <v>95.868980689318008</v>
      </c>
    </row>
    <row r="81" spans="1:20" ht="28.5" customHeight="1" x14ac:dyDescent="0.25">
      <c r="A81" s="162"/>
      <c r="B81" s="170"/>
      <c r="C81" s="165"/>
      <c r="D81" s="163"/>
      <c r="E81" s="120" t="s">
        <v>116</v>
      </c>
      <c r="F81" s="23"/>
      <c r="G81" s="23"/>
      <c r="H81" s="23"/>
      <c r="I81" s="23"/>
      <c r="J81" s="23"/>
      <c r="K81" s="23"/>
      <c r="L81" s="122"/>
      <c r="M81" s="122"/>
      <c r="N81" s="122"/>
      <c r="O81" s="122"/>
      <c r="P81" s="122"/>
      <c r="Q81" s="122"/>
      <c r="R81" s="118"/>
      <c r="S81" s="118"/>
      <c r="T81" s="118"/>
    </row>
    <row r="82" spans="1:20" ht="21.75" customHeight="1" x14ac:dyDescent="0.25">
      <c r="A82" s="162"/>
      <c r="B82" s="170"/>
      <c r="C82" s="165"/>
      <c r="D82" s="179" t="s">
        <v>20</v>
      </c>
      <c r="E82" s="120" t="s">
        <v>112</v>
      </c>
      <c r="F82" s="23">
        <f>SUM(G82:H82)</f>
        <v>204.55</v>
      </c>
      <c r="G82" s="23">
        <v>0</v>
      </c>
      <c r="H82" s="23">
        <f>N(H83)</f>
        <v>204.55</v>
      </c>
      <c r="I82" s="23">
        <f>SUM(J82:K82)</f>
        <v>204.55</v>
      </c>
      <c r="J82" s="23">
        <v>0</v>
      </c>
      <c r="K82" s="23">
        <f>N(K83)</f>
        <v>204.55</v>
      </c>
      <c r="L82" s="122">
        <f t="shared" ref="L82:Q82" si="44">L83</f>
        <v>204.55</v>
      </c>
      <c r="M82" s="122">
        <f t="shared" si="44"/>
        <v>0</v>
      </c>
      <c r="N82" s="122">
        <f t="shared" si="44"/>
        <v>204.55</v>
      </c>
      <c r="O82" s="122">
        <f t="shared" si="44"/>
        <v>196.1</v>
      </c>
      <c r="P82" s="122">
        <f t="shared" si="44"/>
        <v>0</v>
      </c>
      <c r="Q82" s="122">
        <f t="shared" si="44"/>
        <v>196.1</v>
      </c>
      <c r="R82" s="118">
        <f t="shared" si="40"/>
        <v>95.868980689318008</v>
      </c>
      <c r="S82" s="118">
        <v>0</v>
      </c>
      <c r="T82" s="118">
        <f t="shared" si="41"/>
        <v>95.868980689318008</v>
      </c>
    </row>
    <row r="83" spans="1:20" ht="24.75" customHeight="1" x14ac:dyDescent="0.25">
      <c r="A83" s="163"/>
      <c r="B83" s="171"/>
      <c r="C83" s="166"/>
      <c r="D83" s="180"/>
      <c r="E83" s="121" t="s">
        <v>41</v>
      </c>
      <c r="F83" s="23">
        <f>SUM(G83:H83)</f>
        <v>204.55</v>
      </c>
      <c r="G83" s="23">
        <v>0</v>
      </c>
      <c r="H83" s="23">
        <v>204.55</v>
      </c>
      <c r="I83" s="23">
        <f>SUM(J83:K83)</f>
        <v>204.55</v>
      </c>
      <c r="J83" s="23">
        <v>0</v>
      </c>
      <c r="K83" s="23">
        <v>204.55</v>
      </c>
      <c r="L83" s="122">
        <f>M83+N83</f>
        <v>204.55</v>
      </c>
      <c r="M83" s="122">
        <v>0</v>
      </c>
      <c r="N83" s="122">
        <v>204.55</v>
      </c>
      <c r="O83" s="122">
        <f>P83+Q83</f>
        <v>196.1</v>
      </c>
      <c r="P83" s="122">
        <v>0</v>
      </c>
      <c r="Q83" s="122">
        <v>196.1</v>
      </c>
      <c r="R83" s="118">
        <f t="shared" si="40"/>
        <v>95.868980689318008</v>
      </c>
      <c r="S83" s="118">
        <v>0</v>
      </c>
      <c r="T83" s="118">
        <f t="shared" si="41"/>
        <v>95.868980689318008</v>
      </c>
    </row>
    <row r="84" spans="1:20" s="22" customFormat="1" ht="33.75" customHeight="1" x14ac:dyDescent="0.25">
      <c r="A84" s="161" t="s">
        <v>3</v>
      </c>
      <c r="B84" s="164" t="s">
        <v>123</v>
      </c>
      <c r="C84" s="164" t="s">
        <v>199</v>
      </c>
      <c r="D84" s="161" t="s">
        <v>22</v>
      </c>
      <c r="E84" s="120" t="s">
        <v>112</v>
      </c>
      <c r="F84" s="23">
        <f>SUM(G84:H84)</f>
        <v>425.1</v>
      </c>
      <c r="G84" s="23">
        <v>0</v>
      </c>
      <c r="H84" s="23">
        <f>N(H86)</f>
        <v>425.1</v>
      </c>
      <c r="I84" s="23">
        <f>SUM(J84:K84)</f>
        <v>425.1</v>
      </c>
      <c r="J84" s="23">
        <v>0</v>
      </c>
      <c r="K84" s="23">
        <f>N(K86)</f>
        <v>425.1</v>
      </c>
      <c r="L84" s="122">
        <f t="shared" ref="L84:Q84" si="45">L86</f>
        <v>425.1</v>
      </c>
      <c r="M84" s="122">
        <f t="shared" si="45"/>
        <v>0</v>
      </c>
      <c r="N84" s="122">
        <f t="shared" si="45"/>
        <v>425.1</v>
      </c>
      <c r="O84" s="122">
        <f t="shared" si="45"/>
        <v>380.029</v>
      </c>
      <c r="P84" s="122">
        <f t="shared" si="45"/>
        <v>0</v>
      </c>
      <c r="Q84" s="122">
        <f t="shared" si="45"/>
        <v>380.029</v>
      </c>
      <c r="R84" s="118">
        <f t="shared" si="40"/>
        <v>89.397553516819571</v>
      </c>
      <c r="S84" s="118">
        <v>0</v>
      </c>
      <c r="T84" s="118">
        <f t="shared" si="41"/>
        <v>89.397553516819571</v>
      </c>
    </row>
    <row r="85" spans="1:20" s="22" customFormat="1" ht="36.75" customHeight="1" x14ac:dyDescent="0.25">
      <c r="A85" s="162"/>
      <c r="B85" s="165"/>
      <c r="C85" s="165"/>
      <c r="D85" s="163"/>
      <c r="E85" s="120" t="s">
        <v>116</v>
      </c>
      <c r="F85" s="23"/>
      <c r="G85" s="23"/>
      <c r="H85" s="23"/>
      <c r="I85" s="23"/>
      <c r="J85" s="23"/>
      <c r="K85" s="23"/>
      <c r="L85" s="122"/>
      <c r="M85" s="122"/>
      <c r="N85" s="122"/>
      <c r="O85" s="122"/>
      <c r="P85" s="122"/>
      <c r="Q85" s="122"/>
      <c r="R85" s="118"/>
      <c r="S85" s="118"/>
      <c r="T85" s="118"/>
    </row>
    <row r="86" spans="1:20" s="22" customFormat="1" ht="35.25" customHeight="1" x14ac:dyDescent="0.25">
      <c r="A86" s="162"/>
      <c r="B86" s="165"/>
      <c r="C86" s="165"/>
      <c r="D86" s="182" t="s">
        <v>20</v>
      </c>
      <c r="E86" s="120" t="s">
        <v>112</v>
      </c>
      <c r="F86" s="23">
        <f>SUM(G86:H86)</f>
        <v>425.1</v>
      </c>
      <c r="G86" s="23">
        <v>0</v>
      </c>
      <c r="H86" s="23">
        <f>N(H87)</f>
        <v>425.1</v>
      </c>
      <c r="I86" s="23">
        <f>SUM(J86:K86)</f>
        <v>425.1</v>
      </c>
      <c r="J86" s="23">
        <v>0</v>
      </c>
      <c r="K86" s="23">
        <f>N(K87)</f>
        <v>425.1</v>
      </c>
      <c r="L86" s="122">
        <f t="shared" ref="L86:Q86" si="46">L87</f>
        <v>425.1</v>
      </c>
      <c r="M86" s="122">
        <f t="shared" si="46"/>
        <v>0</v>
      </c>
      <c r="N86" s="122">
        <f t="shared" si="46"/>
        <v>425.1</v>
      </c>
      <c r="O86" s="122">
        <f t="shared" si="46"/>
        <v>380.029</v>
      </c>
      <c r="P86" s="122">
        <f t="shared" si="46"/>
        <v>0</v>
      </c>
      <c r="Q86" s="122">
        <f t="shared" si="46"/>
        <v>380.029</v>
      </c>
      <c r="R86" s="118">
        <f t="shared" si="40"/>
        <v>89.397553516819571</v>
      </c>
      <c r="S86" s="118">
        <v>0</v>
      </c>
      <c r="T86" s="118">
        <f t="shared" si="41"/>
        <v>89.397553516819571</v>
      </c>
    </row>
    <row r="87" spans="1:20" s="22" customFormat="1" ht="39" customHeight="1" x14ac:dyDescent="0.25">
      <c r="A87" s="163"/>
      <c r="B87" s="166"/>
      <c r="C87" s="166"/>
      <c r="D87" s="183"/>
      <c r="E87" s="121" t="s">
        <v>198</v>
      </c>
      <c r="F87" s="23">
        <f>SUM(G87:H87)</f>
        <v>425.1</v>
      </c>
      <c r="G87" s="23">
        <v>0</v>
      </c>
      <c r="H87" s="23">
        <v>425.1</v>
      </c>
      <c r="I87" s="23">
        <f>SUM(J87:K87)</f>
        <v>425.1</v>
      </c>
      <c r="J87" s="23">
        <v>0</v>
      </c>
      <c r="K87" s="23">
        <v>425.1</v>
      </c>
      <c r="L87" s="122">
        <f>M87+N87</f>
        <v>425.1</v>
      </c>
      <c r="M87" s="122">
        <v>0</v>
      </c>
      <c r="N87" s="122">
        <v>425.1</v>
      </c>
      <c r="O87" s="122">
        <f>P87+Q87</f>
        <v>380.029</v>
      </c>
      <c r="P87" s="122">
        <v>0</v>
      </c>
      <c r="Q87" s="122">
        <v>380.029</v>
      </c>
      <c r="R87" s="118">
        <f t="shared" si="40"/>
        <v>89.397553516819571</v>
      </c>
      <c r="S87" s="118">
        <v>0</v>
      </c>
      <c r="T87" s="118">
        <f t="shared" si="41"/>
        <v>89.397553516819571</v>
      </c>
    </row>
    <row r="88" spans="1:20" s="20" customFormat="1" ht="27.75" customHeight="1" x14ac:dyDescent="0.25">
      <c r="A88" s="188" t="s">
        <v>4</v>
      </c>
      <c r="B88" s="191" t="s">
        <v>122</v>
      </c>
      <c r="C88" s="184" t="s">
        <v>124</v>
      </c>
      <c r="D88" s="161" t="s">
        <v>22</v>
      </c>
      <c r="E88" s="120" t="s">
        <v>112</v>
      </c>
      <c r="F88" s="23">
        <f>SUM(G88:H88)</f>
        <v>70647.8</v>
      </c>
      <c r="G88" s="23">
        <f>SUM(G90+G94)</f>
        <v>149.5</v>
      </c>
      <c r="H88" s="23">
        <f>SUM(H90+H94)</f>
        <v>70498.3</v>
      </c>
      <c r="I88" s="23">
        <f>SUM(J88:K88)</f>
        <v>70647.8</v>
      </c>
      <c r="J88" s="23">
        <f>SUM(J90+J94)</f>
        <v>149.5</v>
      </c>
      <c r="K88" s="23">
        <f>SUM(K90+K94)</f>
        <v>70498.3</v>
      </c>
      <c r="L88" s="122">
        <f t="shared" ref="L88:Q88" si="47">L90+L94</f>
        <v>70647.8</v>
      </c>
      <c r="M88" s="122">
        <f t="shared" si="47"/>
        <v>149.5</v>
      </c>
      <c r="N88" s="122">
        <f t="shared" si="47"/>
        <v>70498.3</v>
      </c>
      <c r="O88" s="122">
        <f t="shared" si="47"/>
        <v>70233.14</v>
      </c>
      <c r="P88" s="122">
        <f t="shared" si="47"/>
        <v>142.9</v>
      </c>
      <c r="Q88" s="122">
        <f t="shared" si="47"/>
        <v>70090.240000000005</v>
      </c>
      <c r="R88" s="118">
        <f t="shared" si="40"/>
        <v>99.413060279300979</v>
      </c>
      <c r="S88" s="118">
        <f t="shared" ref="S88:S138" si="48">100*P88/M88</f>
        <v>95.585284280936449</v>
      </c>
      <c r="T88" s="118">
        <f t="shared" si="41"/>
        <v>99.421177531940501</v>
      </c>
    </row>
    <row r="89" spans="1:20" s="20" customFormat="1" ht="27.75" customHeight="1" x14ac:dyDescent="0.3">
      <c r="A89" s="189"/>
      <c r="B89" s="192"/>
      <c r="C89" s="185"/>
      <c r="D89" s="163"/>
      <c r="E89" s="120" t="s">
        <v>116</v>
      </c>
      <c r="F89" s="124"/>
      <c r="G89" s="124"/>
      <c r="H89" s="124"/>
      <c r="I89" s="124"/>
      <c r="J89" s="124"/>
      <c r="K89" s="124"/>
      <c r="L89" s="122"/>
      <c r="M89" s="122"/>
      <c r="N89" s="122"/>
      <c r="O89" s="122"/>
      <c r="P89" s="122"/>
      <c r="Q89" s="122"/>
      <c r="R89" s="118"/>
      <c r="S89" s="118"/>
      <c r="T89" s="118"/>
    </row>
    <row r="90" spans="1:20" s="20" customFormat="1" ht="25.5" customHeight="1" x14ac:dyDescent="0.25">
      <c r="A90" s="189"/>
      <c r="B90" s="192"/>
      <c r="C90" s="185"/>
      <c r="D90" s="167" t="s">
        <v>20</v>
      </c>
      <c r="E90" s="120" t="s">
        <v>112</v>
      </c>
      <c r="F90" s="23">
        <f>SUM(G90:H90)</f>
        <v>6589.5</v>
      </c>
      <c r="G90" s="23">
        <f>SUM(G91:G93)</f>
        <v>149.5</v>
      </c>
      <c r="H90" s="23">
        <f>SUM(H91:H93)</f>
        <v>6440</v>
      </c>
      <c r="I90" s="23">
        <f>SUM(J90:K90)</f>
        <v>6589.5</v>
      </c>
      <c r="J90" s="23">
        <f>SUM(J91:J93)</f>
        <v>149.5</v>
      </c>
      <c r="K90" s="23">
        <f>SUM(K91:K93)</f>
        <v>6440</v>
      </c>
      <c r="L90" s="122">
        <f>M90+N90</f>
        <v>6589.5</v>
      </c>
      <c r="M90" s="122">
        <f>M91+M92+M93</f>
        <v>149.5</v>
      </c>
      <c r="N90" s="122">
        <f>N91+N92+N93</f>
        <v>6440</v>
      </c>
      <c r="O90" s="122">
        <f>P90+Q90</f>
        <v>6567.3499999999995</v>
      </c>
      <c r="P90" s="122">
        <f>P91+P92+P93</f>
        <v>142.9</v>
      </c>
      <c r="Q90" s="122">
        <f>Q91+Q92+Q93</f>
        <v>6424.45</v>
      </c>
      <c r="R90" s="118">
        <f t="shared" si="40"/>
        <v>99.663859169891495</v>
      </c>
      <c r="S90" s="118">
        <f t="shared" si="48"/>
        <v>95.585284280936449</v>
      </c>
      <c r="T90" s="118">
        <f t="shared" si="41"/>
        <v>99.758540372670808</v>
      </c>
    </row>
    <row r="91" spans="1:20" s="20" customFormat="1" ht="27" customHeight="1" x14ac:dyDescent="0.25">
      <c r="A91" s="189"/>
      <c r="B91" s="192"/>
      <c r="C91" s="185"/>
      <c r="D91" s="172"/>
      <c r="E91" s="121" t="s">
        <v>42</v>
      </c>
      <c r="F91" s="23">
        <f>SUM(G91:H91)</f>
        <v>6440</v>
      </c>
      <c r="G91" s="23">
        <v>0</v>
      </c>
      <c r="H91" s="23">
        <f>N(H99)</f>
        <v>6440</v>
      </c>
      <c r="I91" s="23">
        <f>SUM(J91:K91)</f>
        <v>6440</v>
      </c>
      <c r="J91" s="23">
        <v>0</v>
      </c>
      <c r="K91" s="23">
        <f>N(K99)</f>
        <v>6440</v>
      </c>
      <c r="L91" s="122">
        <f t="shared" ref="L91:Q91" si="49">L99</f>
        <v>6440</v>
      </c>
      <c r="M91" s="122">
        <f t="shared" si="49"/>
        <v>0</v>
      </c>
      <c r="N91" s="122">
        <f t="shared" si="49"/>
        <v>6440</v>
      </c>
      <c r="O91" s="122">
        <f t="shared" si="49"/>
        <v>6424.45</v>
      </c>
      <c r="P91" s="122">
        <f t="shared" si="49"/>
        <v>0</v>
      </c>
      <c r="Q91" s="122">
        <f t="shared" si="49"/>
        <v>6424.45</v>
      </c>
      <c r="R91" s="118">
        <f t="shared" si="40"/>
        <v>99.758540372670808</v>
      </c>
      <c r="S91" s="118">
        <v>0</v>
      </c>
      <c r="T91" s="118">
        <f t="shared" si="41"/>
        <v>99.758540372670808</v>
      </c>
    </row>
    <row r="92" spans="1:20" s="20" customFormat="1" ht="25.5" customHeight="1" x14ac:dyDescent="0.25">
      <c r="A92" s="189"/>
      <c r="B92" s="192"/>
      <c r="C92" s="185"/>
      <c r="D92" s="172"/>
      <c r="E92" s="121" t="s">
        <v>43</v>
      </c>
      <c r="F92" s="23">
        <f>SUM(G92:H92)</f>
        <v>105.4</v>
      </c>
      <c r="G92" s="23">
        <v>105.4</v>
      </c>
      <c r="H92" s="122">
        <v>0</v>
      </c>
      <c r="I92" s="23">
        <f>SUM(J92:K92)</f>
        <v>105.4</v>
      </c>
      <c r="J92" s="23">
        <v>105.4</v>
      </c>
      <c r="K92" s="122">
        <v>0</v>
      </c>
      <c r="L92" s="122">
        <f t="shared" ref="L92:Q92" si="50">L137</f>
        <v>105.4</v>
      </c>
      <c r="M92" s="122">
        <f t="shared" si="50"/>
        <v>105.4</v>
      </c>
      <c r="N92" s="122">
        <f t="shared" si="50"/>
        <v>0</v>
      </c>
      <c r="O92" s="122">
        <f t="shared" si="50"/>
        <v>103</v>
      </c>
      <c r="P92" s="122">
        <f t="shared" si="50"/>
        <v>103</v>
      </c>
      <c r="Q92" s="122">
        <f t="shared" si="50"/>
        <v>0</v>
      </c>
      <c r="R92" s="118">
        <f t="shared" si="40"/>
        <v>97.722960151802653</v>
      </c>
      <c r="S92" s="118">
        <f t="shared" si="48"/>
        <v>97.722960151802653</v>
      </c>
      <c r="T92" s="118">
        <v>0</v>
      </c>
    </row>
    <row r="93" spans="1:20" s="20" customFormat="1" ht="26.25" customHeight="1" x14ac:dyDescent="0.25">
      <c r="A93" s="189"/>
      <c r="B93" s="192"/>
      <c r="C93" s="185"/>
      <c r="D93" s="168"/>
      <c r="E93" s="121" t="s">
        <v>107</v>
      </c>
      <c r="F93" s="23">
        <f>SUM(G93:H93)</f>
        <v>44.1</v>
      </c>
      <c r="G93" s="23">
        <v>44.1</v>
      </c>
      <c r="H93" s="122">
        <v>0</v>
      </c>
      <c r="I93" s="23">
        <f>SUM(J93:K93)</f>
        <v>44.1</v>
      </c>
      <c r="J93" s="23">
        <v>44.1</v>
      </c>
      <c r="K93" s="122">
        <v>0</v>
      </c>
      <c r="L93" s="122">
        <f t="shared" ref="L93:Q93" si="51">L141</f>
        <v>44.1</v>
      </c>
      <c r="M93" s="122">
        <f t="shared" si="51"/>
        <v>44.1</v>
      </c>
      <c r="N93" s="122">
        <f t="shared" si="51"/>
        <v>0</v>
      </c>
      <c r="O93" s="122">
        <f t="shared" si="51"/>
        <v>39.9</v>
      </c>
      <c r="P93" s="122">
        <f t="shared" si="51"/>
        <v>39.9</v>
      </c>
      <c r="Q93" s="122">
        <f t="shared" si="51"/>
        <v>0</v>
      </c>
      <c r="R93" s="118">
        <f t="shared" si="40"/>
        <v>90.476190476190467</v>
      </c>
      <c r="S93" s="118">
        <f t="shared" si="48"/>
        <v>90.476190476190467</v>
      </c>
      <c r="T93" s="118">
        <v>0</v>
      </c>
    </row>
    <row r="94" spans="1:20" s="20" customFormat="1" ht="26.25" customHeight="1" x14ac:dyDescent="0.25">
      <c r="A94" s="189"/>
      <c r="B94" s="192"/>
      <c r="C94" s="185"/>
      <c r="D94" s="181" t="s">
        <v>21</v>
      </c>
      <c r="E94" s="120" t="s">
        <v>112</v>
      </c>
      <c r="F94" s="122">
        <f t="shared" ref="F94:H94" si="52">SUM(F95)</f>
        <v>64058.3</v>
      </c>
      <c r="G94" s="122">
        <f t="shared" si="52"/>
        <v>0</v>
      </c>
      <c r="H94" s="122">
        <f t="shared" si="52"/>
        <v>64058.3</v>
      </c>
      <c r="I94" s="122">
        <f t="shared" ref="I94:J94" si="53">SUM(I95)</f>
        <v>64058.3</v>
      </c>
      <c r="J94" s="122">
        <f t="shared" si="53"/>
        <v>0</v>
      </c>
      <c r="K94" s="122">
        <f>SUM(K95)</f>
        <v>64058.3</v>
      </c>
      <c r="L94" s="122">
        <f t="shared" ref="L94:Q94" si="54">L95</f>
        <v>64058.3</v>
      </c>
      <c r="M94" s="122">
        <f t="shared" si="54"/>
        <v>0</v>
      </c>
      <c r="N94" s="122">
        <f t="shared" si="54"/>
        <v>64058.3</v>
      </c>
      <c r="O94" s="122">
        <f t="shared" si="54"/>
        <v>63665.79</v>
      </c>
      <c r="P94" s="122">
        <f t="shared" si="54"/>
        <v>0</v>
      </c>
      <c r="Q94" s="122">
        <f t="shared" si="54"/>
        <v>63665.79</v>
      </c>
      <c r="R94" s="118">
        <f t="shared" si="40"/>
        <v>99.387261291667116</v>
      </c>
      <c r="S94" s="118">
        <v>0</v>
      </c>
      <c r="T94" s="118">
        <f t="shared" si="41"/>
        <v>99.387261291667116</v>
      </c>
    </row>
    <row r="95" spans="1:20" s="20" customFormat="1" ht="26.25" customHeight="1" x14ac:dyDescent="0.25">
      <c r="A95" s="190"/>
      <c r="B95" s="193"/>
      <c r="C95" s="186"/>
      <c r="D95" s="181"/>
      <c r="E95" s="125" t="s">
        <v>203</v>
      </c>
      <c r="F95" s="23">
        <f>SUM(G95:H95)</f>
        <v>64058.3</v>
      </c>
      <c r="G95" s="23">
        <v>0</v>
      </c>
      <c r="H95" s="122">
        <f>N(H133)</f>
        <v>64058.3</v>
      </c>
      <c r="I95" s="23">
        <f>SUM(J95:K95)</f>
        <v>64058.3</v>
      </c>
      <c r="J95" s="23">
        <v>0</v>
      </c>
      <c r="K95" s="122">
        <f>N(K133)</f>
        <v>64058.3</v>
      </c>
      <c r="L95" s="122">
        <f t="shared" ref="L95:Q95" si="55">L101</f>
        <v>64058.3</v>
      </c>
      <c r="M95" s="122">
        <f t="shared" si="55"/>
        <v>0</v>
      </c>
      <c r="N95" s="122">
        <f t="shared" si="55"/>
        <v>64058.3</v>
      </c>
      <c r="O95" s="122">
        <f t="shared" si="55"/>
        <v>63665.79</v>
      </c>
      <c r="P95" s="122">
        <f t="shared" si="55"/>
        <v>0</v>
      </c>
      <c r="Q95" s="122">
        <f t="shared" si="55"/>
        <v>63665.79</v>
      </c>
      <c r="R95" s="118">
        <f t="shared" si="40"/>
        <v>99.387261291667116</v>
      </c>
      <c r="S95" s="118">
        <v>0</v>
      </c>
      <c r="T95" s="118">
        <f t="shared" si="41"/>
        <v>99.387261291667116</v>
      </c>
    </row>
    <row r="96" spans="1:20" s="22" customFormat="1" ht="27.75" customHeight="1" x14ac:dyDescent="0.25">
      <c r="A96" s="161" t="s">
        <v>5</v>
      </c>
      <c r="B96" s="161" t="s">
        <v>181</v>
      </c>
      <c r="C96" s="161" t="s">
        <v>78</v>
      </c>
      <c r="D96" s="161" t="s">
        <v>22</v>
      </c>
      <c r="E96" s="120" t="s">
        <v>112</v>
      </c>
      <c r="F96" s="23">
        <f>SUM(G96:H96)</f>
        <v>70498.3</v>
      </c>
      <c r="G96" s="23">
        <v>0</v>
      </c>
      <c r="H96" s="23">
        <f>SUM(H98+H100)</f>
        <v>70498.3</v>
      </c>
      <c r="I96" s="23">
        <f>SUM(J96:K96)</f>
        <v>70498.3</v>
      </c>
      <c r="J96" s="23">
        <v>0</v>
      </c>
      <c r="K96" s="23">
        <f>SUM(K98+K100)</f>
        <v>70498.3</v>
      </c>
      <c r="L96" s="23">
        <f>SUM(M96:N96)</f>
        <v>70498.3</v>
      </c>
      <c r="M96" s="23">
        <v>0</v>
      </c>
      <c r="N96" s="23">
        <f>SUM(N98+N100)</f>
        <v>70498.3</v>
      </c>
      <c r="O96" s="23">
        <f>SUM(P96:Q96)</f>
        <v>70090.240000000005</v>
      </c>
      <c r="P96" s="23">
        <v>0</v>
      </c>
      <c r="Q96" s="23">
        <f>SUM(Q98+Q100)</f>
        <v>70090.240000000005</v>
      </c>
      <c r="R96" s="118">
        <f t="shared" si="40"/>
        <v>99.421177531940501</v>
      </c>
      <c r="S96" s="118">
        <v>0</v>
      </c>
      <c r="T96" s="118">
        <f t="shared" si="41"/>
        <v>99.421177531940501</v>
      </c>
    </row>
    <row r="97" spans="1:20" s="22" customFormat="1" ht="31.5" customHeight="1" x14ac:dyDescent="0.25">
      <c r="A97" s="162"/>
      <c r="B97" s="162"/>
      <c r="C97" s="162"/>
      <c r="D97" s="163"/>
      <c r="E97" s="120" t="s">
        <v>116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118"/>
      <c r="S97" s="118"/>
      <c r="T97" s="118"/>
    </row>
    <row r="98" spans="1:20" s="22" customFormat="1" ht="29.25" customHeight="1" x14ac:dyDescent="0.25">
      <c r="A98" s="162"/>
      <c r="B98" s="162"/>
      <c r="C98" s="162"/>
      <c r="D98" s="179" t="s">
        <v>20</v>
      </c>
      <c r="E98" s="120" t="s">
        <v>112</v>
      </c>
      <c r="F98" s="23">
        <f>SUM(G98:H98)</f>
        <v>6440</v>
      </c>
      <c r="G98" s="23">
        <v>0</v>
      </c>
      <c r="H98" s="23">
        <f>N(H99)</f>
        <v>6440</v>
      </c>
      <c r="I98" s="23">
        <f>SUM(J98:K98)</f>
        <v>6440</v>
      </c>
      <c r="J98" s="23">
        <v>0</v>
      </c>
      <c r="K98" s="23">
        <f>N(K99)</f>
        <v>6440</v>
      </c>
      <c r="L98" s="23">
        <f>SUM(M98:N98)</f>
        <v>6440</v>
      </c>
      <c r="M98" s="23">
        <v>0</v>
      </c>
      <c r="N98" s="23">
        <f>N(N99)</f>
        <v>6440</v>
      </c>
      <c r="O98" s="23">
        <f>SUM(P98:Q98)</f>
        <v>6424.45</v>
      </c>
      <c r="P98" s="23">
        <v>0</v>
      </c>
      <c r="Q98" s="23">
        <f>N(Q99)</f>
        <v>6424.45</v>
      </c>
      <c r="R98" s="118">
        <f t="shared" si="40"/>
        <v>99.758540372670808</v>
      </c>
      <c r="S98" s="118">
        <v>0</v>
      </c>
      <c r="T98" s="118">
        <f t="shared" si="41"/>
        <v>99.758540372670808</v>
      </c>
    </row>
    <row r="99" spans="1:20" s="22" customFormat="1" ht="30.75" customHeight="1" x14ac:dyDescent="0.25">
      <c r="A99" s="162"/>
      <c r="B99" s="162"/>
      <c r="C99" s="162"/>
      <c r="D99" s="180"/>
      <c r="E99" s="121" t="s">
        <v>42</v>
      </c>
      <c r="F99" s="23">
        <f>N(F105+F109+F113+F117+F121+F125+F129)</f>
        <v>6440</v>
      </c>
      <c r="G99" s="23">
        <v>0</v>
      </c>
      <c r="H99" s="23">
        <f>N(H105+H109+H113+H117+H121+H125+H129)</f>
        <v>6440</v>
      </c>
      <c r="I99" s="23">
        <f>N(I105+I109+I113+I117+I121+I125+I129)</f>
        <v>6440</v>
      </c>
      <c r="J99" s="23">
        <v>0</v>
      </c>
      <c r="K99" s="23">
        <f>N(K105+K109+K113+K117+K121+K125+K129)</f>
        <v>6440</v>
      </c>
      <c r="L99" s="23">
        <f>N(L105+L109+L113+L117+L121+L125+L129)</f>
        <v>6440</v>
      </c>
      <c r="M99" s="23">
        <v>0</v>
      </c>
      <c r="N99" s="23">
        <f>N105+N109+N113+N117+N121+N125+N129</f>
        <v>6440</v>
      </c>
      <c r="O99" s="23">
        <f>N(O105+O109+O113+O117+O121+O125+O129)</f>
        <v>6424.45</v>
      </c>
      <c r="P99" s="23">
        <v>0</v>
      </c>
      <c r="Q99" s="23">
        <f>N(Q105+Q109+Q113+Q117+Q121+Q125+Q129)</f>
        <v>6424.45</v>
      </c>
      <c r="R99" s="118">
        <f t="shared" si="40"/>
        <v>99.758540372670808</v>
      </c>
      <c r="S99" s="118">
        <v>0</v>
      </c>
      <c r="T99" s="118">
        <f t="shared" si="41"/>
        <v>99.758540372670808</v>
      </c>
    </row>
    <row r="100" spans="1:20" s="22" customFormat="1" ht="30.75" customHeight="1" x14ac:dyDescent="0.25">
      <c r="A100" s="162"/>
      <c r="B100" s="162"/>
      <c r="C100" s="162"/>
      <c r="D100" s="181" t="s">
        <v>21</v>
      </c>
      <c r="E100" s="120" t="s">
        <v>112</v>
      </c>
      <c r="F100" s="23">
        <f>N(F101)</f>
        <v>64058.3</v>
      </c>
      <c r="G100" s="23">
        <f t="shared" ref="G100:Q100" si="56">N(G101)</f>
        <v>0</v>
      </c>
      <c r="H100" s="23">
        <f t="shared" si="56"/>
        <v>64058.3</v>
      </c>
      <c r="I100" s="23">
        <f>N(I101)</f>
        <v>64058.3</v>
      </c>
      <c r="J100" s="23">
        <f t="shared" si="56"/>
        <v>0</v>
      </c>
      <c r="K100" s="23">
        <f t="shared" si="56"/>
        <v>64058.3</v>
      </c>
      <c r="L100" s="23">
        <f>N(L101)</f>
        <v>64058.3</v>
      </c>
      <c r="M100" s="23">
        <f t="shared" si="56"/>
        <v>0</v>
      </c>
      <c r="N100" s="23">
        <f t="shared" si="56"/>
        <v>64058.3</v>
      </c>
      <c r="O100" s="23">
        <f>N(O101)</f>
        <v>63665.79</v>
      </c>
      <c r="P100" s="23">
        <f t="shared" si="56"/>
        <v>0</v>
      </c>
      <c r="Q100" s="23">
        <f t="shared" si="56"/>
        <v>63665.79</v>
      </c>
      <c r="R100" s="118">
        <f t="shared" si="40"/>
        <v>99.387261291667116</v>
      </c>
      <c r="S100" s="118">
        <v>0</v>
      </c>
      <c r="T100" s="118">
        <f t="shared" si="41"/>
        <v>99.387261291667116</v>
      </c>
    </row>
    <row r="101" spans="1:20" s="22" customFormat="1" ht="30.75" customHeight="1" x14ac:dyDescent="0.25">
      <c r="A101" s="163"/>
      <c r="B101" s="163"/>
      <c r="C101" s="163"/>
      <c r="D101" s="181"/>
      <c r="E101" s="125" t="s">
        <v>203</v>
      </c>
      <c r="F101" s="23">
        <f>SUM(G101:H101)</f>
        <v>64058.3</v>
      </c>
      <c r="G101" s="23">
        <v>0</v>
      </c>
      <c r="H101" s="122">
        <f>N(H133)</f>
        <v>64058.3</v>
      </c>
      <c r="I101" s="23">
        <f>SUM(J101:K101)</f>
        <v>64058.3</v>
      </c>
      <c r="J101" s="23">
        <v>0</v>
      </c>
      <c r="K101" s="122">
        <f>N(K133)</f>
        <v>64058.3</v>
      </c>
      <c r="L101" s="23">
        <f>SUM(M101:N101)</f>
        <v>64058.3</v>
      </c>
      <c r="M101" s="23">
        <v>0</v>
      </c>
      <c r="N101" s="122">
        <f>N(N133)</f>
        <v>64058.3</v>
      </c>
      <c r="O101" s="23">
        <f>SUM(P101:Q101)</f>
        <v>63665.79</v>
      </c>
      <c r="P101" s="23">
        <v>0</v>
      </c>
      <c r="Q101" s="122">
        <f>N(Q133)</f>
        <v>63665.79</v>
      </c>
      <c r="R101" s="118">
        <f t="shared" si="40"/>
        <v>99.387261291667116</v>
      </c>
      <c r="S101" s="118">
        <v>0</v>
      </c>
      <c r="T101" s="118">
        <f t="shared" si="41"/>
        <v>99.387261291667116</v>
      </c>
    </row>
    <row r="102" spans="1:20" ht="28.5" customHeight="1" x14ac:dyDescent="0.25">
      <c r="A102" s="161" t="s">
        <v>162</v>
      </c>
      <c r="B102" s="184" t="s">
        <v>54</v>
      </c>
      <c r="C102" s="184" t="s">
        <v>127</v>
      </c>
      <c r="D102" s="161" t="s">
        <v>22</v>
      </c>
      <c r="E102" s="120" t="s">
        <v>112</v>
      </c>
      <c r="F102" s="23">
        <f>SUM(G102:H102)</f>
        <v>2470</v>
      </c>
      <c r="G102" s="23">
        <v>0</v>
      </c>
      <c r="H102" s="23">
        <f>N(H104)</f>
        <v>2470</v>
      </c>
      <c r="I102" s="23">
        <f>SUM(J102:K102)</f>
        <v>2470</v>
      </c>
      <c r="J102" s="23">
        <v>0</v>
      </c>
      <c r="K102" s="23">
        <f>N(K104)</f>
        <v>2470</v>
      </c>
      <c r="L102" s="23">
        <f>SUM(M102:N102)</f>
        <v>2470</v>
      </c>
      <c r="M102" s="23">
        <v>0</v>
      </c>
      <c r="N102" s="23">
        <f>N(N104)</f>
        <v>2470</v>
      </c>
      <c r="O102" s="122">
        <f t="shared" ref="O102:Q102" si="57">O104</f>
        <v>2470</v>
      </c>
      <c r="P102" s="122">
        <f t="shared" si="57"/>
        <v>0</v>
      </c>
      <c r="Q102" s="122">
        <f t="shared" si="57"/>
        <v>2470</v>
      </c>
      <c r="R102" s="118">
        <f t="shared" si="40"/>
        <v>100</v>
      </c>
      <c r="S102" s="118">
        <v>0</v>
      </c>
      <c r="T102" s="118">
        <f t="shared" si="41"/>
        <v>100</v>
      </c>
    </row>
    <row r="103" spans="1:20" ht="27.75" customHeight="1" x14ac:dyDescent="0.25">
      <c r="A103" s="162"/>
      <c r="B103" s="185"/>
      <c r="C103" s="185"/>
      <c r="D103" s="163"/>
      <c r="E103" s="120" t="s">
        <v>116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122"/>
      <c r="P103" s="122"/>
      <c r="Q103" s="122"/>
      <c r="R103" s="118"/>
      <c r="S103" s="118"/>
      <c r="T103" s="118"/>
    </row>
    <row r="104" spans="1:20" ht="27" customHeight="1" x14ac:dyDescent="0.25">
      <c r="A104" s="162"/>
      <c r="B104" s="185"/>
      <c r="C104" s="185"/>
      <c r="D104" s="179" t="s">
        <v>20</v>
      </c>
      <c r="E104" s="120" t="s">
        <v>112</v>
      </c>
      <c r="F104" s="23">
        <f>SUM(G104:H104)</f>
        <v>2470</v>
      </c>
      <c r="G104" s="23">
        <v>0</v>
      </c>
      <c r="H104" s="23">
        <f>N(H105)</f>
        <v>2470</v>
      </c>
      <c r="I104" s="23">
        <f>SUM(J104:K104)</f>
        <v>2470</v>
      </c>
      <c r="J104" s="23">
        <v>0</v>
      </c>
      <c r="K104" s="23">
        <f>N(K105)</f>
        <v>2470</v>
      </c>
      <c r="L104" s="23">
        <f>SUM(M104:N104)</f>
        <v>2470</v>
      </c>
      <c r="M104" s="23">
        <v>0</v>
      </c>
      <c r="N104" s="23">
        <f>N(N105)</f>
        <v>2470</v>
      </c>
      <c r="O104" s="122">
        <f t="shared" ref="O104:Q104" si="58">O105</f>
        <v>2470</v>
      </c>
      <c r="P104" s="122">
        <f t="shared" si="58"/>
        <v>0</v>
      </c>
      <c r="Q104" s="122">
        <f t="shared" si="58"/>
        <v>2470</v>
      </c>
      <c r="R104" s="118">
        <f t="shared" si="40"/>
        <v>100</v>
      </c>
      <c r="S104" s="118">
        <v>0</v>
      </c>
      <c r="T104" s="118">
        <f t="shared" si="41"/>
        <v>100</v>
      </c>
    </row>
    <row r="105" spans="1:20" ht="27" customHeight="1" x14ac:dyDescent="0.25">
      <c r="A105" s="163"/>
      <c r="B105" s="186"/>
      <c r="C105" s="186"/>
      <c r="D105" s="180"/>
      <c r="E105" s="121" t="s">
        <v>42</v>
      </c>
      <c r="F105" s="23">
        <f t="shared" ref="F105:F109" si="59">SUM(G105:H105)</f>
        <v>2470</v>
      </c>
      <c r="G105" s="23">
        <v>0</v>
      </c>
      <c r="H105" s="23">
        <v>2470</v>
      </c>
      <c r="I105" s="23">
        <f>SUM(J105:K105)</f>
        <v>2470</v>
      </c>
      <c r="J105" s="23">
        <v>0</v>
      </c>
      <c r="K105" s="23">
        <v>2470</v>
      </c>
      <c r="L105" s="23">
        <f>SUM(M105:N105)</f>
        <v>2470</v>
      </c>
      <c r="M105" s="23">
        <v>0</v>
      </c>
      <c r="N105" s="23">
        <v>2470</v>
      </c>
      <c r="O105" s="122">
        <f>P105+Q105</f>
        <v>2470</v>
      </c>
      <c r="P105" s="122">
        <v>0</v>
      </c>
      <c r="Q105" s="122">
        <v>2470</v>
      </c>
      <c r="R105" s="118">
        <f t="shared" si="40"/>
        <v>100</v>
      </c>
      <c r="S105" s="118">
        <v>0</v>
      </c>
      <c r="T105" s="118">
        <f t="shared" si="41"/>
        <v>100</v>
      </c>
    </row>
    <row r="106" spans="1:20" ht="26.25" customHeight="1" x14ac:dyDescent="0.25">
      <c r="A106" s="161" t="s">
        <v>163</v>
      </c>
      <c r="B106" s="184" t="s">
        <v>55</v>
      </c>
      <c r="C106" s="184" t="s">
        <v>128</v>
      </c>
      <c r="D106" s="161" t="s">
        <v>22</v>
      </c>
      <c r="E106" s="120" t="s">
        <v>112</v>
      </c>
      <c r="F106" s="23">
        <f>SUM(G106:H106)</f>
        <v>1460.95</v>
      </c>
      <c r="G106" s="23">
        <v>0</v>
      </c>
      <c r="H106" s="23">
        <f>N(H108)</f>
        <v>1460.95</v>
      </c>
      <c r="I106" s="23">
        <f>SUM(J106:K106)</f>
        <v>1460.95</v>
      </c>
      <c r="J106" s="23">
        <v>0</v>
      </c>
      <c r="K106" s="23">
        <f>N(K108)</f>
        <v>1460.95</v>
      </c>
      <c r="L106" s="23">
        <f>SUM(M106:N106)</f>
        <v>1460.95</v>
      </c>
      <c r="M106" s="23">
        <v>0</v>
      </c>
      <c r="N106" s="23">
        <f>N(N108)</f>
        <v>1460.95</v>
      </c>
      <c r="O106" s="122">
        <f t="shared" ref="O106:Q106" si="60">O108</f>
        <v>1460.95</v>
      </c>
      <c r="P106" s="122">
        <f t="shared" si="60"/>
        <v>0</v>
      </c>
      <c r="Q106" s="122">
        <f t="shared" si="60"/>
        <v>1460.95</v>
      </c>
      <c r="R106" s="118">
        <f t="shared" si="40"/>
        <v>100</v>
      </c>
      <c r="S106" s="118">
        <v>0</v>
      </c>
      <c r="T106" s="118">
        <f t="shared" si="41"/>
        <v>100</v>
      </c>
    </row>
    <row r="107" spans="1:20" ht="31.5" customHeight="1" x14ac:dyDescent="0.25">
      <c r="A107" s="162"/>
      <c r="B107" s="185"/>
      <c r="C107" s="185"/>
      <c r="D107" s="163"/>
      <c r="E107" s="120" t="s">
        <v>116</v>
      </c>
      <c r="F107" s="23"/>
      <c r="G107" s="23"/>
      <c r="H107" s="23"/>
      <c r="I107" s="23"/>
      <c r="J107" s="23"/>
      <c r="K107" s="23"/>
      <c r="L107" s="122"/>
      <c r="M107" s="122"/>
      <c r="N107" s="122"/>
      <c r="O107" s="122"/>
      <c r="P107" s="122"/>
      <c r="Q107" s="122"/>
      <c r="R107" s="118"/>
      <c r="S107" s="118"/>
      <c r="T107" s="118"/>
    </row>
    <row r="108" spans="1:20" ht="24.75" customHeight="1" x14ac:dyDescent="0.25">
      <c r="A108" s="162"/>
      <c r="B108" s="185"/>
      <c r="C108" s="185"/>
      <c r="D108" s="167" t="s">
        <v>20</v>
      </c>
      <c r="E108" s="120" t="s">
        <v>112</v>
      </c>
      <c r="F108" s="23">
        <f>SUM(G108:H108)</f>
        <v>1460.95</v>
      </c>
      <c r="G108" s="23">
        <v>0</v>
      </c>
      <c r="H108" s="23">
        <f>N(H109)</f>
        <v>1460.95</v>
      </c>
      <c r="I108" s="23">
        <f>SUM(J108:K108)</f>
        <v>1460.95</v>
      </c>
      <c r="J108" s="23">
        <v>0</v>
      </c>
      <c r="K108" s="23">
        <f>N(K109)</f>
        <v>1460.95</v>
      </c>
      <c r="L108" s="122">
        <f t="shared" ref="L108:Q108" si="61">L109</f>
        <v>1460.95</v>
      </c>
      <c r="M108" s="122">
        <f t="shared" si="61"/>
        <v>0</v>
      </c>
      <c r="N108" s="122">
        <f t="shared" si="61"/>
        <v>1460.95</v>
      </c>
      <c r="O108" s="122">
        <f t="shared" si="61"/>
        <v>1460.95</v>
      </c>
      <c r="P108" s="122">
        <f t="shared" si="61"/>
        <v>0</v>
      </c>
      <c r="Q108" s="122">
        <f t="shared" si="61"/>
        <v>1460.95</v>
      </c>
      <c r="R108" s="118">
        <f t="shared" si="40"/>
        <v>100</v>
      </c>
      <c r="S108" s="118">
        <v>0</v>
      </c>
      <c r="T108" s="118">
        <f t="shared" si="41"/>
        <v>100</v>
      </c>
    </row>
    <row r="109" spans="1:20" ht="30" customHeight="1" x14ac:dyDescent="0.25">
      <c r="A109" s="163"/>
      <c r="B109" s="186"/>
      <c r="C109" s="186"/>
      <c r="D109" s="168"/>
      <c r="E109" s="121" t="s">
        <v>42</v>
      </c>
      <c r="F109" s="23">
        <f t="shared" si="59"/>
        <v>1460.95</v>
      </c>
      <c r="G109" s="23">
        <v>0</v>
      </c>
      <c r="H109" s="23">
        <v>1460.95</v>
      </c>
      <c r="I109" s="23">
        <f>SUM(J109:K109)</f>
        <v>1460.95</v>
      </c>
      <c r="J109" s="23">
        <v>0</v>
      </c>
      <c r="K109" s="23">
        <v>1460.95</v>
      </c>
      <c r="L109" s="122">
        <f>M109+N109</f>
        <v>1460.95</v>
      </c>
      <c r="M109" s="122">
        <v>0</v>
      </c>
      <c r="N109" s="122">
        <v>1460.95</v>
      </c>
      <c r="O109" s="122">
        <f>P109+Q109</f>
        <v>1460.95</v>
      </c>
      <c r="P109" s="122">
        <v>0</v>
      </c>
      <c r="Q109" s="122">
        <v>1460.95</v>
      </c>
      <c r="R109" s="118">
        <f t="shared" si="40"/>
        <v>100</v>
      </c>
      <c r="S109" s="118">
        <v>0</v>
      </c>
      <c r="T109" s="118">
        <f t="shared" si="41"/>
        <v>100</v>
      </c>
    </row>
    <row r="110" spans="1:20" ht="40.5" customHeight="1" x14ac:dyDescent="0.25">
      <c r="A110" s="161" t="s">
        <v>164</v>
      </c>
      <c r="B110" s="184" t="s">
        <v>57</v>
      </c>
      <c r="C110" s="184" t="s">
        <v>126</v>
      </c>
      <c r="D110" s="161" t="s">
        <v>22</v>
      </c>
      <c r="E110" s="120" t="s">
        <v>112</v>
      </c>
      <c r="F110" s="122">
        <f t="shared" ref="F110:H110" si="62">F112</f>
        <v>970</v>
      </c>
      <c r="G110" s="122">
        <f t="shared" si="62"/>
        <v>0</v>
      </c>
      <c r="H110" s="122">
        <f t="shared" si="62"/>
        <v>970</v>
      </c>
      <c r="I110" s="122">
        <f t="shared" ref="I110:K110" si="63">I112</f>
        <v>970</v>
      </c>
      <c r="J110" s="122">
        <f t="shared" si="63"/>
        <v>0</v>
      </c>
      <c r="K110" s="122">
        <f t="shared" si="63"/>
        <v>970</v>
      </c>
      <c r="L110" s="122">
        <f t="shared" ref="L110:Q110" si="64">L112</f>
        <v>970</v>
      </c>
      <c r="M110" s="122">
        <f t="shared" si="64"/>
        <v>0</v>
      </c>
      <c r="N110" s="122">
        <f t="shared" si="64"/>
        <v>970</v>
      </c>
      <c r="O110" s="122">
        <f t="shared" si="64"/>
        <v>970</v>
      </c>
      <c r="P110" s="122">
        <f t="shared" si="64"/>
        <v>0</v>
      </c>
      <c r="Q110" s="122">
        <f t="shared" si="64"/>
        <v>970</v>
      </c>
      <c r="R110" s="118">
        <f t="shared" si="40"/>
        <v>100</v>
      </c>
      <c r="S110" s="118">
        <v>0</v>
      </c>
      <c r="T110" s="118">
        <f t="shared" si="41"/>
        <v>100</v>
      </c>
    </row>
    <row r="111" spans="1:20" ht="36" customHeight="1" x14ac:dyDescent="0.25">
      <c r="A111" s="162"/>
      <c r="B111" s="185"/>
      <c r="C111" s="185"/>
      <c r="D111" s="163"/>
      <c r="E111" s="120" t="s">
        <v>116</v>
      </c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18"/>
    </row>
    <row r="112" spans="1:20" ht="29.25" customHeight="1" x14ac:dyDescent="0.25">
      <c r="A112" s="162"/>
      <c r="B112" s="185"/>
      <c r="C112" s="185"/>
      <c r="D112" s="167" t="s">
        <v>20</v>
      </c>
      <c r="E112" s="120" t="s">
        <v>112</v>
      </c>
      <c r="F112" s="122">
        <f t="shared" ref="F112:H112" si="65">F113</f>
        <v>970</v>
      </c>
      <c r="G112" s="122">
        <f t="shared" si="65"/>
        <v>0</v>
      </c>
      <c r="H112" s="122">
        <f t="shared" si="65"/>
        <v>970</v>
      </c>
      <c r="I112" s="122">
        <f t="shared" ref="I112:K112" si="66">I113</f>
        <v>970</v>
      </c>
      <c r="J112" s="122">
        <f t="shared" si="66"/>
        <v>0</v>
      </c>
      <c r="K112" s="122">
        <f t="shared" si="66"/>
        <v>970</v>
      </c>
      <c r="L112" s="122">
        <f t="shared" ref="L112:Q112" si="67">L113</f>
        <v>970</v>
      </c>
      <c r="M112" s="122">
        <f t="shared" si="67"/>
        <v>0</v>
      </c>
      <c r="N112" s="122">
        <f t="shared" si="67"/>
        <v>970</v>
      </c>
      <c r="O112" s="122">
        <f t="shared" si="67"/>
        <v>970</v>
      </c>
      <c r="P112" s="122">
        <f t="shared" si="67"/>
        <v>0</v>
      </c>
      <c r="Q112" s="122">
        <f t="shared" si="67"/>
        <v>970</v>
      </c>
      <c r="R112" s="118">
        <f t="shared" si="40"/>
        <v>100</v>
      </c>
      <c r="S112" s="118">
        <v>0</v>
      </c>
      <c r="T112" s="118">
        <f t="shared" si="41"/>
        <v>100</v>
      </c>
    </row>
    <row r="113" spans="1:20" ht="51.75" customHeight="1" x14ac:dyDescent="0.25">
      <c r="A113" s="163"/>
      <c r="B113" s="186"/>
      <c r="C113" s="186"/>
      <c r="D113" s="168"/>
      <c r="E113" s="121" t="s">
        <v>42</v>
      </c>
      <c r="F113" s="122">
        <f>G113+H113</f>
        <v>970</v>
      </c>
      <c r="G113" s="122">
        <v>0</v>
      </c>
      <c r="H113" s="122">
        <v>970</v>
      </c>
      <c r="I113" s="122">
        <f>J113+K113</f>
        <v>970</v>
      </c>
      <c r="J113" s="122">
        <v>0</v>
      </c>
      <c r="K113" s="122">
        <v>970</v>
      </c>
      <c r="L113" s="122">
        <f>M113+N113</f>
        <v>970</v>
      </c>
      <c r="M113" s="122">
        <v>0</v>
      </c>
      <c r="N113" s="122">
        <v>970</v>
      </c>
      <c r="O113" s="122">
        <f>P113+Q113</f>
        <v>970</v>
      </c>
      <c r="P113" s="122">
        <v>0</v>
      </c>
      <c r="Q113" s="122">
        <v>970</v>
      </c>
      <c r="R113" s="118">
        <f t="shared" si="40"/>
        <v>100</v>
      </c>
      <c r="S113" s="118">
        <v>0</v>
      </c>
      <c r="T113" s="118">
        <f t="shared" si="41"/>
        <v>100</v>
      </c>
    </row>
    <row r="114" spans="1:20" ht="33" customHeight="1" x14ac:dyDescent="0.25">
      <c r="A114" s="161" t="s">
        <v>165</v>
      </c>
      <c r="B114" s="169" t="s">
        <v>56</v>
      </c>
      <c r="C114" s="169" t="s">
        <v>125</v>
      </c>
      <c r="D114" s="161" t="s">
        <v>22</v>
      </c>
      <c r="E114" s="120" t="s">
        <v>112</v>
      </c>
      <c r="F114" s="122">
        <f t="shared" ref="F114:H114" si="68">F116</f>
        <v>485</v>
      </c>
      <c r="G114" s="122">
        <f t="shared" si="68"/>
        <v>0</v>
      </c>
      <c r="H114" s="122">
        <f t="shared" si="68"/>
        <v>485</v>
      </c>
      <c r="I114" s="122">
        <f t="shared" ref="I114:K114" si="69">I116</f>
        <v>485</v>
      </c>
      <c r="J114" s="122">
        <f t="shared" si="69"/>
        <v>0</v>
      </c>
      <c r="K114" s="122">
        <f t="shared" si="69"/>
        <v>485</v>
      </c>
      <c r="L114" s="122">
        <f t="shared" ref="L114:Q114" si="70">L116</f>
        <v>485</v>
      </c>
      <c r="M114" s="122">
        <f t="shared" si="70"/>
        <v>0</v>
      </c>
      <c r="N114" s="122">
        <f t="shared" si="70"/>
        <v>485</v>
      </c>
      <c r="O114" s="122">
        <f t="shared" si="70"/>
        <v>485</v>
      </c>
      <c r="P114" s="122">
        <f t="shared" si="70"/>
        <v>0</v>
      </c>
      <c r="Q114" s="122">
        <f t="shared" si="70"/>
        <v>485</v>
      </c>
      <c r="R114" s="118">
        <f t="shared" si="40"/>
        <v>100</v>
      </c>
      <c r="S114" s="118">
        <v>0</v>
      </c>
      <c r="T114" s="118">
        <f t="shared" si="41"/>
        <v>100</v>
      </c>
    </row>
    <row r="115" spans="1:20" ht="27" customHeight="1" x14ac:dyDescent="0.25">
      <c r="A115" s="162"/>
      <c r="B115" s="170"/>
      <c r="C115" s="170"/>
      <c r="D115" s="163"/>
      <c r="E115" s="120" t="s">
        <v>116</v>
      </c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18"/>
    </row>
    <row r="116" spans="1:20" ht="30.75" customHeight="1" x14ac:dyDescent="0.25">
      <c r="A116" s="162"/>
      <c r="B116" s="170"/>
      <c r="C116" s="170"/>
      <c r="D116" s="167" t="s">
        <v>20</v>
      </c>
      <c r="E116" s="120" t="s">
        <v>112</v>
      </c>
      <c r="F116" s="122">
        <f t="shared" ref="F116:H116" si="71">F117</f>
        <v>485</v>
      </c>
      <c r="G116" s="122">
        <f t="shared" si="71"/>
        <v>0</v>
      </c>
      <c r="H116" s="122">
        <f t="shared" si="71"/>
        <v>485</v>
      </c>
      <c r="I116" s="122">
        <f t="shared" ref="I116:K116" si="72">I117</f>
        <v>485</v>
      </c>
      <c r="J116" s="122">
        <f t="shared" si="72"/>
        <v>0</v>
      </c>
      <c r="K116" s="122">
        <f t="shared" si="72"/>
        <v>485</v>
      </c>
      <c r="L116" s="122">
        <f t="shared" ref="L116:Q116" si="73">L117</f>
        <v>485</v>
      </c>
      <c r="M116" s="122">
        <f t="shared" si="73"/>
        <v>0</v>
      </c>
      <c r="N116" s="122">
        <f t="shared" si="73"/>
        <v>485</v>
      </c>
      <c r="O116" s="122">
        <f t="shared" si="73"/>
        <v>485</v>
      </c>
      <c r="P116" s="122">
        <f t="shared" si="73"/>
        <v>0</v>
      </c>
      <c r="Q116" s="122">
        <f t="shared" si="73"/>
        <v>485</v>
      </c>
      <c r="R116" s="118">
        <f t="shared" si="40"/>
        <v>100</v>
      </c>
      <c r="S116" s="118">
        <v>0</v>
      </c>
      <c r="T116" s="118">
        <f t="shared" si="41"/>
        <v>100</v>
      </c>
    </row>
    <row r="117" spans="1:20" ht="41.25" customHeight="1" x14ac:dyDescent="0.25">
      <c r="A117" s="163"/>
      <c r="B117" s="171"/>
      <c r="C117" s="171"/>
      <c r="D117" s="168"/>
      <c r="E117" s="121" t="s">
        <v>42</v>
      </c>
      <c r="F117" s="122">
        <f>G117+H117</f>
        <v>485</v>
      </c>
      <c r="G117" s="122">
        <v>0</v>
      </c>
      <c r="H117" s="122">
        <v>485</v>
      </c>
      <c r="I117" s="122">
        <f>J117+K117</f>
        <v>485</v>
      </c>
      <c r="J117" s="122">
        <v>0</v>
      </c>
      <c r="K117" s="122">
        <v>485</v>
      </c>
      <c r="L117" s="122">
        <f>M117+N117</f>
        <v>485</v>
      </c>
      <c r="M117" s="122">
        <v>0</v>
      </c>
      <c r="N117" s="23">
        <v>485</v>
      </c>
      <c r="O117" s="122">
        <f>P117+Q117</f>
        <v>485</v>
      </c>
      <c r="P117" s="122">
        <v>0</v>
      </c>
      <c r="Q117" s="122">
        <v>485</v>
      </c>
      <c r="R117" s="118">
        <f t="shared" si="40"/>
        <v>100</v>
      </c>
      <c r="S117" s="118">
        <v>0</v>
      </c>
      <c r="T117" s="118">
        <f t="shared" si="41"/>
        <v>100</v>
      </c>
    </row>
    <row r="118" spans="1:20" ht="26.25" customHeight="1" x14ac:dyDescent="0.25">
      <c r="A118" s="161" t="s">
        <v>166</v>
      </c>
      <c r="B118" s="169" t="s">
        <v>192</v>
      </c>
      <c r="C118" s="184" t="s">
        <v>193</v>
      </c>
      <c r="D118" s="161" t="s">
        <v>22</v>
      </c>
      <c r="E118" s="120" t="s">
        <v>112</v>
      </c>
      <c r="F118" s="23">
        <f>N(F120)</f>
        <v>250</v>
      </c>
      <c r="G118" s="23">
        <v>0</v>
      </c>
      <c r="H118" s="23">
        <f>N(H120)</f>
        <v>250</v>
      </c>
      <c r="I118" s="23">
        <f>N(I120)</f>
        <v>250</v>
      </c>
      <c r="J118" s="23">
        <v>0</v>
      </c>
      <c r="K118" s="23">
        <f>N(K120)</f>
        <v>250</v>
      </c>
      <c r="L118" s="23">
        <f>N(L120)</f>
        <v>250</v>
      </c>
      <c r="M118" s="23">
        <v>0</v>
      </c>
      <c r="N118" s="23">
        <f>N(N120)</f>
        <v>250</v>
      </c>
      <c r="O118" s="23">
        <f>N(O120)</f>
        <v>250</v>
      </c>
      <c r="P118" s="23">
        <v>0</v>
      </c>
      <c r="Q118" s="23">
        <f>N(Q120)</f>
        <v>250</v>
      </c>
      <c r="R118" s="118">
        <f t="shared" si="40"/>
        <v>100</v>
      </c>
      <c r="S118" s="118">
        <v>0</v>
      </c>
      <c r="T118" s="118">
        <f t="shared" si="41"/>
        <v>100</v>
      </c>
    </row>
    <row r="119" spans="1:20" ht="27" customHeight="1" x14ac:dyDescent="0.25">
      <c r="A119" s="162"/>
      <c r="B119" s="170"/>
      <c r="C119" s="185"/>
      <c r="D119" s="163"/>
      <c r="E119" s="120" t="s">
        <v>116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118"/>
      <c r="S119" s="118"/>
      <c r="T119" s="118"/>
    </row>
    <row r="120" spans="1:20" ht="29.25" customHeight="1" x14ac:dyDescent="0.25">
      <c r="A120" s="162"/>
      <c r="B120" s="170"/>
      <c r="C120" s="185"/>
      <c r="D120" s="167" t="s">
        <v>20</v>
      </c>
      <c r="E120" s="120" t="s">
        <v>112</v>
      </c>
      <c r="F120" s="23">
        <f>N(F121)</f>
        <v>250</v>
      </c>
      <c r="G120" s="23">
        <v>0</v>
      </c>
      <c r="H120" s="23">
        <f>N(H121)</f>
        <v>250</v>
      </c>
      <c r="I120" s="23">
        <f>N(I121)</f>
        <v>250</v>
      </c>
      <c r="J120" s="23">
        <v>0</v>
      </c>
      <c r="K120" s="23">
        <f>N(K121)</f>
        <v>250</v>
      </c>
      <c r="L120" s="23">
        <f>N(L121)</f>
        <v>250</v>
      </c>
      <c r="M120" s="23">
        <v>0</v>
      </c>
      <c r="N120" s="23">
        <f>N(N121)</f>
        <v>250</v>
      </c>
      <c r="O120" s="23">
        <f>N(O121)</f>
        <v>250</v>
      </c>
      <c r="P120" s="23">
        <v>0</v>
      </c>
      <c r="Q120" s="23">
        <f>N(Q121)</f>
        <v>250</v>
      </c>
      <c r="R120" s="118">
        <f t="shared" si="40"/>
        <v>100</v>
      </c>
      <c r="S120" s="118">
        <v>0</v>
      </c>
      <c r="T120" s="118">
        <f t="shared" si="41"/>
        <v>100</v>
      </c>
    </row>
    <row r="121" spans="1:20" ht="27.75" customHeight="1" x14ac:dyDescent="0.25">
      <c r="A121" s="163"/>
      <c r="B121" s="171"/>
      <c r="C121" s="186"/>
      <c r="D121" s="168"/>
      <c r="E121" s="121" t="s">
        <v>42</v>
      </c>
      <c r="F121" s="23">
        <f>SUM(G121:H121)</f>
        <v>250</v>
      </c>
      <c r="G121" s="23">
        <v>0</v>
      </c>
      <c r="H121" s="23">
        <v>250</v>
      </c>
      <c r="I121" s="23">
        <f>SUM(J121:K121)</f>
        <v>250</v>
      </c>
      <c r="J121" s="23">
        <v>0</v>
      </c>
      <c r="K121" s="23">
        <v>250</v>
      </c>
      <c r="L121" s="23">
        <f>SUM(M121:N121)</f>
        <v>250</v>
      </c>
      <c r="M121" s="23">
        <v>0</v>
      </c>
      <c r="N121" s="23">
        <v>250</v>
      </c>
      <c r="O121" s="23">
        <f>SUM(P121:Q121)</f>
        <v>250</v>
      </c>
      <c r="P121" s="23">
        <v>0</v>
      </c>
      <c r="Q121" s="23">
        <v>250</v>
      </c>
      <c r="R121" s="118">
        <f t="shared" si="40"/>
        <v>100</v>
      </c>
      <c r="S121" s="118">
        <v>0</v>
      </c>
      <c r="T121" s="118">
        <f t="shared" si="41"/>
        <v>100</v>
      </c>
    </row>
    <row r="122" spans="1:20" ht="26.25" customHeight="1" x14ac:dyDescent="0.25">
      <c r="A122" s="161" t="s">
        <v>194</v>
      </c>
      <c r="B122" s="169" t="s">
        <v>195</v>
      </c>
      <c r="C122" s="184" t="s">
        <v>196</v>
      </c>
      <c r="D122" s="161" t="s">
        <v>22</v>
      </c>
      <c r="E122" s="120" t="s">
        <v>112</v>
      </c>
      <c r="F122" s="23">
        <f>N(F124)</f>
        <v>298</v>
      </c>
      <c r="G122" s="23">
        <v>0</v>
      </c>
      <c r="H122" s="23">
        <f>N(H124)</f>
        <v>298</v>
      </c>
      <c r="I122" s="23">
        <f>N(I124)</f>
        <v>298</v>
      </c>
      <c r="J122" s="23">
        <v>0</v>
      </c>
      <c r="K122" s="23">
        <f>N(K124)</f>
        <v>298</v>
      </c>
      <c r="L122" s="122">
        <f t="shared" ref="L122:Q122" si="74">L124</f>
        <v>298</v>
      </c>
      <c r="M122" s="122">
        <f t="shared" si="74"/>
        <v>0</v>
      </c>
      <c r="N122" s="122">
        <f t="shared" si="74"/>
        <v>298</v>
      </c>
      <c r="O122" s="122">
        <f t="shared" si="74"/>
        <v>298</v>
      </c>
      <c r="P122" s="122">
        <f t="shared" si="74"/>
        <v>0</v>
      </c>
      <c r="Q122" s="122">
        <f t="shared" si="74"/>
        <v>298</v>
      </c>
      <c r="R122" s="118">
        <f t="shared" si="40"/>
        <v>100</v>
      </c>
      <c r="S122" s="118">
        <v>0</v>
      </c>
      <c r="T122" s="118">
        <f t="shared" si="41"/>
        <v>100</v>
      </c>
    </row>
    <row r="123" spans="1:20" ht="27" customHeight="1" x14ac:dyDescent="0.25">
      <c r="A123" s="162"/>
      <c r="B123" s="170"/>
      <c r="C123" s="185"/>
      <c r="D123" s="163"/>
      <c r="E123" s="120" t="s">
        <v>116</v>
      </c>
      <c r="F123" s="23"/>
      <c r="G123" s="23"/>
      <c r="H123" s="23"/>
      <c r="I123" s="23"/>
      <c r="J123" s="23"/>
      <c r="K123" s="23"/>
      <c r="L123" s="122"/>
      <c r="M123" s="122"/>
      <c r="N123" s="122"/>
      <c r="O123" s="122"/>
      <c r="P123" s="122"/>
      <c r="Q123" s="122"/>
      <c r="R123" s="118"/>
      <c r="S123" s="118"/>
      <c r="T123" s="118"/>
    </row>
    <row r="124" spans="1:20" ht="29.25" customHeight="1" x14ac:dyDescent="0.25">
      <c r="A124" s="162"/>
      <c r="B124" s="170"/>
      <c r="C124" s="185"/>
      <c r="D124" s="167" t="s">
        <v>20</v>
      </c>
      <c r="E124" s="120" t="s">
        <v>112</v>
      </c>
      <c r="F124" s="23">
        <f>N(F125)</f>
        <v>298</v>
      </c>
      <c r="G124" s="23">
        <v>0</v>
      </c>
      <c r="H124" s="23">
        <f>N(H125)</f>
        <v>298</v>
      </c>
      <c r="I124" s="23">
        <f>N(I125)</f>
        <v>298</v>
      </c>
      <c r="J124" s="23">
        <v>0</v>
      </c>
      <c r="K124" s="23">
        <f>N(K125)</f>
        <v>298</v>
      </c>
      <c r="L124" s="23">
        <f>N(L125)</f>
        <v>298</v>
      </c>
      <c r="M124" s="23">
        <v>0</v>
      </c>
      <c r="N124" s="23">
        <f>N(N125)</f>
        <v>298</v>
      </c>
      <c r="O124" s="23">
        <f>N(O125)</f>
        <v>298</v>
      </c>
      <c r="P124" s="23">
        <v>0</v>
      </c>
      <c r="Q124" s="23">
        <f>N(Q125)</f>
        <v>298</v>
      </c>
      <c r="R124" s="118">
        <f t="shared" si="40"/>
        <v>100</v>
      </c>
      <c r="S124" s="118">
        <v>0</v>
      </c>
      <c r="T124" s="118">
        <f t="shared" si="41"/>
        <v>100</v>
      </c>
    </row>
    <row r="125" spans="1:20" ht="27.75" customHeight="1" x14ac:dyDescent="0.25">
      <c r="A125" s="163"/>
      <c r="B125" s="171"/>
      <c r="C125" s="186"/>
      <c r="D125" s="168"/>
      <c r="E125" s="121" t="s">
        <v>42</v>
      </c>
      <c r="F125" s="23">
        <f>SUM(G125:H125)</f>
        <v>298</v>
      </c>
      <c r="G125" s="23">
        <v>0</v>
      </c>
      <c r="H125" s="23">
        <v>298</v>
      </c>
      <c r="I125" s="23">
        <f>SUM(J125:K125)</f>
        <v>298</v>
      </c>
      <c r="J125" s="23">
        <v>0</v>
      </c>
      <c r="K125" s="23">
        <v>298</v>
      </c>
      <c r="L125" s="23">
        <f>SUM(M125:N125)</f>
        <v>298</v>
      </c>
      <c r="M125" s="23">
        <v>0</v>
      </c>
      <c r="N125" s="23">
        <v>298</v>
      </c>
      <c r="O125" s="23">
        <f>SUM(P125:Q125)</f>
        <v>298</v>
      </c>
      <c r="P125" s="23">
        <v>0</v>
      </c>
      <c r="Q125" s="23">
        <v>298</v>
      </c>
      <c r="R125" s="118">
        <f t="shared" si="40"/>
        <v>100</v>
      </c>
      <c r="S125" s="118">
        <v>0</v>
      </c>
      <c r="T125" s="118">
        <f t="shared" si="41"/>
        <v>100</v>
      </c>
    </row>
    <row r="126" spans="1:20" ht="26.25" customHeight="1" x14ac:dyDescent="0.25">
      <c r="A126" s="161" t="s">
        <v>197</v>
      </c>
      <c r="B126" s="169" t="s">
        <v>212</v>
      </c>
      <c r="C126" s="184" t="s">
        <v>213</v>
      </c>
      <c r="D126" s="161" t="s">
        <v>22</v>
      </c>
      <c r="E126" s="120" t="s">
        <v>112</v>
      </c>
      <c r="F126" s="23">
        <f>N(F128)</f>
        <v>506.05</v>
      </c>
      <c r="G126" s="23">
        <v>0</v>
      </c>
      <c r="H126" s="23">
        <f>N(H128)</f>
        <v>506.05</v>
      </c>
      <c r="I126" s="23">
        <f>N(I128)</f>
        <v>506.05</v>
      </c>
      <c r="J126" s="23">
        <v>0</v>
      </c>
      <c r="K126" s="23">
        <f>N(K128)</f>
        <v>506.05</v>
      </c>
      <c r="L126" s="122">
        <f t="shared" ref="L126:Q126" si="75">L128</f>
        <v>506.05</v>
      </c>
      <c r="M126" s="122">
        <f t="shared" si="75"/>
        <v>0</v>
      </c>
      <c r="N126" s="122">
        <f t="shared" si="75"/>
        <v>506.05</v>
      </c>
      <c r="O126" s="122">
        <f t="shared" si="75"/>
        <v>490.5</v>
      </c>
      <c r="P126" s="122">
        <f t="shared" si="75"/>
        <v>0</v>
      </c>
      <c r="Q126" s="122">
        <f t="shared" si="75"/>
        <v>490.5</v>
      </c>
      <c r="R126" s="118">
        <f t="shared" si="40"/>
        <v>96.927181108586112</v>
      </c>
      <c r="S126" s="118">
        <v>0</v>
      </c>
      <c r="T126" s="118">
        <f t="shared" si="41"/>
        <v>96.927181108586112</v>
      </c>
    </row>
    <row r="127" spans="1:20" ht="27" customHeight="1" x14ac:dyDescent="0.25">
      <c r="A127" s="162"/>
      <c r="B127" s="170"/>
      <c r="C127" s="185"/>
      <c r="D127" s="163"/>
      <c r="E127" s="120" t="s">
        <v>116</v>
      </c>
      <c r="F127" s="23"/>
      <c r="G127" s="23"/>
      <c r="H127" s="23"/>
      <c r="I127" s="23"/>
      <c r="J127" s="23"/>
      <c r="K127" s="23"/>
      <c r="L127" s="122"/>
      <c r="M127" s="122"/>
      <c r="N127" s="122"/>
      <c r="O127" s="122"/>
      <c r="P127" s="122"/>
      <c r="Q127" s="122"/>
      <c r="R127" s="118"/>
      <c r="S127" s="118"/>
      <c r="T127" s="118"/>
    </row>
    <row r="128" spans="1:20" ht="29.25" customHeight="1" x14ac:dyDescent="0.25">
      <c r="A128" s="162"/>
      <c r="B128" s="170"/>
      <c r="C128" s="185"/>
      <c r="D128" s="167" t="s">
        <v>20</v>
      </c>
      <c r="E128" s="120" t="s">
        <v>112</v>
      </c>
      <c r="F128" s="23">
        <f>N(F129)</f>
        <v>506.05</v>
      </c>
      <c r="G128" s="23">
        <v>0</v>
      </c>
      <c r="H128" s="23">
        <f>N(H129)</f>
        <v>506.05</v>
      </c>
      <c r="I128" s="23">
        <f>N(I129)</f>
        <v>506.05</v>
      </c>
      <c r="J128" s="23">
        <v>0</v>
      </c>
      <c r="K128" s="23">
        <f>N(K129)</f>
        <v>506.05</v>
      </c>
      <c r="L128" s="122">
        <f t="shared" ref="L128:Q128" si="76">L129</f>
        <v>506.05</v>
      </c>
      <c r="M128" s="122">
        <f t="shared" si="76"/>
        <v>0</v>
      </c>
      <c r="N128" s="122">
        <f t="shared" si="76"/>
        <v>506.05</v>
      </c>
      <c r="O128" s="122">
        <f t="shared" si="76"/>
        <v>490.5</v>
      </c>
      <c r="P128" s="122">
        <f t="shared" si="76"/>
        <v>0</v>
      </c>
      <c r="Q128" s="122">
        <f t="shared" si="76"/>
        <v>490.5</v>
      </c>
      <c r="R128" s="118">
        <f t="shared" si="40"/>
        <v>96.927181108586112</v>
      </c>
      <c r="S128" s="118">
        <v>0</v>
      </c>
      <c r="T128" s="118">
        <f t="shared" si="41"/>
        <v>96.927181108586112</v>
      </c>
    </row>
    <row r="129" spans="1:20" ht="27.75" customHeight="1" x14ac:dyDescent="0.25">
      <c r="A129" s="163"/>
      <c r="B129" s="171"/>
      <c r="C129" s="186"/>
      <c r="D129" s="168"/>
      <c r="E129" s="121" t="s">
        <v>42</v>
      </c>
      <c r="F129" s="23">
        <f>SUM(G129:H129)</f>
        <v>506.05</v>
      </c>
      <c r="G129" s="23">
        <v>0</v>
      </c>
      <c r="H129" s="23">
        <v>506.05</v>
      </c>
      <c r="I129" s="23">
        <f>SUM(J129:K129)</f>
        <v>506.05</v>
      </c>
      <c r="J129" s="23">
        <v>0</v>
      </c>
      <c r="K129" s="23">
        <v>506.05</v>
      </c>
      <c r="L129" s="122">
        <f>M129+N129</f>
        <v>506.05</v>
      </c>
      <c r="M129" s="122">
        <v>0</v>
      </c>
      <c r="N129" s="122">
        <v>506.05</v>
      </c>
      <c r="O129" s="122">
        <f>P129+Q129</f>
        <v>490.5</v>
      </c>
      <c r="P129" s="122">
        <v>0</v>
      </c>
      <c r="Q129" s="122">
        <v>490.5</v>
      </c>
      <c r="R129" s="118">
        <f t="shared" si="40"/>
        <v>96.927181108586112</v>
      </c>
      <c r="S129" s="118">
        <v>0</v>
      </c>
      <c r="T129" s="118">
        <f t="shared" si="41"/>
        <v>96.927181108586112</v>
      </c>
    </row>
    <row r="130" spans="1:20" ht="26.25" customHeight="1" x14ac:dyDescent="0.25">
      <c r="A130" s="161" t="s">
        <v>200</v>
      </c>
      <c r="B130" s="169" t="s">
        <v>201</v>
      </c>
      <c r="C130" s="184" t="s">
        <v>202</v>
      </c>
      <c r="D130" s="161" t="s">
        <v>22</v>
      </c>
      <c r="E130" s="120" t="s">
        <v>112</v>
      </c>
      <c r="F130" s="23">
        <f>N(F132)</f>
        <v>64058.3</v>
      </c>
      <c r="G130" s="23">
        <v>0</v>
      </c>
      <c r="H130" s="23">
        <f t="shared" ref="H130:I130" si="77">N(H132)</f>
        <v>64058.3</v>
      </c>
      <c r="I130" s="23">
        <f t="shared" si="77"/>
        <v>64058.3</v>
      </c>
      <c r="J130" s="23">
        <v>0</v>
      </c>
      <c r="K130" s="23">
        <f>N(K132)</f>
        <v>64058.3</v>
      </c>
      <c r="L130" s="122">
        <f t="shared" ref="L130:Q130" si="78">L132</f>
        <v>64058.3</v>
      </c>
      <c r="M130" s="122">
        <f t="shared" si="78"/>
        <v>0</v>
      </c>
      <c r="N130" s="122">
        <f t="shared" si="78"/>
        <v>64058.3</v>
      </c>
      <c r="O130" s="122">
        <f t="shared" si="78"/>
        <v>63665.79</v>
      </c>
      <c r="P130" s="122">
        <f t="shared" si="78"/>
        <v>0</v>
      </c>
      <c r="Q130" s="122">
        <f t="shared" si="78"/>
        <v>63665.79</v>
      </c>
      <c r="R130" s="118">
        <f t="shared" si="40"/>
        <v>99.387261291667116</v>
      </c>
      <c r="S130" s="118">
        <v>0</v>
      </c>
      <c r="T130" s="118">
        <f t="shared" si="41"/>
        <v>99.387261291667116</v>
      </c>
    </row>
    <row r="131" spans="1:20" ht="27" customHeight="1" x14ac:dyDescent="0.25">
      <c r="A131" s="162"/>
      <c r="B131" s="170"/>
      <c r="C131" s="185"/>
      <c r="D131" s="163"/>
      <c r="E131" s="120" t="s">
        <v>116</v>
      </c>
      <c r="F131" s="23"/>
      <c r="G131" s="23"/>
      <c r="H131" s="23"/>
      <c r="I131" s="23"/>
      <c r="J131" s="23"/>
      <c r="K131" s="23"/>
      <c r="L131" s="122"/>
      <c r="M131" s="122"/>
      <c r="N131" s="122"/>
      <c r="O131" s="122"/>
      <c r="P131" s="122"/>
      <c r="Q131" s="122"/>
      <c r="R131" s="118"/>
      <c r="S131" s="118"/>
      <c r="T131" s="118"/>
    </row>
    <row r="132" spans="1:20" ht="29.25" customHeight="1" x14ac:dyDescent="0.25">
      <c r="A132" s="162"/>
      <c r="B132" s="170"/>
      <c r="C132" s="185"/>
      <c r="D132" s="181" t="s">
        <v>21</v>
      </c>
      <c r="E132" s="120" t="s">
        <v>112</v>
      </c>
      <c r="F132" s="23">
        <f>N(F133)</f>
        <v>64058.3</v>
      </c>
      <c r="G132" s="23">
        <f t="shared" ref="G132:K132" si="79">N(G133)</f>
        <v>0</v>
      </c>
      <c r="H132" s="23">
        <f t="shared" si="79"/>
        <v>64058.3</v>
      </c>
      <c r="I132" s="23">
        <f t="shared" si="79"/>
        <v>64058.3</v>
      </c>
      <c r="J132" s="23">
        <f t="shared" si="79"/>
        <v>0</v>
      </c>
      <c r="K132" s="23">
        <f t="shared" si="79"/>
        <v>64058.3</v>
      </c>
      <c r="L132" s="122">
        <f t="shared" ref="L132:Q132" si="80">L133</f>
        <v>64058.3</v>
      </c>
      <c r="M132" s="122">
        <f t="shared" si="80"/>
        <v>0</v>
      </c>
      <c r="N132" s="122">
        <f t="shared" si="80"/>
        <v>64058.3</v>
      </c>
      <c r="O132" s="122">
        <f t="shared" si="80"/>
        <v>63665.79</v>
      </c>
      <c r="P132" s="122">
        <f t="shared" si="80"/>
        <v>0</v>
      </c>
      <c r="Q132" s="122">
        <f t="shared" si="80"/>
        <v>63665.79</v>
      </c>
      <c r="R132" s="118">
        <f t="shared" si="40"/>
        <v>99.387261291667116</v>
      </c>
      <c r="S132" s="118">
        <v>0</v>
      </c>
      <c r="T132" s="118">
        <f t="shared" si="41"/>
        <v>99.387261291667116</v>
      </c>
    </row>
    <row r="133" spans="1:20" ht="27.75" customHeight="1" x14ac:dyDescent="0.25">
      <c r="A133" s="163"/>
      <c r="B133" s="171"/>
      <c r="C133" s="186"/>
      <c r="D133" s="181"/>
      <c r="E133" s="125" t="s">
        <v>203</v>
      </c>
      <c r="F133" s="126">
        <f>SUM(G133:H133)</f>
        <v>64058.3</v>
      </c>
      <c r="G133" s="126">
        <v>0</v>
      </c>
      <c r="H133" s="122">
        <v>64058.3</v>
      </c>
      <c r="I133" s="126">
        <f>SUM(J133:K133)</f>
        <v>64058.3</v>
      </c>
      <c r="J133" s="126">
        <v>0</v>
      </c>
      <c r="K133" s="122">
        <v>64058.3</v>
      </c>
      <c r="L133" s="122">
        <f>M133+N133</f>
        <v>64058.3</v>
      </c>
      <c r="M133" s="122">
        <v>0</v>
      </c>
      <c r="N133" s="122">
        <v>64058.3</v>
      </c>
      <c r="O133" s="122">
        <f>P133+Q133</f>
        <v>63665.79</v>
      </c>
      <c r="P133" s="122">
        <v>0</v>
      </c>
      <c r="Q133" s="122">
        <v>63665.79</v>
      </c>
      <c r="R133" s="118">
        <f t="shared" si="40"/>
        <v>99.387261291667116</v>
      </c>
      <c r="S133" s="118">
        <v>0</v>
      </c>
      <c r="T133" s="118">
        <f t="shared" si="41"/>
        <v>99.387261291667116</v>
      </c>
    </row>
    <row r="134" spans="1:20" s="22" customFormat="1" ht="27.75" customHeight="1" x14ac:dyDescent="0.25">
      <c r="A134" s="161" t="s">
        <v>6</v>
      </c>
      <c r="B134" s="164" t="s">
        <v>168</v>
      </c>
      <c r="C134" s="164" t="s">
        <v>79</v>
      </c>
      <c r="D134" s="161" t="s">
        <v>22</v>
      </c>
      <c r="E134" s="120" t="s">
        <v>112</v>
      </c>
      <c r="F134" s="23">
        <f>SUM(G134:H134)</f>
        <v>105.4</v>
      </c>
      <c r="G134" s="23">
        <f>N(G136)</f>
        <v>105.4</v>
      </c>
      <c r="H134" s="122">
        <v>0</v>
      </c>
      <c r="I134" s="23">
        <f>SUM(J134:K134)</f>
        <v>105.4</v>
      </c>
      <c r="J134" s="23">
        <f>N(J136)</f>
        <v>105.4</v>
      </c>
      <c r="K134" s="122">
        <v>0</v>
      </c>
      <c r="L134" s="23">
        <f>SUM(M134:N134)</f>
        <v>105.4</v>
      </c>
      <c r="M134" s="23">
        <f>N(M136)</f>
        <v>105.4</v>
      </c>
      <c r="N134" s="122">
        <v>0</v>
      </c>
      <c r="O134" s="23">
        <f>SUM(P134:Q134)</f>
        <v>103</v>
      </c>
      <c r="P134" s="23">
        <f>N(P136)</f>
        <v>103</v>
      </c>
      <c r="Q134" s="122">
        <v>0</v>
      </c>
      <c r="R134" s="118">
        <f t="shared" si="40"/>
        <v>97.722960151802653</v>
      </c>
      <c r="S134" s="118">
        <f t="shared" si="48"/>
        <v>97.722960151802653</v>
      </c>
      <c r="T134" s="118">
        <v>0</v>
      </c>
    </row>
    <row r="135" spans="1:20" s="22" customFormat="1" ht="27.75" customHeight="1" x14ac:dyDescent="0.3">
      <c r="A135" s="162"/>
      <c r="B135" s="165"/>
      <c r="C135" s="165"/>
      <c r="D135" s="163"/>
      <c r="E135" s="120" t="s">
        <v>116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18"/>
      <c r="S135" s="118"/>
      <c r="T135" s="118"/>
    </row>
    <row r="136" spans="1:20" s="22" customFormat="1" ht="27.75" customHeight="1" x14ac:dyDescent="0.25">
      <c r="A136" s="162"/>
      <c r="B136" s="165"/>
      <c r="C136" s="165"/>
      <c r="D136" s="167" t="s">
        <v>20</v>
      </c>
      <c r="E136" s="120" t="s">
        <v>112</v>
      </c>
      <c r="F136" s="23">
        <f>N(F137)</f>
        <v>105.4</v>
      </c>
      <c r="G136" s="23">
        <f>N(G137)</f>
        <v>105.4</v>
      </c>
      <c r="H136" s="122">
        <v>0</v>
      </c>
      <c r="I136" s="23">
        <f>N(I137)</f>
        <v>105.4</v>
      </c>
      <c r="J136" s="23">
        <f>N(J137)</f>
        <v>105.4</v>
      </c>
      <c r="K136" s="122">
        <v>0</v>
      </c>
      <c r="L136" s="23">
        <f>N(L137)</f>
        <v>105.4</v>
      </c>
      <c r="M136" s="23">
        <f>N(M137)</f>
        <v>105.4</v>
      </c>
      <c r="N136" s="122">
        <v>0</v>
      </c>
      <c r="O136" s="23">
        <f>N(O137)</f>
        <v>103</v>
      </c>
      <c r="P136" s="23">
        <f>N(P137)</f>
        <v>103</v>
      </c>
      <c r="Q136" s="122">
        <v>0</v>
      </c>
      <c r="R136" s="118">
        <f t="shared" si="40"/>
        <v>97.722960151802653</v>
      </c>
      <c r="S136" s="118">
        <f t="shared" si="48"/>
        <v>97.722960151802653</v>
      </c>
      <c r="T136" s="118">
        <v>0</v>
      </c>
    </row>
    <row r="137" spans="1:20" s="22" customFormat="1" ht="27.75" customHeight="1" x14ac:dyDescent="0.25">
      <c r="A137" s="163"/>
      <c r="B137" s="166"/>
      <c r="C137" s="166"/>
      <c r="D137" s="168"/>
      <c r="E137" s="121" t="s">
        <v>43</v>
      </c>
      <c r="F137" s="23">
        <f>SUM(G137:H137)</f>
        <v>105.4</v>
      </c>
      <c r="G137" s="23">
        <v>105.4</v>
      </c>
      <c r="H137" s="122">
        <v>0</v>
      </c>
      <c r="I137" s="23">
        <f>SUM(J137:K137)</f>
        <v>105.4</v>
      </c>
      <c r="J137" s="23">
        <v>105.4</v>
      </c>
      <c r="K137" s="122">
        <v>0</v>
      </c>
      <c r="L137" s="23">
        <f>SUM(M137:N137)</f>
        <v>105.4</v>
      </c>
      <c r="M137" s="23">
        <v>105.4</v>
      </c>
      <c r="N137" s="122">
        <v>0</v>
      </c>
      <c r="O137" s="23">
        <f>SUM(P137:Q137)</f>
        <v>103</v>
      </c>
      <c r="P137" s="23">
        <v>103</v>
      </c>
      <c r="Q137" s="122">
        <v>0</v>
      </c>
      <c r="R137" s="118">
        <f t="shared" si="40"/>
        <v>97.722960151802653</v>
      </c>
      <c r="S137" s="118">
        <f t="shared" si="48"/>
        <v>97.722960151802653</v>
      </c>
      <c r="T137" s="118">
        <v>0</v>
      </c>
    </row>
    <row r="138" spans="1:20" s="22" customFormat="1" ht="31.5" customHeight="1" x14ac:dyDescent="0.25">
      <c r="A138" s="161" t="s">
        <v>7</v>
      </c>
      <c r="B138" s="164" t="s">
        <v>169</v>
      </c>
      <c r="C138" s="164" t="s">
        <v>80</v>
      </c>
      <c r="D138" s="161" t="s">
        <v>22</v>
      </c>
      <c r="E138" s="120" t="s">
        <v>112</v>
      </c>
      <c r="F138" s="23">
        <f>SUM(G138:H138)</f>
        <v>44.1</v>
      </c>
      <c r="G138" s="23">
        <v>44.1</v>
      </c>
      <c r="H138" s="122">
        <v>0</v>
      </c>
      <c r="I138" s="23">
        <f>SUM(J138:K138)</f>
        <v>44.1</v>
      </c>
      <c r="J138" s="23">
        <v>44.1</v>
      </c>
      <c r="K138" s="122">
        <v>0</v>
      </c>
      <c r="L138" s="23">
        <f>SUM(M138:N138)</f>
        <v>44.1</v>
      </c>
      <c r="M138" s="23">
        <v>44.1</v>
      </c>
      <c r="N138" s="122">
        <v>0</v>
      </c>
      <c r="O138" s="23">
        <f>SUM(P138:Q138)</f>
        <v>39.9</v>
      </c>
      <c r="P138" s="23">
        <v>39.9</v>
      </c>
      <c r="Q138" s="122">
        <v>0</v>
      </c>
      <c r="R138" s="118">
        <f t="shared" si="40"/>
        <v>90.476190476190467</v>
      </c>
      <c r="S138" s="118">
        <f t="shared" si="48"/>
        <v>90.476190476190467</v>
      </c>
      <c r="T138" s="118">
        <v>0</v>
      </c>
    </row>
    <row r="139" spans="1:20" s="22" customFormat="1" ht="30.75" customHeight="1" x14ac:dyDescent="0.3">
      <c r="A139" s="162"/>
      <c r="B139" s="165"/>
      <c r="C139" s="165"/>
      <c r="D139" s="163"/>
      <c r="E139" s="120" t="s">
        <v>116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18"/>
      <c r="S139" s="118"/>
      <c r="T139" s="118"/>
    </row>
    <row r="140" spans="1:20" s="22" customFormat="1" ht="30.75" customHeight="1" x14ac:dyDescent="0.25">
      <c r="A140" s="162"/>
      <c r="B140" s="165"/>
      <c r="C140" s="165"/>
      <c r="D140" s="167" t="s">
        <v>20</v>
      </c>
      <c r="E140" s="120" t="s">
        <v>112</v>
      </c>
      <c r="F140" s="23">
        <v>44.1</v>
      </c>
      <c r="G140" s="23">
        <v>44.1</v>
      </c>
      <c r="H140" s="122">
        <v>0</v>
      </c>
      <c r="I140" s="23">
        <v>44.1</v>
      </c>
      <c r="J140" s="23">
        <v>44.1</v>
      </c>
      <c r="K140" s="122">
        <v>0</v>
      </c>
      <c r="L140" s="23">
        <v>44.1</v>
      </c>
      <c r="M140" s="23">
        <v>44.1</v>
      </c>
      <c r="N140" s="122">
        <v>0</v>
      </c>
      <c r="O140" s="23">
        <f>P140+Q140</f>
        <v>39.9</v>
      </c>
      <c r="P140" s="23">
        <v>39.9</v>
      </c>
      <c r="Q140" s="122">
        <v>0</v>
      </c>
      <c r="R140" s="118">
        <f t="shared" ref="R140:R203" si="81">100*O140/L140</f>
        <v>90.476190476190467</v>
      </c>
      <c r="S140" s="118">
        <f t="shared" ref="R140:S203" si="82">100*P140/M140</f>
        <v>90.476190476190467</v>
      </c>
      <c r="T140" s="118">
        <v>0</v>
      </c>
    </row>
    <row r="141" spans="1:20" s="22" customFormat="1" ht="34.5" customHeight="1" x14ac:dyDescent="0.25">
      <c r="A141" s="163"/>
      <c r="B141" s="166"/>
      <c r="C141" s="166"/>
      <c r="D141" s="168"/>
      <c r="E141" s="121" t="s">
        <v>107</v>
      </c>
      <c r="F141" s="23">
        <f>SUM(G141:H141)</f>
        <v>44.1</v>
      </c>
      <c r="G141" s="23">
        <f>N(G138)</f>
        <v>44.1</v>
      </c>
      <c r="H141" s="122">
        <v>0</v>
      </c>
      <c r="I141" s="23">
        <f>SUM(J141:K141)</f>
        <v>44.1</v>
      </c>
      <c r="J141" s="23">
        <f>N(J138)</f>
        <v>44.1</v>
      </c>
      <c r="K141" s="122">
        <v>0</v>
      </c>
      <c r="L141" s="23">
        <f>SUM(M141:N141)</f>
        <v>44.1</v>
      </c>
      <c r="M141" s="23">
        <f>N(M138)</f>
        <v>44.1</v>
      </c>
      <c r="N141" s="122">
        <v>0</v>
      </c>
      <c r="O141" s="23">
        <f>SUM(P141:Q141)</f>
        <v>39.9</v>
      </c>
      <c r="P141" s="23">
        <f>N(P138)</f>
        <v>39.9</v>
      </c>
      <c r="Q141" s="122">
        <v>0</v>
      </c>
      <c r="R141" s="118">
        <f t="shared" si="81"/>
        <v>90.476190476190467</v>
      </c>
      <c r="S141" s="118">
        <f t="shared" si="82"/>
        <v>90.476190476190467</v>
      </c>
      <c r="T141" s="118">
        <v>0</v>
      </c>
    </row>
    <row r="142" spans="1:20" s="20" customFormat="1" ht="32.25" customHeight="1" x14ac:dyDescent="0.25">
      <c r="A142" s="188" t="s">
        <v>9</v>
      </c>
      <c r="B142" s="191" t="s">
        <v>23</v>
      </c>
      <c r="C142" s="184" t="s">
        <v>129</v>
      </c>
      <c r="D142" s="161" t="s">
        <v>22</v>
      </c>
      <c r="E142" s="121" t="s">
        <v>130</v>
      </c>
      <c r="F142" s="23">
        <f t="shared" ref="F142" si="83">N(F143)</f>
        <v>50</v>
      </c>
      <c r="G142" s="23">
        <f t="shared" ref="G142" si="84">N(G143)</f>
        <v>0</v>
      </c>
      <c r="H142" s="23">
        <f t="shared" ref="H142" si="85">N(H143)</f>
        <v>50</v>
      </c>
      <c r="I142" s="23">
        <f t="shared" ref="I142" si="86">N(I143)</f>
        <v>50</v>
      </c>
      <c r="J142" s="23">
        <f t="shared" ref="J142" si="87">N(J143)</f>
        <v>0</v>
      </c>
      <c r="K142" s="23">
        <f>N(K143)</f>
        <v>50</v>
      </c>
      <c r="L142" s="122">
        <f t="shared" ref="L142:Q142" si="88">L144</f>
        <v>50</v>
      </c>
      <c r="M142" s="122">
        <f t="shared" si="88"/>
        <v>0</v>
      </c>
      <c r="N142" s="122">
        <f t="shared" si="88"/>
        <v>50</v>
      </c>
      <c r="O142" s="122">
        <f t="shared" si="88"/>
        <v>50</v>
      </c>
      <c r="P142" s="122">
        <f t="shared" si="88"/>
        <v>0</v>
      </c>
      <c r="Q142" s="122">
        <f t="shared" si="88"/>
        <v>50</v>
      </c>
      <c r="R142" s="118">
        <f t="shared" si="81"/>
        <v>100</v>
      </c>
      <c r="S142" s="118">
        <v>0</v>
      </c>
      <c r="T142" s="118">
        <f t="shared" ref="T142:T203" si="89">100*Q142/N142</f>
        <v>100</v>
      </c>
    </row>
    <row r="143" spans="1:20" s="20" customFormat="1" ht="33.75" customHeight="1" x14ac:dyDescent="0.25">
      <c r="A143" s="189"/>
      <c r="B143" s="192"/>
      <c r="C143" s="185"/>
      <c r="D143" s="163"/>
      <c r="E143" s="120" t="s">
        <v>116</v>
      </c>
      <c r="F143" s="23">
        <f t="shared" ref="F143:J143" si="90">N(F147)</f>
        <v>50</v>
      </c>
      <c r="G143" s="23">
        <f t="shared" si="90"/>
        <v>0</v>
      </c>
      <c r="H143" s="23">
        <f t="shared" si="90"/>
        <v>50</v>
      </c>
      <c r="I143" s="23">
        <f t="shared" si="90"/>
        <v>50</v>
      </c>
      <c r="J143" s="23">
        <f t="shared" si="90"/>
        <v>0</v>
      </c>
      <c r="K143" s="23">
        <f>N(K147)</f>
        <v>50</v>
      </c>
      <c r="L143" s="23">
        <f t="shared" ref="L143:Q143" si="91">N(L147)</f>
        <v>50</v>
      </c>
      <c r="M143" s="23">
        <f t="shared" si="91"/>
        <v>0</v>
      </c>
      <c r="N143" s="23">
        <f t="shared" si="91"/>
        <v>50</v>
      </c>
      <c r="O143" s="23">
        <f t="shared" si="91"/>
        <v>50</v>
      </c>
      <c r="P143" s="23">
        <f t="shared" si="91"/>
        <v>0</v>
      </c>
      <c r="Q143" s="23">
        <f t="shared" si="91"/>
        <v>50</v>
      </c>
      <c r="R143" s="118">
        <f t="shared" si="81"/>
        <v>100</v>
      </c>
      <c r="S143" s="118">
        <v>0</v>
      </c>
      <c r="T143" s="118">
        <f t="shared" si="89"/>
        <v>100</v>
      </c>
    </row>
    <row r="144" spans="1:20" s="20" customFormat="1" ht="31.5" customHeight="1" x14ac:dyDescent="0.25">
      <c r="A144" s="189"/>
      <c r="B144" s="192"/>
      <c r="C144" s="185"/>
      <c r="D144" s="167" t="s">
        <v>20</v>
      </c>
      <c r="E144" s="121" t="s">
        <v>130</v>
      </c>
      <c r="F144" s="23">
        <f t="shared" ref="F144:J144" si="92">N(F145)</f>
        <v>50</v>
      </c>
      <c r="G144" s="23">
        <f t="shared" si="92"/>
        <v>0</v>
      </c>
      <c r="H144" s="23">
        <f t="shared" si="92"/>
        <v>50</v>
      </c>
      <c r="I144" s="23">
        <f t="shared" si="92"/>
        <v>50</v>
      </c>
      <c r="J144" s="23">
        <f t="shared" si="92"/>
        <v>0</v>
      </c>
      <c r="K144" s="23">
        <f>N(K145)</f>
        <v>50</v>
      </c>
      <c r="L144" s="122">
        <f t="shared" ref="L144:Q145" si="93">L145</f>
        <v>50</v>
      </c>
      <c r="M144" s="122">
        <f t="shared" si="93"/>
        <v>0</v>
      </c>
      <c r="N144" s="122">
        <f t="shared" si="93"/>
        <v>50</v>
      </c>
      <c r="O144" s="122">
        <f t="shared" si="93"/>
        <v>50</v>
      </c>
      <c r="P144" s="122">
        <f t="shared" si="93"/>
        <v>0</v>
      </c>
      <c r="Q144" s="122">
        <f t="shared" si="93"/>
        <v>50</v>
      </c>
      <c r="R144" s="118">
        <f t="shared" si="81"/>
        <v>100</v>
      </c>
      <c r="S144" s="118">
        <v>0</v>
      </c>
      <c r="T144" s="118">
        <f t="shared" si="89"/>
        <v>100</v>
      </c>
    </row>
    <row r="145" spans="1:20" s="20" customFormat="1" ht="33.75" customHeight="1" x14ac:dyDescent="0.25">
      <c r="A145" s="190"/>
      <c r="B145" s="193"/>
      <c r="C145" s="186"/>
      <c r="D145" s="168"/>
      <c r="E145" s="121" t="s">
        <v>206</v>
      </c>
      <c r="F145" s="23">
        <f t="shared" ref="F145:J145" si="94">N(F149)</f>
        <v>50</v>
      </c>
      <c r="G145" s="23">
        <f t="shared" si="94"/>
        <v>0</v>
      </c>
      <c r="H145" s="23">
        <f t="shared" si="94"/>
        <v>50</v>
      </c>
      <c r="I145" s="23">
        <f t="shared" si="94"/>
        <v>50</v>
      </c>
      <c r="J145" s="23">
        <f t="shared" si="94"/>
        <v>0</v>
      </c>
      <c r="K145" s="23">
        <f>N(K149)</f>
        <v>50</v>
      </c>
      <c r="L145" s="122">
        <f t="shared" si="93"/>
        <v>50</v>
      </c>
      <c r="M145" s="122">
        <f t="shared" si="93"/>
        <v>0</v>
      </c>
      <c r="N145" s="122">
        <f t="shared" si="93"/>
        <v>50</v>
      </c>
      <c r="O145" s="122">
        <f t="shared" si="93"/>
        <v>50</v>
      </c>
      <c r="P145" s="122">
        <f t="shared" si="93"/>
        <v>0</v>
      </c>
      <c r="Q145" s="122">
        <f t="shared" si="93"/>
        <v>50</v>
      </c>
      <c r="R145" s="118">
        <f t="shared" si="81"/>
        <v>100</v>
      </c>
      <c r="S145" s="118">
        <v>0</v>
      </c>
      <c r="T145" s="118">
        <f t="shared" si="89"/>
        <v>100</v>
      </c>
    </row>
    <row r="146" spans="1:20" s="22" customFormat="1" ht="30" customHeight="1" x14ac:dyDescent="0.25">
      <c r="A146" s="161" t="s">
        <v>8</v>
      </c>
      <c r="B146" s="184" t="s">
        <v>204</v>
      </c>
      <c r="C146" s="184" t="s">
        <v>205</v>
      </c>
      <c r="D146" s="161" t="s">
        <v>22</v>
      </c>
      <c r="E146" s="121" t="s">
        <v>130</v>
      </c>
      <c r="F146" s="23">
        <f>SUM(G146:H146)</f>
        <v>50</v>
      </c>
      <c r="G146" s="23">
        <v>0</v>
      </c>
      <c r="H146" s="122">
        <f t="shared" ref="H146" si="95">H148</f>
        <v>50</v>
      </c>
      <c r="I146" s="23">
        <f>SUM(J146:K146)</f>
        <v>50</v>
      </c>
      <c r="J146" s="23">
        <v>0</v>
      </c>
      <c r="K146" s="122">
        <f t="shared" ref="K146" si="96">K148</f>
        <v>50</v>
      </c>
      <c r="L146" s="23">
        <f>SUM(M146:N146)</f>
        <v>50</v>
      </c>
      <c r="M146" s="23">
        <v>0</v>
      </c>
      <c r="N146" s="122">
        <f t="shared" ref="N146" si="97">N148</f>
        <v>50</v>
      </c>
      <c r="O146" s="23">
        <f>SUM(P146:Q146)</f>
        <v>50</v>
      </c>
      <c r="P146" s="23">
        <v>0</v>
      </c>
      <c r="Q146" s="122">
        <f t="shared" ref="Q146" si="98">Q148</f>
        <v>50</v>
      </c>
      <c r="R146" s="118">
        <f t="shared" si="81"/>
        <v>100</v>
      </c>
      <c r="S146" s="118">
        <v>0</v>
      </c>
      <c r="T146" s="118">
        <f t="shared" si="89"/>
        <v>100</v>
      </c>
    </row>
    <row r="147" spans="1:20" s="22" customFormat="1" ht="28.5" customHeight="1" x14ac:dyDescent="0.25">
      <c r="A147" s="162"/>
      <c r="B147" s="185"/>
      <c r="C147" s="185"/>
      <c r="D147" s="163"/>
      <c r="E147" s="120" t="s">
        <v>116</v>
      </c>
      <c r="F147" s="23">
        <f>SUM(G147:H147)</f>
        <v>50</v>
      </c>
      <c r="G147" s="23">
        <v>0</v>
      </c>
      <c r="H147" s="23">
        <f>SUM(H148)</f>
        <v>50</v>
      </c>
      <c r="I147" s="23">
        <f>SUM(J147:K147)</f>
        <v>50</v>
      </c>
      <c r="J147" s="23">
        <v>0</v>
      </c>
      <c r="K147" s="23">
        <f>SUM(K148)</f>
        <v>50</v>
      </c>
      <c r="L147" s="23">
        <f>SUM(M147:N147)</f>
        <v>50</v>
      </c>
      <c r="M147" s="23">
        <v>0</v>
      </c>
      <c r="N147" s="23">
        <f>SUM(N148)</f>
        <v>50</v>
      </c>
      <c r="O147" s="23">
        <f>SUM(P147:Q147)</f>
        <v>50</v>
      </c>
      <c r="P147" s="23">
        <v>0</v>
      </c>
      <c r="Q147" s="23">
        <f>SUM(Q148)</f>
        <v>50</v>
      </c>
      <c r="R147" s="118">
        <f t="shared" si="81"/>
        <v>100</v>
      </c>
      <c r="S147" s="118">
        <v>0</v>
      </c>
      <c r="T147" s="118">
        <f t="shared" si="89"/>
        <v>100</v>
      </c>
    </row>
    <row r="148" spans="1:20" s="22" customFormat="1" ht="28.5" customHeight="1" x14ac:dyDescent="0.25">
      <c r="A148" s="162"/>
      <c r="B148" s="185"/>
      <c r="C148" s="185"/>
      <c r="D148" s="167" t="s">
        <v>20</v>
      </c>
      <c r="E148" s="121" t="s">
        <v>130</v>
      </c>
      <c r="F148" s="23">
        <f>SUM(G148:H148)</f>
        <v>50</v>
      </c>
      <c r="G148" s="23">
        <v>0</v>
      </c>
      <c r="H148" s="23">
        <f>N(H149)</f>
        <v>50</v>
      </c>
      <c r="I148" s="23">
        <f>SUM(J148:K148)</f>
        <v>50</v>
      </c>
      <c r="J148" s="23">
        <v>0</v>
      </c>
      <c r="K148" s="23">
        <f>N(K149)</f>
        <v>50</v>
      </c>
      <c r="L148" s="23">
        <f>SUM(M148:N148)</f>
        <v>50</v>
      </c>
      <c r="M148" s="23">
        <v>0</v>
      </c>
      <c r="N148" s="23">
        <f>N(N149)</f>
        <v>50</v>
      </c>
      <c r="O148" s="23">
        <f>SUM(P148:Q148)</f>
        <v>50</v>
      </c>
      <c r="P148" s="23">
        <v>0</v>
      </c>
      <c r="Q148" s="23">
        <f>N(Q149)</f>
        <v>50</v>
      </c>
      <c r="R148" s="118">
        <f t="shared" si="81"/>
        <v>100</v>
      </c>
      <c r="S148" s="118">
        <v>0</v>
      </c>
      <c r="T148" s="118">
        <f t="shared" si="89"/>
        <v>100</v>
      </c>
    </row>
    <row r="149" spans="1:20" s="22" customFormat="1" ht="28.5" customHeight="1" x14ac:dyDescent="0.25">
      <c r="A149" s="163"/>
      <c r="B149" s="186"/>
      <c r="C149" s="186"/>
      <c r="D149" s="168"/>
      <c r="E149" s="121" t="s">
        <v>206</v>
      </c>
      <c r="F149" s="23">
        <f>SUM(G149:H149)</f>
        <v>50</v>
      </c>
      <c r="G149" s="23">
        <v>0</v>
      </c>
      <c r="H149" s="23">
        <v>50</v>
      </c>
      <c r="I149" s="23">
        <f>SUM(J149:K149)</f>
        <v>50</v>
      </c>
      <c r="J149" s="23">
        <v>0</v>
      </c>
      <c r="K149" s="23">
        <v>50</v>
      </c>
      <c r="L149" s="23">
        <f>SUM(M149:N149)</f>
        <v>50</v>
      </c>
      <c r="M149" s="23">
        <v>0</v>
      </c>
      <c r="N149" s="23">
        <v>50</v>
      </c>
      <c r="O149" s="23">
        <f>SUM(P149:Q149)</f>
        <v>50</v>
      </c>
      <c r="P149" s="23">
        <v>0</v>
      </c>
      <c r="Q149" s="23">
        <v>50</v>
      </c>
      <c r="R149" s="118">
        <f t="shared" si="81"/>
        <v>100</v>
      </c>
      <c r="S149" s="118">
        <v>0</v>
      </c>
      <c r="T149" s="118">
        <f t="shared" si="89"/>
        <v>100</v>
      </c>
    </row>
    <row r="150" spans="1:20" s="20" customFormat="1" ht="33.75" customHeight="1" x14ac:dyDescent="0.25">
      <c r="A150" s="188" t="s">
        <v>24</v>
      </c>
      <c r="B150" s="191" t="s">
        <v>58</v>
      </c>
      <c r="C150" s="184" t="s">
        <v>81</v>
      </c>
      <c r="D150" s="161" t="s">
        <v>22</v>
      </c>
      <c r="E150" s="120" t="s">
        <v>112</v>
      </c>
      <c r="F150" s="23">
        <f t="shared" ref="F150:H150" si="99">N(F152)</f>
        <v>68350.5</v>
      </c>
      <c r="G150" s="23">
        <f t="shared" si="99"/>
        <v>18302.400000000001</v>
      </c>
      <c r="H150" s="23">
        <f t="shared" si="99"/>
        <v>50048.100000000006</v>
      </c>
      <c r="I150" s="23">
        <f t="shared" ref="I150:Q150" si="100">N(I152)</f>
        <v>127502.8</v>
      </c>
      <c r="J150" s="23">
        <f t="shared" si="100"/>
        <v>77454.7</v>
      </c>
      <c r="K150" s="23">
        <f t="shared" si="100"/>
        <v>50048.100000000006</v>
      </c>
      <c r="L150" s="23">
        <f t="shared" si="100"/>
        <v>127502.8</v>
      </c>
      <c r="M150" s="23">
        <f t="shared" si="100"/>
        <v>77454.7</v>
      </c>
      <c r="N150" s="23">
        <f t="shared" si="100"/>
        <v>50048.100000000006</v>
      </c>
      <c r="O150" s="23">
        <f t="shared" si="100"/>
        <v>116449.53657000001</v>
      </c>
      <c r="P150" s="23">
        <f t="shared" si="100"/>
        <v>77454.699000000008</v>
      </c>
      <c r="Q150" s="23">
        <f t="shared" si="100"/>
        <v>38994.837570000003</v>
      </c>
      <c r="R150" s="118">
        <f t="shared" si="81"/>
        <v>91.330964159218468</v>
      </c>
      <c r="S150" s="118">
        <f t="shared" si="82"/>
        <v>99.999998708922774</v>
      </c>
      <c r="T150" s="118">
        <f t="shared" si="89"/>
        <v>77.914721178226543</v>
      </c>
    </row>
    <row r="151" spans="1:20" s="20" customFormat="1" ht="28.5" customHeight="1" x14ac:dyDescent="0.25">
      <c r="A151" s="189"/>
      <c r="B151" s="192"/>
      <c r="C151" s="185"/>
      <c r="D151" s="163"/>
      <c r="E151" s="120" t="s">
        <v>116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118"/>
      <c r="S151" s="118"/>
      <c r="T151" s="118"/>
    </row>
    <row r="152" spans="1:20" s="20" customFormat="1" ht="30" customHeight="1" x14ac:dyDescent="0.25">
      <c r="A152" s="189"/>
      <c r="B152" s="192"/>
      <c r="C152" s="185"/>
      <c r="D152" s="167" t="s">
        <v>20</v>
      </c>
      <c r="E152" s="120" t="s">
        <v>112</v>
      </c>
      <c r="F152" s="23">
        <f>SUM(G152:H152)</f>
        <v>68350.5</v>
      </c>
      <c r="G152" s="23">
        <f>SUM(G153:G161)</f>
        <v>18302.400000000001</v>
      </c>
      <c r="H152" s="23">
        <f>SUM(H153:H161)</f>
        <v>50048.100000000006</v>
      </c>
      <c r="I152" s="23">
        <f>SUM(J152:K152)</f>
        <v>127502.8</v>
      </c>
      <c r="J152" s="23">
        <f>SUM(J153:J161)</f>
        <v>77454.7</v>
      </c>
      <c r="K152" s="23">
        <f>SUM(K153:K161)</f>
        <v>50048.100000000006</v>
      </c>
      <c r="L152" s="23">
        <f>SUM(M152:N152)</f>
        <v>127502.8</v>
      </c>
      <c r="M152" s="23">
        <f>SUM(M153:M161)</f>
        <v>77454.7</v>
      </c>
      <c r="N152" s="23">
        <f>SUM(N153:N161)</f>
        <v>50048.100000000006</v>
      </c>
      <c r="O152" s="23">
        <f>SUM(P152:Q152)</f>
        <v>116449.53657000001</v>
      </c>
      <c r="P152" s="23">
        <f>SUM(P153:P161)</f>
        <v>77454.699000000008</v>
      </c>
      <c r="Q152" s="23">
        <f>SUM(Q153:Q161)</f>
        <v>38994.837570000003</v>
      </c>
      <c r="R152" s="118">
        <f t="shared" si="81"/>
        <v>91.330964159218468</v>
      </c>
      <c r="S152" s="118">
        <f t="shared" si="82"/>
        <v>99.999998708922774</v>
      </c>
      <c r="T152" s="118">
        <f t="shared" si="89"/>
        <v>77.914721178226543</v>
      </c>
    </row>
    <row r="153" spans="1:20" s="20" customFormat="1" ht="36" customHeight="1" x14ac:dyDescent="0.25">
      <c r="A153" s="189"/>
      <c r="B153" s="192"/>
      <c r="C153" s="185"/>
      <c r="D153" s="172"/>
      <c r="E153" s="121" t="s">
        <v>44</v>
      </c>
      <c r="F153" s="23">
        <f>SUM(G153:H153)</f>
        <v>7634.65</v>
      </c>
      <c r="G153" s="23">
        <f>G165</f>
        <v>7634.65</v>
      </c>
      <c r="H153" s="23">
        <f>H165</f>
        <v>0</v>
      </c>
      <c r="I153" s="23">
        <f>SUM(J153:K153)</f>
        <v>7634.65</v>
      </c>
      <c r="J153" s="23">
        <f>J165</f>
        <v>7634.65</v>
      </c>
      <c r="K153" s="23">
        <f>K165</f>
        <v>0</v>
      </c>
      <c r="L153" s="23">
        <f>SUM(M153:N153)</f>
        <v>7634.65</v>
      </c>
      <c r="M153" s="23">
        <f>M165</f>
        <v>7634.65</v>
      </c>
      <c r="N153" s="23">
        <f>N165</f>
        <v>0</v>
      </c>
      <c r="O153" s="23">
        <f>SUM(P153:Q153)</f>
        <v>7634.6490000000003</v>
      </c>
      <c r="P153" s="23">
        <f>P165</f>
        <v>7634.6490000000003</v>
      </c>
      <c r="Q153" s="23">
        <f>Q165</f>
        <v>0</v>
      </c>
      <c r="R153" s="118">
        <f t="shared" si="81"/>
        <v>99.999986901822624</v>
      </c>
      <c r="S153" s="118">
        <f t="shared" si="82"/>
        <v>99.999986901822624</v>
      </c>
      <c r="T153" s="118">
        <v>0</v>
      </c>
    </row>
    <row r="154" spans="1:20" s="20" customFormat="1" ht="34.5" customHeight="1" x14ac:dyDescent="0.25">
      <c r="A154" s="189"/>
      <c r="B154" s="192"/>
      <c r="C154" s="185"/>
      <c r="D154" s="172"/>
      <c r="E154" s="121" t="s">
        <v>262</v>
      </c>
      <c r="F154" s="23">
        <f t="shared" ref="F154:F159" si="101">G154+H154</f>
        <v>500</v>
      </c>
      <c r="G154" s="23">
        <f>G166</f>
        <v>0</v>
      </c>
      <c r="H154" s="23">
        <f>H166</f>
        <v>500</v>
      </c>
      <c r="I154" s="23">
        <f t="shared" ref="I154:I159" si="102">J154+K154</f>
        <v>500</v>
      </c>
      <c r="J154" s="23">
        <f>J166</f>
        <v>0</v>
      </c>
      <c r="K154" s="23">
        <f>K166</f>
        <v>500</v>
      </c>
      <c r="L154" s="23">
        <f t="shared" ref="L154:L159" si="103">M154+N154</f>
        <v>500</v>
      </c>
      <c r="M154" s="23">
        <f>M166</f>
        <v>0</v>
      </c>
      <c r="N154" s="23">
        <f>N166</f>
        <v>500</v>
      </c>
      <c r="O154" s="23">
        <f t="shared" ref="O154:O159" si="104">P154+Q154</f>
        <v>485.34091000000001</v>
      </c>
      <c r="P154" s="23">
        <f>P166</f>
        <v>0</v>
      </c>
      <c r="Q154" s="23">
        <f>Q166</f>
        <v>485.34091000000001</v>
      </c>
      <c r="R154" s="118">
        <f t="shared" si="81"/>
        <v>97.068182000000007</v>
      </c>
      <c r="S154" s="118">
        <v>0</v>
      </c>
      <c r="T154" s="118">
        <f t="shared" si="89"/>
        <v>97.068182000000007</v>
      </c>
    </row>
    <row r="155" spans="1:20" s="20" customFormat="1" ht="34.5" customHeight="1" x14ac:dyDescent="0.25">
      <c r="A155" s="189"/>
      <c r="B155" s="192"/>
      <c r="C155" s="185"/>
      <c r="D155" s="172"/>
      <c r="E155" s="121" t="s">
        <v>45</v>
      </c>
      <c r="F155" s="23">
        <f t="shared" si="101"/>
        <v>10667.75</v>
      </c>
      <c r="G155" s="23">
        <f>G178</f>
        <v>10667.75</v>
      </c>
      <c r="H155" s="23">
        <f>H178</f>
        <v>0</v>
      </c>
      <c r="I155" s="23">
        <f t="shared" si="102"/>
        <v>10667.75</v>
      </c>
      <c r="J155" s="23">
        <f>J178</f>
        <v>10667.75</v>
      </c>
      <c r="K155" s="23">
        <f>K178</f>
        <v>0</v>
      </c>
      <c r="L155" s="23">
        <f t="shared" si="103"/>
        <v>10667.75</v>
      </c>
      <c r="M155" s="23">
        <f>M178</f>
        <v>10667.75</v>
      </c>
      <c r="N155" s="23">
        <f>N178</f>
        <v>0</v>
      </c>
      <c r="O155" s="23">
        <f t="shared" si="104"/>
        <v>10667.75</v>
      </c>
      <c r="P155" s="23">
        <f>P178</f>
        <v>10667.75</v>
      </c>
      <c r="Q155" s="23">
        <f>Q178</f>
        <v>0</v>
      </c>
      <c r="R155" s="118">
        <f t="shared" si="81"/>
        <v>100</v>
      </c>
      <c r="S155" s="118">
        <f t="shared" si="82"/>
        <v>100</v>
      </c>
      <c r="T155" s="118">
        <v>0</v>
      </c>
    </row>
    <row r="156" spans="1:20" s="20" customFormat="1" ht="34.5" customHeight="1" x14ac:dyDescent="0.25">
      <c r="A156" s="189"/>
      <c r="B156" s="192"/>
      <c r="C156" s="185"/>
      <c r="D156" s="172"/>
      <c r="E156" s="121" t="s">
        <v>218</v>
      </c>
      <c r="F156" s="23">
        <f t="shared" si="101"/>
        <v>7000</v>
      </c>
      <c r="G156" s="23">
        <f t="shared" ref="G156:H158" si="105">G198</f>
        <v>0</v>
      </c>
      <c r="H156" s="23">
        <f t="shared" si="105"/>
        <v>7000</v>
      </c>
      <c r="I156" s="23">
        <f t="shared" si="102"/>
        <v>7000</v>
      </c>
      <c r="J156" s="23">
        <f t="shared" ref="J156:K158" si="106">J198</f>
        <v>0</v>
      </c>
      <c r="K156" s="23">
        <f t="shared" si="106"/>
        <v>7000</v>
      </c>
      <c r="L156" s="23">
        <f t="shared" si="103"/>
        <v>7000</v>
      </c>
      <c r="M156" s="23">
        <f t="shared" ref="M156:N158" si="107">M198</f>
        <v>0</v>
      </c>
      <c r="N156" s="23">
        <f t="shared" si="107"/>
        <v>7000</v>
      </c>
      <c r="O156" s="23">
        <f t="shared" si="104"/>
        <v>7000</v>
      </c>
      <c r="P156" s="23">
        <f t="shared" ref="P156:Q158" si="108">P198</f>
        <v>0</v>
      </c>
      <c r="Q156" s="23">
        <f t="shared" si="108"/>
        <v>7000</v>
      </c>
      <c r="R156" s="118">
        <f t="shared" si="81"/>
        <v>100</v>
      </c>
      <c r="S156" s="118">
        <v>0</v>
      </c>
      <c r="T156" s="118">
        <f t="shared" si="89"/>
        <v>100</v>
      </c>
    </row>
    <row r="157" spans="1:20" s="20" customFormat="1" ht="34.5" customHeight="1" x14ac:dyDescent="0.25">
      <c r="A157" s="189"/>
      <c r="B157" s="192"/>
      <c r="C157" s="185"/>
      <c r="D157" s="172"/>
      <c r="E157" s="121" t="s">
        <v>221</v>
      </c>
      <c r="F157" s="23">
        <f t="shared" si="101"/>
        <v>0</v>
      </c>
      <c r="G157" s="23">
        <f t="shared" si="105"/>
        <v>0</v>
      </c>
      <c r="H157" s="23">
        <f t="shared" si="105"/>
        <v>0</v>
      </c>
      <c r="I157" s="23">
        <f t="shared" si="102"/>
        <v>43000</v>
      </c>
      <c r="J157" s="23">
        <f t="shared" si="106"/>
        <v>43000</v>
      </c>
      <c r="K157" s="23">
        <f t="shared" si="106"/>
        <v>0</v>
      </c>
      <c r="L157" s="23">
        <f t="shared" si="103"/>
        <v>43000</v>
      </c>
      <c r="M157" s="23">
        <f t="shared" si="107"/>
        <v>43000</v>
      </c>
      <c r="N157" s="23">
        <f t="shared" si="107"/>
        <v>0</v>
      </c>
      <c r="O157" s="23">
        <f t="shared" si="104"/>
        <v>43000</v>
      </c>
      <c r="P157" s="23">
        <f t="shared" si="108"/>
        <v>43000</v>
      </c>
      <c r="Q157" s="23">
        <f t="shared" si="108"/>
        <v>0</v>
      </c>
      <c r="R157" s="118">
        <f t="shared" si="81"/>
        <v>100</v>
      </c>
      <c r="S157" s="118">
        <f t="shared" si="82"/>
        <v>100</v>
      </c>
      <c r="T157" s="118">
        <v>0</v>
      </c>
    </row>
    <row r="158" spans="1:20" s="20" customFormat="1" ht="34.5" customHeight="1" x14ac:dyDescent="0.25">
      <c r="A158" s="189"/>
      <c r="B158" s="192"/>
      <c r="C158" s="185"/>
      <c r="D158" s="172"/>
      <c r="E158" s="121" t="s">
        <v>46</v>
      </c>
      <c r="F158" s="23">
        <f t="shared" si="101"/>
        <v>4389</v>
      </c>
      <c r="G158" s="23">
        <f t="shared" si="105"/>
        <v>0</v>
      </c>
      <c r="H158" s="23">
        <f t="shared" si="105"/>
        <v>4389</v>
      </c>
      <c r="I158" s="23">
        <f t="shared" si="102"/>
        <v>4389</v>
      </c>
      <c r="J158" s="23">
        <f t="shared" si="106"/>
        <v>0</v>
      </c>
      <c r="K158" s="23">
        <f t="shared" si="106"/>
        <v>4389</v>
      </c>
      <c r="L158" s="23">
        <f t="shared" si="103"/>
        <v>4389</v>
      </c>
      <c r="M158" s="23">
        <f t="shared" si="107"/>
        <v>0</v>
      </c>
      <c r="N158" s="23">
        <f t="shared" si="107"/>
        <v>4389</v>
      </c>
      <c r="O158" s="23">
        <f t="shared" si="104"/>
        <v>4363</v>
      </c>
      <c r="P158" s="23">
        <f t="shared" si="108"/>
        <v>0</v>
      </c>
      <c r="Q158" s="23">
        <f t="shared" si="108"/>
        <v>4363</v>
      </c>
      <c r="R158" s="118">
        <f t="shared" si="81"/>
        <v>99.407609933925727</v>
      </c>
      <c r="S158" s="118">
        <v>0</v>
      </c>
      <c r="T158" s="118">
        <f t="shared" si="89"/>
        <v>99.407609933925727</v>
      </c>
    </row>
    <row r="159" spans="1:20" s="20" customFormat="1" ht="34.5" customHeight="1" x14ac:dyDescent="0.25">
      <c r="A159" s="189"/>
      <c r="B159" s="192"/>
      <c r="C159" s="185"/>
      <c r="D159" s="172"/>
      <c r="E159" s="121" t="s">
        <v>108</v>
      </c>
      <c r="F159" s="23">
        <f t="shared" si="101"/>
        <v>35529.640000000007</v>
      </c>
      <c r="G159" s="23">
        <f t="shared" ref="G159:H161" si="109">G229</f>
        <v>0</v>
      </c>
      <c r="H159" s="23">
        <f t="shared" si="109"/>
        <v>35529.640000000007</v>
      </c>
      <c r="I159" s="23">
        <f t="shared" si="102"/>
        <v>35529.640000000007</v>
      </c>
      <c r="J159" s="23">
        <f t="shared" ref="J159:K161" si="110">J229</f>
        <v>0</v>
      </c>
      <c r="K159" s="23">
        <f t="shared" si="110"/>
        <v>35529.640000000007</v>
      </c>
      <c r="L159" s="23">
        <f t="shared" si="103"/>
        <v>35529.640000000007</v>
      </c>
      <c r="M159" s="23">
        <f t="shared" ref="M159:N161" si="111">M229</f>
        <v>0</v>
      </c>
      <c r="N159" s="23">
        <f t="shared" si="111"/>
        <v>35529.640000000007</v>
      </c>
      <c r="O159" s="23">
        <f t="shared" si="104"/>
        <v>24517.036770000002</v>
      </c>
      <c r="P159" s="23">
        <f t="shared" ref="P159:Q161" si="112">P229</f>
        <v>0</v>
      </c>
      <c r="Q159" s="23">
        <f t="shared" si="112"/>
        <v>24517.036770000002</v>
      </c>
      <c r="R159" s="118">
        <f t="shared" si="81"/>
        <v>69.0044615425318</v>
      </c>
      <c r="S159" s="118">
        <v>0</v>
      </c>
      <c r="T159" s="118">
        <f t="shared" si="89"/>
        <v>69.0044615425318</v>
      </c>
    </row>
    <row r="160" spans="1:20" s="20" customFormat="1" ht="34.5" customHeight="1" x14ac:dyDescent="0.25">
      <c r="A160" s="189"/>
      <c r="B160" s="192"/>
      <c r="C160" s="185"/>
      <c r="D160" s="172"/>
      <c r="E160" s="121" t="s">
        <v>219</v>
      </c>
      <c r="F160" s="23">
        <f t="shared" ref="F160:F161" si="113">G160+H160</f>
        <v>2629.46</v>
      </c>
      <c r="G160" s="23">
        <f t="shared" si="109"/>
        <v>0</v>
      </c>
      <c r="H160" s="23">
        <f t="shared" si="109"/>
        <v>2629.46</v>
      </c>
      <c r="I160" s="23">
        <f t="shared" ref="I160:I161" si="114">J160+K160</f>
        <v>2629.46</v>
      </c>
      <c r="J160" s="23">
        <f t="shared" si="110"/>
        <v>0</v>
      </c>
      <c r="K160" s="23">
        <f t="shared" si="110"/>
        <v>2629.46</v>
      </c>
      <c r="L160" s="23">
        <f t="shared" ref="L160:L161" si="115">M160+N160</f>
        <v>2629.46</v>
      </c>
      <c r="M160" s="23">
        <f t="shared" si="111"/>
        <v>0</v>
      </c>
      <c r="N160" s="23">
        <f t="shared" si="111"/>
        <v>2629.46</v>
      </c>
      <c r="O160" s="23">
        <f t="shared" ref="O160:O161" si="116">P160+Q160</f>
        <v>2629.4598900000001</v>
      </c>
      <c r="P160" s="23">
        <f t="shared" si="112"/>
        <v>0</v>
      </c>
      <c r="Q160" s="23">
        <f t="shared" si="112"/>
        <v>2629.4598900000001</v>
      </c>
      <c r="R160" s="118">
        <f t="shared" si="81"/>
        <v>99.999995816631554</v>
      </c>
      <c r="S160" s="118">
        <v>0</v>
      </c>
      <c r="T160" s="118">
        <f t="shared" si="89"/>
        <v>99.999995816631554</v>
      </c>
    </row>
    <row r="161" spans="1:20" s="20" customFormat="1" ht="34.5" customHeight="1" x14ac:dyDescent="0.25">
      <c r="A161" s="189"/>
      <c r="B161" s="192"/>
      <c r="C161" s="185"/>
      <c r="D161" s="172"/>
      <c r="E161" s="121" t="s">
        <v>220</v>
      </c>
      <c r="F161" s="23">
        <f t="shared" si="113"/>
        <v>0</v>
      </c>
      <c r="G161" s="23">
        <f t="shared" si="109"/>
        <v>0</v>
      </c>
      <c r="H161" s="23">
        <f t="shared" si="109"/>
        <v>0</v>
      </c>
      <c r="I161" s="23">
        <f t="shared" si="114"/>
        <v>16152.3</v>
      </c>
      <c r="J161" s="23">
        <f t="shared" si="110"/>
        <v>16152.3</v>
      </c>
      <c r="K161" s="23">
        <f t="shared" si="110"/>
        <v>0</v>
      </c>
      <c r="L161" s="23">
        <f t="shared" si="115"/>
        <v>16152.3</v>
      </c>
      <c r="M161" s="23">
        <f t="shared" si="111"/>
        <v>16152.3</v>
      </c>
      <c r="N161" s="23">
        <f t="shared" si="111"/>
        <v>0</v>
      </c>
      <c r="O161" s="23">
        <f t="shared" si="116"/>
        <v>16152.3</v>
      </c>
      <c r="P161" s="23">
        <f t="shared" si="112"/>
        <v>16152.3</v>
      </c>
      <c r="Q161" s="23">
        <f t="shared" si="112"/>
        <v>0</v>
      </c>
      <c r="R161" s="118">
        <f t="shared" si="81"/>
        <v>100</v>
      </c>
      <c r="S161" s="118">
        <f t="shared" si="82"/>
        <v>100</v>
      </c>
      <c r="T161" s="118">
        <v>0</v>
      </c>
    </row>
    <row r="162" spans="1:20" s="22" customFormat="1" ht="27" customHeight="1" x14ac:dyDescent="0.25">
      <c r="A162" s="161" t="s">
        <v>25</v>
      </c>
      <c r="B162" s="161" t="s">
        <v>170</v>
      </c>
      <c r="C162" s="161" t="s">
        <v>82</v>
      </c>
      <c r="D162" s="161" t="s">
        <v>22</v>
      </c>
      <c r="E162" s="120" t="s">
        <v>112</v>
      </c>
      <c r="F162" s="23">
        <f>F167+F171</f>
        <v>8134.65</v>
      </c>
      <c r="G162" s="23">
        <f>G167+G171</f>
        <v>7634.65</v>
      </c>
      <c r="H162" s="23">
        <f>H167+H171</f>
        <v>500</v>
      </c>
      <c r="I162" s="23">
        <v>7634.6</v>
      </c>
      <c r="J162" s="23">
        <v>7634.6</v>
      </c>
      <c r="K162" s="23">
        <f t="shared" ref="K162:Q162" si="117">K167+K171</f>
        <v>500</v>
      </c>
      <c r="L162" s="23">
        <f t="shared" si="117"/>
        <v>8134.65</v>
      </c>
      <c r="M162" s="23">
        <f t="shared" si="117"/>
        <v>7634.65</v>
      </c>
      <c r="N162" s="23">
        <f t="shared" si="117"/>
        <v>500</v>
      </c>
      <c r="O162" s="23">
        <f t="shared" si="117"/>
        <v>8119.9899100000002</v>
      </c>
      <c r="P162" s="23">
        <f t="shared" si="117"/>
        <v>7634.6490000000003</v>
      </c>
      <c r="Q162" s="23">
        <f t="shared" si="117"/>
        <v>485.34091000000001</v>
      </c>
      <c r="R162" s="118">
        <f t="shared" si="81"/>
        <v>99.819782166411599</v>
      </c>
      <c r="S162" s="118">
        <f t="shared" si="82"/>
        <v>99.999986901822624</v>
      </c>
      <c r="T162" s="118">
        <f t="shared" si="89"/>
        <v>97.068182000000007</v>
      </c>
    </row>
    <row r="163" spans="1:20" s="22" customFormat="1" ht="34.5" customHeight="1" x14ac:dyDescent="0.3">
      <c r="A163" s="162"/>
      <c r="B163" s="162"/>
      <c r="C163" s="162"/>
      <c r="D163" s="163"/>
      <c r="E163" s="120" t="s">
        <v>116</v>
      </c>
      <c r="F163" s="124"/>
      <c r="G163" s="124"/>
      <c r="H163" s="124"/>
      <c r="I163" s="124"/>
      <c r="J163" s="124"/>
      <c r="K163" s="124"/>
      <c r="L163" s="122"/>
      <c r="M163" s="122"/>
      <c r="N163" s="122"/>
      <c r="O163" s="122"/>
      <c r="P163" s="122"/>
      <c r="Q163" s="122"/>
      <c r="R163" s="118"/>
      <c r="S163" s="118"/>
      <c r="T163" s="118"/>
    </row>
    <row r="164" spans="1:20" s="22" customFormat="1" ht="25.5" customHeight="1" x14ac:dyDescent="0.25">
      <c r="A164" s="162"/>
      <c r="B164" s="162"/>
      <c r="C164" s="162"/>
      <c r="D164" s="167" t="s">
        <v>20</v>
      </c>
      <c r="E164" s="120" t="s">
        <v>112</v>
      </c>
      <c r="F164" s="23">
        <f>SUM(G164:H164)</f>
        <v>8134.65</v>
      </c>
      <c r="G164" s="23">
        <f>G165+G166</f>
        <v>7634.65</v>
      </c>
      <c r="H164" s="23">
        <f>H165+H166</f>
        <v>500</v>
      </c>
      <c r="I164" s="23">
        <f>SUM(J164:K164)</f>
        <v>8134.65</v>
      </c>
      <c r="J164" s="23">
        <f>J165+J166</f>
        <v>7634.65</v>
      </c>
      <c r="K164" s="23">
        <f>K165+K166</f>
        <v>500</v>
      </c>
      <c r="L164" s="23">
        <f>SUM(M164:N164)</f>
        <v>8134.65</v>
      </c>
      <c r="M164" s="23">
        <f>M165+M166</f>
        <v>7634.65</v>
      </c>
      <c r="N164" s="23">
        <f>N165+N166</f>
        <v>500</v>
      </c>
      <c r="O164" s="23">
        <f>SUM(P164:Q164)</f>
        <v>8119.9899100000002</v>
      </c>
      <c r="P164" s="23">
        <f>P165+P166</f>
        <v>7634.6490000000003</v>
      </c>
      <c r="Q164" s="23">
        <f>Q165+Q166</f>
        <v>485.34091000000001</v>
      </c>
      <c r="R164" s="118">
        <f t="shared" si="81"/>
        <v>99.819782166411599</v>
      </c>
      <c r="S164" s="118">
        <f t="shared" si="82"/>
        <v>99.999986901822624</v>
      </c>
      <c r="T164" s="118">
        <f t="shared" si="89"/>
        <v>97.068182000000007</v>
      </c>
    </row>
    <row r="165" spans="1:20" s="22" customFormat="1" ht="38.25" customHeight="1" x14ac:dyDescent="0.25">
      <c r="A165" s="162"/>
      <c r="B165" s="162"/>
      <c r="C165" s="162"/>
      <c r="D165" s="172"/>
      <c r="E165" s="121" t="s">
        <v>44</v>
      </c>
      <c r="F165" s="23">
        <f>G165+H165</f>
        <v>7634.65</v>
      </c>
      <c r="G165" s="23">
        <f>G170</f>
        <v>7634.65</v>
      </c>
      <c r="H165" s="23">
        <v>0</v>
      </c>
      <c r="I165" s="23">
        <f>J165+K165</f>
        <v>7634.65</v>
      </c>
      <c r="J165" s="23">
        <f>J170</f>
        <v>7634.65</v>
      </c>
      <c r="K165" s="23">
        <v>0</v>
      </c>
      <c r="L165" s="23">
        <f>M165+N165</f>
        <v>7634.65</v>
      </c>
      <c r="M165" s="23">
        <f>M170</f>
        <v>7634.65</v>
      </c>
      <c r="N165" s="23">
        <v>0</v>
      </c>
      <c r="O165" s="23">
        <f>P165+Q165</f>
        <v>7634.6490000000003</v>
      </c>
      <c r="P165" s="23">
        <f>P170</f>
        <v>7634.6490000000003</v>
      </c>
      <c r="Q165" s="23">
        <v>0</v>
      </c>
      <c r="R165" s="118">
        <f t="shared" si="81"/>
        <v>99.999986901822624</v>
      </c>
      <c r="S165" s="118">
        <f t="shared" si="82"/>
        <v>99.999986901822624</v>
      </c>
      <c r="T165" s="118">
        <v>0</v>
      </c>
    </row>
    <row r="166" spans="1:20" s="22" customFormat="1" ht="38.25" customHeight="1" x14ac:dyDescent="0.25">
      <c r="A166" s="163"/>
      <c r="B166" s="163"/>
      <c r="C166" s="163"/>
      <c r="D166" s="168"/>
      <c r="E166" s="121" t="s">
        <v>262</v>
      </c>
      <c r="F166" s="23">
        <f>G166+H166</f>
        <v>500</v>
      </c>
      <c r="G166" s="23">
        <f>G174</f>
        <v>0</v>
      </c>
      <c r="H166" s="23">
        <f>H174</f>
        <v>500</v>
      </c>
      <c r="I166" s="23">
        <f>J166+K166</f>
        <v>500</v>
      </c>
      <c r="J166" s="23">
        <f>J174</f>
        <v>0</v>
      </c>
      <c r="K166" s="23">
        <f>K174</f>
        <v>500</v>
      </c>
      <c r="L166" s="23">
        <f>M166+N166</f>
        <v>500</v>
      </c>
      <c r="M166" s="23">
        <f>M174</f>
        <v>0</v>
      </c>
      <c r="N166" s="23">
        <f>N174</f>
        <v>500</v>
      </c>
      <c r="O166" s="23">
        <f>P166+Q166</f>
        <v>485.34091000000001</v>
      </c>
      <c r="P166" s="23">
        <f>P174</f>
        <v>0</v>
      </c>
      <c r="Q166" s="23">
        <f>Q174</f>
        <v>485.34091000000001</v>
      </c>
      <c r="R166" s="118">
        <f t="shared" si="81"/>
        <v>97.068182000000007</v>
      </c>
      <c r="S166" s="118">
        <v>0</v>
      </c>
      <c r="T166" s="118">
        <f t="shared" si="89"/>
        <v>97.068182000000007</v>
      </c>
    </row>
    <row r="167" spans="1:20" ht="28.5" customHeight="1" x14ac:dyDescent="0.25">
      <c r="A167" s="161" t="s">
        <v>131</v>
      </c>
      <c r="B167" s="161" t="s">
        <v>59</v>
      </c>
      <c r="C167" s="161" t="s">
        <v>83</v>
      </c>
      <c r="D167" s="161" t="s">
        <v>22</v>
      </c>
      <c r="E167" s="120" t="s">
        <v>112</v>
      </c>
      <c r="F167" s="23">
        <f>SUM(G167:H167)</f>
        <v>7634.65</v>
      </c>
      <c r="G167" s="23">
        <v>7634.65</v>
      </c>
      <c r="H167" s="23">
        <v>0</v>
      </c>
      <c r="I167" s="23">
        <f>SUM(J167:K167)</f>
        <v>7634.65</v>
      </c>
      <c r="J167" s="23">
        <v>7634.65</v>
      </c>
      <c r="K167" s="23">
        <v>0</v>
      </c>
      <c r="L167" s="23">
        <f>SUM(M167:N167)</f>
        <v>7634.65</v>
      </c>
      <c r="M167" s="23">
        <v>7634.65</v>
      </c>
      <c r="N167" s="23">
        <v>0</v>
      </c>
      <c r="O167" s="122">
        <f t="shared" ref="O167:Q167" si="118">O169</f>
        <v>7634.6490000000003</v>
      </c>
      <c r="P167" s="122">
        <f t="shared" si="118"/>
        <v>7634.6490000000003</v>
      </c>
      <c r="Q167" s="122">
        <f t="shared" si="118"/>
        <v>0</v>
      </c>
      <c r="R167" s="118">
        <f t="shared" si="81"/>
        <v>99.999986901822624</v>
      </c>
      <c r="S167" s="118">
        <f t="shared" si="82"/>
        <v>99.999986901822624</v>
      </c>
      <c r="T167" s="118">
        <v>0</v>
      </c>
    </row>
    <row r="168" spans="1:20" ht="30.75" customHeight="1" x14ac:dyDescent="0.25">
      <c r="A168" s="162"/>
      <c r="B168" s="162"/>
      <c r="C168" s="162"/>
      <c r="D168" s="163"/>
      <c r="E168" s="120" t="s">
        <v>116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122"/>
      <c r="P168" s="122"/>
      <c r="Q168" s="122"/>
      <c r="R168" s="118"/>
      <c r="S168" s="118"/>
      <c r="T168" s="118"/>
    </row>
    <row r="169" spans="1:20" ht="30" customHeight="1" x14ac:dyDescent="0.25">
      <c r="A169" s="162"/>
      <c r="B169" s="162"/>
      <c r="C169" s="162"/>
      <c r="D169" s="167" t="s">
        <v>20</v>
      </c>
      <c r="E169" s="120" t="s">
        <v>112</v>
      </c>
      <c r="F169" s="23">
        <f>SUM(G169:H169)</f>
        <v>7634.65</v>
      </c>
      <c r="G169" s="23">
        <v>7634.65</v>
      </c>
      <c r="H169" s="23">
        <v>0</v>
      </c>
      <c r="I169" s="23">
        <f>SUM(J169:K169)</f>
        <v>7634.65</v>
      </c>
      <c r="J169" s="23">
        <v>7634.65</v>
      </c>
      <c r="K169" s="23">
        <v>0</v>
      </c>
      <c r="L169" s="23">
        <f>SUM(M169:N169)</f>
        <v>7634.65</v>
      </c>
      <c r="M169" s="23">
        <v>7634.65</v>
      </c>
      <c r="N169" s="23">
        <v>0</v>
      </c>
      <c r="O169" s="122">
        <f t="shared" ref="O169:Q169" si="119">O170</f>
        <v>7634.6490000000003</v>
      </c>
      <c r="P169" s="122">
        <f t="shared" si="119"/>
        <v>7634.6490000000003</v>
      </c>
      <c r="Q169" s="122">
        <f t="shared" si="119"/>
        <v>0</v>
      </c>
      <c r="R169" s="118">
        <f t="shared" si="82"/>
        <v>99.999986901822624</v>
      </c>
      <c r="S169" s="118">
        <f t="shared" si="82"/>
        <v>99.999986901822624</v>
      </c>
      <c r="T169" s="118">
        <v>0</v>
      </c>
    </row>
    <row r="170" spans="1:20" ht="36" customHeight="1" x14ac:dyDescent="0.25">
      <c r="A170" s="163"/>
      <c r="B170" s="163"/>
      <c r="C170" s="163"/>
      <c r="D170" s="168"/>
      <c r="E170" s="121" t="s">
        <v>44</v>
      </c>
      <c r="F170" s="23">
        <f>SUM(G170:H170)</f>
        <v>7634.65</v>
      </c>
      <c r="G170" s="23">
        <v>7634.65</v>
      </c>
      <c r="H170" s="23">
        <v>0</v>
      </c>
      <c r="I170" s="23">
        <f>SUM(J170:K170)</f>
        <v>7634.65</v>
      </c>
      <c r="J170" s="23">
        <v>7634.65</v>
      </c>
      <c r="K170" s="23">
        <v>0</v>
      </c>
      <c r="L170" s="23">
        <f>SUM(M170:N170)</f>
        <v>7634.65</v>
      </c>
      <c r="M170" s="23">
        <v>7634.65</v>
      </c>
      <c r="N170" s="23">
        <v>0</v>
      </c>
      <c r="O170" s="122">
        <f>P170+Q170</f>
        <v>7634.6490000000003</v>
      </c>
      <c r="P170" s="122">
        <v>7634.6490000000003</v>
      </c>
      <c r="Q170" s="122">
        <v>0</v>
      </c>
      <c r="R170" s="118">
        <f t="shared" si="82"/>
        <v>99.999986901822624</v>
      </c>
      <c r="S170" s="118">
        <f t="shared" si="82"/>
        <v>99.999986901822624</v>
      </c>
      <c r="T170" s="118">
        <v>0</v>
      </c>
    </row>
    <row r="171" spans="1:20" ht="28.5" customHeight="1" x14ac:dyDescent="0.25">
      <c r="A171" s="161" t="s">
        <v>260</v>
      </c>
      <c r="B171" s="161" t="s">
        <v>261</v>
      </c>
      <c r="C171" s="161" t="s">
        <v>261</v>
      </c>
      <c r="D171" s="161" t="s">
        <v>22</v>
      </c>
      <c r="E171" s="120" t="s">
        <v>112</v>
      </c>
      <c r="F171" s="23">
        <f t="shared" ref="F171:G171" si="120">F173</f>
        <v>500</v>
      </c>
      <c r="G171" s="23">
        <f t="shared" si="120"/>
        <v>0</v>
      </c>
      <c r="H171" s="23">
        <f>H173</f>
        <v>500</v>
      </c>
      <c r="I171" s="23">
        <f t="shared" ref="I171:J171" si="121">I173</f>
        <v>500</v>
      </c>
      <c r="J171" s="23">
        <f t="shared" si="121"/>
        <v>0</v>
      </c>
      <c r="K171" s="23">
        <f>K173</f>
        <v>500</v>
      </c>
      <c r="L171" s="23">
        <f t="shared" ref="L171:M171" si="122">L173</f>
        <v>500</v>
      </c>
      <c r="M171" s="23">
        <f t="shared" si="122"/>
        <v>0</v>
      </c>
      <c r="N171" s="23">
        <f>N173</f>
        <v>500</v>
      </c>
      <c r="O171" s="23">
        <f t="shared" ref="O171:P171" si="123">O173</f>
        <v>485.34091000000001</v>
      </c>
      <c r="P171" s="23">
        <f t="shared" si="123"/>
        <v>0</v>
      </c>
      <c r="Q171" s="23">
        <f>Q173</f>
        <v>485.34091000000001</v>
      </c>
      <c r="R171" s="118">
        <f t="shared" si="81"/>
        <v>97.068182000000007</v>
      </c>
      <c r="S171" s="118">
        <v>0</v>
      </c>
      <c r="T171" s="118">
        <f t="shared" si="89"/>
        <v>97.068182000000007</v>
      </c>
    </row>
    <row r="172" spans="1:20" ht="30.75" customHeight="1" x14ac:dyDescent="0.25">
      <c r="A172" s="162"/>
      <c r="B172" s="162"/>
      <c r="C172" s="162"/>
      <c r="D172" s="163"/>
      <c r="E172" s="120" t="s">
        <v>116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118"/>
      <c r="S172" s="118"/>
      <c r="T172" s="118"/>
    </row>
    <row r="173" spans="1:20" ht="30" customHeight="1" x14ac:dyDescent="0.25">
      <c r="A173" s="162"/>
      <c r="B173" s="162"/>
      <c r="C173" s="162"/>
      <c r="D173" s="167" t="s">
        <v>20</v>
      </c>
      <c r="E173" s="120" t="s">
        <v>112</v>
      </c>
      <c r="F173" s="23">
        <f>G173+H173</f>
        <v>500</v>
      </c>
      <c r="G173" s="23">
        <f>G174</f>
        <v>0</v>
      </c>
      <c r="H173" s="23">
        <f>H174</f>
        <v>500</v>
      </c>
      <c r="I173" s="23">
        <f>J173+K173</f>
        <v>500</v>
      </c>
      <c r="J173" s="23">
        <f>J174</f>
        <v>0</v>
      </c>
      <c r="K173" s="23">
        <f>K174</f>
        <v>500</v>
      </c>
      <c r="L173" s="23">
        <f>M173+N173</f>
        <v>500</v>
      </c>
      <c r="M173" s="23">
        <f>M174</f>
        <v>0</v>
      </c>
      <c r="N173" s="23">
        <f>N174</f>
        <v>500</v>
      </c>
      <c r="O173" s="23">
        <f>P173+Q173</f>
        <v>485.34091000000001</v>
      </c>
      <c r="P173" s="23">
        <f>P174</f>
        <v>0</v>
      </c>
      <c r="Q173" s="23">
        <f>Q174</f>
        <v>485.34091000000001</v>
      </c>
      <c r="R173" s="118">
        <f t="shared" si="81"/>
        <v>97.068182000000007</v>
      </c>
      <c r="S173" s="118">
        <v>0</v>
      </c>
      <c r="T173" s="118">
        <f t="shared" si="89"/>
        <v>97.068182000000007</v>
      </c>
    </row>
    <row r="174" spans="1:20" ht="36" customHeight="1" x14ac:dyDescent="0.25">
      <c r="A174" s="163"/>
      <c r="B174" s="163"/>
      <c r="C174" s="163"/>
      <c r="D174" s="168"/>
      <c r="E174" s="121" t="s">
        <v>262</v>
      </c>
      <c r="F174" s="23">
        <f>SUM(G174:H174)</f>
        <v>500</v>
      </c>
      <c r="G174" s="23">
        <v>0</v>
      </c>
      <c r="H174" s="23">
        <v>500</v>
      </c>
      <c r="I174" s="23">
        <f>SUM(J174:K174)</f>
        <v>500</v>
      </c>
      <c r="J174" s="23">
        <v>0</v>
      </c>
      <c r="K174" s="23">
        <v>500</v>
      </c>
      <c r="L174" s="23">
        <f>SUM(M174:N174)</f>
        <v>500</v>
      </c>
      <c r="M174" s="23">
        <v>0</v>
      </c>
      <c r="N174" s="23">
        <v>500</v>
      </c>
      <c r="O174" s="23">
        <f>SUM(P174:Q174)</f>
        <v>485.34091000000001</v>
      </c>
      <c r="P174" s="23">
        <v>0</v>
      </c>
      <c r="Q174" s="23">
        <v>485.34091000000001</v>
      </c>
      <c r="R174" s="118">
        <f t="shared" si="81"/>
        <v>97.068182000000007</v>
      </c>
      <c r="S174" s="118">
        <v>0</v>
      </c>
      <c r="T174" s="118">
        <f t="shared" si="89"/>
        <v>97.068182000000007</v>
      </c>
    </row>
    <row r="175" spans="1:20" s="22" customFormat="1" ht="28.5" customHeight="1" x14ac:dyDescent="0.25">
      <c r="A175" s="161" t="s">
        <v>26</v>
      </c>
      <c r="B175" s="204" t="s">
        <v>171</v>
      </c>
      <c r="C175" s="164" t="s">
        <v>87</v>
      </c>
      <c r="D175" s="161" t="s">
        <v>22</v>
      </c>
      <c r="E175" s="120" t="s">
        <v>112</v>
      </c>
      <c r="F175" s="23">
        <f>SUM(G175:H175)</f>
        <v>10667.75</v>
      </c>
      <c r="G175" s="23">
        <f>G177</f>
        <v>10667.75</v>
      </c>
      <c r="H175" s="122">
        <v>0</v>
      </c>
      <c r="I175" s="23">
        <f>SUM(J175:K175)</f>
        <v>10667.75</v>
      </c>
      <c r="J175" s="23">
        <f>J177</f>
        <v>10667.75</v>
      </c>
      <c r="K175" s="122">
        <v>0</v>
      </c>
      <c r="L175" s="23">
        <f>SUM(M175:N175)</f>
        <v>10667.75</v>
      </c>
      <c r="M175" s="23">
        <f>M177</f>
        <v>10667.75</v>
      </c>
      <c r="N175" s="122">
        <v>0</v>
      </c>
      <c r="O175" s="23">
        <f>SUM(P175:Q175)</f>
        <v>10667.75</v>
      </c>
      <c r="P175" s="23">
        <f>P177</f>
        <v>10667.75</v>
      </c>
      <c r="Q175" s="122">
        <v>0</v>
      </c>
      <c r="R175" s="118">
        <f t="shared" si="81"/>
        <v>100</v>
      </c>
      <c r="S175" s="118">
        <f t="shared" si="82"/>
        <v>100</v>
      </c>
      <c r="T175" s="118">
        <v>0</v>
      </c>
    </row>
    <row r="176" spans="1:20" s="22" customFormat="1" ht="30.75" customHeight="1" x14ac:dyDescent="0.25">
      <c r="A176" s="162"/>
      <c r="B176" s="205"/>
      <c r="C176" s="165"/>
      <c r="D176" s="163"/>
      <c r="E176" s="120" t="s">
        <v>116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118"/>
      <c r="S176" s="118"/>
      <c r="T176" s="118"/>
    </row>
    <row r="177" spans="1:20" s="22" customFormat="1" ht="28.5" customHeight="1" x14ac:dyDescent="0.25">
      <c r="A177" s="162"/>
      <c r="B177" s="205"/>
      <c r="C177" s="165"/>
      <c r="D177" s="167" t="s">
        <v>20</v>
      </c>
      <c r="E177" s="120" t="s">
        <v>112</v>
      </c>
      <c r="F177" s="23">
        <f>SUM(G177:H177)</f>
        <v>10667.75</v>
      </c>
      <c r="G177" s="23">
        <f>G178</f>
        <v>10667.75</v>
      </c>
      <c r="H177" s="23">
        <f>H178</f>
        <v>0</v>
      </c>
      <c r="I177" s="23">
        <f>SUM(J177:K177)</f>
        <v>10667.75</v>
      </c>
      <c r="J177" s="23">
        <f>J178</f>
        <v>10667.75</v>
      </c>
      <c r="K177" s="23">
        <f>K178</f>
        <v>0</v>
      </c>
      <c r="L177" s="23">
        <f>SUM(M177:N177)</f>
        <v>10667.75</v>
      </c>
      <c r="M177" s="23">
        <f>M178</f>
        <v>10667.75</v>
      </c>
      <c r="N177" s="23">
        <f>N178</f>
        <v>0</v>
      </c>
      <c r="O177" s="23">
        <f>SUM(P177:Q177)</f>
        <v>10667.75</v>
      </c>
      <c r="P177" s="23">
        <f>P178</f>
        <v>10667.75</v>
      </c>
      <c r="Q177" s="23">
        <f>Q178</f>
        <v>0</v>
      </c>
      <c r="R177" s="118">
        <f t="shared" si="81"/>
        <v>100</v>
      </c>
      <c r="S177" s="118">
        <f t="shared" si="82"/>
        <v>100</v>
      </c>
      <c r="T177" s="118">
        <v>0</v>
      </c>
    </row>
    <row r="178" spans="1:20" s="22" customFormat="1" ht="33.75" customHeight="1" x14ac:dyDescent="0.25">
      <c r="A178" s="163"/>
      <c r="B178" s="206"/>
      <c r="C178" s="166"/>
      <c r="D178" s="168"/>
      <c r="E178" s="121" t="s">
        <v>45</v>
      </c>
      <c r="F178" s="23">
        <f>SUM(G178:H178)</f>
        <v>10667.75</v>
      </c>
      <c r="G178" s="23">
        <f>G182+G186+G190+G194</f>
        <v>10667.75</v>
      </c>
      <c r="H178" s="122">
        <v>0</v>
      </c>
      <c r="I178" s="23">
        <f>SUM(J178:K178)</f>
        <v>10667.75</v>
      </c>
      <c r="J178" s="23">
        <f>J182+J186+J190+J194</f>
        <v>10667.75</v>
      </c>
      <c r="K178" s="122">
        <v>0</v>
      </c>
      <c r="L178" s="23">
        <f>SUM(M178:N178)</f>
        <v>10667.75</v>
      </c>
      <c r="M178" s="23">
        <f>M182+M186+M190+M194</f>
        <v>10667.75</v>
      </c>
      <c r="N178" s="122">
        <v>0</v>
      </c>
      <c r="O178" s="23">
        <f>SUM(P178:Q178)</f>
        <v>10667.75</v>
      </c>
      <c r="P178" s="23">
        <f>P182+P186+P190+P194</f>
        <v>10667.75</v>
      </c>
      <c r="Q178" s="122">
        <v>0</v>
      </c>
      <c r="R178" s="118">
        <f t="shared" si="81"/>
        <v>100</v>
      </c>
      <c r="S178" s="118">
        <f t="shared" si="82"/>
        <v>100</v>
      </c>
      <c r="T178" s="118">
        <v>0</v>
      </c>
    </row>
    <row r="179" spans="1:20" ht="28.5" customHeight="1" x14ac:dyDescent="0.25">
      <c r="A179" s="161" t="s">
        <v>132</v>
      </c>
      <c r="B179" s="164" t="s">
        <v>60</v>
      </c>
      <c r="C179" s="164" t="s">
        <v>86</v>
      </c>
      <c r="D179" s="161" t="s">
        <v>22</v>
      </c>
      <c r="E179" s="120" t="s">
        <v>112</v>
      </c>
      <c r="F179" s="23">
        <f>SUM(G179:H179)</f>
        <v>1129.5999999999999</v>
      </c>
      <c r="G179" s="127">
        <f>G181</f>
        <v>1129.5999999999999</v>
      </c>
      <c r="H179" s="122">
        <v>0</v>
      </c>
      <c r="I179" s="23">
        <f>SUM(J179:K179)</f>
        <v>1129.5999999999999</v>
      </c>
      <c r="J179" s="127">
        <f>J181</f>
        <v>1129.5999999999999</v>
      </c>
      <c r="K179" s="122">
        <v>0</v>
      </c>
      <c r="L179" s="23">
        <f>SUM(M179:N179)</f>
        <v>1129.5999999999999</v>
      </c>
      <c r="M179" s="127">
        <f>M181</f>
        <v>1129.5999999999999</v>
      </c>
      <c r="N179" s="122">
        <v>0</v>
      </c>
      <c r="O179" s="23">
        <f>SUM(P179:Q179)</f>
        <v>1129.5999999999999</v>
      </c>
      <c r="P179" s="127">
        <f>P181</f>
        <v>1129.5999999999999</v>
      </c>
      <c r="Q179" s="122">
        <v>0</v>
      </c>
      <c r="R179" s="118">
        <f t="shared" si="81"/>
        <v>100</v>
      </c>
      <c r="S179" s="118">
        <f t="shared" si="82"/>
        <v>100</v>
      </c>
      <c r="T179" s="118">
        <v>0</v>
      </c>
    </row>
    <row r="180" spans="1:20" ht="31.5" customHeight="1" x14ac:dyDescent="0.25">
      <c r="A180" s="162"/>
      <c r="B180" s="165"/>
      <c r="C180" s="165"/>
      <c r="D180" s="163"/>
      <c r="E180" s="120" t="s">
        <v>116</v>
      </c>
      <c r="F180" s="23"/>
      <c r="G180" s="23"/>
      <c r="H180" s="122"/>
      <c r="I180" s="23"/>
      <c r="J180" s="23"/>
      <c r="K180" s="122"/>
      <c r="L180" s="23"/>
      <c r="M180" s="23"/>
      <c r="N180" s="122"/>
      <c r="O180" s="23"/>
      <c r="P180" s="23"/>
      <c r="Q180" s="122"/>
      <c r="R180" s="118"/>
      <c r="S180" s="118"/>
      <c r="T180" s="118"/>
    </row>
    <row r="181" spans="1:20" ht="30" customHeight="1" x14ac:dyDescent="0.25">
      <c r="A181" s="162"/>
      <c r="B181" s="165"/>
      <c r="C181" s="165"/>
      <c r="D181" s="167" t="s">
        <v>20</v>
      </c>
      <c r="E181" s="120" t="s">
        <v>112</v>
      </c>
      <c r="F181" s="23">
        <f>SUM(G181:H181)</f>
        <v>1129.5999999999999</v>
      </c>
      <c r="G181" s="127">
        <f>G182</f>
        <v>1129.5999999999999</v>
      </c>
      <c r="H181" s="122">
        <v>0</v>
      </c>
      <c r="I181" s="23">
        <f>SUM(J181:K181)</f>
        <v>1129.5999999999999</v>
      </c>
      <c r="J181" s="127">
        <f>J182</f>
        <v>1129.5999999999999</v>
      </c>
      <c r="K181" s="122">
        <v>0</v>
      </c>
      <c r="L181" s="23">
        <f>SUM(M181:N181)</f>
        <v>1129.5999999999999</v>
      </c>
      <c r="M181" s="127">
        <f>M182</f>
        <v>1129.5999999999999</v>
      </c>
      <c r="N181" s="122">
        <v>0</v>
      </c>
      <c r="O181" s="23">
        <f>SUM(P181:Q181)</f>
        <v>1129.5999999999999</v>
      </c>
      <c r="P181" s="127">
        <f>P182</f>
        <v>1129.5999999999999</v>
      </c>
      <c r="Q181" s="122">
        <v>0</v>
      </c>
      <c r="R181" s="118">
        <f t="shared" si="81"/>
        <v>100</v>
      </c>
      <c r="S181" s="118">
        <f t="shared" si="82"/>
        <v>100</v>
      </c>
      <c r="T181" s="118">
        <v>0</v>
      </c>
    </row>
    <row r="182" spans="1:20" ht="29.25" customHeight="1" x14ac:dyDescent="0.25">
      <c r="A182" s="163"/>
      <c r="B182" s="166"/>
      <c r="C182" s="166"/>
      <c r="D182" s="168"/>
      <c r="E182" s="121" t="s">
        <v>45</v>
      </c>
      <c r="F182" s="23">
        <f>SUM(G182:H182)</f>
        <v>1129.5999999999999</v>
      </c>
      <c r="G182" s="127">
        <v>1129.5999999999999</v>
      </c>
      <c r="H182" s="122">
        <v>0</v>
      </c>
      <c r="I182" s="23">
        <f>SUM(J182:K182)</f>
        <v>1129.5999999999999</v>
      </c>
      <c r="J182" s="127">
        <v>1129.5999999999999</v>
      </c>
      <c r="K182" s="122">
        <v>0</v>
      </c>
      <c r="L182" s="23">
        <f>SUM(M182:N182)</f>
        <v>1129.5999999999999</v>
      </c>
      <c r="M182" s="127">
        <v>1129.5999999999999</v>
      </c>
      <c r="N182" s="122">
        <v>0</v>
      </c>
      <c r="O182" s="23">
        <f>SUM(P182:Q182)</f>
        <v>1129.5999999999999</v>
      </c>
      <c r="P182" s="127">
        <v>1129.5999999999999</v>
      </c>
      <c r="Q182" s="122">
        <v>0</v>
      </c>
      <c r="R182" s="118">
        <f t="shared" si="81"/>
        <v>100</v>
      </c>
      <c r="S182" s="118">
        <f t="shared" si="82"/>
        <v>100</v>
      </c>
      <c r="T182" s="118">
        <v>0</v>
      </c>
    </row>
    <row r="183" spans="1:20" ht="24" customHeight="1" x14ac:dyDescent="0.25">
      <c r="A183" s="161" t="s">
        <v>133</v>
      </c>
      <c r="B183" s="164" t="s">
        <v>61</v>
      </c>
      <c r="C183" s="164" t="s">
        <v>84</v>
      </c>
      <c r="D183" s="161" t="s">
        <v>22</v>
      </c>
      <c r="E183" s="120" t="s">
        <v>112</v>
      </c>
      <c r="F183" s="23">
        <f>SUM(G183:H183)</f>
        <v>3231.6</v>
      </c>
      <c r="G183" s="127">
        <f>G185</f>
        <v>3231.6</v>
      </c>
      <c r="H183" s="122">
        <v>0</v>
      </c>
      <c r="I183" s="23">
        <f>SUM(J183:K183)</f>
        <v>3231.6</v>
      </c>
      <c r="J183" s="127">
        <f>J185</f>
        <v>3231.6</v>
      </c>
      <c r="K183" s="122">
        <v>0</v>
      </c>
      <c r="L183" s="23">
        <f>SUM(M183:N183)</f>
        <v>3231.6</v>
      </c>
      <c r="M183" s="127">
        <f>M185</f>
        <v>3231.6</v>
      </c>
      <c r="N183" s="122">
        <v>0</v>
      </c>
      <c r="O183" s="23">
        <f>SUM(P183:Q183)</f>
        <v>3231.6</v>
      </c>
      <c r="P183" s="127">
        <f>P185</f>
        <v>3231.6</v>
      </c>
      <c r="Q183" s="122">
        <v>0</v>
      </c>
      <c r="R183" s="118">
        <f t="shared" si="81"/>
        <v>100</v>
      </c>
      <c r="S183" s="118">
        <f t="shared" si="82"/>
        <v>100</v>
      </c>
      <c r="T183" s="118">
        <v>0</v>
      </c>
    </row>
    <row r="184" spans="1:20" ht="36" customHeight="1" x14ac:dyDescent="0.25">
      <c r="A184" s="162"/>
      <c r="B184" s="165"/>
      <c r="C184" s="165"/>
      <c r="D184" s="163"/>
      <c r="E184" s="120" t="s">
        <v>116</v>
      </c>
      <c r="F184" s="23"/>
      <c r="G184" s="127"/>
      <c r="H184" s="122"/>
      <c r="I184" s="23"/>
      <c r="J184" s="127"/>
      <c r="K184" s="122"/>
      <c r="L184" s="23"/>
      <c r="M184" s="127"/>
      <c r="N184" s="122"/>
      <c r="O184" s="23"/>
      <c r="P184" s="127"/>
      <c r="Q184" s="122"/>
      <c r="R184" s="118"/>
      <c r="S184" s="118"/>
      <c r="T184" s="118"/>
    </row>
    <row r="185" spans="1:20" ht="24" customHeight="1" x14ac:dyDescent="0.25">
      <c r="A185" s="162"/>
      <c r="B185" s="165"/>
      <c r="C185" s="165"/>
      <c r="D185" s="167" t="s">
        <v>20</v>
      </c>
      <c r="E185" s="120" t="s">
        <v>112</v>
      </c>
      <c r="F185" s="23">
        <f>SUM(G185:H185)</f>
        <v>3231.6</v>
      </c>
      <c r="G185" s="127">
        <f>G186</f>
        <v>3231.6</v>
      </c>
      <c r="H185" s="122">
        <v>0</v>
      </c>
      <c r="I185" s="23">
        <f>SUM(J185:K185)</f>
        <v>3231.6</v>
      </c>
      <c r="J185" s="127">
        <f>J186</f>
        <v>3231.6</v>
      </c>
      <c r="K185" s="122">
        <v>0</v>
      </c>
      <c r="L185" s="23">
        <f>SUM(M185:N185)</f>
        <v>3231.6</v>
      </c>
      <c r="M185" s="127">
        <f>M186</f>
        <v>3231.6</v>
      </c>
      <c r="N185" s="122">
        <v>0</v>
      </c>
      <c r="O185" s="23">
        <f>SUM(P185:Q185)</f>
        <v>3231.6</v>
      </c>
      <c r="P185" s="127">
        <f>P186</f>
        <v>3231.6</v>
      </c>
      <c r="Q185" s="122">
        <v>0</v>
      </c>
      <c r="R185" s="118">
        <f t="shared" si="81"/>
        <v>100</v>
      </c>
      <c r="S185" s="118">
        <f t="shared" si="82"/>
        <v>100</v>
      </c>
      <c r="T185" s="118">
        <v>0</v>
      </c>
    </row>
    <row r="186" spans="1:20" ht="35.25" customHeight="1" x14ac:dyDescent="0.25">
      <c r="A186" s="163"/>
      <c r="B186" s="166"/>
      <c r="C186" s="166"/>
      <c r="D186" s="168"/>
      <c r="E186" s="121" t="s">
        <v>45</v>
      </c>
      <c r="F186" s="23">
        <f>SUM(G186:H186)</f>
        <v>3231.6</v>
      </c>
      <c r="G186" s="127">
        <v>3231.6</v>
      </c>
      <c r="H186" s="122">
        <v>0</v>
      </c>
      <c r="I186" s="23">
        <f>SUM(J186:K186)</f>
        <v>3231.6</v>
      </c>
      <c r="J186" s="127">
        <v>3231.6</v>
      </c>
      <c r="K186" s="122">
        <v>0</v>
      </c>
      <c r="L186" s="23">
        <f>SUM(M186:N186)</f>
        <v>3231.6</v>
      </c>
      <c r="M186" s="127">
        <v>3231.6</v>
      </c>
      <c r="N186" s="122">
        <v>0</v>
      </c>
      <c r="O186" s="23">
        <f>SUM(P186:Q186)</f>
        <v>3231.6</v>
      </c>
      <c r="P186" s="127">
        <v>3231.6</v>
      </c>
      <c r="Q186" s="122">
        <v>0</v>
      </c>
      <c r="R186" s="118">
        <f t="shared" si="81"/>
        <v>100</v>
      </c>
      <c r="S186" s="118">
        <f t="shared" si="82"/>
        <v>100</v>
      </c>
      <c r="T186" s="118">
        <v>0</v>
      </c>
    </row>
    <row r="187" spans="1:20" ht="30" customHeight="1" x14ac:dyDescent="0.25">
      <c r="A187" s="161" t="s">
        <v>134</v>
      </c>
      <c r="B187" s="164" t="s">
        <v>62</v>
      </c>
      <c r="C187" s="164" t="s">
        <v>86</v>
      </c>
      <c r="D187" s="161" t="s">
        <v>22</v>
      </c>
      <c r="E187" s="120" t="s">
        <v>112</v>
      </c>
      <c r="F187" s="23">
        <f>SUM(G187:H187)</f>
        <v>4185.95</v>
      </c>
      <c r="G187" s="127">
        <f>G189</f>
        <v>4185.95</v>
      </c>
      <c r="H187" s="122">
        <v>0</v>
      </c>
      <c r="I187" s="23">
        <f>SUM(J187:K187)</f>
        <v>4185.95</v>
      </c>
      <c r="J187" s="127">
        <f>J189</f>
        <v>4185.95</v>
      </c>
      <c r="K187" s="122">
        <v>0</v>
      </c>
      <c r="L187" s="23">
        <f>SUM(M187:N187)</f>
        <v>4185.95</v>
      </c>
      <c r="M187" s="127">
        <f>M189</f>
        <v>4185.95</v>
      </c>
      <c r="N187" s="122">
        <v>0</v>
      </c>
      <c r="O187" s="23">
        <f>SUM(P187:Q187)</f>
        <v>4185.95</v>
      </c>
      <c r="P187" s="127">
        <f>P189</f>
        <v>4185.95</v>
      </c>
      <c r="Q187" s="122">
        <v>0</v>
      </c>
      <c r="R187" s="118">
        <f t="shared" si="81"/>
        <v>100</v>
      </c>
      <c r="S187" s="118">
        <f t="shared" si="82"/>
        <v>100</v>
      </c>
      <c r="T187" s="118">
        <v>0</v>
      </c>
    </row>
    <row r="188" spans="1:20" ht="30.75" customHeight="1" x14ac:dyDescent="0.25">
      <c r="A188" s="162"/>
      <c r="B188" s="165"/>
      <c r="C188" s="165"/>
      <c r="D188" s="163"/>
      <c r="E188" s="120" t="s">
        <v>116</v>
      </c>
      <c r="F188" s="23"/>
      <c r="G188" s="127"/>
      <c r="H188" s="122"/>
      <c r="I188" s="23"/>
      <c r="J188" s="127"/>
      <c r="K188" s="122"/>
      <c r="L188" s="23"/>
      <c r="M188" s="127"/>
      <c r="N188" s="122"/>
      <c r="O188" s="23"/>
      <c r="P188" s="127"/>
      <c r="Q188" s="122"/>
      <c r="R188" s="118"/>
      <c r="S188" s="118"/>
      <c r="T188" s="118"/>
    </row>
    <row r="189" spans="1:20" ht="29.25" customHeight="1" x14ac:dyDescent="0.25">
      <c r="A189" s="162"/>
      <c r="B189" s="165"/>
      <c r="C189" s="165"/>
      <c r="D189" s="167" t="s">
        <v>20</v>
      </c>
      <c r="E189" s="120" t="s">
        <v>112</v>
      </c>
      <c r="F189" s="23">
        <f>SUM(G189:H189)</f>
        <v>4185.95</v>
      </c>
      <c r="G189" s="127">
        <v>4185.95</v>
      </c>
      <c r="H189" s="122">
        <v>0</v>
      </c>
      <c r="I189" s="23">
        <f>SUM(J189:K189)</f>
        <v>4185.95</v>
      </c>
      <c r="J189" s="127">
        <v>4185.95</v>
      </c>
      <c r="K189" s="122">
        <v>0</v>
      </c>
      <c r="L189" s="23">
        <f>SUM(M189:N189)</f>
        <v>4185.95</v>
      </c>
      <c r="M189" s="127">
        <v>4185.95</v>
      </c>
      <c r="N189" s="122">
        <v>0</v>
      </c>
      <c r="O189" s="23">
        <f>SUM(P189:Q189)</f>
        <v>4185.95</v>
      </c>
      <c r="P189" s="127">
        <v>4185.95</v>
      </c>
      <c r="Q189" s="122">
        <v>0</v>
      </c>
      <c r="R189" s="118">
        <f t="shared" si="81"/>
        <v>100</v>
      </c>
      <c r="S189" s="118">
        <f t="shared" si="82"/>
        <v>100</v>
      </c>
      <c r="T189" s="118">
        <v>0</v>
      </c>
    </row>
    <row r="190" spans="1:20" ht="36.75" customHeight="1" x14ac:dyDescent="0.25">
      <c r="A190" s="163"/>
      <c r="B190" s="166"/>
      <c r="C190" s="166"/>
      <c r="D190" s="168"/>
      <c r="E190" s="121" t="s">
        <v>45</v>
      </c>
      <c r="F190" s="23">
        <f>SUM(G190:H190)</f>
        <v>4185.95</v>
      </c>
      <c r="G190" s="127">
        <v>4185.95</v>
      </c>
      <c r="H190" s="122">
        <v>0</v>
      </c>
      <c r="I190" s="23">
        <f>SUM(J190:K190)</f>
        <v>4185.95</v>
      </c>
      <c r="J190" s="127">
        <v>4185.95</v>
      </c>
      <c r="K190" s="122">
        <v>0</v>
      </c>
      <c r="L190" s="23">
        <f>SUM(M190:N190)</f>
        <v>4185.95</v>
      </c>
      <c r="M190" s="127">
        <v>4185.95</v>
      </c>
      <c r="N190" s="122">
        <v>0</v>
      </c>
      <c r="O190" s="23">
        <f>SUM(P190:Q190)</f>
        <v>4185.95</v>
      </c>
      <c r="P190" s="127">
        <v>4185.95</v>
      </c>
      <c r="Q190" s="122">
        <v>0</v>
      </c>
      <c r="R190" s="118">
        <f t="shared" si="81"/>
        <v>100</v>
      </c>
      <c r="S190" s="118">
        <f t="shared" si="82"/>
        <v>100</v>
      </c>
      <c r="T190" s="118">
        <v>0</v>
      </c>
    </row>
    <row r="191" spans="1:20" ht="31.5" customHeight="1" x14ac:dyDescent="0.25">
      <c r="A191" s="161" t="s">
        <v>135</v>
      </c>
      <c r="B191" s="164" t="s">
        <v>63</v>
      </c>
      <c r="C191" s="164" t="s">
        <v>85</v>
      </c>
      <c r="D191" s="161" t="s">
        <v>22</v>
      </c>
      <c r="E191" s="120" t="s">
        <v>112</v>
      </c>
      <c r="F191" s="23">
        <f>SUM(G191:H191)</f>
        <v>2120.6</v>
      </c>
      <c r="G191" s="127">
        <v>2120.6</v>
      </c>
      <c r="H191" s="122">
        <v>0</v>
      </c>
      <c r="I191" s="23">
        <f>SUM(J191:K191)</f>
        <v>2120.6</v>
      </c>
      <c r="J191" s="127">
        <v>2120.6</v>
      </c>
      <c r="K191" s="122">
        <v>0</v>
      </c>
      <c r="L191" s="23">
        <f>SUM(M191:N191)</f>
        <v>2120.6</v>
      </c>
      <c r="M191" s="127">
        <v>2120.6</v>
      </c>
      <c r="N191" s="122">
        <v>0</v>
      </c>
      <c r="O191" s="23">
        <f>SUM(P191:Q191)</f>
        <v>2120.6</v>
      </c>
      <c r="P191" s="127">
        <v>2120.6</v>
      </c>
      <c r="Q191" s="122">
        <v>0</v>
      </c>
      <c r="R191" s="118">
        <f t="shared" si="81"/>
        <v>100</v>
      </c>
      <c r="S191" s="118">
        <f t="shared" si="82"/>
        <v>100</v>
      </c>
      <c r="T191" s="118">
        <v>0</v>
      </c>
    </row>
    <row r="192" spans="1:20" ht="29.25" customHeight="1" x14ac:dyDescent="0.25">
      <c r="A192" s="162"/>
      <c r="B192" s="165"/>
      <c r="C192" s="165"/>
      <c r="D192" s="163"/>
      <c r="E192" s="120" t="s">
        <v>116</v>
      </c>
      <c r="F192" s="23"/>
      <c r="G192" s="127"/>
      <c r="H192" s="122"/>
      <c r="I192" s="23"/>
      <c r="J192" s="127"/>
      <c r="K192" s="122"/>
      <c r="L192" s="23"/>
      <c r="M192" s="127"/>
      <c r="N192" s="122"/>
      <c r="O192" s="23"/>
      <c r="P192" s="127"/>
      <c r="Q192" s="122"/>
      <c r="R192" s="118"/>
      <c r="S192" s="118"/>
      <c r="T192" s="118"/>
    </row>
    <row r="193" spans="1:20" ht="27" customHeight="1" x14ac:dyDescent="0.25">
      <c r="A193" s="162"/>
      <c r="B193" s="165"/>
      <c r="C193" s="165"/>
      <c r="D193" s="167" t="s">
        <v>20</v>
      </c>
      <c r="E193" s="120" t="s">
        <v>112</v>
      </c>
      <c r="F193" s="23">
        <f>SUM(G193:H193)</f>
        <v>2120.6</v>
      </c>
      <c r="G193" s="127">
        <v>2120.6</v>
      </c>
      <c r="H193" s="122">
        <v>0</v>
      </c>
      <c r="I193" s="23">
        <f>SUM(J193:K193)</f>
        <v>2120.6</v>
      </c>
      <c r="J193" s="127">
        <v>2120.6</v>
      </c>
      <c r="K193" s="122">
        <v>0</v>
      </c>
      <c r="L193" s="23">
        <f>SUM(M193:N193)</f>
        <v>2120.6</v>
      </c>
      <c r="M193" s="127">
        <v>2120.6</v>
      </c>
      <c r="N193" s="122">
        <v>0</v>
      </c>
      <c r="O193" s="23">
        <f>SUM(P193:Q193)</f>
        <v>2120.6</v>
      </c>
      <c r="P193" s="127">
        <v>2120.6</v>
      </c>
      <c r="Q193" s="122">
        <v>0</v>
      </c>
      <c r="R193" s="118">
        <f t="shared" si="81"/>
        <v>100</v>
      </c>
      <c r="S193" s="118">
        <f t="shared" si="82"/>
        <v>100</v>
      </c>
      <c r="T193" s="118">
        <v>0</v>
      </c>
    </row>
    <row r="194" spans="1:20" ht="31.5" customHeight="1" x14ac:dyDescent="0.25">
      <c r="A194" s="163"/>
      <c r="B194" s="166"/>
      <c r="C194" s="166"/>
      <c r="D194" s="168"/>
      <c r="E194" s="121" t="s">
        <v>45</v>
      </c>
      <c r="F194" s="23">
        <f>SUM(G194:H194)</f>
        <v>2120.6</v>
      </c>
      <c r="G194" s="127">
        <v>2120.6</v>
      </c>
      <c r="H194" s="122">
        <v>0</v>
      </c>
      <c r="I194" s="23">
        <f>SUM(J194:K194)</f>
        <v>2120.6</v>
      </c>
      <c r="J194" s="127">
        <v>2120.6</v>
      </c>
      <c r="K194" s="122">
        <v>0</v>
      </c>
      <c r="L194" s="23">
        <f>SUM(M194:N194)</f>
        <v>2120.6</v>
      </c>
      <c r="M194" s="127">
        <v>2120.6</v>
      </c>
      <c r="N194" s="122">
        <v>0</v>
      </c>
      <c r="O194" s="23">
        <f>SUM(P194:Q194)</f>
        <v>2120.6</v>
      </c>
      <c r="P194" s="127">
        <v>2120.6</v>
      </c>
      <c r="Q194" s="122">
        <v>0</v>
      </c>
      <c r="R194" s="118">
        <f t="shared" si="81"/>
        <v>100</v>
      </c>
      <c r="S194" s="118">
        <f t="shared" si="82"/>
        <v>100</v>
      </c>
      <c r="T194" s="118">
        <v>0</v>
      </c>
    </row>
    <row r="195" spans="1:20" s="22" customFormat="1" ht="33" customHeight="1" x14ac:dyDescent="0.25">
      <c r="A195" s="161" t="s">
        <v>27</v>
      </c>
      <c r="B195" s="204" t="s">
        <v>172</v>
      </c>
      <c r="C195" s="164" t="s">
        <v>88</v>
      </c>
      <c r="D195" s="161" t="s">
        <v>22</v>
      </c>
      <c r="E195" s="120" t="s">
        <v>112</v>
      </c>
      <c r="F195" s="122">
        <f t="shared" ref="F195:G195" si="124">F197</f>
        <v>11389</v>
      </c>
      <c r="G195" s="122">
        <f t="shared" si="124"/>
        <v>0</v>
      </c>
      <c r="H195" s="122">
        <f>H197</f>
        <v>11389</v>
      </c>
      <c r="I195" s="122">
        <f t="shared" ref="I195:J195" si="125">I197</f>
        <v>54389</v>
      </c>
      <c r="J195" s="122">
        <f t="shared" si="125"/>
        <v>43000</v>
      </c>
      <c r="K195" s="122">
        <f>K197</f>
        <v>11389</v>
      </c>
      <c r="L195" s="122">
        <f t="shared" ref="L195:M195" si="126">L197</f>
        <v>54389</v>
      </c>
      <c r="M195" s="122">
        <f t="shared" si="126"/>
        <v>43000</v>
      </c>
      <c r="N195" s="122">
        <f>N197</f>
        <v>11389</v>
      </c>
      <c r="O195" s="122">
        <f t="shared" ref="O195:P195" si="127">O197</f>
        <v>54363</v>
      </c>
      <c r="P195" s="122">
        <f t="shared" si="127"/>
        <v>43000</v>
      </c>
      <c r="Q195" s="122">
        <f>Q197</f>
        <v>11363</v>
      </c>
      <c r="R195" s="118">
        <f t="shared" si="81"/>
        <v>99.952196216146646</v>
      </c>
      <c r="S195" s="118">
        <f t="shared" si="82"/>
        <v>100</v>
      </c>
      <c r="T195" s="118">
        <f t="shared" si="89"/>
        <v>99.771709544297124</v>
      </c>
    </row>
    <row r="196" spans="1:20" s="22" customFormat="1" ht="33.75" customHeight="1" x14ac:dyDescent="0.25">
      <c r="A196" s="162"/>
      <c r="B196" s="205"/>
      <c r="C196" s="165"/>
      <c r="D196" s="163"/>
      <c r="E196" s="120" t="s">
        <v>116</v>
      </c>
      <c r="F196" s="23"/>
      <c r="G196" s="127"/>
      <c r="H196" s="122"/>
      <c r="I196" s="23"/>
      <c r="J196" s="127"/>
      <c r="K196" s="122"/>
      <c r="L196" s="23"/>
      <c r="M196" s="127"/>
      <c r="N196" s="122"/>
      <c r="O196" s="23"/>
      <c r="P196" s="127"/>
      <c r="Q196" s="122"/>
      <c r="R196" s="118"/>
      <c r="S196" s="118"/>
      <c r="T196" s="118"/>
    </row>
    <row r="197" spans="1:20" s="22" customFormat="1" ht="27" customHeight="1" x14ac:dyDescent="0.25">
      <c r="A197" s="162"/>
      <c r="B197" s="205"/>
      <c r="C197" s="165"/>
      <c r="D197" s="167" t="s">
        <v>20</v>
      </c>
      <c r="E197" s="120" t="s">
        <v>112</v>
      </c>
      <c r="F197" s="122">
        <f t="shared" ref="F197:Q197" si="128">F198+F199+F200</f>
        <v>11389</v>
      </c>
      <c r="G197" s="122">
        <f t="shared" si="128"/>
        <v>0</v>
      </c>
      <c r="H197" s="122">
        <f t="shared" si="128"/>
        <v>11389</v>
      </c>
      <c r="I197" s="122">
        <f t="shared" si="128"/>
        <v>54389</v>
      </c>
      <c r="J197" s="122">
        <f t="shared" si="128"/>
        <v>43000</v>
      </c>
      <c r="K197" s="122">
        <f t="shared" si="128"/>
        <v>11389</v>
      </c>
      <c r="L197" s="122">
        <f t="shared" si="128"/>
        <v>54389</v>
      </c>
      <c r="M197" s="122">
        <f t="shared" si="128"/>
        <v>43000</v>
      </c>
      <c r="N197" s="122">
        <f t="shared" si="128"/>
        <v>11389</v>
      </c>
      <c r="O197" s="122">
        <f t="shared" si="128"/>
        <v>54363</v>
      </c>
      <c r="P197" s="122">
        <f t="shared" si="128"/>
        <v>43000</v>
      </c>
      <c r="Q197" s="122">
        <f t="shared" si="128"/>
        <v>11363</v>
      </c>
      <c r="R197" s="118">
        <f t="shared" si="81"/>
        <v>99.952196216146646</v>
      </c>
      <c r="S197" s="118">
        <f t="shared" si="82"/>
        <v>100</v>
      </c>
      <c r="T197" s="118">
        <f t="shared" si="89"/>
        <v>99.771709544297124</v>
      </c>
    </row>
    <row r="198" spans="1:20" s="22" customFormat="1" ht="31.5" customHeight="1" x14ac:dyDescent="0.25">
      <c r="A198" s="162"/>
      <c r="B198" s="205"/>
      <c r="C198" s="165"/>
      <c r="D198" s="172"/>
      <c r="E198" s="120" t="s">
        <v>263</v>
      </c>
      <c r="F198" s="23">
        <f>SUM(G198:H198)</f>
        <v>7000</v>
      </c>
      <c r="G198" s="122">
        <f>G204</f>
        <v>0</v>
      </c>
      <c r="H198" s="122">
        <f>H204</f>
        <v>7000</v>
      </c>
      <c r="I198" s="23">
        <f>SUM(J198:K198)</f>
        <v>7000</v>
      </c>
      <c r="J198" s="122">
        <f>J204</f>
        <v>0</v>
      </c>
      <c r="K198" s="122">
        <f>K204</f>
        <v>7000</v>
      </c>
      <c r="L198" s="23">
        <f>SUM(M198:N198)</f>
        <v>7000</v>
      </c>
      <c r="M198" s="122">
        <f>M204</f>
        <v>0</v>
      </c>
      <c r="N198" s="122">
        <f>N204</f>
        <v>7000</v>
      </c>
      <c r="O198" s="23">
        <f>SUM(P198:Q198)</f>
        <v>7000</v>
      </c>
      <c r="P198" s="122">
        <f>P204</f>
        <v>0</v>
      </c>
      <c r="Q198" s="122">
        <f>Q204</f>
        <v>7000</v>
      </c>
      <c r="R198" s="118">
        <f t="shared" si="81"/>
        <v>100</v>
      </c>
      <c r="S198" s="118">
        <v>0</v>
      </c>
      <c r="T198" s="118">
        <f t="shared" si="89"/>
        <v>100</v>
      </c>
    </row>
    <row r="199" spans="1:20" s="22" customFormat="1" ht="31.5" customHeight="1" x14ac:dyDescent="0.25">
      <c r="A199" s="162"/>
      <c r="B199" s="205"/>
      <c r="C199" s="165"/>
      <c r="D199" s="172"/>
      <c r="E199" s="120" t="s">
        <v>221</v>
      </c>
      <c r="F199" s="23">
        <f t="shared" ref="F199:F200" si="129">SUM(G199:H199)</f>
        <v>0</v>
      </c>
      <c r="G199" s="128">
        <f>G205</f>
        <v>0</v>
      </c>
      <c r="H199" s="128">
        <f>H205</f>
        <v>0</v>
      </c>
      <c r="I199" s="23">
        <f t="shared" ref="I199:I200" si="130">SUM(J199:K199)</f>
        <v>43000</v>
      </c>
      <c r="J199" s="128">
        <f>J205</f>
        <v>43000</v>
      </c>
      <c r="K199" s="128">
        <f>K205</f>
        <v>0</v>
      </c>
      <c r="L199" s="23">
        <f t="shared" ref="L199:L200" si="131">SUM(M199:N199)</f>
        <v>43000</v>
      </c>
      <c r="M199" s="128">
        <f>M205</f>
        <v>43000</v>
      </c>
      <c r="N199" s="128">
        <f>N205</f>
        <v>0</v>
      </c>
      <c r="O199" s="23">
        <f t="shared" ref="O199:O200" si="132">SUM(P199:Q199)</f>
        <v>43000</v>
      </c>
      <c r="P199" s="128">
        <f>P205</f>
        <v>43000</v>
      </c>
      <c r="Q199" s="128">
        <f>Q205</f>
        <v>0</v>
      </c>
      <c r="R199" s="118">
        <f t="shared" si="81"/>
        <v>100</v>
      </c>
      <c r="S199" s="118">
        <f t="shared" si="82"/>
        <v>100</v>
      </c>
      <c r="T199" s="118">
        <v>0</v>
      </c>
    </row>
    <row r="200" spans="1:20" s="22" customFormat="1" ht="31.5" customHeight="1" x14ac:dyDescent="0.25">
      <c r="A200" s="163"/>
      <c r="B200" s="206"/>
      <c r="C200" s="166"/>
      <c r="D200" s="168"/>
      <c r="E200" s="120" t="s">
        <v>46</v>
      </c>
      <c r="F200" s="23">
        <f t="shared" si="129"/>
        <v>4389</v>
      </c>
      <c r="G200" s="128">
        <f>G209+G213+G217+G221+G225</f>
        <v>0</v>
      </c>
      <c r="H200" s="128">
        <f>H209+H213+H217+H221+H225</f>
        <v>4389</v>
      </c>
      <c r="I200" s="23">
        <f t="shared" si="130"/>
        <v>4389</v>
      </c>
      <c r="J200" s="128">
        <f>J209+J213+J217+J221+J225</f>
        <v>0</v>
      </c>
      <c r="K200" s="128">
        <f>K209+K213+K217+K221+K225</f>
        <v>4389</v>
      </c>
      <c r="L200" s="23">
        <f t="shared" si="131"/>
        <v>4389</v>
      </c>
      <c r="M200" s="128">
        <f>M209+M213+M217+M221+M225</f>
        <v>0</v>
      </c>
      <c r="N200" s="128">
        <f>N209+N213+N217+N221+N225</f>
        <v>4389</v>
      </c>
      <c r="O200" s="23">
        <f t="shared" si="132"/>
        <v>4363</v>
      </c>
      <c r="P200" s="128">
        <f>P209+P213+P217+P221+P225</f>
        <v>0</v>
      </c>
      <c r="Q200" s="128">
        <f>Q209+Q213+Q217+Q221+Q225</f>
        <v>4363</v>
      </c>
      <c r="R200" s="118">
        <f t="shared" si="81"/>
        <v>99.407609933925727</v>
      </c>
      <c r="S200" s="118">
        <v>0</v>
      </c>
      <c r="T200" s="118">
        <f t="shared" si="89"/>
        <v>99.407609933925727</v>
      </c>
    </row>
    <row r="201" spans="1:20" ht="31.5" customHeight="1" x14ac:dyDescent="0.25">
      <c r="A201" s="161" t="s">
        <v>136</v>
      </c>
      <c r="B201" s="194" t="s">
        <v>64</v>
      </c>
      <c r="C201" s="164" t="s">
        <v>86</v>
      </c>
      <c r="D201" s="161" t="s">
        <v>22</v>
      </c>
      <c r="E201" s="120" t="s">
        <v>112</v>
      </c>
      <c r="F201" s="129">
        <f t="shared" ref="F201:G201" si="133">F203</f>
        <v>7000</v>
      </c>
      <c r="G201" s="129">
        <f t="shared" si="133"/>
        <v>0</v>
      </c>
      <c r="H201" s="129">
        <f>H203</f>
        <v>7000</v>
      </c>
      <c r="I201" s="129">
        <f t="shared" ref="I201:J201" si="134">I203</f>
        <v>50000</v>
      </c>
      <c r="J201" s="129">
        <f t="shared" si="134"/>
        <v>43000</v>
      </c>
      <c r="K201" s="129">
        <f>K203</f>
        <v>7000</v>
      </c>
      <c r="L201" s="129">
        <f t="shared" ref="L201:M201" si="135">L203</f>
        <v>50000</v>
      </c>
      <c r="M201" s="129">
        <f t="shared" si="135"/>
        <v>43000</v>
      </c>
      <c r="N201" s="129">
        <f>N203</f>
        <v>7000</v>
      </c>
      <c r="O201" s="122">
        <f t="shared" ref="O201:Q201" si="136">O203</f>
        <v>50000</v>
      </c>
      <c r="P201" s="122">
        <f>P203</f>
        <v>43000</v>
      </c>
      <c r="Q201" s="122">
        <f t="shared" si="136"/>
        <v>7000</v>
      </c>
      <c r="R201" s="118">
        <f t="shared" si="81"/>
        <v>100</v>
      </c>
      <c r="S201" s="118">
        <f t="shared" si="82"/>
        <v>100</v>
      </c>
      <c r="T201" s="118">
        <f t="shared" si="89"/>
        <v>100</v>
      </c>
    </row>
    <row r="202" spans="1:20" ht="33" customHeight="1" x14ac:dyDescent="0.25">
      <c r="A202" s="162"/>
      <c r="B202" s="195"/>
      <c r="C202" s="165"/>
      <c r="D202" s="163"/>
      <c r="E202" s="120" t="s">
        <v>116</v>
      </c>
      <c r="F202" s="23"/>
      <c r="G202" s="23"/>
      <c r="H202" s="128"/>
      <c r="I202" s="23"/>
      <c r="J202" s="23"/>
      <c r="K202" s="128"/>
      <c r="L202" s="23"/>
      <c r="M202" s="23"/>
      <c r="N202" s="128"/>
      <c r="O202" s="122"/>
      <c r="P202" s="122"/>
      <c r="Q202" s="122"/>
      <c r="R202" s="118"/>
      <c r="S202" s="118"/>
      <c r="T202" s="118"/>
    </row>
    <row r="203" spans="1:20" ht="29.25" customHeight="1" x14ac:dyDescent="0.25">
      <c r="A203" s="162"/>
      <c r="B203" s="195"/>
      <c r="C203" s="165"/>
      <c r="D203" s="167" t="s">
        <v>20</v>
      </c>
      <c r="E203" s="120" t="s">
        <v>112</v>
      </c>
      <c r="F203" s="23">
        <f>SUM(G203:H203)</f>
        <v>7000</v>
      </c>
      <c r="G203" s="23">
        <f>G204+G205</f>
        <v>0</v>
      </c>
      <c r="H203" s="129">
        <v>7000</v>
      </c>
      <c r="I203" s="23">
        <f>SUM(J203:K203)</f>
        <v>50000</v>
      </c>
      <c r="J203" s="23">
        <f>J204+J205</f>
        <v>43000</v>
      </c>
      <c r="K203" s="129">
        <v>7000</v>
      </c>
      <c r="L203" s="23">
        <f>SUM(M203:N203)</f>
        <v>50000</v>
      </c>
      <c r="M203" s="23">
        <f>M204+M205</f>
        <v>43000</v>
      </c>
      <c r="N203" s="129">
        <v>7000</v>
      </c>
      <c r="O203" s="23">
        <f>SUM(P203:Q203)</f>
        <v>50000</v>
      </c>
      <c r="P203" s="23">
        <f>P204+P205</f>
        <v>43000</v>
      </c>
      <c r="Q203" s="129">
        <v>7000</v>
      </c>
      <c r="R203" s="118">
        <f t="shared" si="81"/>
        <v>100</v>
      </c>
      <c r="S203" s="118">
        <f t="shared" si="82"/>
        <v>100</v>
      </c>
      <c r="T203" s="118">
        <f t="shared" si="89"/>
        <v>100</v>
      </c>
    </row>
    <row r="204" spans="1:20" ht="36.75" customHeight="1" x14ac:dyDescent="0.25">
      <c r="A204" s="162"/>
      <c r="B204" s="195"/>
      <c r="C204" s="165"/>
      <c r="D204" s="172"/>
      <c r="E204" s="120" t="s">
        <v>263</v>
      </c>
      <c r="F204" s="23">
        <f>SUM(G204:H204)</f>
        <v>7000</v>
      </c>
      <c r="G204" s="23">
        <v>0</v>
      </c>
      <c r="H204" s="129">
        <v>7000</v>
      </c>
      <c r="I204" s="23">
        <f>SUM(J204:K204)</f>
        <v>7000</v>
      </c>
      <c r="J204" s="23">
        <v>0</v>
      </c>
      <c r="K204" s="129">
        <v>7000</v>
      </c>
      <c r="L204" s="23">
        <f>SUM(M204:N204)</f>
        <v>7000</v>
      </c>
      <c r="M204" s="23">
        <v>0</v>
      </c>
      <c r="N204" s="129">
        <v>7000</v>
      </c>
      <c r="O204" s="23">
        <f>SUM(P204:Q204)</f>
        <v>7000</v>
      </c>
      <c r="P204" s="23">
        <v>0</v>
      </c>
      <c r="Q204" s="129">
        <v>7000</v>
      </c>
      <c r="R204" s="118">
        <f t="shared" ref="R204:R267" si="137">100*O204/L204</f>
        <v>100</v>
      </c>
      <c r="S204" s="118">
        <v>0</v>
      </c>
      <c r="T204" s="118">
        <f t="shared" ref="T204:T267" si="138">100*Q204/N204</f>
        <v>100</v>
      </c>
    </row>
    <row r="205" spans="1:20" ht="36.75" customHeight="1" x14ac:dyDescent="0.25">
      <c r="A205" s="163"/>
      <c r="B205" s="196"/>
      <c r="C205" s="166"/>
      <c r="D205" s="168"/>
      <c r="E205" s="120" t="s">
        <v>221</v>
      </c>
      <c r="F205" s="23">
        <f>G205+H205</f>
        <v>0</v>
      </c>
      <c r="G205" s="23">
        <v>0</v>
      </c>
      <c r="H205" s="130">
        <v>0</v>
      </c>
      <c r="I205" s="23">
        <f>J205+K205</f>
        <v>43000</v>
      </c>
      <c r="J205" s="23">
        <v>43000</v>
      </c>
      <c r="K205" s="130">
        <v>0</v>
      </c>
      <c r="L205" s="23">
        <f>M205+N205</f>
        <v>43000</v>
      </c>
      <c r="M205" s="23">
        <v>43000</v>
      </c>
      <c r="N205" s="130">
        <v>0</v>
      </c>
      <c r="O205" s="23">
        <f>P205+Q205</f>
        <v>43000</v>
      </c>
      <c r="P205" s="23">
        <v>43000</v>
      </c>
      <c r="Q205" s="130">
        <v>0</v>
      </c>
      <c r="R205" s="118">
        <f t="shared" si="137"/>
        <v>100</v>
      </c>
      <c r="S205" s="118">
        <f t="shared" ref="S205:S267" si="139">100*P205/M205</f>
        <v>100</v>
      </c>
      <c r="T205" s="118">
        <v>0</v>
      </c>
    </row>
    <row r="206" spans="1:20" ht="27" customHeight="1" x14ac:dyDescent="0.25">
      <c r="A206" s="161" t="s">
        <v>137</v>
      </c>
      <c r="B206" s="169" t="s">
        <v>65</v>
      </c>
      <c r="C206" s="164" t="s">
        <v>89</v>
      </c>
      <c r="D206" s="161" t="s">
        <v>22</v>
      </c>
      <c r="E206" s="120" t="s">
        <v>112</v>
      </c>
      <c r="F206" s="23">
        <v>3000</v>
      </c>
      <c r="G206" s="23">
        <v>0</v>
      </c>
      <c r="H206" s="127">
        <v>3000</v>
      </c>
      <c r="I206" s="23">
        <v>3000</v>
      </c>
      <c r="J206" s="23">
        <v>0</v>
      </c>
      <c r="K206" s="127">
        <v>3000</v>
      </c>
      <c r="L206" s="23">
        <v>3000</v>
      </c>
      <c r="M206" s="23">
        <v>0</v>
      </c>
      <c r="N206" s="127">
        <v>3000</v>
      </c>
      <c r="O206" s="23">
        <v>3000</v>
      </c>
      <c r="P206" s="23">
        <v>0</v>
      </c>
      <c r="Q206" s="127">
        <v>3000</v>
      </c>
      <c r="R206" s="118">
        <f t="shared" si="137"/>
        <v>100</v>
      </c>
      <c r="S206" s="118">
        <v>0</v>
      </c>
      <c r="T206" s="118">
        <f t="shared" si="138"/>
        <v>100</v>
      </c>
    </row>
    <row r="207" spans="1:20" ht="28.5" customHeight="1" x14ac:dyDescent="0.25">
      <c r="A207" s="162"/>
      <c r="B207" s="170"/>
      <c r="C207" s="165"/>
      <c r="D207" s="163"/>
      <c r="E207" s="120" t="s">
        <v>116</v>
      </c>
      <c r="F207" s="23"/>
      <c r="G207" s="23"/>
      <c r="H207" s="127"/>
      <c r="I207" s="23"/>
      <c r="J207" s="23"/>
      <c r="K207" s="127"/>
      <c r="L207" s="23"/>
      <c r="M207" s="23"/>
      <c r="N207" s="127"/>
      <c r="O207" s="23"/>
      <c r="P207" s="23"/>
      <c r="Q207" s="127"/>
      <c r="R207" s="118"/>
      <c r="S207" s="118"/>
      <c r="T207" s="118"/>
    </row>
    <row r="208" spans="1:20" ht="26.25" customHeight="1" x14ac:dyDescent="0.25">
      <c r="A208" s="162"/>
      <c r="B208" s="170"/>
      <c r="C208" s="165"/>
      <c r="D208" s="167" t="s">
        <v>20</v>
      </c>
      <c r="E208" s="120" t="s">
        <v>112</v>
      </c>
      <c r="F208" s="23">
        <v>3000</v>
      </c>
      <c r="G208" s="23">
        <v>0</v>
      </c>
      <c r="H208" s="127">
        <v>3000</v>
      </c>
      <c r="I208" s="23">
        <v>3000</v>
      </c>
      <c r="J208" s="23">
        <v>0</v>
      </c>
      <c r="K208" s="127">
        <v>3000</v>
      </c>
      <c r="L208" s="23">
        <v>3000</v>
      </c>
      <c r="M208" s="23">
        <v>0</v>
      </c>
      <c r="N208" s="127">
        <v>3000</v>
      </c>
      <c r="O208" s="23">
        <v>3000</v>
      </c>
      <c r="P208" s="23">
        <v>0</v>
      </c>
      <c r="Q208" s="127">
        <v>3000</v>
      </c>
      <c r="R208" s="118">
        <f t="shared" si="137"/>
        <v>100</v>
      </c>
      <c r="S208" s="118">
        <v>0</v>
      </c>
      <c r="T208" s="118">
        <f t="shared" si="138"/>
        <v>100</v>
      </c>
    </row>
    <row r="209" spans="1:20" ht="29.25" customHeight="1" x14ac:dyDescent="0.25">
      <c r="A209" s="163"/>
      <c r="B209" s="171"/>
      <c r="C209" s="166"/>
      <c r="D209" s="168"/>
      <c r="E209" s="121" t="s">
        <v>46</v>
      </c>
      <c r="F209" s="23">
        <f>SUM(G209:H209)</f>
        <v>3000</v>
      </c>
      <c r="G209" s="23">
        <v>0</v>
      </c>
      <c r="H209" s="127">
        <v>3000</v>
      </c>
      <c r="I209" s="23">
        <f>SUM(J209:K209)</f>
        <v>3000</v>
      </c>
      <c r="J209" s="23">
        <v>0</v>
      </c>
      <c r="K209" s="127">
        <v>3000</v>
      </c>
      <c r="L209" s="23">
        <f>SUM(M209:N209)</f>
        <v>3000</v>
      </c>
      <c r="M209" s="23">
        <v>0</v>
      </c>
      <c r="N209" s="127">
        <v>3000</v>
      </c>
      <c r="O209" s="23">
        <f>SUM(P209:Q209)</f>
        <v>3000</v>
      </c>
      <c r="P209" s="23">
        <v>0</v>
      </c>
      <c r="Q209" s="127">
        <v>3000</v>
      </c>
      <c r="R209" s="118">
        <f t="shared" si="137"/>
        <v>100</v>
      </c>
      <c r="S209" s="118">
        <v>0</v>
      </c>
      <c r="T209" s="118">
        <f t="shared" si="138"/>
        <v>100</v>
      </c>
    </row>
    <row r="210" spans="1:20" ht="34.5" customHeight="1" x14ac:dyDescent="0.25">
      <c r="A210" s="161" t="s">
        <v>138</v>
      </c>
      <c r="B210" s="169" t="s">
        <v>66</v>
      </c>
      <c r="C210" s="164" t="s">
        <v>90</v>
      </c>
      <c r="D210" s="161" t="s">
        <v>22</v>
      </c>
      <c r="E210" s="120" t="s">
        <v>112</v>
      </c>
      <c r="F210" s="23">
        <f>SUM(G210:H210)</f>
        <v>250</v>
      </c>
      <c r="G210" s="23">
        <v>0</v>
      </c>
      <c r="H210" s="127">
        <v>250</v>
      </c>
      <c r="I210" s="23">
        <f>SUM(J210:K210)</f>
        <v>250</v>
      </c>
      <c r="J210" s="23">
        <v>0</v>
      </c>
      <c r="K210" s="127">
        <v>250</v>
      </c>
      <c r="L210" s="23">
        <f>SUM(M210:N210)</f>
        <v>250</v>
      </c>
      <c r="M210" s="23">
        <v>0</v>
      </c>
      <c r="N210" s="127">
        <v>250</v>
      </c>
      <c r="O210" s="23">
        <f>SUM(P210:Q210)</f>
        <v>250</v>
      </c>
      <c r="P210" s="23">
        <v>0</v>
      </c>
      <c r="Q210" s="127">
        <v>250</v>
      </c>
      <c r="R210" s="118">
        <f t="shared" si="137"/>
        <v>100</v>
      </c>
      <c r="S210" s="118">
        <v>0</v>
      </c>
      <c r="T210" s="118">
        <f t="shared" si="138"/>
        <v>100</v>
      </c>
    </row>
    <row r="211" spans="1:20" ht="24" customHeight="1" x14ac:dyDescent="0.25">
      <c r="A211" s="162"/>
      <c r="B211" s="170"/>
      <c r="C211" s="165"/>
      <c r="D211" s="163"/>
      <c r="E211" s="120" t="s">
        <v>116</v>
      </c>
      <c r="F211" s="23"/>
      <c r="G211" s="23"/>
      <c r="H211" s="127"/>
      <c r="I211" s="23"/>
      <c r="J211" s="23"/>
      <c r="K211" s="127"/>
      <c r="L211" s="23"/>
      <c r="M211" s="23"/>
      <c r="N211" s="127"/>
      <c r="O211" s="23"/>
      <c r="P211" s="23"/>
      <c r="Q211" s="127"/>
      <c r="R211" s="118"/>
      <c r="S211" s="118"/>
      <c r="T211" s="118"/>
    </row>
    <row r="212" spans="1:20" ht="26.25" customHeight="1" x14ac:dyDescent="0.25">
      <c r="A212" s="162"/>
      <c r="B212" s="170"/>
      <c r="C212" s="165"/>
      <c r="D212" s="167" t="s">
        <v>20</v>
      </c>
      <c r="E212" s="120" t="s">
        <v>112</v>
      </c>
      <c r="F212" s="23">
        <f>SUM(G212:H212)</f>
        <v>250</v>
      </c>
      <c r="G212" s="23">
        <v>0</v>
      </c>
      <c r="H212" s="127">
        <v>250</v>
      </c>
      <c r="I212" s="23">
        <f>SUM(J212:K212)</f>
        <v>250</v>
      </c>
      <c r="J212" s="23">
        <v>0</v>
      </c>
      <c r="K212" s="127">
        <v>250</v>
      </c>
      <c r="L212" s="23">
        <f>SUM(M212:N212)</f>
        <v>250</v>
      </c>
      <c r="M212" s="23">
        <v>0</v>
      </c>
      <c r="N212" s="127">
        <v>250</v>
      </c>
      <c r="O212" s="23">
        <f>SUM(P212:Q212)</f>
        <v>250</v>
      </c>
      <c r="P212" s="23">
        <v>0</v>
      </c>
      <c r="Q212" s="127">
        <v>250</v>
      </c>
      <c r="R212" s="118">
        <f t="shared" si="137"/>
        <v>100</v>
      </c>
      <c r="S212" s="118">
        <v>0</v>
      </c>
      <c r="T212" s="118">
        <f t="shared" si="138"/>
        <v>100</v>
      </c>
    </row>
    <row r="213" spans="1:20" ht="30" customHeight="1" x14ac:dyDescent="0.25">
      <c r="A213" s="163"/>
      <c r="B213" s="171"/>
      <c r="C213" s="166"/>
      <c r="D213" s="168"/>
      <c r="E213" s="121" t="s">
        <v>46</v>
      </c>
      <c r="F213" s="23">
        <f>SUM(G213:H213)</f>
        <v>250</v>
      </c>
      <c r="G213" s="23">
        <v>0</v>
      </c>
      <c r="H213" s="127">
        <v>250</v>
      </c>
      <c r="I213" s="23">
        <f>SUM(J213:K213)</f>
        <v>250</v>
      </c>
      <c r="J213" s="23">
        <v>0</v>
      </c>
      <c r="K213" s="127">
        <v>250</v>
      </c>
      <c r="L213" s="23">
        <f>SUM(M213:N213)</f>
        <v>250</v>
      </c>
      <c r="M213" s="23">
        <v>0</v>
      </c>
      <c r="N213" s="127">
        <v>250</v>
      </c>
      <c r="O213" s="23">
        <f>SUM(P213:Q213)</f>
        <v>250</v>
      </c>
      <c r="P213" s="23">
        <v>0</v>
      </c>
      <c r="Q213" s="127">
        <v>250</v>
      </c>
      <c r="R213" s="118">
        <f t="shared" si="137"/>
        <v>100</v>
      </c>
      <c r="S213" s="118">
        <v>0</v>
      </c>
      <c r="T213" s="118">
        <f t="shared" si="138"/>
        <v>100</v>
      </c>
    </row>
    <row r="214" spans="1:20" ht="30.75" customHeight="1" x14ac:dyDescent="0.25">
      <c r="A214" s="161" t="s">
        <v>139</v>
      </c>
      <c r="B214" s="208" t="s">
        <v>271</v>
      </c>
      <c r="C214" s="164" t="s">
        <v>97</v>
      </c>
      <c r="D214" s="161" t="s">
        <v>22</v>
      </c>
      <c r="E214" s="120" t="s">
        <v>112</v>
      </c>
      <c r="F214" s="23">
        <f>SUM(G214:H214)</f>
        <v>400</v>
      </c>
      <c r="G214" s="23">
        <v>0</v>
      </c>
      <c r="H214" s="127">
        <f>N(H216)</f>
        <v>400</v>
      </c>
      <c r="I214" s="23">
        <f>SUM(J214:K214)</f>
        <v>400</v>
      </c>
      <c r="J214" s="23">
        <v>0</v>
      </c>
      <c r="K214" s="127">
        <f>N(K216)</f>
        <v>400</v>
      </c>
      <c r="L214" s="23">
        <f>SUM(M214:N214)</f>
        <v>400</v>
      </c>
      <c r="M214" s="23">
        <v>0</v>
      </c>
      <c r="N214" s="127">
        <f>N(N216)</f>
        <v>400</v>
      </c>
      <c r="O214" s="23">
        <f>SUM(P214:Q214)</f>
        <v>400</v>
      </c>
      <c r="P214" s="23">
        <v>0</v>
      </c>
      <c r="Q214" s="127">
        <f>N(Q216)</f>
        <v>400</v>
      </c>
      <c r="R214" s="118">
        <f t="shared" si="137"/>
        <v>100</v>
      </c>
      <c r="S214" s="118">
        <v>0</v>
      </c>
      <c r="T214" s="118">
        <f t="shared" si="138"/>
        <v>100</v>
      </c>
    </row>
    <row r="215" spans="1:20" ht="30.75" customHeight="1" x14ac:dyDescent="0.25">
      <c r="A215" s="162"/>
      <c r="B215" s="209"/>
      <c r="C215" s="165"/>
      <c r="D215" s="163"/>
      <c r="E215" s="120" t="s">
        <v>116</v>
      </c>
      <c r="F215" s="23"/>
      <c r="G215" s="23"/>
      <c r="H215" s="127"/>
      <c r="I215" s="23"/>
      <c r="J215" s="23"/>
      <c r="K215" s="127"/>
      <c r="L215" s="23"/>
      <c r="M215" s="23"/>
      <c r="N215" s="127"/>
      <c r="O215" s="23"/>
      <c r="P215" s="23"/>
      <c r="Q215" s="127"/>
      <c r="R215" s="118"/>
      <c r="S215" s="118"/>
      <c r="T215" s="118"/>
    </row>
    <row r="216" spans="1:20" ht="32.25" customHeight="1" x14ac:dyDescent="0.25">
      <c r="A216" s="162"/>
      <c r="B216" s="209"/>
      <c r="C216" s="165"/>
      <c r="D216" s="167" t="s">
        <v>20</v>
      </c>
      <c r="E216" s="120" t="s">
        <v>112</v>
      </c>
      <c r="F216" s="23">
        <f>SUM(G216:H216)</f>
        <v>400</v>
      </c>
      <c r="G216" s="23">
        <v>0</v>
      </c>
      <c r="H216" s="127">
        <f>N(H217)</f>
        <v>400</v>
      </c>
      <c r="I216" s="23">
        <f>SUM(J216:K216)</f>
        <v>400</v>
      </c>
      <c r="J216" s="23">
        <v>0</v>
      </c>
      <c r="K216" s="127">
        <f>N(K217)</f>
        <v>400</v>
      </c>
      <c r="L216" s="23">
        <f>SUM(M216:N216)</f>
        <v>400</v>
      </c>
      <c r="M216" s="23">
        <v>0</v>
      </c>
      <c r="N216" s="127">
        <f>N(N217)</f>
        <v>400</v>
      </c>
      <c r="O216" s="23">
        <f>SUM(P216:Q216)</f>
        <v>400</v>
      </c>
      <c r="P216" s="23">
        <v>0</v>
      </c>
      <c r="Q216" s="127">
        <f>N(Q217)</f>
        <v>400</v>
      </c>
      <c r="R216" s="118">
        <f t="shared" si="137"/>
        <v>100</v>
      </c>
      <c r="S216" s="118">
        <v>0</v>
      </c>
      <c r="T216" s="118">
        <f t="shared" si="138"/>
        <v>100</v>
      </c>
    </row>
    <row r="217" spans="1:20" ht="39.75" customHeight="1" x14ac:dyDescent="0.25">
      <c r="A217" s="163"/>
      <c r="B217" s="210"/>
      <c r="C217" s="166"/>
      <c r="D217" s="168"/>
      <c r="E217" s="121" t="s">
        <v>108</v>
      </c>
      <c r="F217" s="23">
        <f>SUM(G217:H217)</f>
        <v>400</v>
      </c>
      <c r="G217" s="23">
        <v>0</v>
      </c>
      <c r="H217" s="23">
        <v>400</v>
      </c>
      <c r="I217" s="23">
        <f>SUM(J217:K217)</f>
        <v>400</v>
      </c>
      <c r="J217" s="23">
        <v>0</v>
      </c>
      <c r="K217" s="23">
        <v>400</v>
      </c>
      <c r="L217" s="23">
        <f>SUM(M217:N217)</f>
        <v>400</v>
      </c>
      <c r="M217" s="23">
        <v>0</v>
      </c>
      <c r="N217" s="23">
        <v>400</v>
      </c>
      <c r="O217" s="23">
        <f>SUM(P217:Q217)</f>
        <v>400</v>
      </c>
      <c r="P217" s="23">
        <v>0</v>
      </c>
      <c r="Q217" s="23">
        <v>400</v>
      </c>
      <c r="R217" s="118">
        <f t="shared" si="137"/>
        <v>100</v>
      </c>
      <c r="S217" s="118">
        <v>0</v>
      </c>
      <c r="T217" s="118">
        <f t="shared" si="138"/>
        <v>100</v>
      </c>
    </row>
    <row r="218" spans="1:20" ht="32.25" customHeight="1" x14ac:dyDescent="0.25">
      <c r="A218" s="161" t="s">
        <v>140</v>
      </c>
      <c r="B218" s="169" t="s">
        <v>214</v>
      </c>
      <c r="C218" s="164" t="s">
        <v>97</v>
      </c>
      <c r="D218" s="161" t="s">
        <v>22</v>
      </c>
      <c r="E218" s="120" t="s">
        <v>112</v>
      </c>
      <c r="F218" s="23">
        <f>SUM(G218:H218)</f>
        <v>495</v>
      </c>
      <c r="G218" s="23">
        <v>0</v>
      </c>
      <c r="H218" s="127">
        <f>N(H220)</f>
        <v>495</v>
      </c>
      <c r="I218" s="23">
        <f>SUM(J218:K218)</f>
        <v>495</v>
      </c>
      <c r="J218" s="23">
        <v>0</v>
      </c>
      <c r="K218" s="127">
        <f>N(K220)</f>
        <v>495</v>
      </c>
      <c r="L218" s="23">
        <f>SUM(M218:N218)</f>
        <v>495</v>
      </c>
      <c r="M218" s="23">
        <v>0</v>
      </c>
      <c r="N218" s="127">
        <f>N(N220)</f>
        <v>495</v>
      </c>
      <c r="O218" s="23">
        <f>SUM(P218:Q218)</f>
        <v>495</v>
      </c>
      <c r="P218" s="23">
        <v>0</v>
      </c>
      <c r="Q218" s="127">
        <f>N(Q220)</f>
        <v>495</v>
      </c>
      <c r="R218" s="118">
        <f t="shared" si="137"/>
        <v>100</v>
      </c>
      <c r="S218" s="118">
        <v>0</v>
      </c>
      <c r="T218" s="118">
        <f t="shared" si="138"/>
        <v>100</v>
      </c>
    </row>
    <row r="219" spans="1:20" ht="27.75" customHeight="1" x14ac:dyDescent="0.25">
      <c r="A219" s="162"/>
      <c r="B219" s="170"/>
      <c r="C219" s="165"/>
      <c r="D219" s="163"/>
      <c r="E219" s="120" t="s">
        <v>116</v>
      </c>
      <c r="F219" s="23"/>
      <c r="G219" s="23"/>
      <c r="H219" s="127"/>
      <c r="I219" s="23"/>
      <c r="J219" s="23"/>
      <c r="K219" s="127"/>
      <c r="L219" s="23"/>
      <c r="M219" s="23"/>
      <c r="N219" s="127"/>
      <c r="O219" s="23"/>
      <c r="P219" s="23"/>
      <c r="Q219" s="127"/>
      <c r="R219" s="118"/>
      <c r="S219" s="118"/>
      <c r="T219" s="118"/>
    </row>
    <row r="220" spans="1:20" ht="32.25" customHeight="1" x14ac:dyDescent="0.25">
      <c r="A220" s="162"/>
      <c r="B220" s="170"/>
      <c r="C220" s="165"/>
      <c r="D220" s="167" t="s">
        <v>20</v>
      </c>
      <c r="E220" s="120" t="s">
        <v>112</v>
      </c>
      <c r="F220" s="23">
        <f>SUM(G220:H220)</f>
        <v>495</v>
      </c>
      <c r="G220" s="23">
        <v>0</v>
      </c>
      <c r="H220" s="127">
        <f>N(H221)</f>
        <v>495</v>
      </c>
      <c r="I220" s="23">
        <f>SUM(J220:K220)</f>
        <v>495</v>
      </c>
      <c r="J220" s="23">
        <v>0</v>
      </c>
      <c r="K220" s="127">
        <f>N(K221)</f>
        <v>495</v>
      </c>
      <c r="L220" s="23">
        <f>SUM(M220:N220)</f>
        <v>495</v>
      </c>
      <c r="M220" s="23">
        <v>0</v>
      </c>
      <c r="N220" s="127">
        <f>N(N221)</f>
        <v>495</v>
      </c>
      <c r="O220" s="23">
        <f>SUM(P220:Q220)</f>
        <v>495</v>
      </c>
      <c r="P220" s="23">
        <v>0</v>
      </c>
      <c r="Q220" s="127">
        <f>N(Q221)</f>
        <v>495</v>
      </c>
      <c r="R220" s="118">
        <f t="shared" si="137"/>
        <v>100</v>
      </c>
      <c r="S220" s="118">
        <v>0</v>
      </c>
      <c r="T220" s="118">
        <f t="shared" si="138"/>
        <v>100</v>
      </c>
    </row>
    <row r="221" spans="1:20" ht="32.25" customHeight="1" x14ac:dyDescent="0.25">
      <c r="A221" s="163"/>
      <c r="B221" s="171"/>
      <c r="C221" s="166"/>
      <c r="D221" s="168"/>
      <c r="E221" s="121" t="s">
        <v>108</v>
      </c>
      <c r="F221" s="23">
        <f>SUM(G221:H221)</f>
        <v>495</v>
      </c>
      <c r="G221" s="23">
        <v>0</v>
      </c>
      <c r="H221" s="23">
        <v>495</v>
      </c>
      <c r="I221" s="23">
        <f>SUM(J221:K221)</f>
        <v>495</v>
      </c>
      <c r="J221" s="23">
        <v>0</v>
      </c>
      <c r="K221" s="23">
        <v>495</v>
      </c>
      <c r="L221" s="23">
        <f>SUM(M221:N221)</f>
        <v>495</v>
      </c>
      <c r="M221" s="23">
        <v>0</v>
      </c>
      <c r="N221" s="23">
        <v>495</v>
      </c>
      <c r="O221" s="23">
        <f>SUM(P221:Q221)</f>
        <v>495</v>
      </c>
      <c r="P221" s="23">
        <v>0</v>
      </c>
      <c r="Q221" s="23">
        <v>495</v>
      </c>
      <c r="R221" s="118">
        <f t="shared" si="137"/>
        <v>100</v>
      </c>
      <c r="S221" s="118">
        <v>0</v>
      </c>
      <c r="T221" s="118">
        <f t="shared" si="138"/>
        <v>100</v>
      </c>
    </row>
    <row r="222" spans="1:20" ht="32.25" customHeight="1" x14ac:dyDescent="0.25">
      <c r="A222" s="161" t="s">
        <v>141</v>
      </c>
      <c r="B222" s="169" t="s">
        <v>109</v>
      </c>
      <c r="C222" s="164" t="s">
        <v>215</v>
      </c>
      <c r="D222" s="161" t="s">
        <v>22</v>
      </c>
      <c r="E222" s="120" t="s">
        <v>112</v>
      </c>
      <c r="F222" s="23">
        <f>SUM(G222:H222)</f>
        <v>244</v>
      </c>
      <c r="G222" s="23">
        <v>0</v>
      </c>
      <c r="H222" s="127">
        <f>N(H224)</f>
        <v>244</v>
      </c>
      <c r="I222" s="23">
        <f>SUM(J222:K222)</f>
        <v>244</v>
      </c>
      <c r="J222" s="23">
        <v>0</v>
      </c>
      <c r="K222" s="127">
        <f>N(K224)</f>
        <v>244</v>
      </c>
      <c r="L222" s="23">
        <f>SUM(M222:N222)</f>
        <v>244</v>
      </c>
      <c r="M222" s="23">
        <v>0</v>
      </c>
      <c r="N222" s="127">
        <f>N(N224)</f>
        <v>244</v>
      </c>
      <c r="O222" s="23">
        <f>SUM(P222:Q222)</f>
        <v>218</v>
      </c>
      <c r="P222" s="23">
        <v>0</v>
      </c>
      <c r="Q222" s="127">
        <f>N(Q224)</f>
        <v>218</v>
      </c>
      <c r="R222" s="118">
        <f t="shared" si="137"/>
        <v>89.344262295081961</v>
      </c>
      <c r="S222" s="118">
        <v>0</v>
      </c>
      <c r="T222" s="118">
        <f t="shared" si="138"/>
        <v>89.344262295081961</v>
      </c>
    </row>
    <row r="223" spans="1:20" ht="32.25" customHeight="1" x14ac:dyDescent="0.25">
      <c r="A223" s="162"/>
      <c r="B223" s="170"/>
      <c r="C223" s="165"/>
      <c r="D223" s="163"/>
      <c r="E223" s="120" t="s">
        <v>116</v>
      </c>
      <c r="F223" s="23"/>
      <c r="G223" s="23"/>
      <c r="H223" s="127"/>
      <c r="I223" s="23"/>
      <c r="J223" s="23"/>
      <c r="K223" s="127"/>
      <c r="L223" s="23"/>
      <c r="M223" s="23"/>
      <c r="N223" s="127"/>
      <c r="O223" s="23"/>
      <c r="P223" s="23"/>
      <c r="Q223" s="127"/>
      <c r="R223" s="118"/>
      <c r="S223" s="118"/>
      <c r="T223" s="118"/>
    </row>
    <row r="224" spans="1:20" ht="32.25" customHeight="1" x14ac:dyDescent="0.25">
      <c r="A224" s="162"/>
      <c r="B224" s="170"/>
      <c r="C224" s="165"/>
      <c r="D224" s="167" t="s">
        <v>20</v>
      </c>
      <c r="E224" s="120" t="s">
        <v>112</v>
      </c>
      <c r="F224" s="23">
        <f>SUM(G224:H224)</f>
        <v>244</v>
      </c>
      <c r="G224" s="23">
        <v>0</v>
      </c>
      <c r="H224" s="127">
        <f>N(H225)</f>
        <v>244</v>
      </c>
      <c r="I224" s="23">
        <f>SUM(J224:K224)</f>
        <v>244</v>
      </c>
      <c r="J224" s="23">
        <v>0</v>
      </c>
      <c r="K224" s="127">
        <f>N(K225)</f>
        <v>244</v>
      </c>
      <c r="L224" s="23">
        <f>SUM(M224:N224)</f>
        <v>244</v>
      </c>
      <c r="M224" s="23">
        <v>0</v>
      </c>
      <c r="N224" s="127">
        <f>N(N225)</f>
        <v>244</v>
      </c>
      <c r="O224" s="23">
        <f>SUM(P224:Q224)</f>
        <v>218</v>
      </c>
      <c r="P224" s="23">
        <v>0</v>
      </c>
      <c r="Q224" s="127">
        <f>N(Q225)</f>
        <v>218</v>
      </c>
      <c r="R224" s="118">
        <f t="shared" si="137"/>
        <v>89.344262295081961</v>
      </c>
      <c r="S224" s="118">
        <v>0</v>
      </c>
      <c r="T224" s="118">
        <f t="shared" si="138"/>
        <v>89.344262295081961</v>
      </c>
    </row>
    <row r="225" spans="1:20" ht="32.25" customHeight="1" x14ac:dyDescent="0.25">
      <c r="A225" s="163"/>
      <c r="B225" s="171"/>
      <c r="C225" s="166"/>
      <c r="D225" s="168"/>
      <c r="E225" s="121" t="s">
        <v>108</v>
      </c>
      <c r="F225" s="23">
        <f>SUM(G225:H225)</f>
        <v>244</v>
      </c>
      <c r="G225" s="23">
        <v>0</v>
      </c>
      <c r="H225" s="23">
        <v>244</v>
      </c>
      <c r="I225" s="23">
        <f>SUM(J225:K225)</f>
        <v>244</v>
      </c>
      <c r="J225" s="23">
        <v>0</v>
      </c>
      <c r="K225" s="23">
        <v>244</v>
      </c>
      <c r="L225" s="23">
        <f>SUM(M225:N225)</f>
        <v>244</v>
      </c>
      <c r="M225" s="23">
        <v>0</v>
      </c>
      <c r="N225" s="23">
        <v>244</v>
      </c>
      <c r="O225" s="23">
        <f>SUM(P225:Q225)</f>
        <v>218</v>
      </c>
      <c r="P225" s="23">
        <v>0</v>
      </c>
      <c r="Q225" s="23">
        <v>218</v>
      </c>
      <c r="R225" s="118">
        <f t="shared" si="137"/>
        <v>89.344262295081961</v>
      </c>
      <c r="S225" s="118">
        <v>0</v>
      </c>
      <c r="T225" s="118">
        <f t="shared" si="138"/>
        <v>89.344262295081961</v>
      </c>
    </row>
    <row r="226" spans="1:20" s="22" customFormat="1" ht="28.5" customHeight="1" x14ac:dyDescent="0.25">
      <c r="A226" s="161" t="s">
        <v>28</v>
      </c>
      <c r="B226" s="164" t="s">
        <v>173</v>
      </c>
      <c r="C226" s="164" t="s">
        <v>91</v>
      </c>
      <c r="D226" s="161" t="s">
        <v>22</v>
      </c>
      <c r="E226" s="120" t="s">
        <v>112</v>
      </c>
      <c r="F226" s="23">
        <f>SUM(G226:H226)</f>
        <v>38159.100000000006</v>
      </c>
      <c r="G226" s="127">
        <v>0</v>
      </c>
      <c r="H226" s="122">
        <f>N(H228)</f>
        <v>38159.100000000006</v>
      </c>
      <c r="I226" s="23">
        <f>SUM(J226:K226)</f>
        <v>54311.400000000009</v>
      </c>
      <c r="J226" s="127">
        <f>J228</f>
        <v>16152.3</v>
      </c>
      <c r="K226" s="122">
        <f>N(K228)</f>
        <v>38159.100000000006</v>
      </c>
      <c r="L226" s="122">
        <f>L228</f>
        <v>54311.400000000009</v>
      </c>
      <c r="M226" s="122">
        <f>M228</f>
        <v>16152.3</v>
      </c>
      <c r="N226" s="122">
        <f t="shared" ref="N226:Q226" si="140">N228</f>
        <v>38159.100000000006</v>
      </c>
      <c r="O226" s="122">
        <f t="shared" si="140"/>
        <v>43298.796660000007</v>
      </c>
      <c r="P226" s="122">
        <f t="shared" si="140"/>
        <v>16152.3</v>
      </c>
      <c r="Q226" s="122">
        <f t="shared" si="140"/>
        <v>27146.496660000004</v>
      </c>
      <c r="R226" s="118">
        <f t="shared" si="137"/>
        <v>79.723219545067892</v>
      </c>
      <c r="S226" s="118">
        <f t="shared" si="139"/>
        <v>100</v>
      </c>
      <c r="T226" s="118">
        <f t="shared" si="138"/>
        <v>71.140295918928899</v>
      </c>
    </row>
    <row r="227" spans="1:20" s="22" customFormat="1" ht="30.75" customHeight="1" x14ac:dyDescent="0.25">
      <c r="A227" s="162"/>
      <c r="B227" s="165"/>
      <c r="C227" s="165"/>
      <c r="D227" s="163"/>
      <c r="E227" s="120" t="s">
        <v>116</v>
      </c>
      <c r="F227" s="23"/>
      <c r="G227" s="127"/>
      <c r="H227" s="122"/>
      <c r="I227" s="23"/>
      <c r="J227" s="127"/>
      <c r="K227" s="122"/>
      <c r="L227" s="122"/>
      <c r="M227" s="122"/>
      <c r="N227" s="122"/>
      <c r="O227" s="122"/>
      <c r="P227" s="122"/>
      <c r="Q227" s="122"/>
      <c r="R227" s="118"/>
      <c r="S227" s="118"/>
      <c r="T227" s="118"/>
    </row>
    <row r="228" spans="1:20" s="22" customFormat="1" ht="24.75" customHeight="1" x14ac:dyDescent="0.25">
      <c r="A228" s="162"/>
      <c r="B228" s="165"/>
      <c r="C228" s="165"/>
      <c r="D228" s="167" t="s">
        <v>20</v>
      </c>
      <c r="E228" s="120" t="s">
        <v>112</v>
      </c>
      <c r="F228" s="122">
        <f t="shared" ref="F228:H228" si="141">F229+F230+F231</f>
        <v>38159.100000000006</v>
      </c>
      <c r="G228" s="127">
        <f t="shared" si="141"/>
        <v>0</v>
      </c>
      <c r="H228" s="122">
        <f t="shared" si="141"/>
        <v>38159.100000000006</v>
      </c>
      <c r="I228" s="122">
        <f t="shared" ref="I228:Q228" si="142">I229+I230+I231</f>
        <v>54311.400000000009</v>
      </c>
      <c r="J228" s="127">
        <f t="shared" si="142"/>
        <v>16152.3</v>
      </c>
      <c r="K228" s="122">
        <f t="shared" si="142"/>
        <v>38159.100000000006</v>
      </c>
      <c r="L228" s="122">
        <f t="shared" si="142"/>
        <v>54311.400000000009</v>
      </c>
      <c r="M228" s="122">
        <f t="shared" si="142"/>
        <v>16152.3</v>
      </c>
      <c r="N228" s="122">
        <f t="shared" si="142"/>
        <v>38159.100000000006</v>
      </c>
      <c r="O228" s="122">
        <f t="shared" si="142"/>
        <v>43298.796660000007</v>
      </c>
      <c r="P228" s="127">
        <f t="shared" si="142"/>
        <v>16152.3</v>
      </c>
      <c r="Q228" s="122">
        <f t="shared" si="142"/>
        <v>27146.496660000004</v>
      </c>
      <c r="R228" s="118">
        <f t="shared" si="137"/>
        <v>79.723219545067892</v>
      </c>
      <c r="S228" s="118">
        <f t="shared" si="139"/>
        <v>100</v>
      </c>
      <c r="T228" s="118">
        <f t="shared" si="138"/>
        <v>71.140295918928899</v>
      </c>
    </row>
    <row r="229" spans="1:20" s="22" customFormat="1" ht="30.75" customHeight="1" x14ac:dyDescent="0.25">
      <c r="A229" s="162"/>
      <c r="B229" s="165"/>
      <c r="C229" s="165"/>
      <c r="D229" s="172"/>
      <c r="E229" s="121" t="s">
        <v>108</v>
      </c>
      <c r="F229" s="23">
        <f>SUM(G229:H229)</f>
        <v>35529.640000000007</v>
      </c>
      <c r="G229" s="127">
        <v>0</v>
      </c>
      <c r="H229" s="122">
        <f>H235+H244+H248+H252+H256+H275+H279</f>
        <v>35529.640000000007</v>
      </c>
      <c r="I229" s="23">
        <f>SUM(J229:K229)</f>
        <v>35529.640000000007</v>
      </c>
      <c r="J229" s="127">
        <v>0</v>
      </c>
      <c r="K229" s="122">
        <f>K235+K244+K248+K252+K256+K275+K279</f>
        <v>35529.640000000007</v>
      </c>
      <c r="L229" s="122">
        <f>L235+L244+L248+L252+L256+L275+L279</f>
        <v>35529.640000000007</v>
      </c>
      <c r="M229" s="122">
        <v>0</v>
      </c>
      <c r="N229" s="122">
        <f>N235+N244+N248+N252+N256+N275+N279</f>
        <v>35529.640000000007</v>
      </c>
      <c r="O229" s="122">
        <f>O235+O244+O248+O252+O256+O275+O279</f>
        <v>24517.036770000002</v>
      </c>
      <c r="P229" s="122">
        <v>0</v>
      </c>
      <c r="Q229" s="122">
        <f>Q235+Q244+Q248+Q252+Q256+Q275+Q279</f>
        <v>24517.036770000002</v>
      </c>
      <c r="R229" s="118">
        <f t="shared" si="137"/>
        <v>69.0044615425318</v>
      </c>
      <c r="S229" s="118">
        <v>0</v>
      </c>
      <c r="T229" s="118">
        <f t="shared" si="138"/>
        <v>69.0044615425318</v>
      </c>
    </row>
    <row r="230" spans="1:20" s="22" customFormat="1" ht="30.75" customHeight="1" x14ac:dyDescent="0.25">
      <c r="A230" s="162"/>
      <c r="B230" s="165"/>
      <c r="C230" s="165"/>
      <c r="D230" s="172"/>
      <c r="E230" s="121" t="s">
        <v>219</v>
      </c>
      <c r="F230" s="23">
        <f>SUM(G230:H230)</f>
        <v>2629.46</v>
      </c>
      <c r="G230" s="122">
        <f>G239+G260+G265+G270</f>
        <v>0</v>
      </c>
      <c r="H230" s="122">
        <f>H239+H260+H265+H270</f>
        <v>2629.46</v>
      </c>
      <c r="I230" s="23">
        <f>SUM(J230:K230)</f>
        <v>2629.46</v>
      </c>
      <c r="J230" s="122">
        <f t="shared" ref="J230" si="143">J239+J260+J265+J270</f>
        <v>0</v>
      </c>
      <c r="K230" s="122">
        <f>K239+K260+K265+K270</f>
        <v>2629.46</v>
      </c>
      <c r="L230" s="23">
        <f>SUM(M230:N230)</f>
        <v>2629.46</v>
      </c>
      <c r="M230" s="122">
        <f t="shared" ref="M230" si="144">M239+M260+M265+M270</f>
        <v>0</v>
      </c>
      <c r="N230" s="122">
        <f>N239+N260+N265+N270</f>
        <v>2629.46</v>
      </c>
      <c r="O230" s="23">
        <f>SUM(P230:Q230)</f>
        <v>2629.4598900000001</v>
      </c>
      <c r="P230" s="122">
        <f t="shared" ref="P230:Q230" si="145">P239+P260+P265+P270</f>
        <v>0</v>
      </c>
      <c r="Q230" s="122">
        <f t="shared" si="145"/>
        <v>2629.4598900000001</v>
      </c>
      <c r="R230" s="118">
        <f t="shared" si="137"/>
        <v>99.999995816631554</v>
      </c>
      <c r="S230" s="118">
        <v>0</v>
      </c>
      <c r="T230" s="118">
        <f t="shared" si="138"/>
        <v>99.999995816631554</v>
      </c>
    </row>
    <row r="231" spans="1:20" s="22" customFormat="1" ht="30.75" customHeight="1" x14ac:dyDescent="0.25">
      <c r="A231" s="163"/>
      <c r="B231" s="166"/>
      <c r="C231" s="166"/>
      <c r="D231" s="168"/>
      <c r="E231" s="121" t="s">
        <v>220</v>
      </c>
      <c r="F231" s="23">
        <f>G231+H231</f>
        <v>0</v>
      </c>
      <c r="G231" s="127">
        <f t="shared" ref="G231:H231" si="146">G240+G261+G266+G271</f>
        <v>0</v>
      </c>
      <c r="H231" s="127">
        <f t="shared" si="146"/>
        <v>0</v>
      </c>
      <c r="I231" s="23">
        <f>J231+K231</f>
        <v>16152.3</v>
      </c>
      <c r="J231" s="127">
        <f>J240+J261+J266+J271</f>
        <v>16152.3</v>
      </c>
      <c r="K231" s="127">
        <f t="shared" ref="K231" si="147">K240+K261+K266+K271</f>
        <v>0</v>
      </c>
      <c r="L231" s="23">
        <f>M231+N231</f>
        <v>16152.3</v>
      </c>
      <c r="M231" s="127">
        <f>M240+M261+M266+M271</f>
        <v>16152.3</v>
      </c>
      <c r="N231" s="127">
        <f t="shared" ref="N231" si="148">N240+N261+N266+N271</f>
        <v>0</v>
      </c>
      <c r="O231" s="23">
        <f>P231+Q231</f>
        <v>16152.3</v>
      </c>
      <c r="P231" s="127">
        <f>P240+P261+P266+P271</f>
        <v>16152.3</v>
      </c>
      <c r="Q231" s="122">
        <v>0</v>
      </c>
      <c r="R231" s="118">
        <f t="shared" si="137"/>
        <v>100</v>
      </c>
      <c r="S231" s="118">
        <v>100</v>
      </c>
      <c r="T231" s="118">
        <v>0</v>
      </c>
    </row>
    <row r="232" spans="1:20" ht="29.25" customHeight="1" x14ac:dyDescent="0.25">
      <c r="A232" s="161" t="s">
        <v>147</v>
      </c>
      <c r="B232" s="169" t="s">
        <v>67</v>
      </c>
      <c r="C232" s="164" t="s">
        <v>92</v>
      </c>
      <c r="D232" s="161" t="s">
        <v>22</v>
      </c>
      <c r="E232" s="120" t="s">
        <v>112</v>
      </c>
      <c r="F232" s="23">
        <f>G232+H232</f>
        <v>30695.61</v>
      </c>
      <c r="G232" s="23">
        <v>0</v>
      </c>
      <c r="H232" s="127">
        <f>N(H234)</f>
        <v>30695.61</v>
      </c>
      <c r="I232" s="23">
        <f>SUM(J232:K232)</f>
        <v>30695.61</v>
      </c>
      <c r="J232" s="23">
        <v>0</v>
      </c>
      <c r="K232" s="127">
        <f>N(K234)</f>
        <v>30695.61</v>
      </c>
      <c r="L232" s="23">
        <f>SUM(M232:N232)</f>
        <v>30695.61</v>
      </c>
      <c r="M232" s="23">
        <v>0</v>
      </c>
      <c r="N232" s="127">
        <f>N(N234)</f>
        <v>30695.61</v>
      </c>
      <c r="O232" s="122">
        <f t="shared" ref="O232:Q232" si="149">O234</f>
        <v>19683.677769999998</v>
      </c>
      <c r="P232" s="122">
        <f t="shared" si="149"/>
        <v>0</v>
      </c>
      <c r="Q232" s="122">
        <f t="shared" si="149"/>
        <v>19683.677769999998</v>
      </c>
      <c r="R232" s="118">
        <f t="shared" si="137"/>
        <v>64.125383955555847</v>
      </c>
      <c r="S232" s="118">
        <v>0</v>
      </c>
      <c r="T232" s="118">
        <f t="shared" si="138"/>
        <v>64.125383955555847</v>
      </c>
    </row>
    <row r="233" spans="1:20" ht="35.25" customHeight="1" x14ac:dyDescent="0.25">
      <c r="A233" s="162"/>
      <c r="B233" s="170"/>
      <c r="C233" s="165"/>
      <c r="D233" s="163"/>
      <c r="E233" s="120" t="s">
        <v>116</v>
      </c>
      <c r="F233" s="23"/>
      <c r="G233" s="23"/>
      <c r="H233" s="127"/>
      <c r="I233" s="23"/>
      <c r="J233" s="23"/>
      <c r="K233" s="127"/>
      <c r="L233" s="23"/>
      <c r="M233" s="23"/>
      <c r="N233" s="127"/>
      <c r="O233" s="122"/>
      <c r="P233" s="122"/>
      <c r="Q233" s="122"/>
      <c r="R233" s="118"/>
      <c r="S233" s="118"/>
      <c r="T233" s="118"/>
    </row>
    <row r="234" spans="1:20" ht="25.5" customHeight="1" x14ac:dyDescent="0.25">
      <c r="A234" s="162"/>
      <c r="B234" s="170"/>
      <c r="C234" s="165"/>
      <c r="D234" s="167" t="s">
        <v>20</v>
      </c>
      <c r="E234" s="120" t="s">
        <v>112</v>
      </c>
      <c r="F234" s="23">
        <f>SUM(G234:H234)</f>
        <v>30695.61</v>
      </c>
      <c r="G234" s="23">
        <v>0</v>
      </c>
      <c r="H234" s="127">
        <f>N(H235)</f>
        <v>30695.61</v>
      </c>
      <c r="I234" s="23">
        <f>SUM(J234:K234)</f>
        <v>30695.61</v>
      </c>
      <c r="J234" s="23">
        <v>0</v>
      </c>
      <c r="K234" s="127">
        <f>N(K235)</f>
        <v>30695.61</v>
      </c>
      <c r="L234" s="23">
        <f>SUM(M234:N234)</f>
        <v>30695.61</v>
      </c>
      <c r="M234" s="23">
        <v>0</v>
      </c>
      <c r="N234" s="127">
        <f>N(N235)</f>
        <v>30695.61</v>
      </c>
      <c r="O234" s="122">
        <f t="shared" ref="O234:Q234" si="150">O235</f>
        <v>19683.677769999998</v>
      </c>
      <c r="P234" s="122">
        <f t="shared" si="150"/>
        <v>0</v>
      </c>
      <c r="Q234" s="122">
        <f t="shared" si="150"/>
        <v>19683.677769999998</v>
      </c>
      <c r="R234" s="118">
        <f t="shared" si="137"/>
        <v>64.125383955555847</v>
      </c>
      <c r="S234" s="118">
        <v>0</v>
      </c>
      <c r="T234" s="118">
        <f t="shared" si="138"/>
        <v>64.125383955555847</v>
      </c>
    </row>
    <row r="235" spans="1:20" ht="31.5" customHeight="1" x14ac:dyDescent="0.25">
      <c r="A235" s="163"/>
      <c r="B235" s="171"/>
      <c r="C235" s="166"/>
      <c r="D235" s="168"/>
      <c r="E235" s="121" t="s">
        <v>108</v>
      </c>
      <c r="F235" s="23">
        <f>SUM(G235:H235)</f>
        <v>30695.61</v>
      </c>
      <c r="G235" s="23">
        <v>0</v>
      </c>
      <c r="H235" s="127">
        <v>30695.61</v>
      </c>
      <c r="I235" s="23">
        <f>SUM(J235:K235)</f>
        <v>30695.61</v>
      </c>
      <c r="J235" s="23">
        <v>0</v>
      </c>
      <c r="K235" s="127">
        <v>30695.61</v>
      </c>
      <c r="L235" s="23">
        <f>SUM(M235:N235)</f>
        <v>30695.61</v>
      </c>
      <c r="M235" s="23">
        <v>0</v>
      </c>
      <c r="N235" s="127">
        <v>30695.61</v>
      </c>
      <c r="O235" s="122">
        <f>P235+Q235</f>
        <v>19683.677769999998</v>
      </c>
      <c r="P235" s="122">
        <v>0</v>
      </c>
      <c r="Q235" s="122">
        <v>19683.677769999998</v>
      </c>
      <c r="R235" s="118">
        <f t="shared" si="137"/>
        <v>64.125383955555847</v>
      </c>
      <c r="S235" s="118">
        <v>0</v>
      </c>
      <c r="T235" s="118">
        <f t="shared" si="138"/>
        <v>64.125383955555847</v>
      </c>
    </row>
    <row r="236" spans="1:20" ht="30" customHeight="1" x14ac:dyDescent="0.25">
      <c r="A236" s="161" t="s">
        <v>148</v>
      </c>
      <c r="B236" s="194" t="s">
        <v>68</v>
      </c>
      <c r="C236" s="164" t="s">
        <v>93</v>
      </c>
      <c r="D236" s="161" t="s">
        <v>22</v>
      </c>
      <c r="E236" s="120" t="s">
        <v>112</v>
      </c>
      <c r="F236" s="23">
        <f>SUM(G236:H236)</f>
        <v>733.56</v>
      </c>
      <c r="G236" s="23">
        <v>0</v>
      </c>
      <c r="H236" s="127">
        <f>N(H238)</f>
        <v>733.56</v>
      </c>
      <c r="I236" s="23">
        <f>SUM(J236:K236)</f>
        <v>5239.7099999999991</v>
      </c>
      <c r="J236" s="23">
        <f>J239+J240</f>
        <v>4506.1499999999996</v>
      </c>
      <c r="K236" s="127">
        <f>N(K238)</f>
        <v>733.56</v>
      </c>
      <c r="L236" s="122">
        <f>L238</f>
        <v>5239.7099999999991</v>
      </c>
      <c r="M236" s="122">
        <f>M238</f>
        <v>4506.1499999999996</v>
      </c>
      <c r="N236" s="127">
        <f>N(N238)</f>
        <v>733.56</v>
      </c>
      <c r="O236" s="122">
        <f>O238</f>
        <v>5239.7090199999993</v>
      </c>
      <c r="P236" s="122">
        <f>P238</f>
        <v>4506.1499999999996</v>
      </c>
      <c r="Q236" s="127">
        <f>N(Q238)</f>
        <v>733.55902000000003</v>
      </c>
      <c r="R236" s="118">
        <f t="shared" si="137"/>
        <v>99.999981296674818</v>
      </c>
      <c r="S236" s="118">
        <f t="shared" si="139"/>
        <v>100</v>
      </c>
      <c r="T236" s="118">
        <f t="shared" si="138"/>
        <v>99.999866404929392</v>
      </c>
    </row>
    <row r="237" spans="1:20" ht="30" customHeight="1" x14ac:dyDescent="0.25">
      <c r="A237" s="162"/>
      <c r="B237" s="195"/>
      <c r="C237" s="165"/>
      <c r="D237" s="163"/>
      <c r="E237" s="120" t="s">
        <v>116</v>
      </c>
      <c r="F237" s="23"/>
      <c r="G237" s="23"/>
      <c r="H237" s="127"/>
      <c r="I237" s="23"/>
      <c r="J237" s="23"/>
      <c r="K237" s="127"/>
      <c r="L237" s="122"/>
      <c r="M237" s="122"/>
      <c r="N237" s="127"/>
      <c r="O237" s="122"/>
      <c r="P237" s="122"/>
      <c r="Q237" s="122"/>
      <c r="R237" s="118"/>
      <c r="S237" s="118"/>
      <c r="T237" s="118"/>
    </row>
    <row r="238" spans="1:20" ht="31.5" customHeight="1" x14ac:dyDescent="0.25">
      <c r="A238" s="162"/>
      <c r="B238" s="195"/>
      <c r="C238" s="165"/>
      <c r="D238" s="167" t="s">
        <v>20</v>
      </c>
      <c r="E238" s="120" t="s">
        <v>112</v>
      </c>
      <c r="F238" s="23">
        <f>SUM(G238:H238)</f>
        <v>733.56</v>
      </c>
      <c r="G238" s="23">
        <v>0</v>
      </c>
      <c r="H238" s="127">
        <f>N(H239)</f>
        <v>733.56</v>
      </c>
      <c r="I238" s="23">
        <f>SUM(J238:K238)</f>
        <v>5239.7099999999991</v>
      </c>
      <c r="J238" s="23">
        <f>J239+J240</f>
        <v>4506.1499999999996</v>
      </c>
      <c r="K238" s="127">
        <f>N(K239)</f>
        <v>733.56</v>
      </c>
      <c r="L238" s="23">
        <f>SUM(M238:N238)</f>
        <v>5239.7099999999991</v>
      </c>
      <c r="M238" s="23">
        <f>M239+M240</f>
        <v>4506.1499999999996</v>
      </c>
      <c r="N238" s="127">
        <f>N(N239)</f>
        <v>733.56</v>
      </c>
      <c r="O238" s="23">
        <f>SUM(P238:Q238)</f>
        <v>5239.7090199999993</v>
      </c>
      <c r="P238" s="23">
        <f>P239+P240</f>
        <v>4506.1499999999996</v>
      </c>
      <c r="Q238" s="127">
        <f>N(Q239)</f>
        <v>733.55902000000003</v>
      </c>
      <c r="R238" s="118">
        <f t="shared" si="137"/>
        <v>99.999981296674818</v>
      </c>
      <c r="S238" s="118">
        <f t="shared" si="139"/>
        <v>100</v>
      </c>
      <c r="T238" s="118">
        <f t="shared" si="138"/>
        <v>99.999866404929392</v>
      </c>
    </row>
    <row r="239" spans="1:20" ht="37.5" customHeight="1" x14ac:dyDescent="0.25">
      <c r="A239" s="162"/>
      <c r="B239" s="195"/>
      <c r="C239" s="165"/>
      <c r="D239" s="172"/>
      <c r="E239" s="120" t="s">
        <v>219</v>
      </c>
      <c r="F239" s="23">
        <f>SUM(G239:H239)</f>
        <v>733.56</v>
      </c>
      <c r="G239" s="23">
        <v>0</v>
      </c>
      <c r="H239" s="131">
        <v>733.56</v>
      </c>
      <c r="I239" s="23">
        <f>SUM(J239:K239)</f>
        <v>733.56</v>
      </c>
      <c r="J239" s="23">
        <v>0</v>
      </c>
      <c r="K239" s="131">
        <v>733.56</v>
      </c>
      <c r="L239" s="23">
        <f>SUM(M239:N239)</f>
        <v>733.56</v>
      </c>
      <c r="M239" s="23">
        <v>0</v>
      </c>
      <c r="N239" s="131">
        <v>733.56</v>
      </c>
      <c r="O239" s="23">
        <f>SUM(P239:Q239)</f>
        <v>733.55902000000003</v>
      </c>
      <c r="P239" s="23">
        <v>0</v>
      </c>
      <c r="Q239" s="127">
        <v>733.55902000000003</v>
      </c>
      <c r="R239" s="118">
        <f t="shared" si="137"/>
        <v>99.999866404929392</v>
      </c>
      <c r="S239" s="118">
        <v>0</v>
      </c>
      <c r="T239" s="118">
        <f t="shared" si="138"/>
        <v>99.999866404929392</v>
      </c>
    </row>
    <row r="240" spans="1:20" ht="37.5" customHeight="1" x14ac:dyDescent="0.25">
      <c r="A240" s="163"/>
      <c r="B240" s="196"/>
      <c r="C240" s="166"/>
      <c r="D240" s="168"/>
      <c r="E240" s="120" t="s">
        <v>220</v>
      </c>
      <c r="F240" s="23">
        <f>SUM(G240:H240)</f>
        <v>0</v>
      </c>
      <c r="G240" s="23">
        <v>0</v>
      </c>
      <c r="H240" s="131">
        <v>0</v>
      </c>
      <c r="I240" s="23">
        <f>SUM(J240:K240)</f>
        <v>4506.1499999999996</v>
      </c>
      <c r="J240" s="23">
        <v>4506.1499999999996</v>
      </c>
      <c r="K240" s="131">
        <v>0</v>
      </c>
      <c r="L240" s="23">
        <f>SUM(M240:N240)</f>
        <v>4506.1499999999996</v>
      </c>
      <c r="M240" s="23">
        <v>4506.1499999999996</v>
      </c>
      <c r="N240" s="131">
        <v>0</v>
      </c>
      <c r="O240" s="23">
        <f>SUM(P240:Q240)</f>
        <v>4506.1499999999996</v>
      </c>
      <c r="P240" s="23">
        <v>4506.1499999999996</v>
      </c>
      <c r="Q240" s="127">
        <v>0</v>
      </c>
      <c r="R240" s="118">
        <f t="shared" si="137"/>
        <v>100</v>
      </c>
      <c r="S240" s="118">
        <f t="shared" si="139"/>
        <v>100</v>
      </c>
      <c r="T240" s="118">
        <v>0</v>
      </c>
    </row>
    <row r="241" spans="1:20" ht="32.25" customHeight="1" x14ac:dyDescent="0.25">
      <c r="A241" s="161" t="s">
        <v>149</v>
      </c>
      <c r="B241" s="194" t="s">
        <v>69</v>
      </c>
      <c r="C241" s="164" t="s">
        <v>96</v>
      </c>
      <c r="D241" s="161" t="s">
        <v>22</v>
      </c>
      <c r="E241" s="120" t="s">
        <v>112</v>
      </c>
      <c r="F241" s="23">
        <f>SUM(G241:H241)</f>
        <v>533.33000000000004</v>
      </c>
      <c r="G241" s="23">
        <v>0</v>
      </c>
      <c r="H241" s="127">
        <f>N(H243)</f>
        <v>533.33000000000004</v>
      </c>
      <c r="I241" s="23">
        <f>SUM(J241:K241)</f>
        <v>533.33000000000004</v>
      </c>
      <c r="J241" s="23">
        <v>0</v>
      </c>
      <c r="K241" s="127">
        <f>N(K243)</f>
        <v>533.33000000000004</v>
      </c>
      <c r="L241" s="122">
        <f>L243</f>
        <v>533.33000000000004</v>
      </c>
      <c r="M241" s="122">
        <f>M244</f>
        <v>0</v>
      </c>
      <c r="N241" s="127">
        <f>N(N243)</f>
        <v>533.33000000000004</v>
      </c>
      <c r="O241" s="122">
        <f>O243</f>
        <v>533.33000000000004</v>
      </c>
      <c r="P241" s="122">
        <f>P243</f>
        <v>0</v>
      </c>
      <c r="Q241" s="122">
        <f>Q243</f>
        <v>533.33000000000004</v>
      </c>
      <c r="R241" s="118">
        <f t="shared" si="137"/>
        <v>100</v>
      </c>
      <c r="S241" s="118">
        <v>0</v>
      </c>
      <c r="T241" s="118">
        <f t="shared" si="138"/>
        <v>100</v>
      </c>
    </row>
    <row r="242" spans="1:20" ht="47.25" customHeight="1" x14ac:dyDescent="0.25">
      <c r="A242" s="162"/>
      <c r="B242" s="195"/>
      <c r="C242" s="165"/>
      <c r="D242" s="163"/>
      <c r="E242" s="120" t="s">
        <v>116</v>
      </c>
      <c r="F242" s="23"/>
      <c r="G242" s="23"/>
      <c r="H242" s="127"/>
      <c r="I242" s="23"/>
      <c r="J242" s="23"/>
      <c r="K242" s="127"/>
      <c r="L242" s="122"/>
      <c r="M242" s="122"/>
      <c r="N242" s="127"/>
      <c r="O242" s="122"/>
      <c r="P242" s="122"/>
      <c r="Q242" s="122"/>
      <c r="R242" s="118"/>
      <c r="S242" s="118"/>
      <c r="T242" s="118"/>
    </row>
    <row r="243" spans="1:20" ht="36" customHeight="1" x14ac:dyDescent="0.25">
      <c r="A243" s="162"/>
      <c r="B243" s="195"/>
      <c r="C243" s="165"/>
      <c r="D243" s="167" t="s">
        <v>20</v>
      </c>
      <c r="E243" s="120" t="s">
        <v>112</v>
      </c>
      <c r="F243" s="23">
        <f>SUM(G243:H243)</f>
        <v>533.33000000000004</v>
      </c>
      <c r="G243" s="23">
        <v>0</v>
      </c>
      <c r="H243" s="127">
        <f>N(H244)</f>
        <v>533.33000000000004</v>
      </c>
      <c r="I243" s="23">
        <f>SUM(J243:K243)</f>
        <v>533.33000000000004</v>
      </c>
      <c r="J243" s="23">
        <v>0</v>
      </c>
      <c r="K243" s="127">
        <f>N(K244)</f>
        <v>533.33000000000004</v>
      </c>
      <c r="L243" s="122">
        <f t="shared" ref="L243:Q243" si="151">L244</f>
        <v>533.33000000000004</v>
      </c>
      <c r="M243" s="122">
        <f t="shared" si="151"/>
        <v>0</v>
      </c>
      <c r="N243" s="127">
        <f>N(N244)</f>
        <v>533.33000000000004</v>
      </c>
      <c r="O243" s="122">
        <f t="shared" si="151"/>
        <v>533.33000000000004</v>
      </c>
      <c r="P243" s="122">
        <f t="shared" si="151"/>
        <v>0</v>
      </c>
      <c r="Q243" s="122">
        <f t="shared" si="151"/>
        <v>533.33000000000004</v>
      </c>
      <c r="R243" s="118">
        <f t="shared" si="137"/>
        <v>100</v>
      </c>
      <c r="S243" s="118">
        <v>0</v>
      </c>
      <c r="T243" s="118">
        <f t="shared" si="138"/>
        <v>100</v>
      </c>
    </row>
    <row r="244" spans="1:20" ht="38.25" customHeight="1" x14ac:dyDescent="0.25">
      <c r="A244" s="163"/>
      <c r="B244" s="196"/>
      <c r="C244" s="166"/>
      <c r="D244" s="168"/>
      <c r="E244" s="121" t="s">
        <v>108</v>
      </c>
      <c r="F244" s="23">
        <f>SUM(G244:H244)</f>
        <v>533.33000000000004</v>
      </c>
      <c r="G244" s="23">
        <v>0</v>
      </c>
      <c r="H244" s="23">
        <v>533.33000000000004</v>
      </c>
      <c r="I244" s="23">
        <f>SUM(J244:K244)</f>
        <v>533.33000000000004</v>
      </c>
      <c r="J244" s="23">
        <v>0</v>
      </c>
      <c r="K244" s="23">
        <v>533.33000000000004</v>
      </c>
      <c r="L244" s="122">
        <f>M244+N244</f>
        <v>533.33000000000004</v>
      </c>
      <c r="M244" s="122">
        <v>0</v>
      </c>
      <c r="N244" s="23">
        <v>533.33000000000004</v>
      </c>
      <c r="O244" s="132">
        <f>P244+Q244</f>
        <v>533.33000000000004</v>
      </c>
      <c r="P244" s="122">
        <v>0</v>
      </c>
      <c r="Q244" s="122">
        <v>533.33000000000004</v>
      </c>
      <c r="R244" s="118">
        <f t="shared" si="137"/>
        <v>100</v>
      </c>
      <c r="S244" s="118">
        <v>0</v>
      </c>
      <c r="T244" s="118">
        <f t="shared" si="138"/>
        <v>100</v>
      </c>
    </row>
    <row r="245" spans="1:20" ht="30.75" customHeight="1" x14ac:dyDescent="0.25">
      <c r="A245" s="161" t="s">
        <v>150</v>
      </c>
      <c r="B245" s="194" t="s">
        <v>70</v>
      </c>
      <c r="C245" s="164" t="s">
        <v>96</v>
      </c>
      <c r="D245" s="161" t="s">
        <v>22</v>
      </c>
      <c r="E245" s="120" t="s">
        <v>112</v>
      </c>
      <c r="F245" s="23">
        <f>SUM(G245:H245)</f>
        <v>533.33000000000004</v>
      </c>
      <c r="G245" s="23">
        <v>0</v>
      </c>
      <c r="H245" s="127">
        <f>N(H247)</f>
        <v>533.33000000000004</v>
      </c>
      <c r="I245" s="23">
        <f>SUM(J245:K245)</f>
        <v>533.33000000000004</v>
      </c>
      <c r="J245" s="23">
        <v>0</v>
      </c>
      <c r="K245" s="127">
        <f>N(K247)</f>
        <v>533.33000000000004</v>
      </c>
      <c r="L245" s="122">
        <f t="shared" ref="L245:Q245" si="152">L247</f>
        <v>533.33000000000004</v>
      </c>
      <c r="M245" s="122">
        <f t="shared" si="152"/>
        <v>0</v>
      </c>
      <c r="N245" s="127">
        <f>N(N247)</f>
        <v>533.33000000000004</v>
      </c>
      <c r="O245" s="122">
        <f t="shared" si="152"/>
        <v>533.33000000000004</v>
      </c>
      <c r="P245" s="122">
        <f t="shared" si="152"/>
        <v>0</v>
      </c>
      <c r="Q245" s="122">
        <f t="shared" si="152"/>
        <v>533.33000000000004</v>
      </c>
      <c r="R245" s="118">
        <f t="shared" si="137"/>
        <v>100</v>
      </c>
      <c r="S245" s="118">
        <v>0</v>
      </c>
      <c r="T245" s="118">
        <f t="shared" si="138"/>
        <v>100</v>
      </c>
    </row>
    <row r="246" spans="1:20" ht="33" customHeight="1" x14ac:dyDescent="0.25">
      <c r="A246" s="162"/>
      <c r="B246" s="195"/>
      <c r="C246" s="165"/>
      <c r="D246" s="163"/>
      <c r="E246" s="120" t="s">
        <v>116</v>
      </c>
      <c r="F246" s="23"/>
      <c r="G246" s="23"/>
      <c r="H246" s="127"/>
      <c r="I246" s="23"/>
      <c r="J246" s="23"/>
      <c r="K246" s="127"/>
      <c r="L246" s="122"/>
      <c r="M246" s="122"/>
      <c r="N246" s="127"/>
      <c r="O246" s="122"/>
      <c r="P246" s="122"/>
      <c r="Q246" s="122"/>
      <c r="R246" s="118"/>
      <c r="S246" s="118"/>
      <c r="T246" s="118"/>
    </row>
    <row r="247" spans="1:20" ht="30.75" customHeight="1" x14ac:dyDescent="0.25">
      <c r="A247" s="162"/>
      <c r="B247" s="195"/>
      <c r="C247" s="165"/>
      <c r="D247" s="167" t="s">
        <v>20</v>
      </c>
      <c r="E247" s="120" t="s">
        <v>112</v>
      </c>
      <c r="F247" s="23">
        <f>SUM(G247:H247)</f>
        <v>533.33000000000004</v>
      </c>
      <c r="G247" s="23">
        <v>0</v>
      </c>
      <c r="H247" s="127">
        <f>N(H248)</f>
        <v>533.33000000000004</v>
      </c>
      <c r="I247" s="23">
        <f>SUM(J247:K247)</f>
        <v>533.33000000000004</v>
      </c>
      <c r="J247" s="23">
        <v>0</v>
      </c>
      <c r="K247" s="127">
        <f>N(K248)</f>
        <v>533.33000000000004</v>
      </c>
      <c r="L247" s="122">
        <f t="shared" ref="L247:Q247" si="153">L248</f>
        <v>533.33000000000004</v>
      </c>
      <c r="M247" s="122">
        <f t="shared" si="153"/>
        <v>0</v>
      </c>
      <c r="N247" s="127">
        <f>N(N248)</f>
        <v>533.33000000000004</v>
      </c>
      <c r="O247" s="122">
        <f t="shared" si="153"/>
        <v>533.33000000000004</v>
      </c>
      <c r="P247" s="122">
        <f t="shared" si="153"/>
        <v>0</v>
      </c>
      <c r="Q247" s="122">
        <f t="shared" si="153"/>
        <v>533.33000000000004</v>
      </c>
      <c r="R247" s="118">
        <f t="shared" si="137"/>
        <v>100</v>
      </c>
      <c r="S247" s="118">
        <v>0</v>
      </c>
      <c r="T247" s="118">
        <f t="shared" si="138"/>
        <v>100</v>
      </c>
    </row>
    <row r="248" spans="1:20" ht="32.25" customHeight="1" x14ac:dyDescent="0.25">
      <c r="A248" s="163"/>
      <c r="B248" s="196"/>
      <c r="C248" s="166"/>
      <c r="D248" s="168"/>
      <c r="E248" s="121" t="s">
        <v>108</v>
      </c>
      <c r="F248" s="23">
        <f>SUM(G248:H248)</f>
        <v>533.33000000000004</v>
      </c>
      <c r="G248" s="23">
        <v>0</v>
      </c>
      <c r="H248" s="23">
        <v>533.33000000000004</v>
      </c>
      <c r="I248" s="23">
        <f>SUM(J248:K248)</f>
        <v>533.33000000000004</v>
      </c>
      <c r="J248" s="23">
        <v>0</v>
      </c>
      <c r="K248" s="23">
        <v>533.33000000000004</v>
      </c>
      <c r="L248" s="122">
        <f>M248+N248</f>
        <v>533.33000000000004</v>
      </c>
      <c r="M248" s="122">
        <v>0</v>
      </c>
      <c r="N248" s="23">
        <v>533.33000000000004</v>
      </c>
      <c r="O248" s="122">
        <f>P248+Q248</f>
        <v>533.33000000000004</v>
      </c>
      <c r="P248" s="122">
        <v>0</v>
      </c>
      <c r="Q248" s="122">
        <f>237.778+295.552</f>
        <v>533.33000000000004</v>
      </c>
      <c r="R248" s="118">
        <f t="shared" si="137"/>
        <v>100</v>
      </c>
      <c r="S248" s="118">
        <v>0</v>
      </c>
      <c r="T248" s="118">
        <f t="shared" si="138"/>
        <v>100</v>
      </c>
    </row>
    <row r="249" spans="1:20" ht="33.75" customHeight="1" x14ac:dyDescent="0.25">
      <c r="A249" s="161" t="s">
        <v>151</v>
      </c>
      <c r="B249" s="194" t="s">
        <v>71</v>
      </c>
      <c r="C249" s="164" t="s">
        <v>96</v>
      </c>
      <c r="D249" s="161" t="s">
        <v>22</v>
      </c>
      <c r="E249" s="120" t="s">
        <v>112</v>
      </c>
      <c r="F249" s="23">
        <f>SUM(G249:H249)</f>
        <v>533.33000000000004</v>
      </c>
      <c r="G249" s="23">
        <v>0</v>
      </c>
      <c r="H249" s="127">
        <f>N(H251)</f>
        <v>533.33000000000004</v>
      </c>
      <c r="I249" s="23">
        <f>SUM(J249:K249)</f>
        <v>533.33000000000004</v>
      </c>
      <c r="J249" s="23">
        <v>0</v>
      </c>
      <c r="K249" s="127">
        <f>N(K251)</f>
        <v>533.33000000000004</v>
      </c>
      <c r="L249" s="122">
        <f>L251</f>
        <v>533.33000000000004</v>
      </c>
      <c r="M249" s="122">
        <f>M252</f>
        <v>0</v>
      </c>
      <c r="N249" s="127">
        <f>N(N251)</f>
        <v>533.33000000000004</v>
      </c>
      <c r="O249" s="122">
        <f>O251</f>
        <v>533.33000000000004</v>
      </c>
      <c r="P249" s="122">
        <f>P251</f>
        <v>0</v>
      </c>
      <c r="Q249" s="122">
        <f>Q251</f>
        <v>533.33000000000004</v>
      </c>
      <c r="R249" s="118">
        <f t="shared" si="137"/>
        <v>100</v>
      </c>
      <c r="S249" s="118">
        <v>0</v>
      </c>
      <c r="T249" s="118">
        <f t="shared" si="138"/>
        <v>100</v>
      </c>
    </row>
    <row r="250" spans="1:20" ht="31.5" customHeight="1" x14ac:dyDescent="0.25">
      <c r="A250" s="162"/>
      <c r="B250" s="195"/>
      <c r="C250" s="165"/>
      <c r="D250" s="163"/>
      <c r="E250" s="120" t="s">
        <v>116</v>
      </c>
      <c r="F250" s="23"/>
      <c r="G250" s="23"/>
      <c r="H250" s="127"/>
      <c r="I250" s="23"/>
      <c r="J250" s="23"/>
      <c r="K250" s="127"/>
      <c r="L250" s="122"/>
      <c r="M250" s="122"/>
      <c r="N250" s="127"/>
      <c r="O250" s="122"/>
      <c r="P250" s="122"/>
      <c r="Q250" s="122"/>
      <c r="R250" s="118"/>
      <c r="S250" s="118"/>
      <c r="T250" s="118"/>
    </row>
    <row r="251" spans="1:20" ht="30.75" customHeight="1" x14ac:dyDescent="0.25">
      <c r="A251" s="162"/>
      <c r="B251" s="195"/>
      <c r="C251" s="165"/>
      <c r="D251" s="167" t="s">
        <v>20</v>
      </c>
      <c r="E251" s="120" t="s">
        <v>112</v>
      </c>
      <c r="F251" s="23">
        <f>SUM(G251:H251)</f>
        <v>533.33000000000004</v>
      </c>
      <c r="G251" s="23">
        <v>0</v>
      </c>
      <c r="H251" s="127">
        <f>N(H252)</f>
        <v>533.33000000000004</v>
      </c>
      <c r="I251" s="23">
        <f>SUM(J251:K251)</f>
        <v>533.33000000000004</v>
      </c>
      <c r="J251" s="23">
        <v>0</v>
      </c>
      <c r="K251" s="127">
        <f>N(K252)</f>
        <v>533.33000000000004</v>
      </c>
      <c r="L251" s="122">
        <f t="shared" ref="L251:Q251" si="154">L252</f>
        <v>533.33000000000004</v>
      </c>
      <c r="M251" s="122">
        <f t="shared" si="154"/>
        <v>0</v>
      </c>
      <c r="N251" s="127">
        <f>N(N252)</f>
        <v>533.33000000000004</v>
      </c>
      <c r="O251" s="122">
        <f t="shared" si="154"/>
        <v>533.33000000000004</v>
      </c>
      <c r="P251" s="122">
        <f t="shared" si="154"/>
        <v>0</v>
      </c>
      <c r="Q251" s="122">
        <f t="shared" si="154"/>
        <v>533.33000000000004</v>
      </c>
      <c r="R251" s="118">
        <f t="shared" si="137"/>
        <v>100</v>
      </c>
      <c r="S251" s="118">
        <v>0</v>
      </c>
      <c r="T251" s="118">
        <f t="shared" si="138"/>
        <v>100</v>
      </c>
    </row>
    <row r="252" spans="1:20" ht="33.75" customHeight="1" x14ac:dyDescent="0.25">
      <c r="A252" s="163"/>
      <c r="B252" s="196"/>
      <c r="C252" s="166"/>
      <c r="D252" s="168"/>
      <c r="E252" s="121" t="s">
        <v>108</v>
      </c>
      <c r="F252" s="23">
        <f>SUM(G252:H252)</f>
        <v>533.33000000000004</v>
      </c>
      <c r="G252" s="23">
        <v>0</v>
      </c>
      <c r="H252" s="23">
        <v>533.33000000000004</v>
      </c>
      <c r="I252" s="23">
        <f>SUM(J252:K252)</f>
        <v>533.33000000000004</v>
      </c>
      <c r="J252" s="23">
        <v>0</v>
      </c>
      <c r="K252" s="23">
        <v>533.33000000000004</v>
      </c>
      <c r="L252" s="122">
        <f>M252+N252</f>
        <v>533.33000000000004</v>
      </c>
      <c r="M252" s="122">
        <v>0</v>
      </c>
      <c r="N252" s="23">
        <v>533.33000000000004</v>
      </c>
      <c r="O252" s="132">
        <f>P252+Q252</f>
        <v>533.33000000000004</v>
      </c>
      <c r="P252" s="122">
        <v>0</v>
      </c>
      <c r="Q252" s="122">
        <v>533.33000000000004</v>
      </c>
      <c r="R252" s="118">
        <f t="shared" si="137"/>
        <v>100</v>
      </c>
      <c r="S252" s="118">
        <v>0</v>
      </c>
      <c r="T252" s="118">
        <f t="shared" si="138"/>
        <v>100</v>
      </c>
    </row>
    <row r="253" spans="1:20" ht="29.25" customHeight="1" x14ac:dyDescent="0.25">
      <c r="A253" s="161" t="s">
        <v>152</v>
      </c>
      <c r="B253" s="194" t="s">
        <v>72</v>
      </c>
      <c r="C253" s="197" t="s">
        <v>95</v>
      </c>
      <c r="D253" s="161" t="s">
        <v>22</v>
      </c>
      <c r="E253" s="120" t="s">
        <v>112</v>
      </c>
      <c r="F253" s="23">
        <f>SUM(G253:H253)</f>
        <v>600</v>
      </c>
      <c r="G253" s="23">
        <v>0</v>
      </c>
      <c r="H253" s="127">
        <f>N(H255)</f>
        <v>600</v>
      </c>
      <c r="I253" s="23">
        <f>SUM(J253:K253)</f>
        <v>600</v>
      </c>
      <c r="J253" s="23">
        <v>0</v>
      </c>
      <c r="K253" s="127">
        <f>N(K255)</f>
        <v>600</v>
      </c>
      <c r="L253" s="122">
        <f t="shared" ref="L253:Q253" si="155">L255</f>
        <v>600</v>
      </c>
      <c r="M253" s="122">
        <f t="shared" si="155"/>
        <v>0</v>
      </c>
      <c r="N253" s="127">
        <f>N(N255)</f>
        <v>600</v>
      </c>
      <c r="O253" s="122">
        <f t="shared" si="155"/>
        <v>600</v>
      </c>
      <c r="P253" s="122">
        <f t="shared" si="155"/>
        <v>0</v>
      </c>
      <c r="Q253" s="122">
        <f t="shared" si="155"/>
        <v>600</v>
      </c>
      <c r="R253" s="118">
        <f t="shared" si="137"/>
        <v>100</v>
      </c>
      <c r="S253" s="118">
        <v>0</v>
      </c>
      <c r="T253" s="118">
        <f t="shared" si="138"/>
        <v>100</v>
      </c>
    </row>
    <row r="254" spans="1:20" ht="32.25" customHeight="1" x14ac:dyDescent="0.25">
      <c r="A254" s="162"/>
      <c r="B254" s="195"/>
      <c r="C254" s="198"/>
      <c r="D254" s="163"/>
      <c r="E254" s="120" t="s">
        <v>116</v>
      </c>
      <c r="F254" s="23"/>
      <c r="G254" s="23"/>
      <c r="H254" s="127"/>
      <c r="I254" s="23"/>
      <c r="J254" s="23"/>
      <c r="K254" s="127"/>
      <c r="L254" s="122"/>
      <c r="M254" s="122"/>
      <c r="N254" s="127"/>
      <c r="O254" s="122"/>
      <c r="P254" s="122"/>
      <c r="Q254" s="122"/>
      <c r="R254" s="118"/>
      <c r="S254" s="118"/>
      <c r="T254" s="118"/>
    </row>
    <row r="255" spans="1:20" ht="36" customHeight="1" x14ac:dyDescent="0.25">
      <c r="A255" s="162"/>
      <c r="B255" s="195"/>
      <c r="C255" s="198"/>
      <c r="D255" s="167" t="s">
        <v>20</v>
      </c>
      <c r="E255" s="120" t="s">
        <v>112</v>
      </c>
      <c r="F255" s="23">
        <f>SUM(G255:H255)</f>
        <v>600</v>
      </c>
      <c r="G255" s="23">
        <v>0</v>
      </c>
      <c r="H255" s="127">
        <f>N(H256)</f>
        <v>600</v>
      </c>
      <c r="I255" s="23">
        <f>SUM(J255:K255)</f>
        <v>600</v>
      </c>
      <c r="J255" s="23">
        <v>0</v>
      </c>
      <c r="K255" s="127">
        <f>N(K256)</f>
        <v>600</v>
      </c>
      <c r="L255" s="122">
        <f t="shared" ref="L255:Q255" si="156">L256</f>
        <v>600</v>
      </c>
      <c r="M255" s="122">
        <f t="shared" si="156"/>
        <v>0</v>
      </c>
      <c r="N255" s="127">
        <f>N(N256)</f>
        <v>600</v>
      </c>
      <c r="O255" s="122">
        <f t="shared" si="156"/>
        <v>600</v>
      </c>
      <c r="P255" s="122">
        <f t="shared" si="156"/>
        <v>0</v>
      </c>
      <c r="Q255" s="122">
        <f t="shared" si="156"/>
        <v>600</v>
      </c>
      <c r="R255" s="118">
        <f t="shared" si="137"/>
        <v>100</v>
      </c>
      <c r="S255" s="118">
        <v>0</v>
      </c>
      <c r="T255" s="118">
        <f t="shared" si="138"/>
        <v>100</v>
      </c>
    </row>
    <row r="256" spans="1:20" ht="42.75" customHeight="1" x14ac:dyDescent="0.25">
      <c r="A256" s="163"/>
      <c r="B256" s="196"/>
      <c r="C256" s="199"/>
      <c r="D256" s="168"/>
      <c r="E256" s="121" t="s">
        <v>108</v>
      </c>
      <c r="F256" s="23">
        <f>SUM(G256:H256)</f>
        <v>600</v>
      </c>
      <c r="G256" s="23">
        <v>0</v>
      </c>
      <c r="H256" s="23">
        <v>600</v>
      </c>
      <c r="I256" s="23">
        <f>SUM(J256:K256)</f>
        <v>600</v>
      </c>
      <c r="J256" s="23">
        <v>0</v>
      </c>
      <c r="K256" s="23">
        <v>600</v>
      </c>
      <c r="L256" s="122">
        <f>M256+N256</f>
        <v>600</v>
      </c>
      <c r="M256" s="122">
        <v>0</v>
      </c>
      <c r="N256" s="23">
        <v>600</v>
      </c>
      <c r="O256" s="122">
        <f>P256+Q256</f>
        <v>600</v>
      </c>
      <c r="P256" s="122">
        <v>0</v>
      </c>
      <c r="Q256" s="122">
        <f>312.618+287.382</f>
        <v>600</v>
      </c>
      <c r="R256" s="118">
        <f t="shared" si="137"/>
        <v>100</v>
      </c>
      <c r="S256" s="118">
        <v>0</v>
      </c>
      <c r="T256" s="118">
        <f t="shared" si="138"/>
        <v>100</v>
      </c>
    </row>
    <row r="257" spans="1:20" ht="31.5" customHeight="1" x14ac:dyDescent="0.25">
      <c r="A257" s="161" t="s">
        <v>153</v>
      </c>
      <c r="B257" s="194" t="s">
        <v>73</v>
      </c>
      <c r="C257" s="164" t="s">
        <v>94</v>
      </c>
      <c r="D257" s="161" t="s">
        <v>22</v>
      </c>
      <c r="E257" s="120" t="s">
        <v>112</v>
      </c>
      <c r="F257" s="23">
        <f>SUM(G257:H257)</f>
        <v>213.55</v>
      </c>
      <c r="G257" s="23">
        <v>0</v>
      </c>
      <c r="H257" s="127">
        <f>N(H259)</f>
        <v>213.55</v>
      </c>
      <c r="I257" s="23">
        <f>SUM(J257:K257)</f>
        <v>1525.32</v>
      </c>
      <c r="J257" s="23">
        <f>J259</f>
        <v>1311.77</v>
      </c>
      <c r="K257" s="127">
        <f>N(K259)</f>
        <v>213.55</v>
      </c>
      <c r="L257" s="122">
        <f>L259</f>
        <v>1525.32</v>
      </c>
      <c r="M257" s="122">
        <f>M259</f>
        <v>1311.77</v>
      </c>
      <c r="N257" s="127">
        <f>N(N259)</f>
        <v>213.55</v>
      </c>
      <c r="O257" s="122">
        <f>O259</f>
        <v>1525.3168700000001</v>
      </c>
      <c r="P257" s="122">
        <f>P259</f>
        <v>1311.77</v>
      </c>
      <c r="Q257" s="127">
        <f>N(Q259)</f>
        <v>213.54687000000001</v>
      </c>
      <c r="R257" s="118">
        <f t="shared" si="137"/>
        <v>99.999794797157321</v>
      </c>
      <c r="S257" s="118">
        <f t="shared" si="139"/>
        <v>100</v>
      </c>
      <c r="T257" s="118">
        <f t="shared" si="138"/>
        <v>99.998534301100449</v>
      </c>
    </row>
    <row r="258" spans="1:20" ht="31.5" customHeight="1" x14ac:dyDescent="0.25">
      <c r="A258" s="162"/>
      <c r="B258" s="195"/>
      <c r="C258" s="165"/>
      <c r="D258" s="163"/>
      <c r="E258" s="120" t="s">
        <v>116</v>
      </c>
      <c r="F258" s="23"/>
      <c r="G258" s="23"/>
      <c r="H258" s="127"/>
      <c r="I258" s="23"/>
      <c r="J258" s="23"/>
      <c r="K258" s="127"/>
      <c r="L258" s="122"/>
      <c r="M258" s="122"/>
      <c r="N258" s="127"/>
      <c r="O258" s="122"/>
      <c r="P258" s="122"/>
      <c r="Q258" s="122"/>
      <c r="R258" s="118"/>
      <c r="S258" s="118"/>
      <c r="T258" s="118"/>
    </row>
    <row r="259" spans="1:20" ht="32.25" customHeight="1" x14ac:dyDescent="0.25">
      <c r="A259" s="162"/>
      <c r="B259" s="195"/>
      <c r="C259" s="165"/>
      <c r="D259" s="167" t="s">
        <v>20</v>
      </c>
      <c r="E259" s="120" t="s">
        <v>112</v>
      </c>
      <c r="F259" s="23">
        <f>SUM(G259:H259)</f>
        <v>213.55</v>
      </c>
      <c r="G259" s="23">
        <v>0</v>
      </c>
      <c r="H259" s="127">
        <f>N(H260)</f>
        <v>213.55</v>
      </c>
      <c r="I259" s="23">
        <f>SUM(J259:K259)</f>
        <v>1525.32</v>
      </c>
      <c r="J259" s="23">
        <f>J260+J261</f>
        <v>1311.77</v>
      </c>
      <c r="K259" s="127">
        <f>N(K260)</f>
        <v>213.55</v>
      </c>
      <c r="L259" s="122">
        <f>L260+L261</f>
        <v>1525.32</v>
      </c>
      <c r="M259" s="122">
        <f>M260+M261</f>
        <v>1311.77</v>
      </c>
      <c r="N259" s="127">
        <f>N(N260)</f>
        <v>213.55</v>
      </c>
      <c r="O259" s="122">
        <f>O260+O261</f>
        <v>1525.3168700000001</v>
      </c>
      <c r="P259" s="122">
        <f>P260+P261</f>
        <v>1311.77</v>
      </c>
      <c r="Q259" s="122">
        <f>Q260</f>
        <v>213.54687000000001</v>
      </c>
      <c r="R259" s="118">
        <f t="shared" si="137"/>
        <v>99.999794797157321</v>
      </c>
      <c r="S259" s="118">
        <f t="shared" si="139"/>
        <v>100</v>
      </c>
      <c r="T259" s="118">
        <f t="shared" si="138"/>
        <v>99.998534301100449</v>
      </c>
    </row>
    <row r="260" spans="1:20" ht="36.75" customHeight="1" x14ac:dyDescent="0.25">
      <c r="A260" s="162"/>
      <c r="B260" s="195"/>
      <c r="C260" s="165"/>
      <c r="D260" s="172"/>
      <c r="E260" s="120" t="s">
        <v>219</v>
      </c>
      <c r="F260" s="23">
        <f>SUM(G260:H260)</f>
        <v>213.55</v>
      </c>
      <c r="G260" s="23">
        <v>0</v>
      </c>
      <c r="H260" s="127">
        <v>213.55</v>
      </c>
      <c r="I260" s="23">
        <f>SUM(J260:K260)</f>
        <v>213.55</v>
      </c>
      <c r="J260" s="23">
        <v>0</v>
      </c>
      <c r="K260" s="127">
        <v>213.55</v>
      </c>
      <c r="L260" s="122">
        <f>M260+N260</f>
        <v>213.55</v>
      </c>
      <c r="M260" s="122">
        <v>0</v>
      </c>
      <c r="N260" s="127">
        <v>213.55</v>
      </c>
      <c r="O260" s="122">
        <f>P260+Q260</f>
        <v>213.54687000000001</v>
      </c>
      <c r="P260" s="122">
        <v>0</v>
      </c>
      <c r="Q260" s="122">
        <v>213.54687000000001</v>
      </c>
      <c r="R260" s="118">
        <f t="shared" si="137"/>
        <v>99.998534301100449</v>
      </c>
      <c r="S260" s="118">
        <v>0</v>
      </c>
      <c r="T260" s="118">
        <f t="shared" si="138"/>
        <v>99.998534301100449</v>
      </c>
    </row>
    <row r="261" spans="1:20" ht="36.75" customHeight="1" x14ac:dyDescent="0.25">
      <c r="A261" s="163"/>
      <c r="B261" s="196"/>
      <c r="C261" s="166"/>
      <c r="D261" s="168"/>
      <c r="E261" s="120" t="s">
        <v>220</v>
      </c>
      <c r="F261" s="23">
        <f>SUM(G261:H261)</f>
        <v>0</v>
      </c>
      <c r="G261" s="23">
        <v>0</v>
      </c>
      <c r="H261" s="127">
        <v>0</v>
      </c>
      <c r="I261" s="23">
        <f>SUM(J261:K261)</f>
        <v>1311.77</v>
      </c>
      <c r="J261" s="23">
        <v>1311.77</v>
      </c>
      <c r="K261" s="127">
        <v>0</v>
      </c>
      <c r="L261" s="122">
        <f>M261+N261</f>
        <v>1311.77</v>
      </c>
      <c r="M261" s="122">
        <v>1311.77</v>
      </c>
      <c r="N261" s="127">
        <v>0</v>
      </c>
      <c r="O261" s="122">
        <f>P261+Q261</f>
        <v>1311.77</v>
      </c>
      <c r="P261" s="122">
        <v>1311.77</v>
      </c>
      <c r="Q261" s="122">
        <v>0</v>
      </c>
      <c r="R261" s="118">
        <f t="shared" si="137"/>
        <v>100</v>
      </c>
      <c r="S261" s="118">
        <f t="shared" si="139"/>
        <v>100</v>
      </c>
      <c r="T261" s="118">
        <v>0</v>
      </c>
    </row>
    <row r="262" spans="1:20" ht="33.75" customHeight="1" x14ac:dyDescent="0.25">
      <c r="A262" s="161" t="s">
        <v>154</v>
      </c>
      <c r="B262" s="194" t="s">
        <v>74</v>
      </c>
      <c r="C262" s="164" t="s">
        <v>94</v>
      </c>
      <c r="D262" s="161" t="s">
        <v>22</v>
      </c>
      <c r="E262" s="120" t="s">
        <v>112</v>
      </c>
      <c r="F262" s="23">
        <f>SUM(G262:H262)</f>
        <v>842.35</v>
      </c>
      <c r="G262" s="23">
        <v>0</v>
      </c>
      <c r="H262" s="127">
        <f>N(H264)</f>
        <v>842.35</v>
      </c>
      <c r="I262" s="23">
        <f>SUM(J262:K262)</f>
        <v>6016.7300000000005</v>
      </c>
      <c r="J262" s="23">
        <f>J264</f>
        <v>5174.38</v>
      </c>
      <c r="K262" s="127">
        <f>N(K264)</f>
        <v>842.35</v>
      </c>
      <c r="L262" s="122">
        <f>L264</f>
        <v>6016.7300000000005</v>
      </c>
      <c r="M262" s="122">
        <f>M264</f>
        <v>5174.38</v>
      </c>
      <c r="N262" s="127">
        <f>N(N264)</f>
        <v>842.35</v>
      </c>
      <c r="O262" s="122">
        <f>O264</f>
        <v>6016.7340000000004</v>
      </c>
      <c r="P262" s="122">
        <f>P264</f>
        <v>5174.38</v>
      </c>
      <c r="Q262" s="127">
        <f>N(Q264)</f>
        <v>842.35400000000004</v>
      </c>
      <c r="R262" s="118">
        <f t="shared" si="137"/>
        <v>100.00006648129465</v>
      </c>
      <c r="S262" s="118">
        <f t="shared" si="139"/>
        <v>100</v>
      </c>
      <c r="T262" s="118">
        <f t="shared" si="138"/>
        <v>100.00047486199324</v>
      </c>
    </row>
    <row r="263" spans="1:20" ht="32.25" customHeight="1" x14ac:dyDescent="0.25">
      <c r="A263" s="162"/>
      <c r="B263" s="195"/>
      <c r="C263" s="165"/>
      <c r="D263" s="163"/>
      <c r="E263" s="120" t="s">
        <v>116</v>
      </c>
      <c r="F263" s="23"/>
      <c r="G263" s="23"/>
      <c r="H263" s="127"/>
      <c r="I263" s="23"/>
      <c r="J263" s="23"/>
      <c r="K263" s="127"/>
      <c r="L263" s="122"/>
      <c r="M263" s="122"/>
      <c r="N263" s="127"/>
      <c r="O263" s="122"/>
      <c r="P263" s="122"/>
      <c r="Q263" s="122"/>
      <c r="R263" s="118"/>
      <c r="S263" s="118"/>
      <c r="T263" s="118"/>
    </row>
    <row r="264" spans="1:20" ht="30.75" customHeight="1" x14ac:dyDescent="0.25">
      <c r="A264" s="162"/>
      <c r="B264" s="195"/>
      <c r="C264" s="165"/>
      <c r="D264" s="167" t="s">
        <v>20</v>
      </c>
      <c r="E264" s="120" t="s">
        <v>112</v>
      </c>
      <c r="F264" s="23">
        <f>SUM(G264:H264)</f>
        <v>842.35</v>
      </c>
      <c r="G264" s="23">
        <v>0</v>
      </c>
      <c r="H264" s="127">
        <f>N(H265)</f>
        <v>842.35</v>
      </c>
      <c r="I264" s="23">
        <f>SUM(J264:K264)</f>
        <v>6016.7300000000005</v>
      </c>
      <c r="J264" s="23">
        <f>J265+J266</f>
        <v>5174.38</v>
      </c>
      <c r="K264" s="127">
        <f>N(K265)</f>
        <v>842.35</v>
      </c>
      <c r="L264" s="23">
        <f>SUM(M264:N264)</f>
        <v>6016.7300000000005</v>
      </c>
      <c r="M264" s="23">
        <f>M265+M266</f>
        <v>5174.38</v>
      </c>
      <c r="N264" s="127">
        <f>N(N265)</f>
        <v>842.35</v>
      </c>
      <c r="O264" s="23">
        <f>SUM(P264:Q264)</f>
        <v>6016.7340000000004</v>
      </c>
      <c r="P264" s="23">
        <f>P265+P266</f>
        <v>5174.38</v>
      </c>
      <c r="Q264" s="127">
        <f>N(Q265)</f>
        <v>842.35400000000004</v>
      </c>
      <c r="R264" s="118">
        <f t="shared" si="137"/>
        <v>100.00006648129465</v>
      </c>
      <c r="S264" s="118">
        <f t="shared" si="139"/>
        <v>100</v>
      </c>
      <c r="T264" s="118">
        <f t="shared" si="138"/>
        <v>100.00047486199324</v>
      </c>
    </row>
    <row r="265" spans="1:20" ht="33.75" customHeight="1" x14ac:dyDescent="0.25">
      <c r="A265" s="162"/>
      <c r="B265" s="195"/>
      <c r="C265" s="165"/>
      <c r="D265" s="172"/>
      <c r="E265" s="120" t="s">
        <v>219</v>
      </c>
      <c r="F265" s="23">
        <f>SUM(G265:H265)</f>
        <v>842.35</v>
      </c>
      <c r="G265" s="23">
        <v>0</v>
      </c>
      <c r="H265" s="127">
        <v>842.35</v>
      </c>
      <c r="I265" s="23">
        <f>SUM(J265:K265)</f>
        <v>842.35</v>
      </c>
      <c r="J265" s="23">
        <v>0</v>
      </c>
      <c r="K265" s="127">
        <v>842.35</v>
      </c>
      <c r="L265" s="23">
        <f>SUM(M265:N265)</f>
        <v>842.35</v>
      </c>
      <c r="M265" s="23">
        <v>0</v>
      </c>
      <c r="N265" s="127">
        <v>842.35</v>
      </c>
      <c r="O265" s="23">
        <f>SUM(P265:Q265)</f>
        <v>842.35400000000004</v>
      </c>
      <c r="P265" s="23">
        <v>0</v>
      </c>
      <c r="Q265" s="127">
        <v>842.35400000000004</v>
      </c>
      <c r="R265" s="118">
        <v>100</v>
      </c>
      <c r="S265" s="118">
        <v>0</v>
      </c>
      <c r="T265" s="118">
        <f t="shared" si="138"/>
        <v>100.00047486199324</v>
      </c>
    </row>
    <row r="266" spans="1:20" ht="33.75" customHeight="1" x14ac:dyDescent="0.25">
      <c r="A266" s="163"/>
      <c r="B266" s="196"/>
      <c r="C266" s="166"/>
      <c r="D266" s="168"/>
      <c r="E266" s="120" t="s">
        <v>220</v>
      </c>
      <c r="F266" s="23">
        <f>SUM(G266:H266)</f>
        <v>0</v>
      </c>
      <c r="G266" s="23">
        <v>0</v>
      </c>
      <c r="H266" s="127">
        <v>0</v>
      </c>
      <c r="I266" s="23">
        <f>SUM(J266:K266)</f>
        <v>5174.38</v>
      </c>
      <c r="J266" s="23">
        <v>5174.38</v>
      </c>
      <c r="K266" s="127">
        <v>0</v>
      </c>
      <c r="L266" s="23">
        <f>SUM(M266:N266)</f>
        <v>5174.38</v>
      </c>
      <c r="M266" s="23">
        <v>5174.38</v>
      </c>
      <c r="N266" s="127">
        <v>0</v>
      </c>
      <c r="O266" s="23">
        <f>SUM(P266:Q266)</f>
        <v>5174.38</v>
      </c>
      <c r="P266" s="23">
        <v>5174.38</v>
      </c>
      <c r="Q266" s="127">
        <v>0</v>
      </c>
      <c r="R266" s="118">
        <f t="shared" si="137"/>
        <v>100</v>
      </c>
      <c r="S266" s="118">
        <f t="shared" si="139"/>
        <v>100</v>
      </c>
      <c r="T266" s="118">
        <v>0</v>
      </c>
    </row>
    <row r="267" spans="1:20" ht="30.75" customHeight="1" x14ac:dyDescent="0.25">
      <c r="A267" s="161" t="s">
        <v>155</v>
      </c>
      <c r="B267" s="194" t="s">
        <v>75</v>
      </c>
      <c r="C267" s="164" t="s">
        <v>94</v>
      </c>
      <c r="D267" s="161" t="s">
        <v>22</v>
      </c>
      <c r="E267" s="120" t="s">
        <v>112</v>
      </c>
      <c r="F267" s="23">
        <f>SUM(G267:H267)</f>
        <v>840</v>
      </c>
      <c r="G267" s="23">
        <v>0</v>
      </c>
      <c r="H267" s="127">
        <f>N(H269)</f>
        <v>840</v>
      </c>
      <c r="I267" s="23">
        <f>SUM(J267:K267)</f>
        <v>6000</v>
      </c>
      <c r="J267" s="127">
        <f>N(J269)</f>
        <v>5160</v>
      </c>
      <c r="K267" s="127">
        <f>N(K269)</f>
        <v>840</v>
      </c>
      <c r="L267" s="23">
        <f>SUM(M267:N267)</f>
        <v>6000</v>
      </c>
      <c r="M267" s="127">
        <f>N(M269)</f>
        <v>5160</v>
      </c>
      <c r="N267" s="127">
        <f>N(N269)</f>
        <v>840</v>
      </c>
      <c r="O267" s="23">
        <f>SUM(P267:Q267)</f>
        <v>6000</v>
      </c>
      <c r="P267" s="127">
        <f>N(P269)</f>
        <v>5160</v>
      </c>
      <c r="Q267" s="127">
        <f>N(Q269)</f>
        <v>840</v>
      </c>
      <c r="R267" s="118">
        <f t="shared" si="137"/>
        <v>100</v>
      </c>
      <c r="S267" s="118">
        <f t="shared" si="139"/>
        <v>100</v>
      </c>
      <c r="T267" s="118">
        <f t="shared" si="138"/>
        <v>100</v>
      </c>
    </row>
    <row r="268" spans="1:20" ht="32.25" customHeight="1" x14ac:dyDescent="0.25">
      <c r="A268" s="162"/>
      <c r="B268" s="195"/>
      <c r="C268" s="165"/>
      <c r="D268" s="163"/>
      <c r="E268" s="120" t="s">
        <v>116</v>
      </c>
      <c r="F268" s="23"/>
      <c r="G268" s="23"/>
      <c r="H268" s="127"/>
      <c r="I268" s="23"/>
      <c r="J268" s="23"/>
      <c r="K268" s="127"/>
      <c r="L268" s="122"/>
      <c r="M268" s="122"/>
      <c r="N268" s="127"/>
      <c r="O268" s="122"/>
      <c r="P268" s="122"/>
      <c r="Q268" s="122"/>
      <c r="R268" s="118"/>
      <c r="S268" s="118"/>
      <c r="T268" s="118"/>
    </row>
    <row r="269" spans="1:20" ht="33" customHeight="1" x14ac:dyDescent="0.25">
      <c r="A269" s="162"/>
      <c r="B269" s="195"/>
      <c r="C269" s="165"/>
      <c r="D269" s="167" t="s">
        <v>20</v>
      </c>
      <c r="E269" s="120" t="s">
        <v>112</v>
      </c>
      <c r="F269" s="23">
        <f>SUM(G269:H269)</f>
        <v>840</v>
      </c>
      <c r="G269" s="127">
        <f>G270+G271</f>
        <v>0</v>
      </c>
      <c r="H269" s="127">
        <f>H270+H271</f>
        <v>840</v>
      </c>
      <c r="I269" s="23">
        <f>SUM(J269:K269)</f>
        <v>6000</v>
      </c>
      <c r="J269" s="127">
        <f>J270+J271</f>
        <v>5160</v>
      </c>
      <c r="K269" s="127">
        <f>K270+K271</f>
        <v>840</v>
      </c>
      <c r="L269" s="23">
        <f>SUM(M269:N269)</f>
        <v>6000</v>
      </c>
      <c r="M269" s="127">
        <f>M270+M271</f>
        <v>5160</v>
      </c>
      <c r="N269" s="127">
        <f>N270+N271</f>
        <v>840</v>
      </c>
      <c r="O269" s="23">
        <f>SUM(P269:Q269)</f>
        <v>6000</v>
      </c>
      <c r="P269" s="127">
        <f>P270+P271</f>
        <v>5160</v>
      </c>
      <c r="Q269" s="127">
        <f>Q270+Q271</f>
        <v>840</v>
      </c>
      <c r="R269" s="118">
        <f t="shared" ref="R269:R326" si="157">100*O269/L269</f>
        <v>100</v>
      </c>
      <c r="S269" s="118">
        <f t="shared" ref="S269:S326" si="158">100*P269/M269</f>
        <v>100</v>
      </c>
      <c r="T269" s="118">
        <f t="shared" ref="T269:T321" si="159">100*Q269/N269</f>
        <v>100</v>
      </c>
    </row>
    <row r="270" spans="1:20" ht="33.75" customHeight="1" x14ac:dyDescent="0.25">
      <c r="A270" s="162"/>
      <c r="B270" s="195"/>
      <c r="C270" s="165"/>
      <c r="D270" s="172"/>
      <c r="E270" s="120" t="s">
        <v>219</v>
      </c>
      <c r="F270" s="23">
        <f>SUM(G270:H270)</f>
        <v>840</v>
      </c>
      <c r="G270" s="23">
        <v>0</v>
      </c>
      <c r="H270" s="127">
        <v>840</v>
      </c>
      <c r="I270" s="23">
        <f>SUM(J270:K270)</f>
        <v>840</v>
      </c>
      <c r="J270" s="23">
        <v>0</v>
      </c>
      <c r="K270" s="127">
        <v>840</v>
      </c>
      <c r="L270" s="23">
        <f>SUM(M270:N270)</f>
        <v>840</v>
      </c>
      <c r="M270" s="23">
        <v>0</v>
      </c>
      <c r="N270" s="127">
        <v>840</v>
      </c>
      <c r="O270" s="23">
        <f>SUM(P270:Q270)</f>
        <v>840</v>
      </c>
      <c r="P270" s="23">
        <v>0</v>
      </c>
      <c r="Q270" s="127">
        <v>840</v>
      </c>
      <c r="R270" s="118">
        <f t="shared" si="157"/>
        <v>100</v>
      </c>
      <c r="S270" s="118">
        <v>0</v>
      </c>
      <c r="T270" s="118">
        <f t="shared" si="159"/>
        <v>100</v>
      </c>
    </row>
    <row r="271" spans="1:20" ht="33.75" customHeight="1" x14ac:dyDescent="0.25">
      <c r="A271" s="163"/>
      <c r="B271" s="196"/>
      <c r="C271" s="166"/>
      <c r="D271" s="168"/>
      <c r="E271" s="120" t="s">
        <v>220</v>
      </c>
      <c r="F271" s="23">
        <f>SUM(G271:H271)</f>
        <v>0</v>
      </c>
      <c r="G271" s="23">
        <v>0</v>
      </c>
      <c r="H271" s="127">
        <v>0</v>
      </c>
      <c r="I271" s="23">
        <f>SUM(J271:K271)</f>
        <v>5160</v>
      </c>
      <c r="J271" s="23">
        <v>5160</v>
      </c>
      <c r="K271" s="127">
        <v>0</v>
      </c>
      <c r="L271" s="23">
        <f>SUM(M271:N271)</f>
        <v>5160</v>
      </c>
      <c r="M271" s="23">
        <v>5160</v>
      </c>
      <c r="N271" s="127">
        <v>0</v>
      </c>
      <c r="O271" s="23">
        <f>SUM(P271:Q271)</f>
        <v>5160</v>
      </c>
      <c r="P271" s="23">
        <v>5160</v>
      </c>
      <c r="Q271" s="127">
        <v>0</v>
      </c>
      <c r="R271" s="118">
        <f t="shared" si="157"/>
        <v>100</v>
      </c>
      <c r="S271" s="118">
        <f t="shared" si="158"/>
        <v>100</v>
      </c>
      <c r="T271" s="118">
        <v>0</v>
      </c>
    </row>
    <row r="272" spans="1:20" ht="32.25" customHeight="1" x14ac:dyDescent="0.25">
      <c r="A272" s="161" t="s">
        <v>156</v>
      </c>
      <c r="B272" s="194" t="s">
        <v>110</v>
      </c>
      <c r="C272" s="164" t="s">
        <v>96</v>
      </c>
      <c r="D272" s="161" t="s">
        <v>22</v>
      </c>
      <c r="E272" s="120" t="s">
        <v>112</v>
      </c>
      <c r="F272" s="23">
        <f>SUM(G272:H272)</f>
        <v>2150</v>
      </c>
      <c r="G272" s="23">
        <v>0</v>
      </c>
      <c r="H272" s="127">
        <f>N(H274)</f>
        <v>2150</v>
      </c>
      <c r="I272" s="23">
        <f>SUM(J272:K272)</f>
        <v>2150</v>
      </c>
      <c r="J272" s="23">
        <v>0</v>
      </c>
      <c r="K272" s="127">
        <f>N(K274)</f>
        <v>2150</v>
      </c>
      <c r="L272" s="23">
        <f>SUM(M272:N272)</f>
        <v>2150</v>
      </c>
      <c r="M272" s="23">
        <v>0</v>
      </c>
      <c r="N272" s="127">
        <f>N(N274)</f>
        <v>2150</v>
      </c>
      <c r="O272" s="23">
        <f>SUM(P272:Q272)</f>
        <v>2150</v>
      </c>
      <c r="P272" s="23">
        <v>0</v>
      </c>
      <c r="Q272" s="127">
        <f>N(Q274)</f>
        <v>2150</v>
      </c>
      <c r="R272" s="118">
        <f t="shared" si="157"/>
        <v>100</v>
      </c>
      <c r="S272" s="118">
        <v>0</v>
      </c>
      <c r="T272" s="118">
        <f t="shared" si="159"/>
        <v>100</v>
      </c>
    </row>
    <row r="273" spans="1:20" ht="32.25" customHeight="1" x14ac:dyDescent="0.25">
      <c r="A273" s="162"/>
      <c r="B273" s="195"/>
      <c r="C273" s="165"/>
      <c r="D273" s="163"/>
      <c r="E273" s="120" t="s">
        <v>116</v>
      </c>
      <c r="F273" s="23"/>
      <c r="G273" s="23"/>
      <c r="H273" s="127"/>
      <c r="I273" s="23"/>
      <c r="J273" s="23"/>
      <c r="K273" s="127"/>
      <c r="L273" s="23"/>
      <c r="M273" s="23"/>
      <c r="N273" s="127"/>
      <c r="O273" s="23"/>
      <c r="P273" s="23"/>
      <c r="Q273" s="127"/>
      <c r="R273" s="118"/>
      <c r="S273" s="118"/>
      <c r="T273" s="118"/>
    </row>
    <row r="274" spans="1:20" ht="31.5" customHeight="1" x14ac:dyDescent="0.25">
      <c r="A274" s="162"/>
      <c r="B274" s="195"/>
      <c r="C274" s="165"/>
      <c r="D274" s="167" t="s">
        <v>20</v>
      </c>
      <c r="E274" s="120" t="s">
        <v>112</v>
      </c>
      <c r="F274" s="23">
        <f>SUM(G274:H274)</f>
        <v>2150</v>
      </c>
      <c r="G274" s="23">
        <v>0</v>
      </c>
      <c r="H274" s="127">
        <f>N(H275)</f>
        <v>2150</v>
      </c>
      <c r="I274" s="23">
        <f>SUM(J274:K274)</f>
        <v>2150</v>
      </c>
      <c r="J274" s="23">
        <v>0</v>
      </c>
      <c r="K274" s="127">
        <f>N(K275)</f>
        <v>2150</v>
      </c>
      <c r="L274" s="23">
        <f>SUM(M274:N274)</f>
        <v>2150</v>
      </c>
      <c r="M274" s="23">
        <v>0</v>
      </c>
      <c r="N274" s="127">
        <f>N(N275)</f>
        <v>2150</v>
      </c>
      <c r="O274" s="23">
        <f>SUM(P274:Q274)</f>
        <v>2150</v>
      </c>
      <c r="P274" s="23">
        <v>0</v>
      </c>
      <c r="Q274" s="127">
        <f>N(Q275)</f>
        <v>2150</v>
      </c>
      <c r="R274" s="118">
        <f t="shared" si="157"/>
        <v>100</v>
      </c>
      <c r="S274" s="118">
        <v>0</v>
      </c>
      <c r="T274" s="118">
        <f t="shared" si="159"/>
        <v>100</v>
      </c>
    </row>
    <row r="275" spans="1:20" ht="32.25" customHeight="1" x14ac:dyDescent="0.25">
      <c r="A275" s="163"/>
      <c r="B275" s="196"/>
      <c r="C275" s="166"/>
      <c r="D275" s="168"/>
      <c r="E275" s="121" t="s">
        <v>108</v>
      </c>
      <c r="F275" s="23">
        <f>SUM(G275:H275)</f>
        <v>2150</v>
      </c>
      <c r="G275" s="23">
        <v>0</v>
      </c>
      <c r="H275" s="23">
        <v>2150</v>
      </c>
      <c r="I275" s="23">
        <f>SUM(J275:K275)</f>
        <v>2150</v>
      </c>
      <c r="J275" s="23">
        <v>0</v>
      </c>
      <c r="K275" s="23">
        <v>2150</v>
      </c>
      <c r="L275" s="23">
        <f>SUM(M275:N275)</f>
        <v>2150</v>
      </c>
      <c r="M275" s="23">
        <v>0</v>
      </c>
      <c r="N275" s="23">
        <v>2150</v>
      </c>
      <c r="O275" s="23">
        <f>SUM(P275:Q275)</f>
        <v>2150</v>
      </c>
      <c r="P275" s="23">
        <v>0</v>
      </c>
      <c r="Q275" s="23">
        <v>2150</v>
      </c>
      <c r="R275" s="118">
        <f t="shared" si="157"/>
        <v>100</v>
      </c>
      <c r="S275" s="118">
        <v>0</v>
      </c>
      <c r="T275" s="118">
        <f t="shared" si="159"/>
        <v>100</v>
      </c>
    </row>
    <row r="276" spans="1:20" ht="30.75" customHeight="1" x14ac:dyDescent="0.25">
      <c r="A276" s="161" t="s">
        <v>157</v>
      </c>
      <c r="B276" s="194" t="s">
        <v>217</v>
      </c>
      <c r="C276" s="164" t="s">
        <v>216</v>
      </c>
      <c r="D276" s="161" t="s">
        <v>22</v>
      </c>
      <c r="E276" s="120" t="s">
        <v>112</v>
      </c>
      <c r="F276" s="23">
        <f>SUM(G276:H276)</f>
        <v>484.04</v>
      </c>
      <c r="G276" s="23">
        <v>0</v>
      </c>
      <c r="H276" s="127">
        <f>N(H278)</f>
        <v>484.04</v>
      </c>
      <c r="I276" s="23">
        <f>SUM(J276:K276)</f>
        <v>484.04</v>
      </c>
      <c r="J276" s="23">
        <v>0</v>
      </c>
      <c r="K276" s="127">
        <f>N(K278)</f>
        <v>484.04</v>
      </c>
      <c r="L276" s="122">
        <f>L278</f>
        <v>484.04</v>
      </c>
      <c r="M276" s="122">
        <f>M278</f>
        <v>0</v>
      </c>
      <c r="N276" s="127">
        <f>N(N278)</f>
        <v>484.04</v>
      </c>
      <c r="O276" s="122">
        <f>O278</f>
        <v>483.36900000000003</v>
      </c>
      <c r="P276" s="122">
        <f>P278</f>
        <v>0</v>
      </c>
      <c r="Q276" s="122">
        <f>Q278</f>
        <v>483.36900000000003</v>
      </c>
      <c r="R276" s="118">
        <f t="shared" si="157"/>
        <v>99.861375092967521</v>
      </c>
      <c r="S276" s="118">
        <v>0</v>
      </c>
      <c r="T276" s="118">
        <f t="shared" si="159"/>
        <v>99.861375092967521</v>
      </c>
    </row>
    <row r="277" spans="1:20" ht="30.75" customHeight="1" x14ac:dyDescent="0.25">
      <c r="A277" s="162"/>
      <c r="B277" s="195"/>
      <c r="C277" s="165"/>
      <c r="D277" s="163"/>
      <c r="E277" s="120" t="s">
        <v>116</v>
      </c>
      <c r="F277" s="23"/>
      <c r="G277" s="23"/>
      <c r="H277" s="127"/>
      <c r="I277" s="23"/>
      <c r="J277" s="23"/>
      <c r="K277" s="127"/>
      <c r="L277" s="122"/>
      <c r="M277" s="122"/>
      <c r="N277" s="127"/>
      <c r="O277" s="122"/>
      <c r="P277" s="122"/>
      <c r="Q277" s="122"/>
      <c r="R277" s="118"/>
      <c r="S277" s="118"/>
      <c r="T277" s="118"/>
    </row>
    <row r="278" spans="1:20" ht="30.75" customHeight="1" x14ac:dyDescent="0.25">
      <c r="A278" s="162"/>
      <c r="B278" s="195"/>
      <c r="C278" s="165"/>
      <c r="D278" s="167" t="s">
        <v>20</v>
      </c>
      <c r="E278" s="120" t="s">
        <v>112</v>
      </c>
      <c r="F278" s="23">
        <f>SUM(G278:H278)</f>
        <v>484.04</v>
      </c>
      <c r="G278" s="23">
        <v>0</v>
      </c>
      <c r="H278" s="127">
        <f>N(H279)</f>
        <v>484.04</v>
      </c>
      <c r="I278" s="23">
        <f>SUM(J278:K278)</f>
        <v>484.04</v>
      </c>
      <c r="J278" s="23">
        <v>0</v>
      </c>
      <c r="K278" s="127">
        <f>N(K279)</f>
        <v>484.04</v>
      </c>
      <c r="L278" s="122">
        <f>L279</f>
        <v>484.04</v>
      </c>
      <c r="M278" s="122">
        <f>M279</f>
        <v>0</v>
      </c>
      <c r="N278" s="127">
        <f>N(N279)</f>
        <v>484.04</v>
      </c>
      <c r="O278" s="122">
        <f>O279</f>
        <v>483.36900000000003</v>
      </c>
      <c r="P278" s="122">
        <f>P279</f>
        <v>0</v>
      </c>
      <c r="Q278" s="122">
        <f>Q279</f>
        <v>483.36900000000003</v>
      </c>
      <c r="R278" s="118">
        <f t="shared" si="157"/>
        <v>99.861375092967521</v>
      </c>
      <c r="S278" s="118">
        <v>0</v>
      </c>
      <c r="T278" s="118">
        <f t="shared" si="159"/>
        <v>99.861375092967521</v>
      </c>
    </row>
    <row r="279" spans="1:20" ht="30.75" customHeight="1" x14ac:dyDescent="0.25">
      <c r="A279" s="163"/>
      <c r="B279" s="196"/>
      <c r="C279" s="166"/>
      <c r="D279" s="168"/>
      <c r="E279" s="121" t="s">
        <v>108</v>
      </c>
      <c r="F279" s="23">
        <f>SUM(G279:H279)</f>
        <v>484.04</v>
      </c>
      <c r="G279" s="23">
        <v>0</v>
      </c>
      <c r="H279" s="122">
        <v>484.04</v>
      </c>
      <c r="I279" s="23">
        <f>SUM(J279:K279)</f>
        <v>484.04</v>
      </c>
      <c r="J279" s="23">
        <v>0</v>
      </c>
      <c r="K279" s="122">
        <v>484.04</v>
      </c>
      <c r="L279" s="122">
        <f>M279+N279</f>
        <v>484.04</v>
      </c>
      <c r="M279" s="122">
        <v>0</v>
      </c>
      <c r="N279" s="122">
        <v>484.04</v>
      </c>
      <c r="O279" s="122">
        <f>P279+Q279</f>
        <v>483.36900000000003</v>
      </c>
      <c r="P279" s="122">
        <v>0</v>
      </c>
      <c r="Q279" s="122">
        <v>483.36900000000003</v>
      </c>
      <c r="R279" s="118">
        <f t="shared" si="157"/>
        <v>99.861375092967521</v>
      </c>
      <c r="S279" s="118">
        <v>0</v>
      </c>
      <c r="T279" s="118">
        <f t="shared" si="159"/>
        <v>99.861375092967521</v>
      </c>
    </row>
    <row r="280" spans="1:20" s="20" customFormat="1" ht="28.5" customHeight="1" x14ac:dyDescent="0.25">
      <c r="A280" s="188" t="s">
        <v>29</v>
      </c>
      <c r="B280" s="184" t="s">
        <v>30</v>
      </c>
      <c r="C280" s="184" t="s">
        <v>146</v>
      </c>
      <c r="D280" s="161" t="s">
        <v>22</v>
      </c>
      <c r="E280" s="120" t="s">
        <v>112</v>
      </c>
      <c r="F280" s="23">
        <f>N(F282)</f>
        <v>1797.6</v>
      </c>
      <c r="G280" s="23">
        <v>206.6</v>
      </c>
      <c r="H280" s="23">
        <f>N(H282)</f>
        <v>1591</v>
      </c>
      <c r="I280" s="23">
        <f>N(I282)</f>
        <v>1797.6</v>
      </c>
      <c r="J280" s="23">
        <v>206.6</v>
      </c>
      <c r="K280" s="23">
        <f>N(K282)</f>
        <v>1591</v>
      </c>
      <c r="L280" s="122">
        <f t="shared" ref="L280:Q280" si="160">L282</f>
        <v>1797.6</v>
      </c>
      <c r="M280" s="122">
        <f t="shared" si="160"/>
        <v>206.6</v>
      </c>
      <c r="N280" s="122">
        <f t="shared" si="160"/>
        <v>1591</v>
      </c>
      <c r="O280" s="122">
        <f t="shared" si="160"/>
        <v>1797.6</v>
      </c>
      <c r="P280" s="122">
        <f t="shared" si="160"/>
        <v>206.6</v>
      </c>
      <c r="Q280" s="122">
        <f t="shared" si="160"/>
        <v>1591</v>
      </c>
      <c r="R280" s="118">
        <f t="shared" si="157"/>
        <v>100</v>
      </c>
      <c r="S280" s="118">
        <f t="shared" si="158"/>
        <v>100</v>
      </c>
      <c r="T280" s="118">
        <f t="shared" si="159"/>
        <v>100</v>
      </c>
    </row>
    <row r="281" spans="1:20" s="20" customFormat="1" ht="30" customHeight="1" x14ac:dyDescent="0.25">
      <c r="A281" s="189"/>
      <c r="B281" s="185"/>
      <c r="C281" s="185"/>
      <c r="D281" s="163"/>
      <c r="E281" s="120" t="s">
        <v>116</v>
      </c>
      <c r="F281" s="23"/>
      <c r="G281" s="23"/>
      <c r="H281" s="23"/>
      <c r="I281" s="23"/>
      <c r="J281" s="23"/>
      <c r="K281" s="23"/>
      <c r="L281" s="122"/>
      <c r="M281" s="122"/>
      <c r="N281" s="122"/>
      <c r="O281" s="122"/>
      <c r="P281" s="122"/>
      <c r="Q281" s="122"/>
      <c r="R281" s="118"/>
      <c r="S281" s="118"/>
      <c r="T281" s="118"/>
    </row>
    <row r="282" spans="1:20" s="20" customFormat="1" ht="28.5" customHeight="1" x14ac:dyDescent="0.25">
      <c r="A282" s="189"/>
      <c r="B282" s="185"/>
      <c r="C282" s="185"/>
      <c r="D282" s="182" t="s">
        <v>20</v>
      </c>
      <c r="E282" s="120" t="s">
        <v>112</v>
      </c>
      <c r="F282" s="23">
        <f>SUM(G282:H282)</f>
        <v>1797.6</v>
      </c>
      <c r="G282" s="23">
        <f>G288+G292</f>
        <v>206.6</v>
      </c>
      <c r="H282" s="23">
        <f>H288+H292</f>
        <v>1591</v>
      </c>
      <c r="I282" s="23">
        <f>SUM(J282:K282)</f>
        <v>1797.6</v>
      </c>
      <c r="J282" s="23">
        <f>J288+J292</f>
        <v>206.6</v>
      </c>
      <c r="K282" s="23">
        <f>K288+K292</f>
        <v>1591</v>
      </c>
      <c r="L282" s="23">
        <f>SUM(M282:N282)</f>
        <v>1797.6</v>
      </c>
      <c r="M282" s="23">
        <f>M288+M292</f>
        <v>206.6</v>
      </c>
      <c r="N282" s="23">
        <f>N288+N292</f>
        <v>1591</v>
      </c>
      <c r="O282" s="23">
        <f>SUM(P282:Q282)</f>
        <v>1797.6</v>
      </c>
      <c r="P282" s="23">
        <f>P288+P292</f>
        <v>206.6</v>
      </c>
      <c r="Q282" s="23">
        <f>Q288+Q292</f>
        <v>1591</v>
      </c>
      <c r="R282" s="118">
        <f t="shared" si="157"/>
        <v>100</v>
      </c>
      <c r="S282" s="118">
        <f t="shared" si="158"/>
        <v>100</v>
      </c>
      <c r="T282" s="118">
        <f t="shared" si="159"/>
        <v>100</v>
      </c>
    </row>
    <row r="283" spans="1:20" s="20" customFormat="1" ht="25.5" customHeight="1" x14ac:dyDescent="0.25">
      <c r="A283" s="189"/>
      <c r="B283" s="185"/>
      <c r="C283" s="185"/>
      <c r="D283" s="182"/>
      <c r="E283" s="120" t="s">
        <v>116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118"/>
      <c r="S283" s="118"/>
      <c r="T283" s="118"/>
    </row>
    <row r="284" spans="1:20" s="20" customFormat="1" ht="27" customHeight="1" x14ac:dyDescent="0.25">
      <c r="A284" s="189"/>
      <c r="B284" s="185"/>
      <c r="C284" s="185"/>
      <c r="D284" s="182"/>
      <c r="E284" s="121" t="s">
        <v>47</v>
      </c>
      <c r="F284" s="23">
        <f>SUM(G284:H284)</f>
        <v>1591</v>
      </c>
      <c r="G284" s="122">
        <f>N(G289)</f>
        <v>0</v>
      </c>
      <c r="H284" s="122">
        <f>H289+H294</f>
        <v>1591</v>
      </c>
      <c r="I284" s="23">
        <f>SUM(J284:K284)</f>
        <v>1591</v>
      </c>
      <c r="J284" s="122">
        <f>N(J289)</f>
        <v>0</v>
      </c>
      <c r="K284" s="122">
        <f>K289+K294</f>
        <v>1591</v>
      </c>
      <c r="L284" s="23">
        <f>SUM(M284:N284)</f>
        <v>1591</v>
      </c>
      <c r="M284" s="122">
        <f>N(M289)</f>
        <v>0</v>
      </c>
      <c r="N284" s="122">
        <f>N289+N294</f>
        <v>1591</v>
      </c>
      <c r="O284" s="23">
        <f>SUM(P284:Q284)</f>
        <v>1591</v>
      </c>
      <c r="P284" s="122">
        <f>N(P289)</f>
        <v>0</v>
      </c>
      <c r="Q284" s="122">
        <f>Q289+Q294</f>
        <v>1591</v>
      </c>
      <c r="R284" s="118">
        <f t="shared" si="157"/>
        <v>100</v>
      </c>
      <c r="S284" s="118">
        <v>0</v>
      </c>
      <c r="T284" s="118">
        <f t="shared" si="159"/>
        <v>100</v>
      </c>
    </row>
    <row r="285" spans="1:20" s="20" customFormat="1" ht="28.5" customHeight="1" x14ac:dyDescent="0.25">
      <c r="A285" s="190"/>
      <c r="B285" s="186"/>
      <c r="C285" s="186"/>
      <c r="D285" s="183"/>
      <c r="E285" s="121" t="s">
        <v>48</v>
      </c>
      <c r="F285" s="23">
        <f>SUM(G285:H285)</f>
        <v>206.6</v>
      </c>
      <c r="G285" s="23">
        <f>G293</f>
        <v>206.6</v>
      </c>
      <c r="H285" s="23">
        <f>H293</f>
        <v>0</v>
      </c>
      <c r="I285" s="23">
        <f>SUM(J285:K285)</f>
        <v>206.6</v>
      </c>
      <c r="J285" s="23">
        <f>J293</f>
        <v>206.6</v>
      </c>
      <c r="K285" s="23">
        <f>K293</f>
        <v>0</v>
      </c>
      <c r="L285" s="23">
        <f>SUM(M285:N285)</f>
        <v>206.6</v>
      </c>
      <c r="M285" s="23">
        <f>M293</f>
        <v>206.6</v>
      </c>
      <c r="N285" s="23">
        <f>N293</f>
        <v>0</v>
      </c>
      <c r="O285" s="23">
        <f>SUM(P285:Q285)</f>
        <v>206.6</v>
      </c>
      <c r="P285" s="23">
        <f>P293</f>
        <v>206.6</v>
      </c>
      <c r="Q285" s="23">
        <f>Q293</f>
        <v>0</v>
      </c>
      <c r="R285" s="118">
        <f t="shared" si="157"/>
        <v>100</v>
      </c>
      <c r="S285" s="118">
        <f t="shared" si="158"/>
        <v>100</v>
      </c>
      <c r="T285" s="118">
        <v>0</v>
      </c>
    </row>
    <row r="286" spans="1:20" s="22" customFormat="1" ht="35.25" customHeight="1" x14ac:dyDescent="0.25">
      <c r="A286" s="161" t="s">
        <v>31</v>
      </c>
      <c r="B286" s="204" t="s">
        <v>180</v>
      </c>
      <c r="C286" s="161" t="s">
        <v>98</v>
      </c>
      <c r="D286" s="203" t="s">
        <v>22</v>
      </c>
      <c r="E286" s="120" t="s">
        <v>112</v>
      </c>
      <c r="F286" s="23">
        <f>SUM(G286:H286)</f>
        <v>1341</v>
      </c>
      <c r="G286" s="23">
        <v>0</v>
      </c>
      <c r="H286" s="127">
        <f>N(H288)</f>
        <v>1341</v>
      </c>
      <c r="I286" s="23">
        <f>SUM(J286:K286)</f>
        <v>1341</v>
      </c>
      <c r="J286" s="23">
        <v>0</v>
      </c>
      <c r="K286" s="127">
        <f>N(K288)</f>
        <v>1341</v>
      </c>
      <c r="L286" s="122">
        <f t="shared" ref="L286:Q286" si="161">L288</f>
        <v>1341</v>
      </c>
      <c r="M286" s="122">
        <f t="shared" si="161"/>
        <v>0</v>
      </c>
      <c r="N286" s="122">
        <f t="shared" si="161"/>
        <v>1341</v>
      </c>
      <c r="O286" s="122">
        <f t="shared" si="161"/>
        <v>1341</v>
      </c>
      <c r="P286" s="122">
        <f t="shared" si="161"/>
        <v>0</v>
      </c>
      <c r="Q286" s="122">
        <f t="shared" si="161"/>
        <v>1341</v>
      </c>
      <c r="R286" s="118">
        <f t="shared" si="157"/>
        <v>100</v>
      </c>
      <c r="S286" s="118">
        <v>0</v>
      </c>
      <c r="T286" s="118">
        <f t="shared" si="159"/>
        <v>100</v>
      </c>
    </row>
    <row r="287" spans="1:20" s="22" customFormat="1" ht="32.25" customHeight="1" x14ac:dyDescent="0.25">
      <c r="A287" s="162"/>
      <c r="B287" s="205"/>
      <c r="C287" s="162"/>
      <c r="D287" s="203"/>
      <c r="E287" s="120" t="s">
        <v>116</v>
      </c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18"/>
      <c r="S287" s="118"/>
      <c r="T287" s="118"/>
    </row>
    <row r="288" spans="1:20" s="22" customFormat="1" ht="31.5" customHeight="1" x14ac:dyDescent="0.25">
      <c r="A288" s="162"/>
      <c r="B288" s="205"/>
      <c r="C288" s="162"/>
      <c r="D288" s="162" t="s">
        <v>20</v>
      </c>
      <c r="E288" s="120" t="s">
        <v>112</v>
      </c>
      <c r="F288" s="23">
        <f>SUM(G288:H288)</f>
        <v>1341</v>
      </c>
      <c r="G288" s="23">
        <v>0</v>
      </c>
      <c r="H288" s="127">
        <f>N(H289)</f>
        <v>1341</v>
      </c>
      <c r="I288" s="23">
        <f>SUM(J288:K288)</f>
        <v>1341</v>
      </c>
      <c r="J288" s="23">
        <v>0</v>
      </c>
      <c r="K288" s="127">
        <f>N(K289)</f>
        <v>1341</v>
      </c>
      <c r="L288" s="122">
        <f t="shared" ref="L288:Q288" si="162">L289</f>
        <v>1341</v>
      </c>
      <c r="M288" s="122">
        <f t="shared" si="162"/>
        <v>0</v>
      </c>
      <c r="N288" s="122">
        <f t="shared" si="162"/>
        <v>1341</v>
      </c>
      <c r="O288" s="122">
        <f t="shared" si="162"/>
        <v>1341</v>
      </c>
      <c r="P288" s="122">
        <f t="shared" si="162"/>
        <v>0</v>
      </c>
      <c r="Q288" s="122">
        <f t="shared" si="162"/>
        <v>1341</v>
      </c>
      <c r="R288" s="118">
        <f t="shared" si="157"/>
        <v>100</v>
      </c>
      <c r="S288" s="118">
        <v>0</v>
      </c>
      <c r="T288" s="118">
        <f t="shared" si="159"/>
        <v>100</v>
      </c>
    </row>
    <row r="289" spans="1:20" s="22" customFormat="1" ht="33" customHeight="1" x14ac:dyDescent="0.25">
      <c r="A289" s="163"/>
      <c r="B289" s="206"/>
      <c r="C289" s="163"/>
      <c r="D289" s="163"/>
      <c r="E289" s="121" t="s">
        <v>47</v>
      </c>
      <c r="F289" s="23">
        <f>SUM(G289:H289)</f>
        <v>1341</v>
      </c>
      <c r="G289" s="23">
        <v>0</v>
      </c>
      <c r="H289" s="23">
        <v>1341</v>
      </c>
      <c r="I289" s="23">
        <f>SUM(J289:K289)</f>
        <v>1341</v>
      </c>
      <c r="J289" s="23">
        <v>0</v>
      </c>
      <c r="K289" s="23">
        <v>1341</v>
      </c>
      <c r="L289" s="23">
        <f>SUM(M289:N289)</f>
        <v>1341</v>
      </c>
      <c r="M289" s="23">
        <v>0</v>
      </c>
      <c r="N289" s="23">
        <v>1341</v>
      </c>
      <c r="O289" s="23">
        <f>SUM(P289:Q289)</f>
        <v>1341</v>
      </c>
      <c r="P289" s="23">
        <v>0</v>
      </c>
      <c r="Q289" s="23">
        <v>1341</v>
      </c>
      <c r="R289" s="118">
        <f t="shared" si="157"/>
        <v>100</v>
      </c>
      <c r="S289" s="118">
        <v>0</v>
      </c>
      <c r="T289" s="118">
        <f t="shared" si="159"/>
        <v>100</v>
      </c>
    </row>
    <row r="290" spans="1:20" s="22" customFormat="1" ht="27" customHeight="1" x14ac:dyDescent="0.25">
      <c r="A290" s="161" t="s">
        <v>32</v>
      </c>
      <c r="B290" s="204" t="s">
        <v>174</v>
      </c>
      <c r="C290" s="164" t="s">
        <v>99</v>
      </c>
      <c r="D290" s="203" t="s">
        <v>22</v>
      </c>
      <c r="E290" s="120" t="s">
        <v>112</v>
      </c>
      <c r="F290" s="23">
        <f>SUM(G290:H290)</f>
        <v>206.6</v>
      </c>
      <c r="G290" s="23">
        <v>206.6</v>
      </c>
      <c r="H290" s="122">
        <v>0</v>
      </c>
      <c r="I290" s="23">
        <f>SUM(J290:K290)</f>
        <v>206.6</v>
      </c>
      <c r="J290" s="23">
        <v>206.6</v>
      </c>
      <c r="K290" s="122">
        <v>0</v>
      </c>
      <c r="L290" s="122">
        <f>M292</f>
        <v>206.6</v>
      </c>
      <c r="M290" s="122">
        <f>M292</f>
        <v>206.6</v>
      </c>
      <c r="N290" s="122">
        <v>0</v>
      </c>
      <c r="O290" s="122">
        <f>P290</f>
        <v>206.6</v>
      </c>
      <c r="P290" s="122">
        <f>P292</f>
        <v>206.6</v>
      </c>
      <c r="Q290" s="122">
        <v>0</v>
      </c>
      <c r="R290" s="118">
        <f t="shared" si="157"/>
        <v>100</v>
      </c>
      <c r="S290" s="118">
        <f t="shared" si="158"/>
        <v>100</v>
      </c>
      <c r="T290" s="118">
        <v>0</v>
      </c>
    </row>
    <row r="291" spans="1:20" s="22" customFormat="1" ht="30" customHeight="1" x14ac:dyDescent="0.3">
      <c r="A291" s="162"/>
      <c r="B291" s="205"/>
      <c r="C291" s="165"/>
      <c r="D291" s="203"/>
      <c r="E291" s="120" t="s">
        <v>116</v>
      </c>
      <c r="F291" s="124"/>
      <c r="G291" s="124"/>
      <c r="H291" s="124"/>
      <c r="I291" s="124"/>
      <c r="J291" s="124"/>
      <c r="K291" s="124"/>
      <c r="L291" s="122"/>
      <c r="M291" s="122"/>
      <c r="N291" s="122"/>
      <c r="O291" s="122"/>
      <c r="P291" s="122"/>
      <c r="Q291" s="122"/>
      <c r="R291" s="118"/>
      <c r="S291" s="118"/>
      <c r="T291" s="118"/>
    </row>
    <row r="292" spans="1:20" s="22" customFormat="1" ht="27.75" customHeight="1" x14ac:dyDescent="0.25">
      <c r="A292" s="162"/>
      <c r="B292" s="205"/>
      <c r="C292" s="165"/>
      <c r="D292" s="162" t="s">
        <v>20</v>
      </c>
      <c r="E292" s="120" t="s">
        <v>112</v>
      </c>
      <c r="F292" s="23">
        <f>SUM(G292:H292)</f>
        <v>456.6</v>
      </c>
      <c r="G292" s="122">
        <f>G293+G294</f>
        <v>206.6</v>
      </c>
      <c r="H292" s="122">
        <f>H293+H294</f>
        <v>250</v>
      </c>
      <c r="I292" s="23">
        <f>SUM(J292:K292)</f>
        <v>456.6</v>
      </c>
      <c r="J292" s="122">
        <f>J293+J294</f>
        <v>206.6</v>
      </c>
      <c r="K292" s="122">
        <f>K293+K294</f>
        <v>250</v>
      </c>
      <c r="L292" s="23">
        <f>SUM(M292:N292)</f>
        <v>456.6</v>
      </c>
      <c r="M292" s="122">
        <f>M293+M294</f>
        <v>206.6</v>
      </c>
      <c r="N292" s="122">
        <f>N293+N294</f>
        <v>250</v>
      </c>
      <c r="O292" s="23">
        <f>SUM(P292:Q292)</f>
        <v>456.6</v>
      </c>
      <c r="P292" s="122">
        <f>P293+P294</f>
        <v>206.6</v>
      </c>
      <c r="Q292" s="122">
        <f>Q293+Q294</f>
        <v>250</v>
      </c>
      <c r="R292" s="118">
        <f t="shared" si="157"/>
        <v>100</v>
      </c>
      <c r="S292" s="118">
        <f t="shared" si="158"/>
        <v>100</v>
      </c>
      <c r="T292" s="118">
        <f t="shared" si="159"/>
        <v>100</v>
      </c>
    </row>
    <row r="293" spans="1:20" s="22" customFormat="1" ht="34.5" customHeight="1" x14ac:dyDescent="0.25">
      <c r="A293" s="162"/>
      <c r="B293" s="205"/>
      <c r="C293" s="165"/>
      <c r="D293" s="162"/>
      <c r="E293" s="121" t="s">
        <v>48</v>
      </c>
      <c r="F293" s="23">
        <f>SUM(G293:H293)</f>
        <v>206.6</v>
      </c>
      <c r="G293" s="23">
        <v>206.6</v>
      </c>
      <c r="H293" s="122">
        <v>0</v>
      </c>
      <c r="I293" s="23">
        <f>SUM(J293:K293)</f>
        <v>206.6</v>
      </c>
      <c r="J293" s="23">
        <v>206.6</v>
      </c>
      <c r="K293" s="122">
        <v>0</v>
      </c>
      <c r="L293" s="23">
        <f>SUM(M293:N293)</f>
        <v>206.6</v>
      </c>
      <c r="M293" s="23">
        <v>206.6</v>
      </c>
      <c r="N293" s="122">
        <v>0</v>
      </c>
      <c r="O293" s="23">
        <f>SUM(P293:Q293)</f>
        <v>206.6</v>
      </c>
      <c r="P293" s="23">
        <v>206.6</v>
      </c>
      <c r="Q293" s="122">
        <v>0</v>
      </c>
      <c r="R293" s="118">
        <f t="shared" si="157"/>
        <v>100</v>
      </c>
      <c r="S293" s="118">
        <f t="shared" si="158"/>
        <v>100</v>
      </c>
      <c r="T293" s="118">
        <v>0</v>
      </c>
    </row>
    <row r="294" spans="1:20" s="22" customFormat="1" ht="34.5" customHeight="1" x14ac:dyDescent="0.25">
      <c r="A294" s="163"/>
      <c r="B294" s="206"/>
      <c r="C294" s="166"/>
      <c r="D294" s="163"/>
      <c r="E294" s="121" t="s">
        <v>264</v>
      </c>
      <c r="F294" s="23">
        <f>SUM(G294:H294)</f>
        <v>250</v>
      </c>
      <c r="G294" s="23">
        <v>0</v>
      </c>
      <c r="H294" s="122">
        <v>250</v>
      </c>
      <c r="I294" s="23">
        <f>SUM(J294:K294)</f>
        <v>250</v>
      </c>
      <c r="J294" s="23">
        <v>0</v>
      </c>
      <c r="K294" s="122">
        <v>250</v>
      </c>
      <c r="L294" s="23">
        <f>SUM(M294:N294)</f>
        <v>250</v>
      </c>
      <c r="M294" s="23">
        <v>0</v>
      </c>
      <c r="N294" s="122">
        <v>250</v>
      </c>
      <c r="O294" s="23">
        <f>SUM(P294:Q294)</f>
        <v>250</v>
      </c>
      <c r="P294" s="23">
        <v>0</v>
      </c>
      <c r="Q294" s="122">
        <v>250</v>
      </c>
      <c r="R294" s="118">
        <f t="shared" si="157"/>
        <v>100</v>
      </c>
      <c r="S294" s="118">
        <v>0</v>
      </c>
      <c r="T294" s="118">
        <f t="shared" si="159"/>
        <v>100</v>
      </c>
    </row>
    <row r="295" spans="1:20" s="20" customFormat="1" ht="30" customHeight="1" x14ac:dyDescent="0.25">
      <c r="A295" s="189" t="s">
        <v>76</v>
      </c>
      <c r="B295" s="185" t="s">
        <v>175</v>
      </c>
      <c r="C295" s="184" t="s">
        <v>106</v>
      </c>
      <c r="D295" s="203" t="s">
        <v>22</v>
      </c>
      <c r="E295" s="120" t="s">
        <v>112</v>
      </c>
      <c r="F295" s="23">
        <f t="shared" ref="F295:H295" si="163">SUM(F308+F316+F322)</f>
        <v>103089.5</v>
      </c>
      <c r="G295" s="23">
        <f t="shared" si="163"/>
        <v>11936.5</v>
      </c>
      <c r="H295" s="23">
        <f t="shared" si="163"/>
        <v>91153</v>
      </c>
      <c r="I295" s="23">
        <f t="shared" ref="I295:Q295" si="164">SUM(I308+I316+I322)</f>
        <v>103089.5</v>
      </c>
      <c r="J295" s="23">
        <f t="shared" si="164"/>
        <v>11936.5</v>
      </c>
      <c r="K295" s="23">
        <f t="shared" si="164"/>
        <v>91153</v>
      </c>
      <c r="L295" s="23">
        <f t="shared" si="164"/>
        <v>103089.5</v>
      </c>
      <c r="M295" s="23">
        <f t="shared" si="164"/>
        <v>11936.5</v>
      </c>
      <c r="N295" s="23">
        <f t="shared" si="164"/>
        <v>91153</v>
      </c>
      <c r="O295" s="23">
        <f t="shared" si="164"/>
        <v>102557.36017</v>
      </c>
      <c r="P295" s="23">
        <f t="shared" si="164"/>
        <v>11783.276170000001</v>
      </c>
      <c r="Q295" s="23">
        <f t="shared" si="164"/>
        <v>90774.084000000003</v>
      </c>
      <c r="R295" s="118">
        <f t="shared" si="157"/>
        <v>99.4838079241824</v>
      </c>
      <c r="S295" s="118">
        <f t="shared" si="158"/>
        <v>98.716342060067859</v>
      </c>
      <c r="T295" s="118">
        <f t="shared" si="159"/>
        <v>99.584307702434373</v>
      </c>
    </row>
    <row r="296" spans="1:20" s="20" customFormat="1" ht="27.75" customHeight="1" x14ac:dyDescent="0.3">
      <c r="A296" s="189"/>
      <c r="B296" s="185"/>
      <c r="C296" s="185"/>
      <c r="D296" s="203"/>
      <c r="E296" s="120" t="s">
        <v>116</v>
      </c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18"/>
      <c r="S296" s="118"/>
      <c r="T296" s="118"/>
    </row>
    <row r="297" spans="1:20" s="20" customFormat="1" ht="27.75" customHeight="1" x14ac:dyDescent="0.25">
      <c r="A297" s="189"/>
      <c r="B297" s="185"/>
      <c r="C297" s="185"/>
      <c r="D297" s="161" t="s">
        <v>20</v>
      </c>
      <c r="E297" s="120" t="s">
        <v>112</v>
      </c>
      <c r="F297" s="23">
        <f>SUM(G297:H297)</f>
        <v>103089.5</v>
      </c>
      <c r="G297" s="23">
        <f>SUM(G298:G307)</f>
        <v>11936.5</v>
      </c>
      <c r="H297" s="23">
        <f>SUM(H298:H307)</f>
        <v>91153</v>
      </c>
      <c r="I297" s="23">
        <f>SUM(J297:K297)</f>
        <v>103089.5</v>
      </c>
      <c r="J297" s="23">
        <f>SUM(J298:J307)</f>
        <v>11936.5</v>
      </c>
      <c r="K297" s="23">
        <f>SUM(K298:K307)</f>
        <v>91153</v>
      </c>
      <c r="L297" s="23">
        <f>SUM(M297:N297)</f>
        <v>103089.5</v>
      </c>
      <c r="M297" s="23">
        <f>SUM(M298:M307)</f>
        <v>11936.5</v>
      </c>
      <c r="N297" s="23">
        <f>SUM(N298:N307)</f>
        <v>91153</v>
      </c>
      <c r="O297" s="23">
        <f>SUM(P297:Q297)</f>
        <v>102557.36017</v>
      </c>
      <c r="P297" s="23">
        <f>SUM(P298:P307)</f>
        <v>11783.276170000001</v>
      </c>
      <c r="Q297" s="23">
        <f>SUM(Q298:Q307)</f>
        <v>90774.084000000003</v>
      </c>
      <c r="R297" s="118">
        <f t="shared" si="157"/>
        <v>99.4838079241824</v>
      </c>
      <c r="S297" s="118">
        <f t="shared" si="158"/>
        <v>98.716342060067859</v>
      </c>
      <c r="T297" s="118">
        <f t="shared" si="159"/>
        <v>99.584307702434373</v>
      </c>
    </row>
    <row r="298" spans="1:20" s="20" customFormat="1" ht="27.75" customHeight="1" x14ac:dyDescent="0.25">
      <c r="A298" s="189"/>
      <c r="B298" s="185"/>
      <c r="C298" s="185"/>
      <c r="D298" s="162"/>
      <c r="E298" s="121" t="s">
        <v>36</v>
      </c>
      <c r="F298" s="23">
        <f>G298+H298</f>
        <v>34018</v>
      </c>
      <c r="G298" s="23">
        <f t="shared" ref="G298:H300" si="165">G311</f>
        <v>0</v>
      </c>
      <c r="H298" s="23">
        <f t="shared" si="165"/>
        <v>34018</v>
      </c>
      <c r="I298" s="23">
        <f>J298+K298</f>
        <v>34018</v>
      </c>
      <c r="J298" s="23">
        <f t="shared" ref="J298:K300" si="166">J311</f>
        <v>0</v>
      </c>
      <c r="K298" s="23">
        <f t="shared" si="166"/>
        <v>34018</v>
      </c>
      <c r="L298" s="23">
        <f>M298+N298</f>
        <v>34018</v>
      </c>
      <c r="M298" s="23">
        <f t="shared" ref="M298:N300" si="167">M311</f>
        <v>0</v>
      </c>
      <c r="N298" s="23">
        <f t="shared" si="167"/>
        <v>34018</v>
      </c>
      <c r="O298" s="23">
        <f>P298+Q298</f>
        <v>33683.699999999997</v>
      </c>
      <c r="P298" s="23">
        <f t="shared" ref="P298:Q300" si="168">P311</f>
        <v>0</v>
      </c>
      <c r="Q298" s="23">
        <f t="shared" si="168"/>
        <v>33683.699999999997</v>
      </c>
      <c r="R298" s="118">
        <f t="shared" si="157"/>
        <v>99.017284966782285</v>
      </c>
      <c r="S298" s="118">
        <v>0</v>
      </c>
      <c r="T298" s="118">
        <f t="shared" si="159"/>
        <v>99.017284966782285</v>
      </c>
    </row>
    <row r="299" spans="1:20" s="20" customFormat="1" ht="24.75" customHeight="1" x14ac:dyDescent="0.25">
      <c r="A299" s="189"/>
      <c r="B299" s="185"/>
      <c r="C299" s="185"/>
      <c r="D299" s="162"/>
      <c r="E299" s="121" t="s">
        <v>37</v>
      </c>
      <c r="F299" s="23">
        <f t="shared" ref="F299:F306" si="169">G299+H299</f>
        <v>2257</v>
      </c>
      <c r="G299" s="23">
        <f t="shared" si="165"/>
        <v>0</v>
      </c>
      <c r="H299" s="23">
        <f t="shared" si="165"/>
        <v>2257</v>
      </c>
      <c r="I299" s="23">
        <f t="shared" ref="I299:I306" si="170">J299+K299</f>
        <v>2257</v>
      </c>
      <c r="J299" s="23">
        <f t="shared" si="166"/>
        <v>0</v>
      </c>
      <c r="K299" s="23">
        <f t="shared" si="166"/>
        <v>2257</v>
      </c>
      <c r="L299" s="23">
        <f t="shared" ref="L299:L306" si="171">M299+N299</f>
        <v>2257</v>
      </c>
      <c r="M299" s="23">
        <f t="shared" si="167"/>
        <v>0</v>
      </c>
      <c r="N299" s="23">
        <f t="shared" si="167"/>
        <v>2257</v>
      </c>
      <c r="O299" s="23">
        <f t="shared" ref="O299:O306" si="172">P299+Q299</f>
        <v>2221.85</v>
      </c>
      <c r="P299" s="23">
        <f t="shared" si="168"/>
        <v>0</v>
      </c>
      <c r="Q299" s="23">
        <f t="shared" si="168"/>
        <v>2221.85</v>
      </c>
      <c r="R299" s="118">
        <f t="shared" si="157"/>
        <v>98.442622950819668</v>
      </c>
      <c r="S299" s="118">
        <v>0</v>
      </c>
      <c r="T299" s="118">
        <f t="shared" si="159"/>
        <v>98.442622950819668</v>
      </c>
    </row>
    <row r="300" spans="1:20" s="20" customFormat="1" ht="24.75" customHeight="1" x14ac:dyDescent="0.25">
      <c r="A300" s="189"/>
      <c r="B300" s="185"/>
      <c r="C300" s="185"/>
      <c r="D300" s="162"/>
      <c r="E300" s="121" t="s">
        <v>38</v>
      </c>
      <c r="F300" s="23">
        <f t="shared" si="169"/>
        <v>51</v>
      </c>
      <c r="G300" s="23">
        <f t="shared" si="165"/>
        <v>0</v>
      </c>
      <c r="H300" s="23">
        <f t="shared" si="165"/>
        <v>51</v>
      </c>
      <c r="I300" s="23">
        <f t="shared" si="170"/>
        <v>51</v>
      </c>
      <c r="J300" s="23">
        <f t="shared" si="166"/>
        <v>0</v>
      </c>
      <c r="K300" s="23">
        <f t="shared" si="166"/>
        <v>51</v>
      </c>
      <c r="L300" s="23">
        <f t="shared" si="171"/>
        <v>51</v>
      </c>
      <c r="M300" s="23">
        <f t="shared" si="167"/>
        <v>0</v>
      </c>
      <c r="N300" s="23">
        <f t="shared" si="167"/>
        <v>51</v>
      </c>
      <c r="O300" s="23">
        <f t="shared" si="172"/>
        <v>51</v>
      </c>
      <c r="P300" s="23">
        <f t="shared" si="168"/>
        <v>0</v>
      </c>
      <c r="Q300" s="23">
        <f t="shared" si="168"/>
        <v>51</v>
      </c>
      <c r="R300" s="118">
        <f t="shared" si="157"/>
        <v>100</v>
      </c>
      <c r="S300" s="118">
        <v>0</v>
      </c>
      <c r="T300" s="118">
        <f t="shared" si="159"/>
        <v>100</v>
      </c>
    </row>
    <row r="301" spans="1:20" s="20" customFormat="1" ht="27.75" customHeight="1" x14ac:dyDescent="0.25">
      <c r="A301" s="189"/>
      <c r="B301" s="185"/>
      <c r="C301" s="185"/>
      <c r="D301" s="162"/>
      <c r="E301" s="121" t="s">
        <v>33</v>
      </c>
      <c r="F301" s="23">
        <f t="shared" si="169"/>
        <v>4051</v>
      </c>
      <c r="G301" s="23">
        <f t="shared" ref="G301:H305" si="173">G317</f>
        <v>0</v>
      </c>
      <c r="H301" s="23">
        <f t="shared" si="173"/>
        <v>4051</v>
      </c>
      <c r="I301" s="23">
        <f t="shared" si="170"/>
        <v>4051</v>
      </c>
      <c r="J301" s="23">
        <f t="shared" ref="J301:K305" si="174">J317</f>
        <v>0</v>
      </c>
      <c r="K301" s="23">
        <f t="shared" si="174"/>
        <v>4051</v>
      </c>
      <c r="L301" s="23">
        <f t="shared" si="171"/>
        <v>4051</v>
      </c>
      <c r="M301" s="23">
        <f t="shared" ref="M301:N305" si="175">M317</f>
        <v>0</v>
      </c>
      <c r="N301" s="23">
        <f t="shared" si="175"/>
        <v>4051</v>
      </c>
      <c r="O301" s="23">
        <f t="shared" si="172"/>
        <v>4051</v>
      </c>
      <c r="P301" s="23">
        <f t="shared" ref="P301:Q305" si="176">P317</f>
        <v>0</v>
      </c>
      <c r="Q301" s="23">
        <f t="shared" si="176"/>
        <v>4051</v>
      </c>
      <c r="R301" s="118">
        <f t="shared" si="157"/>
        <v>100</v>
      </c>
      <c r="S301" s="118">
        <v>0</v>
      </c>
      <c r="T301" s="118">
        <f t="shared" si="159"/>
        <v>100</v>
      </c>
    </row>
    <row r="302" spans="1:20" s="20" customFormat="1" ht="27" customHeight="1" x14ac:dyDescent="0.25">
      <c r="A302" s="189"/>
      <c r="B302" s="185"/>
      <c r="C302" s="185"/>
      <c r="D302" s="162"/>
      <c r="E302" s="121" t="s">
        <v>207</v>
      </c>
      <c r="F302" s="23">
        <f t="shared" si="169"/>
        <v>9739.9</v>
      </c>
      <c r="G302" s="23">
        <f t="shared" si="173"/>
        <v>0</v>
      </c>
      <c r="H302" s="23">
        <f t="shared" si="173"/>
        <v>9739.9</v>
      </c>
      <c r="I302" s="23">
        <f t="shared" si="170"/>
        <v>9739.9</v>
      </c>
      <c r="J302" s="23">
        <f t="shared" si="174"/>
        <v>0</v>
      </c>
      <c r="K302" s="23">
        <f t="shared" si="174"/>
        <v>9739.9</v>
      </c>
      <c r="L302" s="23">
        <f t="shared" si="171"/>
        <v>9739.9</v>
      </c>
      <c r="M302" s="23">
        <f t="shared" si="175"/>
        <v>0</v>
      </c>
      <c r="N302" s="23">
        <f t="shared" si="175"/>
        <v>9739.9</v>
      </c>
      <c r="O302" s="23">
        <f t="shared" si="172"/>
        <v>9732.8639999999996</v>
      </c>
      <c r="P302" s="23">
        <f t="shared" si="176"/>
        <v>0</v>
      </c>
      <c r="Q302" s="23">
        <f t="shared" si="176"/>
        <v>9732.8639999999996</v>
      </c>
      <c r="R302" s="118">
        <f t="shared" si="157"/>
        <v>99.927761065308673</v>
      </c>
      <c r="S302" s="118">
        <v>0</v>
      </c>
      <c r="T302" s="118">
        <f t="shared" si="159"/>
        <v>99.927761065308673</v>
      </c>
    </row>
    <row r="303" spans="1:20" s="20" customFormat="1" ht="27.75" customHeight="1" x14ac:dyDescent="0.25">
      <c r="A303" s="189"/>
      <c r="B303" s="185"/>
      <c r="C303" s="185"/>
      <c r="D303" s="162"/>
      <c r="E303" s="121" t="s">
        <v>208</v>
      </c>
      <c r="F303" s="23">
        <f t="shared" si="169"/>
        <v>11995.6</v>
      </c>
      <c r="G303" s="23">
        <f t="shared" si="173"/>
        <v>0</v>
      </c>
      <c r="H303" s="23">
        <f t="shared" si="173"/>
        <v>11995.6</v>
      </c>
      <c r="I303" s="23">
        <f t="shared" si="170"/>
        <v>11995.6</v>
      </c>
      <c r="J303" s="23">
        <f t="shared" si="174"/>
        <v>0</v>
      </c>
      <c r="K303" s="23">
        <f t="shared" si="174"/>
        <v>11995.6</v>
      </c>
      <c r="L303" s="23">
        <f t="shared" si="171"/>
        <v>11995.6</v>
      </c>
      <c r="M303" s="23">
        <f t="shared" si="175"/>
        <v>0</v>
      </c>
      <c r="N303" s="23">
        <f t="shared" si="175"/>
        <v>11995.6</v>
      </c>
      <c r="O303" s="23">
        <f t="shared" si="172"/>
        <v>11993.17</v>
      </c>
      <c r="P303" s="23">
        <f t="shared" si="176"/>
        <v>0</v>
      </c>
      <c r="Q303" s="23">
        <f t="shared" si="176"/>
        <v>11993.17</v>
      </c>
      <c r="R303" s="118">
        <f t="shared" si="157"/>
        <v>99.979742572276493</v>
      </c>
      <c r="S303" s="118">
        <v>0</v>
      </c>
      <c r="T303" s="118">
        <f t="shared" si="159"/>
        <v>99.979742572276493</v>
      </c>
    </row>
    <row r="304" spans="1:20" s="20" customFormat="1" ht="27.75" customHeight="1" x14ac:dyDescent="0.25">
      <c r="A304" s="189"/>
      <c r="B304" s="185"/>
      <c r="C304" s="185"/>
      <c r="D304" s="162"/>
      <c r="E304" s="121" t="s">
        <v>210</v>
      </c>
      <c r="F304" s="23">
        <f t="shared" si="169"/>
        <v>41</v>
      </c>
      <c r="G304" s="23">
        <f t="shared" si="173"/>
        <v>0</v>
      </c>
      <c r="H304" s="23">
        <f t="shared" si="173"/>
        <v>41</v>
      </c>
      <c r="I304" s="23">
        <f t="shared" si="170"/>
        <v>41</v>
      </c>
      <c r="J304" s="23">
        <f t="shared" si="174"/>
        <v>0</v>
      </c>
      <c r="K304" s="23">
        <f t="shared" si="174"/>
        <v>41</v>
      </c>
      <c r="L304" s="23">
        <f t="shared" si="171"/>
        <v>41</v>
      </c>
      <c r="M304" s="23">
        <f t="shared" si="175"/>
        <v>0</v>
      </c>
      <c r="N304" s="23">
        <f t="shared" si="175"/>
        <v>41</v>
      </c>
      <c r="O304" s="23">
        <f t="shared" si="172"/>
        <v>41</v>
      </c>
      <c r="P304" s="23">
        <f t="shared" si="176"/>
        <v>0</v>
      </c>
      <c r="Q304" s="23">
        <f t="shared" si="176"/>
        <v>41</v>
      </c>
      <c r="R304" s="118">
        <f t="shared" si="157"/>
        <v>100</v>
      </c>
      <c r="S304" s="118">
        <v>0</v>
      </c>
      <c r="T304" s="118">
        <f t="shared" si="159"/>
        <v>100</v>
      </c>
    </row>
    <row r="305" spans="1:26" s="20" customFormat="1" ht="27.75" customHeight="1" x14ac:dyDescent="0.25">
      <c r="A305" s="189"/>
      <c r="B305" s="185"/>
      <c r="C305" s="185"/>
      <c r="D305" s="162"/>
      <c r="E305" s="121" t="s">
        <v>209</v>
      </c>
      <c r="F305" s="23">
        <f t="shared" ref="F305" si="177">G305+H305</f>
        <v>28999.5</v>
      </c>
      <c r="G305" s="23">
        <f t="shared" si="173"/>
        <v>0</v>
      </c>
      <c r="H305" s="23">
        <f t="shared" si="173"/>
        <v>28999.5</v>
      </c>
      <c r="I305" s="23">
        <f t="shared" si="170"/>
        <v>28999.5</v>
      </c>
      <c r="J305" s="23">
        <f t="shared" si="174"/>
        <v>0</v>
      </c>
      <c r="K305" s="23">
        <f t="shared" si="174"/>
        <v>28999.5</v>
      </c>
      <c r="L305" s="23">
        <f t="shared" si="171"/>
        <v>28999.5</v>
      </c>
      <c r="M305" s="23">
        <f t="shared" si="175"/>
        <v>0</v>
      </c>
      <c r="N305" s="23">
        <f t="shared" si="175"/>
        <v>28999.5</v>
      </c>
      <c r="O305" s="23">
        <f t="shared" si="172"/>
        <v>28999.5</v>
      </c>
      <c r="P305" s="23">
        <f t="shared" si="176"/>
        <v>0</v>
      </c>
      <c r="Q305" s="23">
        <f t="shared" si="176"/>
        <v>28999.5</v>
      </c>
      <c r="R305" s="118">
        <f t="shared" si="157"/>
        <v>100</v>
      </c>
      <c r="S305" s="118">
        <v>0</v>
      </c>
      <c r="T305" s="118">
        <f t="shared" si="159"/>
        <v>100</v>
      </c>
    </row>
    <row r="306" spans="1:26" s="20" customFormat="1" ht="27.75" customHeight="1" x14ac:dyDescent="0.25">
      <c r="A306" s="189"/>
      <c r="B306" s="185"/>
      <c r="C306" s="185"/>
      <c r="D306" s="162"/>
      <c r="E306" s="121" t="s">
        <v>34</v>
      </c>
      <c r="F306" s="23">
        <f t="shared" si="169"/>
        <v>9918</v>
      </c>
      <c r="G306" s="23">
        <f>G325</f>
        <v>9918</v>
      </c>
      <c r="H306" s="23">
        <f>H325</f>
        <v>0</v>
      </c>
      <c r="I306" s="23">
        <f t="shared" si="170"/>
        <v>9918</v>
      </c>
      <c r="J306" s="23">
        <f>J325</f>
        <v>9918</v>
      </c>
      <c r="K306" s="23">
        <f>K325</f>
        <v>0</v>
      </c>
      <c r="L306" s="23">
        <f t="shared" si="171"/>
        <v>9918</v>
      </c>
      <c r="M306" s="23">
        <f>M325</f>
        <v>9918</v>
      </c>
      <c r="N306" s="23">
        <f>N325</f>
        <v>0</v>
      </c>
      <c r="O306" s="23">
        <f t="shared" si="172"/>
        <v>9808.9500000000007</v>
      </c>
      <c r="P306" s="23">
        <f>P325</f>
        <v>9808.9500000000007</v>
      </c>
      <c r="Q306" s="23">
        <f>Q325</f>
        <v>0</v>
      </c>
      <c r="R306" s="118">
        <f t="shared" si="157"/>
        <v>98.900483968542062</v>
      </c>
      <c r="S306" s="118">
        <f t="shared" si="158"/>
        <v>98.900483968542062</v>
      </c>
      <c r="T306" s="118">
        <v>0</v>
      </c>
    </row>
    <row r="307" spans="1:26" s="20" customFormat="1" ht="28.5" customHeight="1" x14ac:dyDescent="0.25">
      <c r="A307" s="190"/>
      <c r="B307" s="186"/>
      <c r="C307" s="186"/>
      <c r="D307" s="163"/>
      <c r="E307" s="121" t="s">
        <v>35</v>
      </c>
      <c r="F307" s="23">
        <v>2018.5</v>
      </c>
      <c r="G307" s="23">
        <f>G326</f>
        <v>2018.5</v>
      </c>
      <c r="H307" s="23">
        <f>H326</f>
        <v>0</v>
      </c>
      <c r="I307" s="23">
        <v>2018.5</v>
      </c>
      <c r="J307" s="23">
        <f>J326</f>
        <v>2018.5</v>
      </c>
      <c r="K307" s="23">
        <f>K326</f>
        <v>0</v>
      </c>
      <c r="L307" s="23">
        <v>2018.5</v>
      </c>
      <c r="M307" s="23">
        <f>M326</f>
        <v>2018.5</v>
      </c>
      <c r="N307" s="23">
        <f>N326</f>
        <v>0</v>
      </c>
      <c r="O307" s="23">
        <v>2018.5</v>
      </c>
      <c r="P307" s="23">
        <f>P326</f>
        <v>1974.32617</v>
      </c>
      <c r="Q307" s="23">
        <f>Q326</f>
        <v>0</v>
      </c>
      <c r="R307" s="118">
        <f t="shared" si="157"/>
        <v>100</v>
      </c>
      <c r="S307" s="118">
        <f t="shared" si="158"/>
        <v>97.811551647262817</v>
      </c>
      <c r="T307" s="118">
        <v>0</v>
      </c>
    </row>
    <row r="308" spans="1:26" s="22" customFormat="1" ht="30" customHeight="1" x14ac:dyDescent="0.25">
      <c r="A308" s="161" t="s">
        <v>143</v>
      </c>
      <c r="B308" s="184" t="s">
        <v>176</v>
      </c>
      <c r="C308" s="184" t="s">
        <v>104</v>
      </c>
      <c r="D308" s="161" t="s">
        <v>22</v>
      </c>
      <c r="E308" s="120" t="s">
        <v>112</v>
      </c>
      <c r="F308" s="23">
        <f>SUM(G308:H308)</f>
        <v>36326</v>
      </c>
      <c r="G308" s="23">
        <v>0</v>
      </c>
      <c r="H308" s="23">
        <f>SUM(H311:H313)</f>
        <v>36326</v>
      </c>
      <c r="I308" s="23">
        <f>SUM(J308:K308)</f>
        <v>36326</v>
      </c>
      <c r="J308" s="23">
        <v>0</v>
      </c>
      <c r="K308" s="23">
        <f>SUM(K311:K313)</f>
        <v>36326</v>
      </c>
      <c r="L308" s="122">
        <f t="shared" ref="L308:Q308" si="178">L310</f>
        <v>36326</v>
      </c>
      <c r="M308" s="122">
        <f t="shared" si="178"/>
        <v>0</v>
      </c>
      <c r="N308" s="122">
        <f t="shared" si="178"/>
        <v>36326</v>
      </c>
      <c r="O308" s="122">
        <f t="shared" si="178"/>
        <v>35956.549999999996</v>
      </c>
      <c r="P308" s="122">
        <f t="shared" si="178"/>
        <v>0</v>
      </c>
      <c r="Q308" s="122">
        <f t="shared" si="178"/>
        <v>35956.549999999996</v>
      </c>
      <c r="R308" s="118">
        <f t="shared" si="157"/>
        <v>98.98295986345866</v>
      </c>
      <c r="S308" s="118">
        <v>0</v>
      </c>
      <c r="T308" s="118">
        <f t="shared" si="159"/>
        <v>98.98295986345866</v>
      </c>
    </row>
    <row r="309" spans="1:26" s="22" customFormat="1" ht="30" customHeight="1" x14ac:dyDescent="0.3">
      <c r="A309" s="162"/>
      <c r="B309" s="185"/>
      <c r="C309" s="185"/>
      <c r="D309" s="163"/>
      <c r="E309" s="120" t="s">
        <v>116</v>
      </c>
      <c r="F309" s="124"/>
      <c r="G309" s="124"/>
      <c r="H309" s="124"/>
      <c r="I309" s="124"/>
      <c r="J309" s="124"/>
      <c r="K309" s="124"/>
      <c r="L309" s="122"/>
      <c r="M309" s="122"/>
      <c r="N309" s="122"/>
      <c r="O309" s="122"/>
      <c r="P309" s="122"/>
      <c r="Q309" s="122"/>
      <c r="R309" s="118"/>
      <c r="S309" s="118"/>
      <c r="T309" s="118"/>
    </row>
    <row r="310" spans="1:26" s="22" customFormat="1" ht="32.25" customHeight="1" x14ac:dyDescent="0.25">
      <c r="A310" s="162"/>
      <c r="B310" s="185"/>
      <c r="C310" s="185"/>
      <c r="D310" s="161" t="s">
        <v>20</v>
      </c>
      <c r="E310" s="120" t="s">
        <v>112</v>
      </c>
      <c r="F310" s="23">
        <f>SUM(G310:H310)</f>
        <v>36326</v>
      </c>
      <c r="G310" s="23">
        <v>0</v>
      </c>
      <c r="H310" s="23">
        <f>SUM(H311:H313)</f>
        <v>36326</v>
      </c>
      <c r="I310" s="23">
        <f>SUM(J310:K310)</f>
        <v>36326</v>
      </c>
      <c r="J310" s="23">
        <v>0</v>
      </c>
      <c r="K310" s="23">
        <f>SUM(K311:K313)</f>
        <v>36326</v>
      </c>
      <c r="L310" s="122">
        <f>M310+N310</f>
        <v>36326</v>
      </c>
      <c r="M310" s="122">
        <f>M311+M312+M313</f>
        <v>0</v>
      </c>
      <c r="N310" s="122">
        <f>N311+N312+N313</f>
        <v>36326</v>
      </c>
      <c r="O310" s="122">
        <f>P310+Q310</f>
        <v>35956.549999999996</v>
      </c>
      <c r="P310" s="122">
        <f>P311+P312+P313</f>
        <v>0</v>
      </c>
      <c r="Q310" s="122">
        <f>Q311+Q312+Q313</f>
        <v>35956.549999999996</v>
      </c>
      <c r="R310" s="118">
        <f t="shared" si="157"/>
        <v>98.98295986345866</v>
      </c>
      <c r="S310" s="118">
        <v>0</v>
      </c>
      <c r="T310" s="118">
        <f t="shared" si="159"/>
        <v>98.98295986345866</v>
      </c>
    </row>
    <row r="311" spans="1:26" s="22" customFormat="1" ht="65.25" customHeight="1" x14ac:dyDescent="0.25">
      <c r="A311" s="162"/>
      <c r="B311" s="185"/>
      <c r="C311" s="185"/>
      <c r="D311" s="162"/>
      <c r="E311" s="121" t="s">
        <v>36</v>
      </c>
      <c r="F311" s="23">
        <f t="shared" ref="F311:F326" si="179">SUM(G311:H311)</f>
        <v>34018</v>
      </c>
      <c r="G311" s="23">
        <v>0</v>
      </c>
      <c r="H311" s="123">
        <v>34018</v>
      </c>
      <c r="I311" s="23">
        <f t="shared" ref="I311:I326" si="180">SUM(J311:K311)</f>
        <v>34018</v>
      </c>
      <c r="J311" s="23">
        <v>0</v>
      </c>
      <c r="K311" s="123">
        <v>34018</v>
      </c>
      <c r="L311" s="122">
        <f>M311+N311</f>
        <v>34018</v>
      </c>
      <c r="M311" s="122">
        <v>0</v>
      </c>
      <c r="N311" s="123">
        <v>34018</v>
      </c>
      <c r="O311" s="122">
        <f>P311+Q311</f>
        <v>33683.699999999997</v>
      </c>
      <c r="P311" s="122">
        <v>0</v>
      </c>
      <c r="Q311" s="122">
        <v>33683.699999999997</v>
      </c>
      <c r="R311" s="118">
        <f t="shared" si="157"/>
        <v>99.017284966782285</v>
      </c>
      <c r="S311" s="118">
        <v>0</v>
      </c>
      <c r="T311" s="118">
        <f t="shared" si="159"/>
        <v>99.017284966782285</v>
      </c>
    </row>
    <row r="312" spans="1:26" s="22" customFormat="1" ht="50.25" customHeight="1" x14ac:dyDescent="0.25">
      <c r="A312" s="162"/>
      <c r="B312" s="185"/>
      <c r="C312" s="185"/>
      <c r="D312" s="162"/>
      <c r="E312" s="121" t="s">
        <v>37</v>
      </c>
      <c r="F312" s="23">
        <f t="shared" si="179"/>
        <v>2257</v>
      </c>
      <c r="G312" s="23">
        <v>0</v>
      </c>
      <c r="H312" s="123">
        <v>2257</v>
      </c>
      <c r="I312" s="23">
        <f t="shared" si="180"/>
        <v>2257</v>
      </c>
      <c r="J312" s="23">
        <v>0</v>
      </c>
      <c r="K312" s="123">
        <v>2257</v>
      </c>
      <c r="L312" s="122">
        <f>M312+N312</f>
        <v>2257</v>
      </c>
      <c r="M312" s="122">
        <v>0</v>
      </c>
      <c r="N312" s="123">
        <v>2257</v>
      </c>
      <c r="O312" s="122">
        <f>P312+Q312</f>
        <v>2221.85</v>
      </c>
      <c r="P312" s="122">
        <v>0</v>
      </c>
      <c r="Q312" s="122">
        <v>2221.85</v>
      </c>
      <c r="R312" s="118">
        <f t="shared" si="157"/>
        <v>98.442622950819668</v>
      </c>
      <c r="S312" s="118">
        <v>0</v>
      </c>
      <c r="T312" s="118">
        <f t="shared" si="159"/>
        <v>98.442622950819668</v>
      </c>
      <c r="V312" s="24"/>
    </row>
    <row r="313" spans="1:26" s="22" customFormat="1" ht="87.75" customHeight="1" x14ac:dyDescent="0.25">
      <c r="A313" s="163"/>
      <c r="B313" s="186"/>
      <c r="C313" s="186"/>
      <c r="D313" s="163"/>
      <c r="E313" s="121" t="s">
        <v>38</v>
      </c>
      <c r="F313" s="23">
        <f t="shared" si="179"/>
        <v>51</v>
      </c>
      <c r="G313" s="23">
        <f>N(G312)</f>
        <v>0</v>
      </c>
      <c r="H313" s="123">
        <v>51</v>
      </c>
      <c r="I313" s="23">
        <f t="shared" si="180"/>
        <v>51</v>
      </c>
      <c r="J313" s="23">
        <f>N(J312)</f>
        <v>0</v>
      </c>
      <c r="K313" s="123">
        <v>51</v>
      </c>
      <c r="L313" s="122">
        <f>M313+N313</f>
        <v>51</v>
      </c>
      <c r="M313" s="122">
        <v>0</v>
      </c>
      <c r="N313" s="123">
        <v>51</v>
      </c>
      <c r="O313" s="122">
        <f>P313+Q313</f>
        <v>51</v>
      </c>
      <c r="P313" s="122">
        <v>0</v>
      </c>
      <c r="Q313" s="122">
        <v>51</v>
      </c>
      <c r="R313" s="118">
        <f t="shared" si="157"/>
        <v>100</v>
      </c>
      <c r="S313" s="118">
        <v>0</v>
      </c>
      <c r="T313" s="118">
        <f t="shared" si="159"/>
        <v>100</v>
      </c>
      <c r="Y313" s="22">
        <v>9238.3804199999995</v>
      </c>
      <c r="Z313" s="22">
        <v>45</v>
      </c>
    </row>
    <row r="314" spans="1:26" s="22" customFormat="1" ht="31.5" customHeight="1" x14ac:dyDescent="0.25">
      <c r="A314" s="161" t="s">
        <v>144</v>
      </c>
      <c r="B314" s="164" t="s">
        <v>177</v>
      </c>
      <c r="C314" s="200" t="s">
        <v>105</v>
      </c>
      <c r="D314" s="161" t="s">
        <v>22</v>
      </c>
      <c r="E314" s="120" t="s">
        <v>112</v>
      </c>
      <c r="F314" s="23">
        <f>SUM(G314:H314)</f>
        <v>54827</v>
      </c>
      <c r="G314" s="23">
        <v>0</v>
      </c>
      <c r="H314" s="23">
        <f>N(H316)</f>
        <v>54827</v>
      </c>
      <c r="I314" s="23">
        <f>SUM(J314:K314)</f>
        <v>54827</v>
      </c>
      <c r="J314" s="23">
        <v>0</v>
      </c>
      <c r="K314" s="23">
        <f>N(K316)</f>
        <v>54827</v>
      </c>
      <c r="L314" s="122">
        <f t="shared" ref="L314:Q314" si="181">L316</f>
        <v>54827</v>
      </c>
      <c r="M314" s="122">
        <f t="shared" si="181"/>
        <v>0</v>
      </c>
      <c r="N314" s="122">
        <f t="shared" si="181"/>
        <v>54827</v>
      </c>
      <c r="O314" s="122">
        <f t="shared" si="181"/>
        <v>54817.534</v>
      </c>
      <c r="P314" s="122">
        <f t="shared" si="181"/>
        <v>0</v>
      </c>
      <c r="Q314" s="122">
        <f t="shared" si="181"/>
        <v>54817.534</v>
      </c>
      <c r="R314" s="118">
        <f t="shared" si="157"/>
        <v>99.982734783956815</v>
      </c>
      <c r="S314" s="118">
        <v>0</v>
      </c>
      <c r="T314" s="118">
        <f t="shared" si="159"/>
        <v>99.982734783956815</v>
      </c>
      <c r="Y314" s="22">
        <v>3.2</v>
      </c>
      <c r="Z314" s="22">
        <v>67.94726</v>
      </c>
    </row>
    <row r="315" spans="1:26" s="22" customFormat="1" ht="30" customHeight="1" x14ac:dyDescent="0.3">
      <c r="A315" s="162"/>
      <c r="B315" s="165"/>
      <c r="C315" s="201"/>
      <c r="D315" s="163"/>
      <c r="E315" s="120" t="s">
        <v>116</v>
      </c>
      <c r="F315" s="124"/>
      <c r="G315" s="124"/>
      <c r="H315" s="124"/>
      <c r="I315" s="124"/>
      <c r="J315" s="124"/>
      <c r="K315" s="124"/>
      <c r="L315" s="122"/>
      <c r="M315" s="122"/>
      <c r="N315" s="122"/>
      <c r="O315" s="122"/>
      <c r="P315" s="122"/>
      <c r="Q315" s="122"/>
      <c r="R315" s="118"/>
      <c r="S315" s="118"/>
      <c r="T315" s="118"/>
      <c r="Y315" s="22">
        <v>2751.5896600000001</v>
      </c>
      <c r="Z315" s="22">
        <v>1980</v>
      </c>
    </row>
    <row r="316" spans="1:26" s="22" customFormat="1" ht="28.5" customHeight="1" x14ac:dyDescent="0.25">
      <c r="A316" s="162"/>
      <c r="B316" s="165"/>
      <c r="C316" s="201"/>
      <c r="D316" s="161" t="s">
        <v>20</v>
      </c>
      <c r="E316" s="120" t="s">
        <v>112</v>
      </c>
      <c r="F316" s="122">
        <f>SUM(G316:H316)</f>
        <v>54827</v>
      </c>
      <c r="G316" s="122">
        <f>SUM(G317:G319)</f>
        <v>0</v>
      </c>
      <c r="H316" s="122">
        <f>SUM(H317:H321)</f>
        <v>54827</v>
      </c>
      <c r="I316" s="122">
        <f>SUM(J316:K316)</f>
        <v>54827</v>
      </c>
      <c r="J316" s="122">
        <f>SUM(J317:J319)</f>
        <v>0</v>
      </c>
      <c r="K316" s="122">
        <f>SUM(K317:K321)</f>
        <v>54827</v>
      </c>
      <c r="L316" s="122">
        <f t="shared" ref="L316:L321" si="182">M316+N316</f>
        <v>54827</v>
      </c>
      <c r="M316" s="122">
        <f>M317+M318+M319+M320+M321</f>
        <v>0</v>
      </c>
      <c r="N316" s="122">
        <f>N317+N318+N319+N320+N321</f>
        <v>54827</v>
      </c>
      <c r="O316" s="122">
        <f t="shared" ref="O316:O321" si="183">P316+Q316</f>
        <v>54817.534</v>
      </c>
      <c r="P316" s="122">
        <f>P317+P318+P319+P320+P321</f>
        <v>0</v>
      </c>
      <c r="Q316" s="122">
        <f>Q317+Q318+Q319+Q320+Q321</f>
        <v>54817.534</v>
      </c>
      <c r="R316" s="118">
        <f t="shared" si="157"/>
        <v>99.982734783956815</v>
      </c>
      <c r="S316" s="118">
        <v>0</v>
      </c>
      <c r="T316" s="118">
        <f t="shared" si="159"/>
        <v>99.982734783956815</v>
      </c>
      <c r="Y316" s="22">
        <f>SUM(Y313:Y315)</f>
        <v>11993.17008</v>
      </c>
      <c r="Z316" s="22">
        <v>617.19510000000002</v>
      </c>
    </row>
    <row r="317" spans="1:26" s="22" customFormat="1" ht="28.5" customHeight="1" x14ac:dyDescent="0.25">
      <c r="A317" s="162"/>
      <c r="B317" s="165"/>
      <c r="C317" s="201"/>
      <c r="D317" s="162"/>
      <c r="E317" s="121" t="s">
        <v>33</v>
      </c>
      <c r="F317" s="23">
        <f t="shared" si="179"/>
        <v>4051</v>
      </c>
      <c r="G317" s="122">
        <v>0</v>
      </c>
      <c r="H317" s="133">
        <v>4051</v>
      </c>
      <c r="I317" s="23">
        <f t="shared" si="180"/>
        <v>4051</v>
      </c>
      <c r="J317" s="122">
        <v>0</v>
      </c>
      <c r="K317" s="133">
        <v>4051</v>
      </c>
      <c r="L317" s="122">
        <f t="shared" si="182"/>
        <v>4051</v>
      </c>
      <c r="M317" s="122">
        <v>0</v>
      </c>
      <c r="N317" s="133">
        <v>4051</v>
      </c>
      <c r="O317" s="122">
        <f t="shared" si="183"/>
        <v>4051</v>
      </c>
      <c r="P317" s="122">
        <v>0</v>
      </c>
      <c r="Q317" s="133">
        <v>4051</v>
      </c>
      <c r="R317" s="118">
        <f t="shared" si="157"/>
        <v>100</v>
      </c>
      <c r="S317" s="118">
        <v>0</v>
      </c>
      <c r="T317" s="118">
        <f t="shared" si="159"/>
        <v>100</v>
      </c>
      <c r="Z317" s="22">
        <v>797.66801999999996</v>
      </c>
    </row>
    <row r="318" spans="1:26" s="22" customFormat="1" ht="31.5" customHeight="1" x14ac:dyDescent="0.25">
      <c r="A318" s="162"/>
      <c r="B318" s="165"/>
      <c r="C318" s="201"/>
      <c r="D318" s="162"/>
      <c r="E318" s="121" t="s">
        <v>207</v>
      </c>
      <c r="F318" s="23">
        <f t="shared" si="179"/>
        <v>9739.9</v>
      </c>
      <c r="G318" s="23">
        <f>N(G317)</f>
        <v>0</v>
      </c>
      <c r="H318" s="133">
        <v>9739.9</v>
      </c>
      <c r="I318" s="23">
        <f t="shared" si="180"/>
        <v>9739.9</v>
      </c>
      <c r="J318" s="122">
        <v>0</v>
      </c>
      <c r="K318" s="133">
        <v>9739.9</v>
      </c>
      <c r="L318" s="122">
        <f t="shared" si="182"/>
        <v>9739.9</v>
      </c>
      <c r="M318" s="122">
        <v>0</v>
      </c>
      <c r="N318" s="133">
        <v>9739.9</v>
      </c>
      <c r="O318" s="122">
        <f t="shared" si="183"/>
        <v>9732.8639999999996</v>
      </c>
      <c r="P318" s="122">
        <v>0</v>
      </c>
      <c r="Q318" s="122">
        <v>9732.8639999999996</v>
      </c>
      <c r="R318" s="118">
        <f t="shared" si="157"/>
        <v>99.927761065308673</v>
      </c>
      <c r="S318" s="118">
        <v>0</v>
      </c>
      <c r="T318" s="118">
        <f t="shared" si="159"/>
        <v>99.927761065308673</v>
      </c>
      <c r="W318" s="24">
        <f>Q316-Q317-Q321</f>
        <v>21767.034</v>
      </c>
      <c r="Z318" s="22">
        <v>721.22199999999998</v>
      </c>
    </row>
    <row r="319" spans="1:26" s="22" customFormat="1" ht="30.75" customHeight="1" x14ac:dyDescent="0.25">
      <c r="A319" s="162"/>
      <c r="B319" s="165"/>
      <c r="C319" s="201"/>
      <c r="D319" s="162"/>
      <c r="E319" s="121" t="s">
        <v>208</v>
      </c>
      <c r="F319" s="23">
        <f t="shared" si="179"/>
        <v>11995.6</v>
      </c>
      <c r="G319" s="23">
        <f>N(G318)</f>
        <v>0</v>
      </c>
      <c r="H319" s="133">
        <v>11995.6</v>
      </c>
      <c r="I319" s="23">
        <f t="shared" si="180"/>
        <v>11995.6</v>
      </c>
      <c r="J319" s="122">
        <v>0</v>
      </c>
      <c r="K319" s="133">
        <v>11995.6</v>
      </c>
      <c r="L319" s="122">
        <f t="shared" si="182"/>
        <v>11995.6</v>
      </c>
      <c r="M319" s="122">
        <v>0</v>
      </c>
      <c r="N319" s="133">
        <v>11995.6</v>
      </c>
      <c r="O319" s="122">
        <f t="shared" si="183"/>
        <v>11993.17</v>
      </c>
      <c r="P319" s="122">
        <v>0</v>
      </c>
      <c r="Q319" s="122">
        <v>11993.17</v>
      </c>
      <c r="R319" s="118">
        <f t="shared" si="157"/>
        <v>99.979742572276493</v>
      </c>
      <c r="S319" s="118">
        <v>0</v>
      </c>
      <c r="T319" s="118">
        <f t="shared" si="159"/>
        <v>99.979742572276493</v>
      </c>
      <c r="Z319" s="22">
        <v>5503.83133</v>
      </c>
    </row>
    <row r="320" spans="1:26" s="22" customFormat="1" ht="30.75" customHeight="1" x14ac:dyDescent="0.25">
      <c r="A320" s="162"/>
      <c r="B320" s="165"/>
      <c r="C320" s="201"/>
      <c r="D320" s="162"/>
      <c r="E320" s="121" t="s">
        <v>210</v>
      </c>
      <c r="F320" s="23">
        <f t="shared" si="179"/>
        <v>41</v>
      </c>
      <c r="G320" s="23">
        <f>N(G319)</f>
        <v>0</v>
      </c>
      <c r="H320" s="122">
        <v>41</v>
      </c>
      <c r="I320" s="23">
        <f t="shared" si="180"/>
        <v>41</v>
      </c>
      <c r="J320" s="122">
        <v>0</v>
      </c>
      <c r="K320" s="122">
        <v>41</v>
      </c>
      <c r="L320" s="122">
        <f t="shared" si="182"/>
        <v>41</v>
      </c>
      <c r="M320" s="122">
        <v>0</v>
      </c>
      <c r="N320" s="122">
        <v>41</v>
      </c>
      <c r="O320" s="122">
        <f t="shared" si="183"/>
        <v>41</v>
      </c>
      <c r="P320" s="122">
        <v>0</v>
      </c>
      <c r="Q320" s="122">
        <v>41</v>
      </c>
      <c r="R320" s="118">
        <f t="shared" si="157"/>
        <v>100</v>
      </c>
      <c r="S320" s="118">
        <v>0</v>
      </c>
      <c r="T320" s="118">
        <f t="shared" si="159"/>
        <v>100</v>
      </c>
      <c r="Z320" s="22">
        <f>SUM(Z313:Z319)</f>
        <v>9732.8637099999996</v>
      </c>
    </row>
    <row r="321" spans="1:20" s="22" customFormat="1" ht="30.75" customHeight="1" x14ac:dyDescent="0.25">
      <c r="A321" s="163"/>
      <c r="B321" s="166"/>
      <c r="C321" s="202"/>
      <c r="D321" s="163"/>
      <c r="E321" s="121" t="s">
        <v>209</v>
      </c>
      <c r="F321" s="23">
        <f t="shared" si="179"/>
        <v>28999.5</v>
      </c>
      <c r="G321" s="122">
        <v>0</v>
      </c>
      <c r="H321" s="122">
        <v>28999.5</v>
      </c>
      <c r="I321" s="23">
        <f t="shared" ref="I321" si="184">SUM(J321:K321)</f>
        <v>28999.5</v>
      </c>
      <c r="J321" s="122">
        <v>0</v>
      </c>
      <c r="K321" s="122">
        <v>28999.5</v>
      </c>
      <c r="L321" s="122">
        <f t="shared" si="182"/>
        <v>28999.5</v>
      </c>
      <c r="M321" s="134">
        <v>0</v>
      </c>
      <c r="N321" s="122">
        <v>28999.5</v>
      </c>
      <c r="O321" s="122">
        <f t="shared" si="183"/>
        <v>28999.5</v>
      </c>
      <c r="P321" s="122">
        <v>0</v>
      </c>
      <c r="Q321" s="122">
        <v>28999.5</v>
      </c>
      <c r="R321" s="118">
        <f t="shared" si="157"/>
        <v>100</v>
      </c>
      <c r="S321" s="118">
        <v>0</v>
      </c>
      <c r="T321" s="118">
        <f t="shared" si="159"/>
        <v>100</v>
      </c>
    </row>
    <row r="322" spans="1:20" s="22" customFormat="1" ht="34.5" customHeight="1" x14ac:dyDescent="0.25">
      <c r="A322" s="161" t="s">
        <v>145</v>
      </c>
      <c r="B322" s="161" t="s">
        <v>178</v>
      </c>
      <c r="C322" s="161" t="s">
        <v>179</v>
      </c>
      <c r="D322" s="161" t="s">
        <v>22</v>
      </c>
      <c r="E322" s="120" t="s">
        <v>112</v>
      </c>
      <c r="F322" s="23">
        <f>SUM(G322:H322)</f>
        <v>11936.5</v>
      </c>
      <c r="G322" s="23">
        <f>SUM(G325:G326)</f>
        <v>11936.5</v>
      </c>
      <c r="H322" s="122">
        <v>0</v>
      </c>
      <c r="I322" s="23">
        <f>SUM(J322:K322)</f>
        <v>11936.5</v>
      </c>
      <c r="J322" s="23">
        <f>SUM(J325:J326)</f>
        <v>11936.5</v>
      </c>
      <c r="K322" s="122">
        <v>0</v>
      </c>
      <c r="L322" s="122">
        <f t="shared" ref="L322:Q322" si="185">L324</f>
        <v>11936.5</v>
      </c>
      <c r="M322" s="122">
        <f t="shared" si="185"/>
        <v>11936.5</v>
      </c>
      <c r="N322" s="122">
        <f t="shared" si="185"/>
        <v>0</v>
      </c>
      <c r="O322" s="122">
        <f t="shared" si="185"/>
        <v>11783.276170000001</v>
      </c>
      <c r="P322" s="122">
        <f t="shared" si="185"/>
        <v>11783.276170000001</v>
      </c>
      <c r="Q322" s="122">
        <f t="shared" si="185"/>
        <v>0</v>
      </c>
      <c r="R322" s="118">
        <f t="shared" si="157"/>
        <v>98.716342060067859</v>
      </c>
      <c r="S322" s="118">
        <f t="shared" si="158"/>
        <v>98.716342060067859</v>
      </c>
      <c r="T322" s="118">
        <v>0</v>
      </c>
    </row>
    <row r="323" spans="1:20" s="22" customFormat="1" ht="31.5" customHeight="1" x14ac:dyDescent="0.3">
      <c r="A323" s="162"/>
      <c r="B323" s="162"/>
      <c r="C323" s="162"/>
      <c r="D323" s="163"/>
      <c r="E323" s="120" t="s">
        <v>116</v>
      </c>
      <c r="F323" s="124"/>
      <c r="G323" s="124"/>
      <c r="H323" s="124"/>
      <c r="I323" s="124"/>
      <c r="J323" s="124"/>
      <c r="K323" s="124"/>
      <c r="L323" s="122"/>
      <c r="M323" s="122"/>
      <c r="N323" s="122"/>
      <c r="O323" s="122"/>
      <c r="P323" s="122"/>
      <c r="Q323" s="122"/>
      <c r="R323" s="118"/>
      <c r="S323" s="118"/>
      <c r="T323" s="118"/>
    </row>
    <row r="324" spans="1:20" s="22" customFormat="1" ht="31.5" customHeight="1" x14ac:dyDescent="0.25">
      <c r="A324" s="162"/>
      <c r="B324" s="162"/>
      <c r="C324" s="162"/>
      <c r="D324" s="207" t="s">
        <v>20</v>
      </c>
      <c r="E324" s="120" t="s">
        <v>112</v>
      </c>
      <c r="F324" s="23">
        <f t="shared" ref="F324:K324" si="186">SUM(F325:F326)</f>
        <v>11936.5</v>
      </c>
      <c r="G324" s="23">
        <f t="shared" si="186"/>
        <v>11936.5</v>
      </c>
      <c r="H324" s="23">
        <f t="shared" si="186"/>
        <v>0</v>
      </c>
      <c r="I324" s="23">
        <f t="shared" si="186"/>
        <v>11936.5</v>
      </c>
      <c r="J324" s="23">
        <f t="shared" ref="J324" si="187">SUM(J325:J326)</f>
        <v>11936.5</v>
      </c>
      <c r="K324" s="23">
        <f t="shared" si="186"/>
        <v>0</v>
      </c>
      <c r="L324" s="23">
        <f t="shared" ref="L324:Q324" si="188">SUM(L325:L326)</f>
        <v>11936.5</v>
      </c>
      <c r="M324" s="23">
        <f t="shared" si="188"/>
        <v>11936.5</v>
      </c>
      <c r="N324" s="23">
        <f t="shared" si="188"/>
        <v>0</v>
      </c>
      <c r="O324" s="23">
        <f t="shared" si="188"/>
        <v>11783.276170000001</v>
      </c>
      <c r="P324" s="23">
        <f t="shared" si="188"/>
        <v>11783.276170000001</v>
      </c>
      <c r="Q324" s="23">
        <f t="shared" si="188"/>
        <v>0</v>
      </c>
      <c r="R324" s="118">
        <f t="shared" si="157"/>
        <v>98.716342060067859</v>
      </c>
      <c r="S324" s="118">
        <f t="shared" si="158"/>
        <v>98.716342060067859</v>
      </c>
      <c r="T324" s="118">
        <v>0</v>
      </c>
    </row>
    <row r="325" spans="1:20" s="22" customFormat="1" ht="34.5" customHeight="1" x14ac:dyDescent="0.25">
      <c r="A325" s="162"/>
      <c r="B325" s="162"/>
      <c r="C325" s="162"/>
      <c r="D325" s="182"/>
      <c r="E325" s="121" t="s">
        <v>34</v>
      </c>
      <c r="F325" s="23">
        <f t="shared" si="179"/>
        <v>9918</v>
      </c>
      <c r="G325" s="23">
        <v>9918</v>
      </c>
      <c r="H325" s="122">
        <v>0</v>
      </c>
      <c r="I325" s="23">
        <f t="shared" si="180"/>
        <v>9918</v>
      </c>
      <c r="J325" s="23">
        <v>9918</v>
      </c>
      <c r="K325" s="122">
        <v>0</v>
      </c>
      <c r="L325" s="23">
        <f t="shared" ref="L325:L326" si="189">SUM(M325:N325)</f>
        <v>9918</v>
      </c>
      <c r="M325" s="23">
        <v>9918</v>
      </c>
      <c r="N325" s="122">
        <v>0</v>
      </c>
      <c r="O325" s="23">
        <f t="shared" ref="O325:O326" si="190">SUM(P325:Q325)</f>
        <v>9808.9500000000007</v>
      </c>
      <c r="P325" s="23">
        <v>9808.9500000000007</v>
      </c>
      <c r="Q325" s="122">
        <v>0</v>
      </c>
      <c r="R325" s="118">
        <f t="shared" si="157"/>
        <v>98.900483968542062</v>
      </c>
      <c r="S325" s="118">
        <f t="shared" si="158"/>
        <v>98.900483968542062</v>
      </c>
      <c r="T325" s="118">
        <v>0</v>
      </c>
    </row>
    <row r="326" spans="1:20" s="22" customFormat="1" ht="42.75" customHeight="1" x14ac:dyDescent="0.25">
      <c r="A326" s="163"/>
      <c r="B326" s="163"/>
      <c r="C326" s="163"/>
      <c r="D326" s="183"/>
      <c r="E326" s="121" t="s">
        <v>35</v>
      </c>
      <c r="F326" s="23">
        <f t="shared" si="179"/>
        <v>2018.5</v>
      </c>
      <c r="G326" s="23">
        <v>2018.5</v>
      </c>
      <c r="H326" s="122">
        <v>0</v>
      </c>
      <c r="I326" s="23">
        <f t="shared" si="180"/>
        <v>2018.5</v>
      </c>
      <c r="J326" s="23">
        <v>2018.5</v>
      </c>
      <c r="K326" s="122">
        <v>0</v>
      </c>
      <c r="L326" s="23">
        <f t="shared" si="189"/>
        <v>2018.5</v>
      </c>
      <c r="M326" s="23">
        <v>2018.5</v>
      </c>
      <c r="N326" s="122">
        <v>0</v>
      </c>
      <c r="O326" s="23">
        <f t="shared" si="190"/>
        <v>1974.32617</v>
      </c>
      <c r="P326" s="23">
        <v>1974.32617</v>
      </c>
      <c r="Q326" s="122">
        <v>0</v>
      </c>
      <c r="R326" s="118">
        <f t="shared" si="157"/>
        <v>97.811551647262817</v>
      </c>
      <c r="S326" s="118">
        <f t="shared" si="158"/>
        <v>97.811551647262817</v>
      </c>
      <c r="T326" s="118">
        <v>0</v>
      </c>
    </row>
  </sheetData>
  <mergeCells count="358">
    <mergeCell ref="R1:T1"/>
    <mergeCell ref="A76:A79"/>
    <mergeCell ref="B76:B79"/>
    <mergeCell ref="C76:C79"/>
    <mergeCell ref="D76:D77"/>
    <mergeCell ref="D78:D79"/>
    <mergeCell ref="A80:A83"/>
    <mergeCell ref="B80:B83"/>
    <mergeCell ref="C80:C83"/>
    <mergeCell ref="D80:D81"/>
    <mergeCell ref="D82:D83"/>
    <mergeCell ref="A29:A32"/>
    <mergeCell ref="B29:B32"/>
    <mergeCell ref="C29:C32"/>
    <mergeCell ref="D29:D30"/>
    <mergeCell ref="D31:D32"/>
    <mergeCell ref="A72:A75"/>
    <mergeCell ref="B72:B75"/>
    <mergeCell ref="C72:C75"/>
    <mergeCell ref="D72:D73"/>
    <mergeCell ref="D74:D75"/>
    <mergeCell ref="A68:A71"/>
    <mergeCell ref="B68:B71"/>
    <mergeCell ref="C68:C71"/>
    <mergeCell ref="C56:C59"/>
    <mergeCell ref="D56:D57"/>
    <mergeCell ref="D58:D59"/>
    <mergeCell ref="A60:A63"/>
    <mergeCell ref="B60:B63"/>
    <mergeCell ref="C60:C63"/>
    <mergeCell ref="D264:D266"/>
    <mergeCell ref="C262:C266"/>
    <mergeCell ref="B262:B266"/>
    <mergeCell ref="A262:A266"/>
    <mergeCell ref="D203:D205"/>
    <mergeCell ref="C201:C205"/>
    <mergeCell ref="B201:B205"/>
    <mergeCell ref="A201:A205"/>
    <mergeCell ref="D197:D200"/>
    <mergeCell ref="C195:C200"/>
    <mergeCell ref="B195:B200"/>
    <mergeCell ref="A195:A200"/>
    <mergeCell ref="A218:A221"/>
    <mergeCell ref="B218:B221"/>
    <mergeCell ref="C218:C221"/>
    <mergeCell ref="D218:D219"/>
    <mergeCell ref="D220:D221"/>
    <mergeCell ref="A222:A225"/>
    <mergeCell ref="B222:B225"/>
    <mergeCell ref="C222:C225"/>
    <mergeCell ref="D222:D223"/>
    <mergeCell ref="D224:D225"/>
    <mergeCell ref="D249:D250"/>
    <mergeCell ref="D251:D252"/>
    <mergeCell ref="A96:A101"/>
    <mergeCell ref="D152:D161"/>
    <mergeCell ref="C150:C161"/>
    <mergeCell ref="B150:B161"/>
    <mergeCell ref="A150:A161"/>
    <mergeCell ref="A134:A137"/>
    <mergeCell ref="B134:B137"/>
    <mergeCell ref="A146:A149"/>
    <mergeCell ref="B146:B149"/>
    <mergeCell ref="C146:C149"/>
    <mergeCell ref="D150:D151"/>
    <mergeCell ref="C134:C137"/>
    <mergeCell ref="D136:D137"/>
    <mergeCell ref="A102:A105"/>
    <mergeCell ref="B102:B105"/>
    <mergeCell ref="C102:C105"/>
    <mergeCell ref="D102:D103"/>
    <mergeCell ref="D104:D105"/>
    <mergeCell ref="C106:C109"/>
    <mergeCell ref="C110:C113"/>
    <mergeCell ref="B122:B125"/>
    <mergeCell ref="A122:A125"/>
    <mergeCell ref="B110:B113"/>
    <mergeCell ref="D110:D111"/>
    <mergeCell ref="A25:A28"/>
    <mergeCell ref="A4:A7"/>
    <mergeCell ref="B4:B7"/>
    <mergeCell ref="D4:D7"/>
    <mergeCell ref="C4:C7"/>
    <mergeCell ref="A106:A109"/>
    <mergeCell ref="B106:B109"/>
    <mergeCell ref="D112:D113"/>
    <mergeCell ref="B12:B20"/>
    <mergeCell ref="C12:C20"/>
    <mergeCell ref="D14:D20"/>
    <mergeCell ref="A21:A24"/>
    <mergeCell ref="A12:A20"/>
    <mergeCell ref="D37:D38"/>
    <mergeCell ref="D33:D34"/>
    <mergeCell ref="D23:D24"/>
    <mergeCell ref="D27:D28"/>
    <mergeCell ref="D35:D36"/>
    <mergeCell ref="E4:E7"/>
    <mergeCell ref="G6:H6"/>
    <mergeCell ref="A9:A11"/>
    <mergeCell ref="B9:B11"/>
    <mergeCell ref="C9:C11"/>
    <mergeCell ref="F5:H5"/>
    <mergeCell ref="F4:Q4"/>
    <mergeCell ref="L5:N5"/>
    <mergeCell ref="O5:Q5"/>
    <mergeCell ref="L6:L7"/>
    <mergeCell ref="O6:O7"/>
    <mergeCell ref="J6:K6"/>
    <mergeCell ref="F6:F7"/>
    <mergeCell ref="I6:I7"/>
    <mergeCell ref="I5:K5"/>
    <mergeCell ref="B25:B28"/>
    <mergeCell ref="C25:C28"/>
    <mergeCell ref="C21:C24"/>
    <mergeCell ref="A37:A42"/>
    <mergeCell ref="B37:B42"/>
    <mergeCell ref="C37:C42"/>
    <mergeCell ref="A33:A36"/>
    <mergeCell ref="B33:B36"/>
    <mergeCell ref="C33:C36"/>
    <mergeCell ref="D208:D209"/>
    <mergeCell ref="A167:A170"/>
    <mergeCell ref="B167:B170"/>
    <mergeCell ref="B21:B24"/>
    <mergeCell ref="B130:B133"/>
    <mergeCell ref="C130:C133"/>
    <mergeCell ref="B52:B55"/>
    <mergeCell ref="C52:C55"/>
    <mergeCell ref="D52:D53"/>
    <mergeCell ref="D54:D55"/>
    <mergeCell ref="A43:A46"/>
    <mergeCell ref="B43:B46"/>
    <mergeCell ref="C43:C46"/>
    <mergeCell ref="C47:C51"/>
    <mergeCell ref="B47:B51"/>
    <mergeCell ref="A47:A51"/>
    <mergeCell ref="D47:D48"/>
    <mergeCell ref="D49:D51"/>
    <mergeCell ref="A52:A55"/>
    <mergeCell ref="D45:D46"/>
    <mergeCell ref="D43:D44"/>
    <mergeCell ref="D118:D119"/>
    <mergeCell ref="D120:D121"/>
    <mergeCell ref="A118:A121"/>
    <mergeCell ref="D162:D163"/>
    <mergeCell ref="D164:D166"/>
    <mergeCell ref="A162:A166"/>
    <mergeCell ref="B162:B166"/>
    <mergeCell ref="C162:C166"/>
    <mergeCell ref="D179:D180"/>
    <mergeCell ref="D181:D182"/>
    <mergeCell ref="C179:C182"/>
    <mergeCell ref="B179:B182"/>
    <mergeCell ref="D175:D176"/>
    <mergeCell ref="D177:D178"/>
    <mergeCell ref="A171:A174"/>
    <mergeCell ref="B171:B174"/>
    <mergeCell ref="C171:C174"/>
    <mergeCell ref="D171:D172"/>
    <mergeCell ref="D173:D174"/>
    <mergeCell ref="A84:A87"/>
    <mergeCell ref="B84:B87"/>
    <mergeCell ref="C84:C87"/>
    <mergeCell ref="D84:D85"/>
    <mergeCell ref="D86:D87"/>
    <mergeCell ref="B214:B217"/>
    <mergeCell ref="D210:D211"/>
    <mergeCell ref="D212:D213"/>
    <mergeCell ref="A210:A213"/>
    <mergeCell ref="C210:C213"/>
    <mergeCell ref="B210:B213"/>
    <mergeCell ref="A214:A217"/>
    <mergeCell ref="C214:C217"/>
    <mergeCell ref="D214:D215"/>
    <mergeCell ref="D216:D217"/>
    <mergeCell ref="A88:A95"/>
    <mergeCell ref="B88:B95"/>
    <mergeCell ref="C88:C95"/>
    <mergeCell ref="D94:D95"/>
    <mergeCell ref="A130:A133"/>
    <mergeCell ref="A179:A182"/>
    <mergeCell ref="A175:A178"/>
    <mergeCell ref="B175:B178"/>
    <mergeCell ref="C175:C178"/>
    <mergeCell ref="D267:D268"/>
    <mergeCell ref="D272:D273"/>
    <mergeCell ref="D274:D275"/>
    <mergeCell ref="A272:A275"/>
    <mergeCell ref="B272:B275"/>
    <mergeCell ref="D322:D323"/>
    <mergeCell ref="D314:D315"/>
    <mergeCell ref="D292:D294"/>
    <mergeCell ref="D290:D291"/>
    <mergeCell ref="A290:A294"/>
    <mergeCell ref="B290:B294"/>
    <mergeCell ref="C290:C294"/>
    <mergeCell ref="D286:D287"/>
    <mergeCell ref="D288:D289"/>
    <mergeCell ref="A286:A289"/>
    <mergeCell ref="B286:B289"/>
    <mergeCell ref="C286:C289"/>
    <mergeCell ref="A322:A326"/>
    <mergeCell ref="B322:B326"/>
    <mergeCell ref="C322:C326"/>
    <mergeCell ref="D324:D326"/>
    <mergeCell ref="A308:A313"/>
    <mergeCell ref="B308:B313"/>
    <mergeCell ref="C308:C313"/>
    <mergeCell ref="D310:D313"/>
    <mergeCell ref="D308:D309"/>
    <mergeCell ref="C314:C321"/>
    <mergeCell ref="D316:D321"/>
    <mergeCell ref="A314:A321"/>
    <mergeCell ref="B314:B321"/>
    <mergeCell ref="B295:B307"/>
    <mergeCell ref="A295:A307"/>
    <mergeCell ref="D297:D307"/>
    <mergeCell ref="D295:D296"/>
    <mergeCell ref="C295:C307"/>
    <mergeCell ref="A276:A279"/>
    <mergeCell ref="B276:B279"/>
    <mergeCell ref="C276:C279"/>
    <mergeCell ref="D276:D277"/>
    <mergeCell ref="D278:D279"/>
    <mergeCell ref="D280:D281"/>
    <mergeCell ref="D282:D285"/>
    <mergeCell ref="A280:A285"/>
    <mergeCell ref="B280:B285"/>
    <mergeCell ref="C280:C285"/>
    <mergeCell ref="A267:A271"/>
    <mergeCell ref="C272:C275"/>
    <mergeCell ref="A245:A248"/>
    <mergeCell ref="A249:A252"/>
    <mergeCell ref="B245:B248"/>
    <mergeCell ref="C245:C248"/>
    <mergeCell ref="B249:B252"/>
    <mergeCell ref="C249:C252"/>
    <mergeCell ref="D257:D258"/>
    <mergeCell ref="D262:D263"/>
    <mergeCell ref="A253:A256"/>
    <mergeCell ref="B253:B256"/>
    <mergeCell ref="C253:C256"/>
    <mergeCell ref="D245:D246"/>
    <mergeCell ref="D247:D248"/>
    <mergeCell ref="D259:D261"/>
    <mergeCell ref="C257:C261"/>
    <mergeCell ref="B257:B261"/>
    <mergeCell ref="A257:A261"/>
    <mergeCell ref="B267:B271"/>
    <mergeCell ref="C267:C271"/>
    <mergeCell ref="D269:D271"/>
    <mergeCell ref="D253:D254"/>
    <mergeCell ref="D255:D256"/>
    <mergeCell ref="A241:A244"/>
    <mergeCell ref="D226:D227"/>
    <mergeCell ref="D243:D244"/>
    <mergeCell ref="A232:A235"/>
    <mergeCell ref="B232:B235"/>
    <mergeCell ref="C232:C235"/>
    <mergeCell ref="D232:D233"/>
    <mergeCell ref="D234:D235"/>
    <mergeCell ref="D236:D237"/>
    <mergeCell ref="D241:D242"/>
    <mergeCell ref="B241:B244"/>
    <mergeCell ref="C241:C244"/>
    <mergeCell ref="C226:C231"/>
    <mergeCell ref="B226:B231"/>
    <mergeCell ref="A226:A231"/>
    <mergeCell ref="D228:D231"/>
    <mergeCell ref="C236:C240"/>
    <mergeCell ref="B236:B240"/>
    <mergeCell ref="A236:A240"/>
    <mergeCell ref="D238:D240"/>
    <mergeCell ref="C126:C129"/>
    <mergeCell ref="D126:D127"/>
    <mergeCell ref="D128:D129"/>
    <mergeCell ref="D114:D115"/>
    <mergeCell ref="D116:D117"/>
    <mergeCell ref="A114:A117"/>
    <mergeCell ref="B114:B117"/>
    <mergeCell ref="C114:C117"/>
    <mergeCell ref="A126:A129"/>
    <mergeCell ref="C122:C125"/>
    <mergeCell ref="D122:D123"/>
    <mergeCell ref="D124:D125"/>
    <mergeCell ref="B126:B129"/>
    <mergeCell ref="A110:A113"/>
    <mergeCell ref="B96:B101"/>
    <mergeCell ref="C96:C101"/>
    <mergeCell ref="D100:D101"/>
    <mergeCell ref="B118:B121"/>
    <mergeCell ref="C118:C121"/>
    <mergeCell ref="D106:D107"/>
    <mergeCell ref="A2:T2"/>
    <mergeCell ref="A142:A145"/>
    <mergeCell ref="B142:B145"/>
    <mergeCell ref="C142:C145"/>
    <mergeCell ref="D142:D143"/>
    <mergeCell ref="D138:D139"/>
    <mergeCell ref="D140:D141"/>
    <mergeCell ref="A138:A141"/>
    <mergeCell ref="B138:B141"/>
    <mergeCell ref="C138:C141"/>
    <mergeCell ref="D64:D65"/>
    <mergeCell ref="D66:D67"/>
    <mergeCell ref="A64:A67"/>
    <mergeCell ref="B64:B67"/>
    <mergeCell ref="C64:C67"/>
    <mergeCell ref="A56:A59"/>
    <mergeCell ref="B56:B59"/>
    <mergeCell ref="R6:R7"/>
    <mergeCell ref="S6:T6"/>
    <mergeCell ref="R4:T5"/>
    <mergeCell ref="M6:N6"/>
    <mergeCell ref="P6:Q6"/>
    <mergeCell ref="D60:D61"/>
    <mergeCell ref="D62:D63"/>
    <mergeCell ref="D146:D147"/>
    <mergeCell ref="D148:D149"/>
    <mergeCell ref="D134:D135"/>
    <mergeCell ref="D144:D145"/>
    <mergeCell ref="D88:D89"/>
    <mergeCell ref="D96:D97"/>
    <mergeCell ref="D98:D99"/>
    <mergeCell ref="D90:D93"/>
    <mergeCell ref="D68:D69"/>
    <mergeCell ref="D70:D71"/>
    <mergeCell ref="D12:D13"/>
    <mergeCell ref="D21:D22"/>
    <mergeCell ref="D132:D133"/>
    <mergeCell ref="D108:D109"/>
    <mergeCell ref="D130:D131"/>
    <mergeCell ref="D25:D26"/>
    <mergeCell ref="D39:D42"/>
    <mergeCell ref="A191:A194"/>
    <mergeCell ref="B191:B194"/>
    <mergeCell ref="C191:C194"/>
    <mergeCell ref="D191:D192"/>
    <mergeCell ref="D193:D194"/>
    <mergeCell ref="B206:B209"/>
    <mergeCell ref="C167:C170"/>
    <mergeCell ref="D167:D168"/>
    <mergeCell ref="D169:D170"/>
    <mergeCell ref="B183:B186"/>
    <mergeCell ref="A183:A186"/>
    <mergeCell ref="C187:C190"/>
    <mergeCell ref="B187:B190"/>
    <mergeCell ref="A187:A190"/>
    <mergeCell ref="D183:D184"/>
    <mergeCell ref="D185:D186"/>
    <mergeCell ref="D187:D188"/>
    <mergeCell ref="D189:D190"/>
    <mergeCell ref="C183:C186"/>
    <mergeCell ref="A206:A209"/>
    <mergeCell ref="C206:C209"/>
    <mergeCell ref="D195:D196"/>
    <mergeCell ref="D201:D202"/>
    <mergeCell ref="D206:D207"/>
  </mergeCells>
  <phoneticPr fontId="8" type="noConversion"/>
  <printOptions horizontalCentered="1"/>
  <pageMargins left="0.28000000000000003" right="0.23622047244094491" top="0.38" bottom="0.31496062992125984" header="0.2" footer="0.19685039370078741"/>
  <pageSetup paperSize="9" scale="45" firstPageNumber="163" fitToHeight="0" orientation="landscape" r:id="rId1"/>
  <headerFooter scaleWithDoc="0"/>
  <rowBreaks count="8" manualBreakCount="8">
    <brk id="24" max="19" man="1"/>
    <brk id="65" max="19" man="1"/>
    <brk id="109" max="19" man="1"/>
    <brk id="149" max="19" man="1"/>
    <brk id="186" max="19" man="1"/>
    <brk id="225" max="19" man="1"/>
    <brk id="262" max="19" man="1"/>
    <brk id="294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824"/>
  <sheetViews>
    <sheetView view="pageBreakPreview" topLeftCell="A498" zoomScaleNormal="80" zoomScaleSheetLayoutView="100" zoomScalePageLayoutView="80" workbookViewId="0">
      <selection activeCell="O19" sqref="O19"/>
    </sheetView>
  </sheetViews>
  <sheetFormatPr defaultRowHeight="15" x14ac:dyDescent="0.25"/>
  <cols>
    <col min="1" max="1" width="20.44140625" style="6" customWidth="1"/>
    <col min="2" max="2" width="33.44140625" style="4" customWidth="1"/>
    <col min="3" max="3" width="49.33203125" style="102" customWidth="1"/>
    <col min="4" max="4" width="13" style="4" customWidth="1"/>
    <col min="5" max="5" width="10.88671875" style="4" customWidth="1"/>
    <col min="6" max="6" width="12.44140625" style="4" customWidth="1"/>
    <col min="7" max="7" width="12.5546875" style="4" customWidth="1"/>
    <col min="8" max="8" width="10.6640625" style="4" customWidth="1"/>
    <col min="9" max="9" width="13.44140625" style="4" customWidth="1"/>
    <col min="10" max="10" width="16.6640625" style="4" customWidth="1"/>
    <col min="11" max="11" width="11.5546875" style="4" customWidth="1"/>
    <col min="12" max="12" width="12.88671875" style="4" customWidth="1"/>
    <col min="13" max="13" width="17.88671875" style="4" customWidth="1"/>
    <col min="14" max="14" width="12.5546875" style="4" customWidth="1"/>
    <col min="15" max="15" width="15.5546875" style="4" customWidth="1"/>
    <col min="17" max="17" width="9.88671875" bestFit="1" customWidth="1"/>
  </cols>
  <sheetData>
    <row r="1" spans="1:18" s="25" customFormat="1" ht="32.25" customHeight="1" x14ac:dyDescent="0.35">
      <c r="A1" s="6"/>
      <c r="B1" s="4"/>
      <c r="C1" s="102"/>
      <c r="D1" s="4"/>
      <c r="E1" s="4"/>
      <c r="F1" s="4"/>
      <c r="G1" s="4"/>
      <c r="H1" s="4"/>
      <c r="I1" s="39"/>
      <c r="J1" s="4"/>
      <c r="K1" s="4"/>
      <c r="L1" s="4"/>
      <c r="M1" s="4"/>
      <c r="N1" s="268" t="s">
        <v>348</v>
      </c>
      <c r="O1" s="268"/>
    </row>
    <row r="2" spans="1:18" s="1" customFormat="1" ht="102" customHeight="1" x14ac:dyDescent="0.25">
      <c r="A2" s="250" t="s">
        <v>272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8" x14ac:dyDescent="0.25">
      <c r="B3" s="11"/>
      <c r="C3" s="103"/>
      <c r="D3" s="10"/>
    </row>
    <row r="4" spans="1:18" ht="35.25" customHeight="1" x14ac:dyDescent="0.25">
      <c r="A4" s="249" t="s">
        <v>49</v>
      </c>
      <c r="B4" s="249" t="s">
        <v>11</v>
      </c>
      <c r="C4" s="264" t="s">
        <v>235</v>
      </c>
      <c r="D4" s="251" t="s">
        <v>12</v>
      </c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</row>
    <row r="5" spans="1:18" ht="99" customHeight="1" x14ac:dyDescent="0.25">
      <c r="A5" s="249"/>
      <c r="B5" s="249"/>
      <c r="C5" s="264"/>
      <c r="D5" s="254" t="s">
        <v>267</v>
      </c>
      <c r="E5" s="255"/>
      <c r="F5" s="256"/>
      <c r="G5" s="254" t="s">
        <v>273</v>
      </c>
      <c r="H5" s="255"/>
      <c r="I5" s="256"/>
      <c r="J5" s="258" t="s">
        <v>274</v>
      </c>
      <c r="K5" s="259"/>
      <c r="L5" s="260"/>
      <c r="M5" s="258" t="s">
        <v>234</v>
      </c>
      <c r="N5" s="259"/>
      <c r="O5" s="260"/>
    </row>
    <row r="6" spans="1:18" s="3" customFormat="1" ht="29.25" customHeight="1" x14ac:dyDescent="0.3">
      <c r="A6" s="249"/>
      <c r="B6" s="249"/>
      <c r="C6" s="264"/>
      <c r="D6" s="249" t="s">
        <v>14</v>
      </c>
      <c r="E6" s="257" t="s">
        <v>13</v>
      </c>
      <c r="F6" s="257"/>
      <c r="G6" s="249" t="s">
        <v>14</v>
      </c>
      <c r="H6" s="257" t="s">
        <v>13</v>
      </c>
      <c r="I6" s="257"/>
      <c r="J6" s="249" t="s">
        <v>14</v>
      </c>
      <c r="K6" s="252" t="s">
        <v>13</v>
      </c>
      <c r="L6" s="253"/>
      <c r="M6" s="249" t="s">
        <v>14</v>
      </c>
      <c r="N6" s="249" t="s">
        <v>13</v>
      </c>
      <c r="O6" s="249"/>
    </row>
    <row r="7" spans="1:18" s="3" customFormat="1" ht="54" customHeight="1" x14ac:dyDescent="0.25">
      <c r="A7" s="249"/>
      <c r="B7" s="249"/>
      <c r="C7" s="264"/>
      <c r="D7" s="249"/>
      <c r="E7" s="9" t="s">
        <v>15</v>
      </c>
      <c r="F7" s="9" t="s">
        <v>16</v>
      </c>
      <c r="G7" s="249"/>
      <c r="H7" s="9" t="s">
        <v>15</v>
      </c>
      <c r="I7" s="9" t="s">
        <v>16</v>
      </c>
      <c r="J7" s="249"/>
      <c r="K7" s="9" t="s">
        <v>15</v>
      </c>
      <c r="L7" s="9" t="s">
        <v>16</v>
      </c>
      <c r="M7" s="249"/>
      <c r="N7" s="9" t="s">
        <v>15</v>
      </c>
      <c r="O7" s="9" t="s">
        <v>16</v>
      </c>
    </row>
    <row r="8" spans="1:18" s="2" customFormat="1" ht="15.6" x14ac:dyDescent="0.25">
      <c r="A8" s="9">
        <v>1</v>
      </c>
      <c r="B8" s="9">
        <v>2</v>
      </c>
      <c r="C8" s="104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  <c r="O8" s="9">
        <v>15</v>
      </c>
    </row>
    <row r="9" spans="1:18" s="1" customFormat="1" ht="27.75" customHeight="1" x14ac:dyDescent="0.25">
      <c r="A9" s="246" t="s">
        <v>10</v>
      </c>
      <c r="B9" s="243" t="s">
        <v>115</v>
      </c>
      <c r="C9" s="105" t="s">
        <v>227</v>
      </c>
      <c r="D9" s="26">
        <f t="shared" ref="D9:D21" si="0">SUM(E9:F9)</f>
        <v>274287.90000000002</v>
      </c>
      <c r="E9" s="26">
        <f>E21+E225+E393+E741+E777</f>
        <v>30595</v>
      </c>
      <c r="F9" s="26">
        <f>F10+F19+F20</f>
        <v>243692.90000000002</v>
      </c>
      <c r="G9" s="26">
        <f t="shared" ref="G9:G11" si="1">SUM(H9:I9)</f>
        <v>333440.2</v>
      </c>
      <c r="H9" s="26">
        <f>H21+H225+H393+H741+H777</f>
        <v>89747.3</v>
      </c>
      <c r="I9" s="26">
        <f>I10+I19+I20</f>
        <v>243692.90000000002</v>
      </c>
      <c r="J9" s="26">
        <f t="shared" ref="J9:J11" si="2">SUM(K9:L9)</f>
        <v>333440.2</v>
      </c>
      <c r="K9" s="26">
        <f>K21+K225+K393+K741+K777</f>
        <v>89747.3</v>
      </c>
      <c r="L9" s="26">
        <f>L10+L19+L20</f>
        <v>243692.90000000002</v>
      </c>
      <c r="M9" s="26">
        <f t="shared" ref="M9:M16" si="3">SUM(N9:O9)</f>
        <v>321107.25</v>
      </c>
      <c r="N9" s="26">
        <f>N21+N225+N393+N741+N777</f>
        <v>89587.48</v>
      </c>
      <c r="O9" s="26">
        <f>O10+O19+O20</f>
        <v>231519.77000000002</v>
      </c>
      <c r="R9" s="27"/>
    </row>
    <row r="10" spans="1:18" s="1" customFormat="1" ht="33" customHeight="1" x14ac:dyDescent="0.25">
      <c r="A10" s="247"/>
      <c r="B10" s="244"/>
      <c r="C10" s="7" t="s">
        <v>226</v>
      </c>
      <c r="D10" s="5">
        <f t="shared" si="0"/>
        <v>64058.3</v>
      </c>
      <c r="E10" s="5">
        <f>N(E11)</f>
        <v>0</v>
      </c>
      <c r="F10" s="5">
        <f>N(F22+F226+F370+F394+F742+F767)</f>
        <v>64058.3</v>
      </c>
      <c r="G10" s="5">
        <f t="shared" si="1"/>
        <v>64058.3</v>
      </c>
      <c r="H10" s="5">
        <f>N(H11)</f>
        <v>0</v>
      </c>
      <c r="I10" s="5">
        <f>N(I22+I226+I370+I394+I742+I767)</f>
        <v>64058.3</v>
      </c>
      <c r="J10" s="5">
        <f t="shared" si="2"/>
        <v>64058.3</v>
      </c>
      <c r="K10" s="5">
        <f>N(K11)</f>
        <v>0</v>
      </c>
      <c r="L10" s="5">
        <f>N(L22+L226+L370+L394+L742+L767)</f>
        <v>64058.3</v>
      </c>
      <c r="M10" s="5">
        <f t="shared" si="3"/>
        <v>63665.79</v>
      </c>
      <c r="N10" s="5">
        <f>N(N11)</f>
        <v>0</v>
      </c>
      <c r="O10" s="5">
        <f>N(O22+O226+O370+O394+O742+O767)</f>
        <v>63665.79</v>
      </c>
    </row>
    <row r="11" spans="1:18" s="1" customFormat="1" ht="50.1" customHeight="1" x14ac:dyDescent="0.25">
      <c r="A11" s="247"/>
      <c r="B11" s="244"/>
      <c r="C11" s="7" t="s">
        <v>225</v>
      </c>
      <c r="D11" s="5">
        <f t="shared" si="0"/>
        <v>64058.3</v>
      </c>
      <c r="E11" s="5">
        <f>N(E16)</f>
        <v>0</v>
      </c>
      <c r="F11" s="5">
        <f>N(F16)</f>
        <v>64058.3</v>
      </c>
      <c r="G11" s="5">
        <f t="shared" si="1"/>
        <v>64058.3</v>
      </c>
      <c r="H11" s="5">
        <f>N(H16)</f>
        <v>0</v>
      </c>
      <c r="I11" s="5">
        <f>N(I16)</f>
        <v>64058.3</v>
      </c>
      <c r="J11" s="5">
        <f t="shared" si="2"/>
        <v>64058.3</v>
      </c>
      <c r="K11" s="5">
        <f>N(K16)</f>
        <v>0</v>
      </c>
      <c r="L11" s="5">
        <f>N(L16)</f>
        <v>64058.3</v>
      </c>
      <c r="M11" s="5">
        <f t="shared" si="3"/>
        <v>63665.79</v>
      </c>
      <c r="N11" s="5">
        <f>N(N16)</f>
        <v>0</v>
      </c>
      <c r="O11" s="5">
        <f>N(O16)</f>
        <v>63665.79</v>
      </c>
    </row>
    <row r="12" spans="1:18" s="1" customFormat="1" ht="33" customHeight="1" x14ac:dyDescent="0.25">
      <c r="A12" s="247"/>
      <c r="B12" s="244"/>
      <c r="C12" s="106" t="s">
        <v>458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8" s="1" customFormat="1" ht="50.1" customHeight="1" x14ac:dyDescent="0.25">
      <c r="A13" s="247"/>
      <c r="B13" s="244"/>
      <c r="C13" s="106" t="s">
        <v>459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8" s="1" customFormat="1" ht="34.5" customHeight="1" x14ac:dyDescent="0.25">
      <c r="A14" s="247"/>
      <c r="B14" s="244"/>
      <c r="C14" s="106" t="s">
        <v>460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8" s="1" customFormat="1" ht="49.5" customHeight="1" x14ac:dyDescent="0.25">
      <c r="A15" s="247"/>
      <c r="B15" s="244"/>
      <c r="C15" s="106" t="s">
        <v>461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8" s="1" customFormat="1" ht="50.25" customHeight="1" x14ac:dyDescent="0.25">
      <c r="A16" s="247"/>
      <c r="B16" s="244"/>
      <c r="C16" s="7" t="s">
        <v>224</v>
      </c>
      <c r="D16" s="5">
        <f t="shared" ref="D16:L16" si="4">D232</f>
        <v>64058.3</v>
      </c>
      <c r="E16" s="5">
        <f t="shared" si="4"/>
        <v>0</v>
      </c>
      <c r="F16" s="5">
        <f t="shared" si="4"/>
        <v>64058.3</v>
      </c>
      <c r="G16" s="5">
        <f t="shared" si="4"/>
        <v>64058.3</v>
      </c>
      <c r="H16" s="5">
        <f t="shared" si="4"/>
        <v>0</v>
      </c>
      <c r="I16" s="5">
        <f t="shared" si="4"/>
        <v>64058.3</v>
      </c>
      <c r="J16" s="5">
        <f t="shared" si="4"/>
        <v>64058.3</v>
      </c>
      <c r="K16" s="5">
        <f t="shared" si="4"/>
        <v>0</v>
      </c>
      <c r="L16" s="5">
        <f t="shared" si="4"/>
        <v>64058.3</v>
      </c>
      <c r="M16" s="5">
        <f t="shared" si="3"/>
        <v>63665.79</v>
      </c>
      <c r="N16" s="5">
        <f>N(N28)</f>
        <v>0</v>
      </c>
      <c r="O16" s="5">
        <f>O232</f>
        <v>63665.79</v>
      </c>
    </row>
    <row r="17" spans="1:18" s="1" customFormat="1" ht="49.5" customHeight="1" x14ac:dyDescent="0.25">
      <c r="A17" s="247"/>
      <c r="B17" s="244"/>
      <c r="C17" s="106" t="s">
        <v>462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8" s="1" customFormat="1" ht="64.5" customHeight="1" x14ac:dyDescent="0.25">
      <c r="A18" s="247"/>
      <c r="B18" s="244"/>
      <c r="C18" s="107" t="s">
        <v>463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8" s="1" customFormat="1" ht="24.9" customHeight="1" x14ac:dyDescent="0.25">
      <c r="A19" s="247"/>
      <c r="B19" s="244"/>
      <c r="C19" s="7" t="s">
        <v>223</v>
      </c>
      <c r="D19" s="5">
        <f>E19+F19</f>
        <v>11754.4</v>
      </c>
      <c r="E19" s="5">
        <f>E31+E235+E379+E751+E787</f>
        <v>0</v>
      </c>
      <c r="F19" s="5">
        <f>F31+F235+F379+F751+F787</f>
        <v>11754.4</v>
      </c>
      <c r="G19" s="5">
        <f>H19+I19</f>
        <v>11754.4</v>
      </c>
      <c r="H19" s="5">
        <f>H31+H235+H379+H751+H787</f>
        <v>0</v>
      </c>
      <c r="I19" s="5">
        <f>I31+I235+I379+I751+I787</f>
        <v>11754.4</v>
      </c>
      <c r="J19" s="5">
        <f>K19+L19</f>
        <v>11754.4</v>
      </c>
      <c r="K19" s="5">
        <f>K31+K235+K379+K751+K787</f>
        <v>0</v>
      </c>
      <c r="L19" s="5">
        <f>L31+L235+L379+L751+L787</f>
        <v>11754.4</v>
      </c>
      <c r="M19" s="5">
        <f>N19+O19</f>
        <v>11476</v>
      </c>
      <c r="N19" s="5">
        <f>N31+N235+N379+N751+N787</f>
        <v>0</v>
      </c>
      <c r="O19" s="5">
        <f>O31+O235+O379+O751+O787</f>
        <v>11476</v>
      </c>
    </row>
    <row r="20" spans="1:18" s="1" customFormat="1" ht="24.9" customHeight="1" x14ac:dyDescent="0.25">
      <c r="A20" s="248"/>
      <c r="B20" s="245"/>
      <c r="C20" s="7" t="s">
        <v>222</v>
      </c>
      <c r="D20" s="5">
        <f>E20+F20</f>
        <v>198475.2</v>
      </c>
      <c r="E20" s="5">
        <f>E32+E236+E380+E404+E752+E788</f>
        <v>30595</v>
      </c>
      <c r="F20" s="5">
        <f>F32+F236+F380+F404+F752+F788</f>
        <v>167880.2</v>
      </c>
      <c r="G20" s="5">
        <f>H20+I20</f>
        <v>257627.5</v>
      </c>
      <c r="H20" s="5">
        <f>H32+H236+H380+H404+H752+H788</f>
        <v>89747.3</v>
      </c>
      <c r="I20" s="5">
        <f>I32+I236+I380+I404+I752+I788</f>
        <v>167880.2</v>
      </c>
      <c r="J20" s="5">
        <f>K20+L20</f>
        <v>257627.5</v>
      </c>
      <c r="K20" s="5">
        <f>K32+K236+K380+K404+K752+K788</f>
        <v>89747.3</v>
      </c>
      <c r="L20" s="5">
        <f>L32+L236+L380+L404+L752+L788</f>
        <v>167880.2</v>
      </c>
      <c r="M20" s="5">
        <f>N20+O20</f>
        <v>245965.46000000002</v>
      </c>
      <c r="N20" s="5">
        <f>N32+N236+N380+N404+N752+N788</f>
        <v>89587.48</v>
      </c>
      <c r="O20" s="5">
        <f>O32+O236+O380+O404+O752+O788</f>
        <v>156377.98000000001</v>
      </c>
      <c r="Q20" s="27"/>
    </row>
    <row r="21" spans="1:18" s="1" customFormat="1" ht="27.75" customHeight="1" x14ac:dyDescent="0.25">
      <c r="A21" s="246" t="s">
        <v>0</v>
      </c>
      <c r="B21" s="243" t="s">
        <v>114</v>
      </c>
      <c r="C21" s="105" t="s">
        <v>227</v>
      </c>
      <c r="D21" s="26">
        <f t="shared" si="0"/>
        <v>30352.499999999993</v>
      </c>
      <c r="E21" s="26">
        <f>E69+E81+E213</f>
        <v>0</v>
      </c>
      <c r="F21" s="26">
        <f>SUM(F22+F31+F32)</f>
        <v>30352.499999999993</v>
      </c>
      <c r="G21" s="26">
        <f t="shared" ref="G21" si="5">SUM(H21:I21)</f>
        <v>30352.499999999993</v>
      </c>
      <c r="H21" s="26">
        <f>H69+H81+H213</f>
        <v>0</v>
      </c>
      <c r="I21" s="26">
        <f>SUM(I22+I31+I32)</f>
        <v>30352.499999999993</v>
      </c>
      <c r="J21" s="26">
        <f t="shared" ref="J21:O21" si="6">J31+J32</f>
        <v>30352.499999999993</v>
      </c>
      <c r="K21" s="26">
        <f t="shared" si="6"/>
        <v>0</v>
      </c>
      <c r="L21" s="26">
        <f t="shared" si="6"/>
        <v>30352.499999999993</v>
      </c>
      <c r="M21" s="26">
        <f t="shared" si="6"/>
        <v>30019.61</v>
      </c>
      <c r="N21" s="26">
        <f t="shared" si="6"/>
        <v>0</v>
      </c>
      <c r="O21" s="26">
        <f t="shared" si="6"/>
        <v>30019.61</v>
      </c>
      <c r="R21" s="27"/>
    </row>
    <row r="22" spans="1:18" s="1" customFormat="1" ht="33" customHeight="1" x14ac:dyDescent="0.25">
      <c r="A22" s="247"/>
      <c r="B22" s="244"/>
      <c r="C22" s="7" t="s">
        <v>226</v>
      </c>
      <c r="D22" s="5">
        <f t="shared" ref="D22:I22" si="7">N(D23)</f>
        <v>0</v>
      </c>
      <c r="E22" s="5">
        <f t="shared" si="7"/>
        <v>0</v>
      </c>
      <c r="F22" s="5">
        <f t="shared" si="7"/>
        <v>0</v>
      </c>
      <c r="G22" s="5">
        <f t="shared" si="7"/>
        <v>0</v>
      </c>
      <c r="H22" s="5">
        <f t="shared" si="7"/>
        <v>0</v>
      </c>
      <c r="I22" s="5">
        <f t="shared" si="7"/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8" s="1" customFormat="1" ht="50.1" customHeight="1" x14ac:dyDescent="0.25">
      <c r="A23" s="247"/>
      <c r="B23" s="244"/>
      <c r="C23" s="7" t="s">
        <v>225</v>
      </c>
      <c r="D23" s="5">
        <f t="shared" ref="D23:D44" si="8">SUM(E23:F23)</f>
        <v>0</v>
      </c>
      <c r="E23" s="5">
        <f>N(E28)</f>
        <v>0</v>
      </c>
      <c r="F23" s="5">
        <f>N(F28)</f>
        <v>0</v>
      </c>
      <c r="G23" s="5">
        <f>SUM(H23:I23)</f>
        <v>0</v>
      </c>
      <c r="H23" s="5">
        <f>N(H28)</f>
        <v>0</v>
      </c>
      <c r="I23" s="5">
        <f>N(I28)</f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8" s="1" customFormat="1" ht="33" customHeight="1" x14ac:dyDescent="0.25">
      <c r="A24" s="247"/>
      <c r="B24" s="244"/>
      <c r="C24" s="106" t="s">
        <v>458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8" s="1" customFormat="1" ht="50.1" customHeight="1" x14ac:dyDescent="0.25">
      <c r="A25" s="247"/>
      <c r="B25" s="244"/>
      <c r="C25" s="106" t="s">
        <v>459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8" s="1" customFormat="1" ht="34.5" customHeight="1" x14ac:dyDescent="0.25">
      <c r="A26" s="247"/>
      <c r="B26" s="244"/>
      <c r="C26" s="106" t="s">
        <v>460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8" s="1" customFormat="1" ht="49.5" customHeight="1" x14ac:dyDescent="0.25">
      <c r="A27" s="247"/>
      <c r="B27" s="244"/>
      <c r="C27" s="106" t="s">
        <v>461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8" s="1" customFormat="1" ht="50.25" customHeight="1" x14ac:dyDescent="0.25">
      <c r="A28" s="247"/>
      <c r="B28" s="244"/>
      <c r="C28" s="7" t="s">
        <v>224</v>
      </c>
      <c r="D28" s="5">
        <f t="shared" si="8"/>
        <v>0</v>
      </c>
      <c r="E28" s="5">
        <f>N(E31)</f>
        <v>0</v>
      </c>
      <c r="F28" s="5">
        <f>F40</f>
        <v>0</v>
      </c>
      <c r="G28" s="5">
        <f>SUM(H28:I28)</f>
        <v>0</v>
      </c>
      <c r="H28" s="5">
        <f>N(H31)</f>
        <v>0</v>
      </c>
      <c r="I28" s="5">
        <f>I40</f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8" s="1" customFormat="1" ht="49.5" customHeight="1" x14ac:dyDescent="0.25">
      <c r="A29" s="247"/>
      <c r="B29" s="244"/>
      <c r="C29" s="106" t="s">
        <v>462</v>
      </c>
      <c r="D29" s="5">
        <f t="shared" ref="D29:D30" si="9">SUM(E29:F29)</f>
        <v>0</v>
      </c>
      <c r="E29" s="5">
        <f t="shared" ref="E29:E30" si="10">N(E32)</f>
        <v>0</v>
      </c>
      <c r="F29" s="5">
        <f t="shared" ref="F29:F30" si="11">F41</f>
        <v>0</v>
      </c>
      <c r="G29" s="5">
        <f t="shared" ref="G29:G30" si="12">SUM(H29:I29)</f>
        <v>0</v>
      </c>
      <c r="H29" s="5">
        <f t="shared" ref="H29:H30" si="13">N(H32)</f>
        <v>0</v>
      </c>
      <c r="I29" s="5">
        <f t="shared" ref="I29:I30" si="14">I41</f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8" s="1" customFormat="1" ht="64.5" customHeight="1" x14ac:dyDescent="0.25">
      <c r="A30" s="247"/>
      <c r="B30" s="244"/>
      <c r="C30" s="107" t="s">
        <v>463</v>
      </c>
      <c r="D30" s="5">
        <f t="shared" si="9"/>
        <v>0</v>
      </c>
      <c r="E30" s="5">
        <f t="shared" si="10"/>
        <v>0</v>
      </c>
      <c r="F30" s="5">
        <f t="shared" si="11"/>
        <v>0</v>
      </c>
      <c r="G30" s="5">
        <f t="shared" si="12"/>
        <v>0</v>
      </c>
      <c r="H30" s="5">
        <f t="shared" si="13"/>
        <v>0</v>
      </c>
      <c r="I30" s="5">
        <f t="shared" si="14"/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8" s="1" customFormat="1" ht="24.9" customHeight="1" x14ac:dyDescent="0.25">
      <c r="A31" s="247"/>
      <c r="B31" s="244"/>
      <c r="C31" s="7" t="s">
        <v>223</v>
      </c>
      <c r="D31" s="5">
        <f t="shared" si="8"/>
        <v>10163.4</v>
      </c>
      <c r="E31" s="5">
        <f>N(E32)</f>
        <v>0</v>
      </c>
      <c r="F31" s="5">
        <f>F43+F79+F91+F223</f>
        <v>10163.4</v>
      </c>
      <c r="G31" s="5">
        <f t="shared" ref="G31" si="15">SUM(H31:I31)</f>
        <v>10163.4</v>
      </c>
      <c r="H31" s="5">
        <f>N(H32)</f>
        <v>0</v>
      </c>
      <c r="I31" s="5">
        <f>I43+I79+I91+I223</f>
        <v>10163.4</v>
      </c>
      <c r="J31" s="5">
        <f t="shared" ref="J31" si="16">SUM(K31:L31)</f>
        <v>10163.4</v>
      </c>
      <c r="K31" s="5">
        <f>N(K32)</f>
        <v>0</v>
      </c>
      <c r="L31" s="5">
        <f>L43+L79+L91+L223</f>
        <v>10163.4</v>
      </c>
      <c r="M31" s="5">
        <f t="shared" ref="M31" si="17">SUM(N31:O31)</f>
        <v>9885</v>
      </c>
      <c r="N31" s="5">
        <f>N(N32)</f>
        <v>0</v>
      </c>
      <c r="O31" s="5">
        <f>O43+O79+O91+O223</f>
        <v>9885</v>
      </c>
    </row>
    <row r="32" spans="1:18" s="1" customFormat="1" ht="24.9" customHeight="1" x14ac:dyDescent="0.25">
      <c r="A32" s="248"/>
      <c r="B32" s="245"/>
      <c r="C32" s="7" t="s">
        <v>222</v>
      </c>
      <c r="D32" s="5">
        <f t="shared" si="8"/>
        <v>20189.099999999995</v>
      </c>
      <c r="E32" s="5">
        <f>N(E21)</f>
        <v>0</v>
      </c>
      <c r="F32" s="5">
        <f>N(F44+F80+F92+F224)</f>
        <v>20189.099999999995</v>
      </c>
      <c r="G32" s="5">
        <f>SUM(H32:I32)</f>
        <v>20189.099999999995</v>
      </c>
      <c r="H32" s="5">
        <f>N(H21)</f>
        <v>0</v>
      </c>
      <c r="I32" s="5">
        <f>N(I44+I80+I92+I224)</f>
        <v>20189.099999999995</v>
      </c>
      <c r="J32" s="5">
        <f t="shared" ref="J32:O32" si="18">J69+J81+J213</f>
        <v>20189.099999999995</v>
      </c>
      <c r="K32" s="5">
        <f t="shared" si="18"/>
        <v>0</v>
      </c>
      <c r="L32" s="5">
        <f t="shared" si="18"/>
        <v>20189.099999999995</v>
      </c>
      <c r="M32" s="5">
        <f t="shared" si="18"/>
        <v>20134.61</v>
      </c>
      <c r="N32" s="5">
        <f t="shared" si="18"/>
        <v>0</v>
      </c>
      <c r="O32" s="5">
        <f t="shared" si="18"/>
        <v>20134.61</v>
      </c>
      <c r="Q32" s="27"/>
    </row>
    <row r="33" spans="1:18" s="1" customFormat="1" ht="27.75" customHeight="1" x14ac:dyDescent="0.25">
      <c r="A33" s="246" t="s">
        <v>17</v>
      </c>
      <c r="B33" s="243" t="s">
        <v>113</v>
      </c>
      <c r="C33" s="105" t="s">
        <v>227</v>
      </c>
      <c r="D33" s="26">
        <f t="shared" si="8"/>
        <v>10163.4</v>
      </c>
      <c r="E33" s="26">
        <v>0</v>
      </c>
      <c r="F33" s="26">
        <f>SUM(F34+F43+F44)</f>
        <v>10163.4</v>
      </c>
      <c r="G33" s="26">
        <f>SUM(G34+G43+G44)</f>
        <v>10163.4</v>
      </c>
      <c r="H33" s="26">
        <v>0</v>
      </c>
      <c r="I33" s="26">
        <f>SUM(I34+I43+I44)</f>
        <v>10163.4</v>
      </c>
      <c r="J33" s="26">
        <f t="shared" ref="J33:O33" si="19">J43</f>
        <v>10163.4</v>
      </c>
      <c r="K33" s="26">
        <f t="shared" si="19"/>
        <v>0</v>
      </c>
      <c r="L33" s="26">
        <f t="shared" si="19"/>
        <v>10163.4</v>
      </c>
      <c r="M33" s="26">
        <f t="shared" si="19"/>
        <v>9885</v>
      </c>
      <c r="N33" s="26">
        <f t="shared" si="19"/>
        <v>0</v>
      </c>
      <c r="O33" s="26">
        <f t="shared" si="19"/>
        <v>9885</v>
      </c>
      <c r="R33" s="27"/>
    </row>
    <row r="34" spans="1:18" s="1" customFormat="1" ht="33" customHeight="1" x14ac:dyDescent="0.25">
      <c r="A34" s="247"/>
      <c r="B34" s="244"/>
      <c r="C34" s="7" t="s">
        <v>226</v>
      </c>
      <c r="D34" s="5">
        <f t="shared" si="8"/>
        <v>0</v>
      </c>
      <c r="E34" s="5">
        <v>0</v>
      </c>
      <c r="F34" s="5">
        <f>N(F35)</f>
        <v>0</v>
      </c>
      <c r="G34" s="5">
        <f>SUM(H34:I34)</f>
        <v>0</v>
      </c>
      <c r="H34" s="5">
        <v>0</v>
      </c>
      <c r="I34" s="5">
        <f>N(I35)</f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8" s="1" customFormat="1" ht="50.1" customHeight="1" x14ac:dyDescent="0.25">
      <c r="A35" s="247"/>
      <c r="B35" s="244"/>
      <c r="C35" s="7" t="s">
        <v>225</v>
      </c>
      <c r="D35" s="5">
        <f t="shared" si="8"/>
        <v>0</v>
      </c>
      <c r="E35" s="5">
        <v>0</v>
      </c>
      <c r="F35" s="5">
        <f>N(F40)</f>
        <v>0</v>
      </c>
      <c r="G35" s="5">
        <f>SUM(H35:I35)</f>
        <v>0</v>
      </c>
      <c r="H35" s="5">
        <v>0</v>
      </c>
      <c r="I35" s="5">
        <f>N(I40)</f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8" s="1" customFormat="1" ht="33" customHeight="1" x14ac:dyDescent="0.25">
      <c r="A36" s="247"/>
      <c r="B36" s="244"/>
      <c r="C36" s="106" t="s">
        <v>458</v>
      </c>
      <c r="D36" s="5">
        <f t="shared" ref="D36:D39" si="20">SUM(E36:F36)</f>
        <v>0</v>
      </c>
      <c r="E36" s="5">
        <f t="shared" ref="E36:E39" si="21">N(E39)</f>
        <v>0</v>
      </c>
      <c r="F36" s="5">
        <f t="shared" ref="F36:F39" si="22">F48</f>
        <v>0</v>
      </c>
      <c r="G36" s="5">
        <f t="shared" ref="G36:G39" si="23">SUM(H36:I36)</f>
        <v>0</v>
      </c>
      <c r="H36" s="5">
        <f t="shared" ref="H36:H39" si="24">N(H39)</f>
        <v>0</v>
      </c>
      <c r="I36" s="5">
        <f t="shared" ref="I36:I39" si="25">I48</f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8" s="1" customFormat="1" ht="50.1" customHeight="1" x14ac:dyDescent="0.25">
      <c r="A37" s="247"/>
      <c r="B37" s="244"/>
      <c r="C37" s="106" t="s">
        <v>459</v>
      </c>
      <c r="D37" s="5">
        <f t="shared" si="20"/>
        <v>0</v>
      </c>
      <c r="E37" s="5">
        <f t="shared" si="21"/>
        <v>0</v>
      </c>
      <c r="F37" s="5">
        <f t="shared" si="22"/>
        <v>0</v>
      </c>
      <c r="G37" s="5">
        <f t="shared" si="23"/>
        <v>0</v>
      </c>
      <c r="H37" s="5">
        <f t="shared" si="24"/>
        <v>0</v>
      </c>
      <c r="I37" s="5">
        <f t="shared" si="25"/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8" s="1" customFormat="1" ht="34.5" customHeight="1" x14ac:dyDescent="0.25">
      <c r="A38" s="247"/>
      <c r="B38" s="244"/>
      <c r="C38" s="106" t="s">
        <v>460</v>
      </c>
      <c r="D38" s="5">
        <f t="shared" si="20"/>
        <v>0</v>
      </c>
      <c r="E38" s="5">
        <f t="shared" si="21"/>
        <v>0</v>
      </c>
      <c r="F38" s="5">
        <f t="shared" si="22"/>
        <v>0</v>
      </c>
      <c r="G38" s="5">
        <f t="shared" si="23"/>
        <v>0</v>
      </c>
      <c r="H38" s="5">
        <f t="shared" si="24"/>
        <v>0</v>
      </c>
      <c r="I38" s="5">
        <f t="shared" si="25"/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8" s="1" customFormat="1" ht="49.5" customHeight="1" x14ac:dyDescent="0.25">
      <c r="A39" s="247"/>
      <c r="B39" s="244"/>
      <c r="C39" s="106" t="s">
        <v>461</v>
      </c>
      <c r="D39" s="5">
        <f t="shared" si="20"/>
        <v>0</v>
      </c>
      <c r="E39" s="5">
        <f t="shared" si="21"/>
        <v>0</v>
      </c>
      <c r="F39" s="5">
        <f t="shared" si="22"/>
        <v>0</v>
      </c>
      <c r="G39" s="5">
        <f t="shared" si="23"/>
        <v>0</v>
      </c>
      <c r="H39" s="5">
        <f t="shared" si="24"/>
        <v>0</v>
      </c>
      <c r="I39" s="5">
        <f t="shared" si="25"/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8" s="1" customFormat="1" ht="50.25" customHeight="1" x14ac:dyDescent="0.25">
      <c r="A40" s="247"/>
      <c r="B40" s="244"/>
      <c r="C40" s="7" t="s">
        <v>224</v>
      </c>
      <c r="D40" s="5">
        <f t="shared" si="8"/>
        <v>0</v>
      </c>
      <c r="E40" s="5">
        <v>0</v>
      </c>
      <c r="F40" s="5">
        <v>0</v>
      </c>
      <c r="G40" s="5">
        <f>SUM(H40:I40)</f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8" s="1" customFormat="1" ht="49.5" customHeight="1" x14ac:dyDescent="0.25">
      <c r="A41" s="247"/>
      <c r="B41" s="244"/>
      <c r="C41" s="106" t="s">
        <v>462</v>
      </c>
      <c r="D41" s="5">
        <f t="shared" ref="D41:D42" si="26">SUM(E41:F41)</f>
        <v>0</v>
      </c>
      <c r="E41" s="5">
        <f t="shared" ref="E41:E42" si="27">N(E44)</f>
        <v>0</v>
      </c>
      <c r="F41" s="5">
        <f t="shared" ref="F41:F42" si="28">F53</f>
        <v>0</v>
      </c>
      <c r="G41" s="5">
        <f t="shared" ref="G41:G42" si="29">SUM(H41:I41)</f>
        <v>0</v>
      </c>
      <c r="H41" s="5">
        <f t="shared" ref="H41:H42" si="30">N(H44)</f>
        <v>0</v>
      </c>
      <c r="I41" s="5">
        <f t="shared" ref="I41:I42" si="31">I53</f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8" s="1" customFormat="1" ht="64.5" customHeight="1" x14ac:dyDescent="0.25">
      <c r="A42" s="247"/>
      <c r="B42" s="244"/>
      <c r="C42" s="107" t="s">
        <v>463</v>
      </c>
      <c r="D42" s="5">
        <f t="shared" si="26"/>
        <v>0</v>
      </c>
      <c r="E42" s="5">
        <f t="shared" si="27"/>
        <v>0</v>
      </c>
      <c r="F42" s="5">
        <f t="shared" si="28"/>
        <v>0</v>
      </c>
      <c r="G42" s="5">
        <f t="shared" si="29"/>
        <v>0</v>
      </c>
      <c r="H42" s="5">
        <f t="shared" si="30"/>
        <v>0</v>
      </c>
      <c r="I42" s="5">
        <f t="shared" si="31"/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8" s="1" customFormat="1" ht="24.9" customHeight="1" x14ac:dyDescent="0.25">
      <c r="A43" s="247"/>
      <c r="B43" s="244"/>
      <c r="C43" s="7" t="s">
        <v>223</v>
      </c>
      <c r="D43" s="5">
        <f t="shared" ref="D43:N43" si="32">D55+D67</f>
        <v>10163.4</v>
      </c>
      <c r="E43" s="5">
        <f t="shared" si="32"/>
        <v>0</v>
      </c>
      <c r="F43" s="5">
        <f>F55+F67</f>
        <v>10163.4</v>
      </c>
      <c r="G43" s="5">
        <f t="shared" si="32"/>
        <v>10163.4</v>
      </c>
      <c r="H43" s="5">
        <f t="shared" si="32"/>
        <v>0</v>
      </c>
      <c r="I43" s="5">
        <f t="shared" si="32"/>
        <v>10163.4</v>
      </c>
      <c r="J43" s="5">
        <f t="shared" si="32"/>
        <v>10163.4</v>
      </c>
      <c r="K43" s="5">
        <f t="shared" si="32"/>
        <v>0</v>
      </c>
      <c r="L43" s="5">
        <f t="shared" si="32"/>
        <v>10163.4</v>
      </c>
      <c r="M43" s="5">
        <f t="shared" si="32"/>
        <v>9885</v>
      </c>
      <c r="N43" s="5">
        <f t="shared" si="32"/>
        <v>0</v>
      </c>
      <c r="O43" s="5">
        <f>O55+O67</f>
        <v>9885</v>
      </c>
    </row>
    <row r="44" spans="1:18" s="1" customFormat="1" ht="24.9" customHeight="1" x14ac:dyDescent="0.25">
      <c r="A44" s="248"/>
      <c r="B44" s="245"/>
      <c r="C44" s="7" t="s">
        <v>222</v>
      </c>
      <c r="D44" s="5">
        <f t="shared" si="8"/>
        <v>0</v>
      </c>
      <c r="E44" s="5">
        <v>0</v>
      </c>
      <c r="F44" s="5">
        <v>0</v>
      </c>
      <c r="G44" s="5">
        <f>SUM(H44:I44)</f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Q44" s="27"/>
    </row>
    <row r="45" spans="1:18" s="1" customFormat="1" ht="27.75" customHeight="1" x14ac:dyDescent="0.25">
      <c r="A45" s="246" t="s">
        <v>117</v>
      </c>
      <c r="B45" s="243" t="s">
        <v>50</v>
      </c>
      <c r="C45" s="105" t="s">
        <v>227</v>
      </c>
      <c r="D45" s="26">
        <f>SUM(D46+D55+D56)</f>
        <v>8700</v>
      </c>
      <c r="E45" s="26">
        <v>0</v>
      </c>
      <c r="F45" s="26">
        <f>SUM(F46+F55+F56)</f>
        <v>8700</v>
      </c>
      <c r="G45" s="26">
        <f>SUM(G46+G55+G56)</f>
        <v>8700</v>
      </c>
      <c r="H45" s="26">
        <v>0</v>
      </c>
      <c r="I45" s="26">
        <f>SUM(I46+I55+I56)</f>
        <v>8700</v>
      </c>
      <c r="J45" s="26">
        <f t="shared" ref="J45:O45" si="33">J55</f>
        <v>8700</v>
      </c>
      <c r="K45" s="26">
        <f t="shared" si="33"/>
        <v>0</v>
      </c>
      <c r="L45" s="26">
        <f t="shared" si="33"/>
        <v>8700</v>
      </c>
      <c r="M45" s="26">
        <f t="shared" si="33"/>
        <v>8700</v>
      </c>
      <c r="N45" s="26">
        <f t="shared" si="33"/>
        <v>0</v>
      </c>
      <c r="O45" s="26">
        <f t="shared" si="33"/>
        <v>8700</v>
      </c>
      <c r="R45" s="27"/>
    </row>
    <row r="46" spans="1:18" s="1" customFormat="1" ht="33" customHeight="1" x14ac:dyDescent="0.25">
      <c r="A46" s="247"/>
      <c r="B46" s="244"/>
      <c r="C46" s="7" t="s">
        <v>226</v>
      </c>
      <c r="D46" s="5">
        <f t="shared" ref="D46:D223" si="34">SUM(E46:F46)</f>
        <v>0</v>
      </c>
      <c r="E46" s="5">
        <v>0</v>
      </c>
      <c r="F46" s="5">
        <v>0</v>
      </c>
      <c r="G46" s="5">
        <f t="shared" ref="G46:G223" si="35">SUM(H46:I46)</f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8" s="1" customFormat="1" ht="50.1" customHeight="1" x14ac:dyDescent="0.25">
      <c r="A47" s="247"/>
      <c r="B47" s="244"/>
      <c r="C47" s="7" t="s">
        <v>225</v>
      </c>
      <c r="D47" s="5">
        <f t="shared" si="34"/>
        <v>0</v>
      </c>
      <c r="E47" s="5">
        <v>0</v>
      </c>
      <c r="F47" s="5">
        <v>0</v>
      </c>
      <c r="G47" s="5">
        <f t="shared" si="35"/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8" s="1" customFormat="1" ht="33" customHeight="1" x14ac:dyDescent="0.25">
      <c r="A48" s="247"/>
      <c r="B48" s="244"/>
      <c r="C48" s="106" t="s">
        <v>458</v>
      </c>
      <c r="D48" s="5">
        <f t="shared" ref="D48:D51" si="36">SUM(E48:F48)</f>
        <v>0</v>
      </c>
      <c r="E48" s="5">
        <f t="shared" ref="E48:E51" si="37">N(E51)</f>
        <v>0</v>
      </c>
      <c r="F48" s="5">
        <f t="shared" ref="F48:F51" si="38">F60</f>
        <v>0</v>
      </c>
      <c r="G48" s="5">
        <f t="shared" si="35"/>
        <v>0</v>
      </c>
      <c r="H48" s="5">
        <f t="shared" ref="H48:H51" si="39">N(H51)</f>
        <v>0</v>
      </c>
      <c r="I48" s="5">
        <f t="shared" ref="I48:I51" si="40">I60</f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8" s="1" customFormat="1" ht="50.1" customHeight="1" x14ac:dyDescent="0.25">
      <c r="A49" s="247"/>
      <c r="B49" s="244"/>
      <c r="C49" s="106" t="s">
        <v>459</v>
      </c>
      <c r="D49" s="5">
        <f t="shared" si="36"/>
        <v>0</v>
      </c>
      <c r="E49" s="5">
        <f t="shared" si="37"/>
        <v>0</v>
      </c>
      <c r="F49" s="5">
        <f t="shared" si="38"/>
        <v>0</v>
      </c>
      <c r="G49" s="5">
        <f t="shared" si="35"/>
        <v>0</v>
      </c>
      <c r="H49" s="5">
        <f t="shared" si="39"/>
        <v>0</v>
      </c>
      <c r="I49" s="5">
        <f t="shared" si="40"/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8" s="1" customFormat="1" ht="34.5" customHeight="1" x14ac:dyDescent="0.25">
      <c r="A50" s="247"/>
      <c r="B50" s="244"/>
      <c r="C50" s="106" t="s">
        <v>460</v>
      </c>
      <c r="D50" s="5">
        <f t="shared" si="36"/>
        <v>0</v>
      </c>
      <c r="E50" s="5">
        <f t="shared" si="37"/>
        <v>0</v>
      </c>
      <c r="F50" s="5">
        <f t="shared" si="38"/>
        <v>0</v>
      </c>
      <c r="G50" s="5">
        <f t="shared" si="35"/>
        <v>0</v>
      </c>
      <c r="H50" s="5">
        <f t="shared" si="39"/>
        <v>0</v>
      </c>
      <c r="I50" s="5">
        <f t="shared" si="40"/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8" s="1" customFormat="1" ht="49.5" customHeight="1" x14ac:dyDescent="0.25">
      <c r="A51" s="247"/>
      <c r="B51" s="244"/>
      <c r="C51" s="106" t="s">
        <v>461</v>
      </c>
      <c r="D51" s="5">
        <f t="shared" si="36"/>
        <v>0</v>
      </c>
      <c r="E51" s="5">
        <f t="shared" si="37"/>
        <v>0</v>
      </c>
      <c r="F51" s="5">
        <f t="shared" si="38"/>
        <v>0</v>
      </c>
      <c r="G51" s="5">
        <f t="shared" si="35"/>
        <v>0</v>
      </c>
      <c r="H51" s="5">
        <f t="shared" si="39"/>
        <v>0</v>
      </c>
      <c r="I51" s="5">
        <f t="shared" si="40"/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8" s="1" customFormat="1" ht="50.25" customHeight="1" x14ac:dyDescent="0.25">
      <c r="A52" s="247"/>
      <c r="B52" s="244"/>
      <c r="C52" s="7" t="s">
        <v>224</v>
      </c>
      <c r="D52" s="5">
        <f t="shared" si="34"/>
        <v>0</v>
      </c>
      <c r="E52" s="5">
        <v>0</v>
      </c>
      <c r="F52" s="5">
        <v>0</v>
      </c>
      <c r="G52" s="5">
        <f t="shared" si="35"/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8" s="1" customFormat="1" ht="49.5" customHeight="1" x14ac:dyDescent="0.25">
      <c r="A53" s="247"/>
      <c r="B53" s="244"/>
      <c r="C53" s="106" t="s">
        <v>462</v>
      </c>
      <c r="D53" s="5">
        <f t="shared" ref="D53:D54" si="41">SUM(E53:F53)</f>
        <v>0</v>
      </c>
      <c r="E53" s="5">
        <f t="shared" ref="E53:E54" si="42">N(E56)</f>
        <v>0</v>
      </c>
      <c r="F53" s="5">
        <f t="shared" ref="F53:F54" si="43">F65</f>
        <v>0</v>
      </c>
      <c r="G53" s="5">
        <f t="shared" si="35"/>
        <v>0</v>
      </c>
      <c r="H53" s="5">
        <f t="shared" ref="H53:H54" si="44">N(H56)</f>
        <v>0</v>
      </c>
      <c r="I53" s="5">
        <f t="shared" ref="I53:I54" si="45">I65</f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8" s="1" customFormat="1" ht="64.5" customHeight="1" x14ac:dyDescent="0.25">
      <c r="A54" s="247"/>
      <c r="B54" s="244"/>
      <c r="C54" s="107" t="s">
        <v>463</v>
      </c>
      <c r="D54" s="5">
        <f t="shared" si="41"/>
        <v>0</v>
      </c>
      <c r="E54" s="5">
        <f t="shared" si="42"/>
        <v>0</v>
      </c>
      <c r="F54" s="5">
        <f t="shared" si="43"/>
        <v>0</v>
      </c>
      <c r="G54" s="5">
        <f t="shared" si="35"/>
        <v>0</v>
      </c>
      <c r="H54" s="5">
        <f t="shared" si="44"/>
        <v>0</v>
      </c>
      <c r="I54" s="5">
        <f t="shared" si="45"/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8" s="1" customFormat="1" ht="24.9" customHeight="1" x14ac:dyDescent="0.25">
      <c r="A55" s="247"/>
      <c r="B55" s="244"/>
      <c r="C55" s="7" t="s">
        <v>223</v>
      </c>
      <c r="D55" s="5">
        <f t="shared" si="34"/>
        <v>8700</v>
      </c>
      <c r="E55" s="5">
        <f>N(E56)</f>
        <v>0</v>
      </c>
      <c r="F55" s="5">
        <f>N('[1]план 2016 испол_органы'!H28)</f>
        <v>8700</v>
      </c>
      <c r="G55" s="5">
        <f t="shared" si="35"/>
        <v>8700</v>
      </c>
      <c r="H55" s="5">
        <f>N(H56)</f>
        <v>0</v>
      </c>
      <c r="I55" s="5">
        <f>N('[1]план 2016 испол_органы'!K28)</f>
        <v>8700</v>
      </c>
      <c r="J55" s="5">
        <f>K55+L55</f>
        <v>8700</v>
      </c>
      <c r="K55" s="5">
        <v>0</v>
      </c>
      <c r="L55" s="5">
        <v>8700</v>
      </c>
      <c r="M55" s="5">
        <f>N55+O55</f>
        <v>8700</v>
      </c>
      <c r="N55" s="5">
        <v>0</v>
      </c>
      <c r="O55" s="5">
        <v>8700</v>
      </c>
    </row>
    <row r="56" spans="1:18" s="1" customFormat="1" ht="24.9" customHeight="1" x14ac:dyDescent="0.25">
      <c r="A56" s="248"/>
      <c r="B56" s="245"/>
      <c r="C56" s="7" t="s">
        <v>222</v>
      </c>
      <c r="D56" s="5">
        <f t="shared" si="34"/>
        <v>0</v>
      </c>
      <c r="E56" s="5">
        <v>0</v>
      </c>
      <c r="F56" s="5">
        <v>0</v>
      </c>
      <c r="G56" s="5">
        <f t="shared" si="35"/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Q56" s="27"/>
    </row>
    <row r="57" spans="1:18" s="1" customFormat="1" ht="27.75" customHeight="1" x14ac:dyDescent="0.25">
      <c r="A57" s="246" t="s">
        <v>249</v>
      </c>
      <c r="B57" s="243" t="s">
        <v>250</v>
      </c>
      <c r="C57" s="105" t="s">
        <v>227</v>
      </c>
      <c r="D57" s="26">
        <f>SUM(D58+D67+D68)</f>
        <v>1463.4</v>
      </c>
      <c r="E57" s="26">
        <v>0</v>
      </c>
      <c r="F57" s="26">
        <f>SUM(F58+F67+F68)</f>
        <v>1463.4</v>
      </c>
      <c r="G57" s="26">
        <f>SUM(G58+G67+G68)</f>
        <v>1463.4</v>
      </c>
      <c r="H57" s="26">
        <v>0</v>
      </c>
      <c r="I57" s="26">
        <f>SUM(I58+I67+I68)</f>
        <v>1463.4</v>
      </c>
      <c r="J57" s="26">
        <f t="shared" ref="J57:O57" si="46">J67</f>
        <v>1463.4</v>
      </c>
      <c r="K57" s="26">
        <f t="shared" si="46"/>
        <v>0</v>
      </c>
      <c r="L57" s="26">
        <f t="shared" si="46"/>
        <v>1463.4</v>
      </c>
      <c r="M57" s="26">
        <f t="shared" si="46"/>
        <v>1185</v>
      </c>
      <c r="N57" s="26">
        <f t="shared" si="46"/>
        <v>0</v>
      </c>
      <c r="O57" s="26">
        <f t="shared" si="46"/>
        <v>1185</v>
      </c>
      <c r="R57" s="27"/>
    </row>
    <row r="58" spans="1:18" s="1" customFormat="1" ht="33" customHeight="1" x14ac:dyDescent="0.25">
      <c r="A58" s="247"/>
      <c r="B58" s="244"/>
      <c r="C58" s="7" t="s">
        <v>226</v>
      </c>
      <c r="D58" s="5">
        <f t="shared" ref="D58:D68" si="47">SUM(E58:F58)</f>
        <v>0</v>
      </c>
      <c r="E58" s="5">
        <v>0</v>
      </c>
      <c r="F58" s="5">
        <v>0</v>
      </c>
      <c r="G58" s="5">
        <f t="shared" ref="G58:G68" si="48">SUM(H58:I58)</f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8" s="1" customFormat="1" ht="50.1" customHeight="1" x14ac:dyDescent="0.25">
      <c r="A59" s="247"/>
      <c r="B59" s="244"/>
      <c r="C59" s="7" t="s">
        <v>225</v>
      </c>
      <c r="D59" s="5">
        <f t="shared" si="47"/>
        <v>0</v>
      </c>
      <c r="E59" s="5">
        <v>0</v>
      </c>
      <c r="F59" s="5">
        <v>0</v>
      </c>
      <c r="G59" s="5">
        <f t="shared" si="48"/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8" s="1" customFormat="1" ht="33" customHeight="1" x14ac:dyDescent="0.25">
      <c r="A60" s="247"/>
      <c r="B60" s="244"/>
      <c r="C60" s="106" t="s">
        <v>458</v>
      </c>
      <c r="D60" s="5">
        <f t="shared" ref="D60:D63" si="49">SUM(E60:F60)</f>
        <v>0</v>
      </c>
      <c r="E60" s="5">
        <f t="shared" ref="E60:E63" si="50">N(E63)</f>
        <v>0</v>
      </c>
      <c r="F60" s="5">
        <f t="shared" ref="F60:F63" si="51">F72</f>
        <v>0</v>
      </c>
      <c r="G60" s="5">
        <f t="shared" si="48"/>
        <v>0</v>
      </c>
      <c r="H60" s="5">
        <f t="shared" ref="H60:H63" si="52">N(H63)</f>
        <v>0</v>
      </c>
      <c r="I60" s="5">
        <f t="shared" ref="I60:I63" si="53">I72</f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8" s="1" customFormat="1" ht="50.1" customHeight="1" x14ac:dyDescent="0.25">
      <c r="A61" s="247"/>
      <c r="B61" s="244"/>
      <c r="C61" s="106" t="s">
        <v>459</v>
      </c>
      <c r="D61" s="5">
        <f t="shared" si="49"/>
        <v>0</v>
      </c>
      <c r="E61" s="5">
        <f t="shared" si="50"/>
        <v>0</v>
      </c>
      <c r="F61" s="5">
        <f t="shared" si="51"/>
        <v>0</v>
      </c>
      <c r="G61" s="5">
        <f t="shared" si="48"/>
        <v>0</v>
      </c>
      <c r="H61" s="5">
        <f t="shared" si="52"/>
        <v>0</v>
      </c>
      <c r="I61" s="5">
        <f t="shared" si="53"/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8" s="1" customFormat="1" ht="34.5" customHeight="1" x14ac:dyDescent="0.25">
      <c r="A62" s="247"/>
      <c r="B62" s="244"/>
      <c r="C62" s="106" t="s">
        <v>460</v>
      </c>
      <c r="D62" s="5">
        <f t="shared" si="49"/>
        <v>0</v>
      </c>
      <c r="E62" s="5">
        <f t="shared" si="50"/>
        <v>0</v>
      </c>
      <c r="F62" s="5">
        <f t="shared" si="51"/>
        <v>0</v>
      </c>
      <c r="G62" s="5">
        <f t="shared" si="48"/>
        <v>0</v>
      </c>
      <c r="H62" s="5">
        <f t="shared" si="52"/>
        <v>0</v>
      </c>
      <c r="I62" s="5">
        <f t="shared" si="53"/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8" s="1" customFormat="1" ht="49.5" customHeight="1" x14ac:dyDescent="0.25">
      <c r="A63" s="247"/>
      <c r="B63" s="244"/>
      <c r="C63" s="106" t="s">
        <v>461</v>
      </c>
      <c r="D63" s="5">
        <f t="shared" si="49"/>
        <v>0</v>
      </c>
      <c r="E63" s="5">
        <f t="shared" si="50"/>
        <v>0</v>
      </c>
      <c r="F63" s="5">
        <f t="shared" si="51"/>
        <v>0</v>
      </c>
      <c r="G63" s="5">
        <f t="shared" si="48"/>
        <v>0</v>
      </c>
      <c r="H63" s="5">
        <f t="shared" si="52"/>
        <v>0</v>
      </c>
      <c r="I63" s="5">
        <f t="shared" si="53"/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8" s="1" customFormat="1" ht="50.25" customHeight="1" x14ac:dyDescent="0.25">
      <c r="A64" s="247"/>
      <c r="B64" s="244"/>
      <c r="C64" s="7" t="s">
        <v>224</v>
      </c>
      <c r="D64" s="5">
        <f t="shared" si="47"/>
        <v>0</v>
      </c>
      <c r="E64" s="5">
        <v>0</v>
      </c>
      <c r="F64" s="5">
        <v>0</v>
      </c>
      <c r="G64" s="5">
        <f t="shared" si="48"/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8" s="1" customFormat="1" ht="49.5" customHeight="1" x14ac:dyDescent="0.25">
      <c r="A65" s="247"/>
      <c r="B65" s="244"/>
      <c r="C65" s="106" t="s">
        <v>462</v>
      </c>
      <c r="D65" s="5">
        <f t="shared" ref="D65:D66" si="54">SUM(E65:F65)</f>
        <v>0</v>
      </c>
      <c r="E65" s="5">
        <f t="shared" ref="E65:E66" si="55">N(E68)</f>
        <v>0</v>
      </c>
      <c r="F65" s="5">
        <f t="shared" ref="F65:F66" si="56">F77</f>
        <v>0</v>
      </c>
      <c r="G65" s="5">
        <f t="shared" si="48"/>
        <v>0</v>
      </c>
      <c r="H65" s="5">
        <f t="shared" ref="H65:H66" si="57">N(H68)</f>
        <v>0</v>
      </c>
      <c r="I65" s="5">
        <f t="shared" ref="I65:I66" si="58">I77</f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8" s="1" customFormat="1" ht="64.5" customHeight="1" x14ac:dyDescent="0.25">
      <c r="A66" s="247"/>
      <c r="B66" s="244"/>
      <c r="C66" s="107" t="s">
        <v>463</v>
      </c>
      <c r="D66" s="5">
        <f t="shared" si="54"/>
        <v>0</v>
      </c>
      <c r="E66" s="5">
        <f t="shared" si="55"/>
        <v>0</v>
      </c>
      <c r="F66" s="5">
        <f t="shared" si="56"/>
        <v>0</v>
      </c>
      <c r="G66" s="5">
        <f t="shared" si="48"/>
        <v>0</v>
      </c>
      <c r="H66" s="5">
        <f t="shared" si="57"/>
        <v>0</v>
      </c>
      <c r="I66" s="5">
        <f t="shared" si="58"/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8" s="1" customFormat="1" ht="24.9" customHeight="1" x14ac:dyDescent="0.25">
      <c r="A67" s="247"/>
      <c r="B67" s="244"/>
      <c r="C67" s="7" t="s">
        <v>223</v>
      </c>
      <c r="D67" s="5">
        <f t="shared" si="47"/>
        <v>1463.4</v>
      </c>
      <c r="E67" s="5">
        <f>N(E68)</f>
        <v>0</v>
      </c>
      <c r="F67" s="5">
        <v>1463.4</v>
      </c>
      <c r="G67" s="5">
        <f t="shared" si="48"/>
        <v>1463.4</v>
      </c>
      <c r="H67" s="5">
        <f>N(H68)</f>
        <v>0</v>
      </c>
      <c r="I67" s="5">
        <v>1463.4</v>
      </c>
      <c r="J67" s="5">
        <f>K67+L67</f>
        <v>1463.4</v>
      </c>
      <c r="K67" s="5">
        <v>0</v>
      </c>
      <c r="L67" s="5">
        <v>1463.4</v>
      </c>
      <c r="M67" s="5">
        <f>N67+O67</f>
        <v>1185</v>
      </c>
      <c r="N67" s="5">
        <v>0</v>
      </c>
      <c r="O67" s="5">
        <v>1185</v>
      </c>
    </row>
    <row r="68" spans="1:18" s="1" customFormat="1" ht="24.9" customHeight="1" x14ac:dyDescent="0.25">
      <c r="A68" s="248"/>
      <c r="B68" s="245"/>
      <c r="C68" s="7" t="s">
        <v>222</v>
      </c>
      <c r="D68" s="5">
        <f t="shared" si="47"/>
        <v>0</v>
      </c>
      <c r="E68" s="5">
        <v>0</v>
      </c>
      <c r="F68" s="5">
        <v>0</v>
      </c>
      <c r="G68" s="5">
        <f t="shared" si="48"/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27"/>
    </row>
    <row r="69" spans="1:18" s="1" customFormat="1" ht="27.75" customHeight="1" x14ac:dyDescent="0.25">
      <c r="A69" s="246" t="s">
        <v>1</v>
      </c>
      <c r="B69" s="243" t="s">
        <v>167</v>
      </c>
      <c r="C69" s="105" t="s">
        <v>227</v>
      </c>
      <c r="D69" s="26">
        <f t="shared" si="34"/>
        <v>1300</v>
      </c>
      <c r="E69" s="26">
        <v>0</v>
      </c>
      <c r="F69" s="26">
        <f>F76+F79+F80</f>
        <v>1300</v>
      </c>
      <c r="G69" s="26">
        <f t="shared" ref="G69" si="59">SUM(H69:I69)</f>
        <v>1300</v>
      </c>
      <c r="H69" s="26">
        <v>0</v>
      </c>
      <c r="I69" s="26">
        <f>I76+I79+I80</f>
        <v>1300</v>
      </c>
      <c r="J69" s="26">
        <f t="shared" ref="J69" si="60">SUM(K69:L69)</f>
        <v>1300</v>
      </c>
      <c r="K69" s="26">
        <v>0</v>
      </c>
      <c r="L69" s="26">
        <f>L76+L79+L80</f>
        <v>1300</v>
      </c>
      <c r="M69" s="26">
        <f t="shared" ref="M69" si="61">SUM(N69:O69)</f>
        <v>1300</v>
      </c>
      <c r="N69" s="26">
        <v>0</v>
      </c>
      <c r="O69" s="26">
        <f>O76+O79+O80</f>
        <v>1300</v>
      </c>
      <c r="R69" s="27"/>
    </row>
    <row r="70" spans="1:18" s="1" customFormat="1" ht="33" customHeight="1" x14ac:dyDescent="0.25">
      <c r="A70" s="247"/>
      <c r="B70" s="244"/>
      <c r="C70" s="7" t="s">
        <v>226</v>
      </c>
      <c r="D70" s="5">
        <f t="shared" si="34"/>
        <v>0</v>
      </c>
      <c r="E70" s="5">
        <v>0</v>
      </c>
      <c r="F70" s="5">
        <v>0</v>
      </c>
      <c r="G70" s="5">
        <f t="shared" si="35"/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8" s="1" customFormat="1" ht="50.1" customHeight="1" x14ac:dyDescent="0.25">
      <c r="A71" s="247"/>
      <c r="B71" s="244"/>
      <c r="C71" s="7" t="s">
        <v>225</v>
      </c>
      <c r="D71" s="5">
        <f t="shared" si="34"/>
        <v>0</v>
      </c>
      <c r="E71" s="5">
        <v>0</v>
      </c>
      <c r="F71" s="5">
        <v>0</v>
      </c>
      <c r="G71" s="5">
        <f t="shared" si="35"/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8" s="1" customFormat="1" ht="33" customHeight="1" x14ac:dyDescent="0.25">
      <c r="A72" s="247"/>
      <c r="B72" s="244"/>
      <c r="C72" s="106" t="s">
        <v>458</v>
      </c>
      <c r="D72" s="5">
        <f t="shared" ref="D72:D75" si="62">SUM(E72:F72)</f>
        <v>0</v>
      </c>
      <c r="E72" s="5">
        <f t="shared" ref="E72:E75" si="63">N(E75)</f>
        <v>0</v>
      </c>
      <c r="F72" s="5">
        <f t="shared" ref="F72:F75" si="64">F84</f>
        <v>0</v>
      </c>
      <c r="G72" s="5">
        <f t="shared" si="35"/>
        <v>0</v>
      </c>
      <c r="H72" s="5">
        <f t="shared" ref="H72:H75" si="65">N(H75)</f>
        <v>0</v>
      </c>
      <c r="I72" s="5">
        <f t="shared" ref="I72:I75" si="66">I84</f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8" s="1" customFormat="1" ht="50.1" customHeight="1" x14ac:dyDescent="0.25">
      <c r="A73" s="247"/>
      <c r="B73" s="244"/>
      <c r="C73" s="106" t="s">
        <v>459</v>
      </c>
      <c r="D73" s="5">
        <f t="shared" si="62"/>
        <v>0</v>
      </c>
      <c r="E73" s="5">
        <f t="shared" si="63"/>
        <v>0</v>
      </c>
      <c r="F73" s="5">
        <f t="shared" si="64"/>
        <v>0</v>
      </c>
      <c r="G73" s="5">
        <f t="shared" si="35"/>
        <v>0</v>
      </c>
      <c r="H73" s="5">
        <f t="shared" si="65"/>
        <v>0</v>
      </c>
      <c r="I73" s="5">
        <f t="shared" si="66"/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8" s="1" customFormat="1" ht="34.5" customHeight="1" x14ac:dyDescent="0.25">
      <c r="A74" s="247"/>
      <c r="B74" s="244"/>
      <c r="C74" s="106" t="s">
        <v>460</v>
      </c>
      <c r="D74" s="5">
        <f t="shared" si="62"/>
        <v>0</v>
      </c>
      <c r="E74" s="5">
        <f t="shared" si="63"/>
        <v>0</v>
      </c>
      <c r="F74" s="5">
        <f t="shared" si="64"/>
        <v>0</v>
      </c>
      <c r="G74" s="5">
        <f t="shared" si="35"/>
        <v>0</v>
      </c>
      <c r="H74" s="5">
        <f t="shared" si="65"/>
        <v>0</v>
      </c>
      <c r="I74" s="5">
        <f t="shared" si="66"/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8" s="1" customFormat="1" ht="49.5" customHeight="1" x14ac:dyDescent="0.25">
      <c r="A75" s="247"/>
      <c r="B75" s="244"/>
      <c r="C75" s="106" t="s">
        <v>461</v>
      </c>
      <c r="D75" s="5">
        <f t="shared" si="62"/>
        <v>0</v>
      </c>
      <c r="E75" s="5">
        <f t="shared" si="63"/>
        <v>0</v>
      </c>
      <c r="F75" s="5">
        <f t="shared" si="64"/>
        <v>0</v>
      </c>
      <c r="G75" s="5">
        <f t="shared" si="35"/>
        <v>0</v>
      </c>
      <c r="H75" s="5">
        <f t="shared" si="65"/>
        <v>0</v>
      </c>
      <c r="I75" s="5">
        <f t="shared" si="66"/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8" s="1" customFormat="1" ht="50.25" customHeight="1" x14ac:dyDescent="0.25">
      <c r="A76" s="247"/>
      <c r="B76" s="244"/>
      <c r="C76" s="7" t="s">
        <v>224</v>
      </c>
      <c r="D76" s="5">
        <f t="shared" si="34"/>
        <v>0</v>
      </c>
      <c r="E76" s="5">
        <v>0</v>
      </c>
      <c r="F76" s="5">
        <v>0</v>
      </c>
      <c r="G76" s="5">
        <f t="shared" si="35"/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8" s="1" customFormat="1" ht="49.5" customHeight="1" x14ac:dyDescent="0.25">
      <c r="A77" s="247"/>
      <c r="B77" s="244"/>
      <c r="C77" s="106" t="s">
        <v>462</v>
      </c>
      <c r="D77" s="5">
        <f t="shared" ref="D77:D78" si="67">SUM(E77:F77)</f>
        <v>0</v>
      </c>
      <c r="E77" s="5">
        <f>N(E80)</f>
        <v>0</v>
      </c>
      <c r="F77" s="5">
        <f>F89</f>
        <v>0</v>
      </c>
      <c r="G77" s="5">
        <f>SUM(H77:I77)</f>
        <v>0</v>
      </c>
      <c r="H77" s="5">
        <f>N(H80)</f>
        <v>0</v>
      </c>
      <c r="I77" s="5">
        <f>I89</f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8" s="1" customFormat="1" ht="64.5" customHeight="1" x14ac:dyDescent="0.25">
      <c r="A78" s="247"/>
      <c r="B78" s="244"/>
      <c r="C78" s="107" t="s">
        <v>463</v>
      </c>
      <c r="D78" s="5">
        <f t="shared" si="67"/>
        <v>0</v>
      </c>
      <c r="E78" s="5">
        <f>N(E81)</f>
        <v>0</v>
      </c>
      <c r="F78" s="5">
        <f>F90</f>
        <v>0</v>
      </c>
      <c r="G78" s="5">
        <f>SUM(H78:I78)</f>
        <v>0</v>
      </c>
      <c r="H78" s="5">
        <f>N(H81)</f>
        <v>0</v>
      </c>
      <c r="I78" s="5">
        <f>I90</f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8" s="1" customFormat="1" ht="24.9" customHeight="1" x14ac:dyDescent="0.25">
      <c r="A79" s="247"/>
      <c r="B79" s="244"/>
      <c r="C79" s="7" t="s">
        <v>223</v>
      </c>
      <c r="D79" s="5">
        <f t="shared" si="34"/>
        <v>0</v>
      </c>
      <c r="E79" s="5">
        <v>0</v>
      </c>
      <c r="F79" s="5">
        <v>0</v>
      </c>
      <c r="G79" s="5">
        <f t="shared" si="35"/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8" s="1" customFormat="1" ht="24.9" customHeight="1" x14ac:dyDescent="0.25">
      <c r="A80" s="248"/>
      <c r="B80" s="245"/>
      <c r="C80" s="7" t="s">
        <v>222</v>
      </c>
      <c r="D80" s="5">
        <f t="shared" si="34"/>
        <v>1300</v>
      </c>
      <c r="E80" s="5">
        <v>0</v>
      </c>
      <c r="F80" s="5">
        <v>1300</v>
      </c>
      <c r="G80" s="5">
        <f t="shared" si="35"/>
        <v>1300</v>
      </c>
      <c r="H80" s="5">
        <v>0</v>
      </c>
      <c r="I80" s="5">
        <v>1300</v>
      </c>
      <c r="J80" s="5">
        <f>K80+L80</f>
        <v>1300</v>
      </c>
      <c r="K80" s="5">
        <v>0</v>
      </c>
      <c r="L80" s="5">
        <v>1300</v>
      </c>
      <c r="M80" s="5">
        <f>N80+O80</f>
        <v>1300</v>
      </c>
      <c r="N80" s="5">
        <v>0</v>
      </c>
      <c r="O80" s="5">
        <v>1300</v>
      </c>
      <c r="Q80" s="27"/>
    </row>
    <row r="81" spans="1:18" s="1" customFormat="1" ht="27.75" customHeight="1" x14ac:dyDescent="0.25">
      <c r="A81" s="246" t="s">
        <v>2</v>
      </c>
      <c r="B81" s="243" t="s">
        <v>121</v>
      </c>
      <c r="C81" s="105" t="s">
        <v>227</v>
      </c>
      <c r="D81" s="26">
        <f t="shared" si="34"/>
        <v>18463.999999999996</v>
      </c>
      <c r="E81" s="26">
        <v>0</v>
      </c>
      <c r="F81" s="26">
        <f>SUM(F82+F91+F92)</f>
        <v>18463.999999999996</v>
      </c>
      <c r="G81" s="26">
        <f t="shared" ref="G81:G91" si="68">SUM(H81:I81)</f>
        <v>18463.999999999996</v>
      </c>
      <c r="H81" s="26">
        <v>0</v>
      </c>
      <c r="I81" s="26">
        <f>SUM(I82+I91+I92)</f>
        <v>18463.999999999996</v>
      </c>
      <c r="J81" s="26">
        <f t="shared" ref="J81:J91" si="69">SUM(K81:L81)</f>
        <v>18463.999999999996</v>
      </c>
      <c r="K81" s="26">
        <v>0</v>
      </c>
      <c r="L81" s="26">
        <f>SUM(L82+L91+L92)</f>
        <v>18463.999999999996</v>
      </c>
      <c r="M81" s="26">
        <f t="shared" ref="M81:M91" si="70">SUM(N81:O81)</f>
        <v>18454.580000000002</v>
      </c>
      <c r="N81" s="26">
        <v>0</v>
      </c>
      <c r="O81" s="26">
        <f>SUM(O82+O91+O92)</f>
        <v>18454.580000000002</v>
      </c>
      <c r="R81" s="27"/>
    </row>
    <row r="82" spans="1:18" s="1" customFormat="1" ht="33" customHeight="1" x14ac:dyDescent="0.25">
      <c r="A82" s="247"/>
      <c r="B82" s="244"/>
      <c r="C82" s="7" t="s">
        <v>226</v>
      </c>
      <c r="D82" s="5">
        <f t="shared" si="34"/>
        <v>0</v>
      </c>
      <c r="E82" s="5">
        <v>0</v>
      </c>
      <c r="F82" s="5">
        <v>0</v>
      </c>
      <c r="G82" s="5">
        <f t="shared" si="68"/>
        <v>0</v>
      </c>
      <c r="H82" s="5">
        <v>0</v>
      </c>
      <c r="I82" s="5">
        <v>0</v>
      </c>
      <c r="J82" s="5">
        <f t="shared" si="69"/>
        <v>0</v>
      </c>
      <c r="K82" s="5">
        <v>0</v>
      </c>
      <c r="L82" s="5">
        <v>0</v>
      </c>
      <c r="M82" s="5">
        <f t="shared" si="70"/>
        <v>0</v>
      </c>
      <c r="N82" s="5">
        <v>0</v>
      </c>
      <c r="O82" s="5">
        <v>0</v>
      </c>
    </row>
    <row r="83" spans="1:18" s="1" customFormat="1" ht="50.1" customHeight="1" x14ac:dyDescent="0.25">
      <c r="A83" s="247"/>
      <c r="B83" s="244"/>
      <c r="C83" s="7" t="s">
        <v>225</v>
      </c>
      <c r="D83" s="5">
        <f t="shared" si="34"/>
        <v>0</v>
      </c>
      <c r="E83" s="5">
        <v>0</v>
      </c>
      <c r="F83" s="5">
        <v>0</v>
      </c>
      <c r="G83" s="5">
        <f t="shared" si="68"/>
        <v>0</v>
      </c>
      <c r="H83" s="5">
        <v>0</v>
      </c>
      <c r="I83" s="5">
        <v>0</v>
      </c>
      <c r="J83" s="5">
        <f t="shared" si="69"/>
        <v>0</v>
      </c>
      <c r="K83" s="5">
        <v>0</v>
      </c>
      <c r="L83" s="5">
        <v>0</v>
      </c>
      <c r="M83" s="5">
        <f t="shared" si="70"/>
        <v>0</v>
      </c>
      <c r="N83" s="5">
        <v>0</v>
      </c>
      <c r="O83" s="5">
        <v>0</v>
      </c>
    </row>
    <row r="84" spans="1:18" s="1" customFormat="1" ht="33" customHeight="1" x14ac:dyDescent="0.25">
      <c r="A84" s="247"/>
      <c r="B84" s="244"/>
      <c r="C84" s="106" t="s">
        <v>458</v>
      </c>
      <c r="D84" s="5">
        <f t="shared" ref="D84:D87" si="71">SUM(E84:F84)</f>
        <v>0</v>
      </c>
      <c r="E84" s="5">
        <f t="shared" ref="E84:E87" si="72">N(E87)</f>
        <v>0</v>
      </c>
      <c r="F84" s="5">
        <f t="shared" ref="F84:F87" si="73">F96</f>
        <v>0</v>
      </c>
      <c r="G84" s="5">
        <f t="shared" si="68"/>
        <v>0</v>
      </c>
      <c r="H84" s="5">
        <f t="shared" ref="H84:H87" si="74">N(H87)</f>
        <v>0</v>
      </c>
      <c r="I84" s="5">
        <f t="shared" ref="I84:I87" si="75">I96</f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</row>
    <row r="85" spans="1:18" s="1" customFormat="1" ht="50.1" customHeight="1" x14ac:dyDescent="0.25">
      <c r="A85" s="247"/>
      <c r="B85" s="244"/>
      <c r="C85" s="106" t="s">
        <v>459</v>
      </c>
      <c r="D85" s="5">
        <f t="shared" si="71"/>
        <v>0</v>
      </c>
      <c r="E85" s="5">
        <f t="shared" si="72"/>
        <v>0</v>
      </c>
      <c r="F85" s="5">
        <f t="shared" si="73"/>
        <v>0</v>
      </c>
      <c r="G85" s="5">
        <f t="shared" si="68"/>
        <v>0</v>
      </c>
      <c r="H85" s="5">
        <f t="shared" si="74"/>
        <v>0</v>
      </c>
      <c r="I85" s="5">
        <f t="shared" si="75"/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</row>
    <row r="86" spans="1:18" s="1" customFormat="1" ht="34.5" customHeight="1" x14ac:dyDescent="0.25">
      <c r="A86" s="247"/>
      <c r="B86" s="244"/>
      <c r="C86" s="106" t="s">
        <v>460</v>
      </c>
      <c r="D86" s="5">
        <f t="shared" si="71"/>
        <v>0</v>
      </c>
      <c r="E86" s="5">
        <f t="shared" si="72"/>
        <v>0</v>
      </c>
      <c r="F86" s="5">
        <f t="shared" si="73"/>
        <v>0</v>
      </c>
      <c r="G86" s="5">
        <f t="shared" si="68"/>
        <v>0</v>
      </c>
      <c r="H86" s="5">
        <f t="shared" si="74"/>
        <v>0</v>
      </c>
      <c r="I86" s="5">
        <f t="shared" si="75"/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8" s="1" customFormat="1" ht="49.5" customHeight="1" x14ac:dyDescent="0.25">
      <c r="A87" s="247"/>
      <c r="B87" s="244"/>
      <c r="C87" s="106" t="s">
        <v>461</v>
      </c>
      <c r="D87" s="5">
        <f t="shared" si="71"/>
        <v>0</v>
      </c>
      <c r="E87" s="5">
        <f t="shared" si="72"/>
        <v>0</v>
      </c>
      <c r="F87" s="5">
        <f t="shared" si="73"/>
        <v>0</v>
      </c>
      <c r="G87" s="5">
        <f t="shared" si="68"/>
        <v>0</v>
      </c>
      <c r="H87" s="5">
        <f t="shared" si="74"/>
        <v>0</v>
      </c>
      <c r="I87" s="5">
        <f t="shared" si="75"/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8" s="1" customFormat="1" ht="50.25" customHeight="1" x14ac:dyDescent="0.25">
      <c r="A88" s="247"/>
      <c r="B88" s="244"/>
      <c r="C88" s="7" t="s">
        <v>224</v>
      </c>
      <c r="D88" s="5">
        <f t="shared" si="34"/>
        <v>0</v>
      </c>
      <c r="E88" s="5">
        <v>0</v>
      </c>
      <c r="F88" s="5">
        <v>0</v>
      </c>
      <c r="G88" s="5">
        <f t="shared" si="68"/>
        <v>0</v>
      </c>
      <c r="H88" s="5">
        <v>0</v>
      </c>
      <c r="I88" s="5">
        <v>0</v>
      </c>
      <c r="J88" s="5">
        <f t="shared" si="69"/>
        <v>0</v>
      </c>
      <c r="K88" s="5">
        <v>0</v>
      </c>
      <c r="L88" s="5">
        <v>0</v>
      </c>
      <c r="M88" s="5">
        <f t="shared" si="70"/>
        <v>0</v>
      </c>
      <c r="N88" s="5">
        <v>0</v>
      </c>
      <c r="O88" s="5">
        <v>0</v>
      </c>
    </row>
    <row r="89" spans="1:18" s="1" customFormat="1" ht="49.5" customHeight="1" x14ac:dyDescent="0.25">
      <c r="A89" s="247"/>
      <c r="B89" s="244"/>
      <c r="C89" s="106" t="s">
        <v>462</v>
      </c>
      <c r="D89" s="5">
        <f t="shared" ref="D89:D90" si="76">SUM(E89:F89)</f>
        <v>0</v>
      </c>
      <c r="E89" s="5">
        <f t="shared" ref="E89:E90" si="77">N(E92)</f>
        <v>0</v>
      </c>
      <c r="F89" s="5">
        <f t="shared" ref="F89:F90" si="78">F101</f>
        <v>0</v>
      </c>
      <c r="G89" s="5">
        <f t="shared" si="68"/>
        <v>0</v>
      </c>
      <c r="H89" s="5">
        <f t="shared" ref="H89:H90" si="79">N(H92)</f>
        <v>0</v>
      </c>
      <c r="I89" s="5">
        <f t="shared" ref="I89:I90" si="80">I101</f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8" s="1" customFormat="1" ht="64.5" customHeight="1" x14ac:dyDescent="0.25">
      <c r="A90" s="247"/>
      <c r="B90" s="244"/>
      <c r="C90" s="107" t="s">
        <v>463</v>
      </c>
      <c r="D90" s="5">
        <f t="shared" si="76"/>
        <v>0</v>
      </c>
      <c r="E90" s="5">
        <f t="shared" si="77"/>
        <v>0</v>
      </c>
      <c r="F90" s="5">
        <f t="shared" si="78"/>
        <v>0</v>
      </c>
      <c r="G90" s="5">
        <f t="shared" si="68"/>
        <v>0</v>
      </c>
      <c r="H90" s="5">
        <f t="shared" si="79"/>
        <v>0</v>
      </c>
      <c r="I90" s="5">
        <f t="shared" si="80"/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8" s="1" customFormat="1" ht="24.9" customHeight="1" x14ac:dyDescent="0.25">
      <c r="A91" s="247"/>
      <c r="B91" s="244"/>
      <c r="C91" s="7" t="s">
        <v>223</v>
      </c>
      <c r="D91" s="5">
        <f t="shared" si="34"/>
        <v>0</v>
      </c>
      <c r="E91" s="5">
        <v>0</v>
      </c>
      <c r="F91" s="5">
        <v>0</v>
      </c>
      <c r="G91" s="5">
        <f t="shared" si="68"/>
        <v>0</v>
      </c>
      <c r="H91" s="5">
        <v>0</v>
      </c>
      <c r="I91" s="5">
        <v>0</v>
      </c>
      <c r="J91" s="5">
        <f t="shared" si="69"/>
        <v>0</v>
      </c>
      <c r="K91" s="5">
        <v>0</v>
      </c>
      <c r="L91" s="5">
        <v>0</v>
      </c>
      <c r="M91" s="5">
        <f t="shared" si="70"/>
        <v>0</v>
      </c>
      <c r="N91" s="5">
        <v>0</v>
      </c>
      <c r="O91" s="5">
        <v>0</v>
      </c>
    </row>
    <row r="92" spans="1:18" s="1" customFormat="1" ht="24.9" customHeight="1" x14ac:dyDescent="0.25">
      <c r="A92" s="248"/>
      <c r="B92" s="245"/>
      <c r="C92" s="7" t="s">
        <v>222</v>
      </c>
      <c r="D92" s="5">
        <f t="shared" ref="D92:E92" si="81">SUM(D104+D116+D128+D176+D140+D152+D164+D188+D200+D212)</f>
        <v>18463.999999999996</v>
      </c>
      <c r="E92" s="5">
        <f t="shared" si="81"/>
        <v>0</v>
      </c>
      <c r="F92" s="5">
        <f>SUM(F104+F116+F128+F176+F140+F152+F164+F188+F200+F212)</f>
        <v>18463.999999999996</v>
      </c>
      <c r="G92" s="5">
        <f t="shared" ref="G92:H92" si="82">SUM(G104+G116+G128+G176+G140+G152+G164+G188+G200+G212)</f>
        <v>18463.999999999996</v>
      </c>
      <c r="H92" s="5">
        <f t="shared" si="82"/>
        <v>0</v>
      </c>
      <c r="I92" s="5">
        <f>SUM(I104+I116+I128+I176+I140+I152+I164+I188+I200+I212)</f>
        <v>18463.999999999996</v>
      </c>
      <c r="J92" s="5">
        <f t="shared" ref="J92:K92" si="83">SUM(J104+J116+J128+J176+J140+J152+J164+J188+J200+J212)</f>
        <v>18463.999999999996</v>
      </c>
      <c r="K92" s="5">
        <f t="shared" si="83"/>
        <v>0</v>
      </c>
      <c r="L92" s="5">
        <f>SUM(L104+L116+L128+L176+L140+L152+L164+L188+L200+L212)</f>
        <v>18463.999999999996</v>
      </c>
      <c r="M92" s="5">
        <f t="shared" ref="M92:N92" si="84">SUM(M104+M116+M128+M176+M140+M152+M164+M188+M200+M212)</f>
        <v>18454.580000000002</v>
      </c>
      <c r="N92" s="5">
        <f t="shared" si="84"/>
        <v>0</v>
      </c>
      <c r="O92" s="5">
        <f>SUM(O104+O116+O128+O176+O140+O152+O164+O188+O200+O212)</f>
        <v>18454.580000000002</v>
      </c>
      <c r="Q92" s="27"/>
    </row>
    <row r="93" spans="1:18" s="1" customFormat="1" ht="27.75" customHeight="1" x14ac:dyDescent="0.25">
      <c r="A93" s="246" t="s">
        <v>158</v>
      </c>
      <c r="B93" s="243" t="s">
        <v>51</v>
      </c>
      <c r="C93" s="105" t="s">
        <v>227</v>
      </c>
      <c r="D93" s="26">
        <f t="shared" si="34"/>
        <v>11997.9</v>
      </c>
      <c r="E93" s="26">
        <v>0</v>
      </c>
      <c r="F93" s="26">
        <f>SUM(F94+F103+F104)</f>
        <v>11997.9</v>
      </c>
      <c r="G93" s="26">
        <f t="shared" si="35"/>
        <v>11997.9</v>
      </c>
      <c r="H93" s="26">
        <v>0</v>
      </c>
      <c r="I93" s="26">
        <f>SUM(I94+I103+I104)</f>
        <v>11997.9</v>
      </c>
      <c r="J93" s="26">
        <f t="shared" ref="J93:O93" si="85">J104</f>
        <v>11997.9</v>
      </c>
      <c r="K93" s="26">
        <f t="shared" si="85"/>
        <v>0</v>
      </c>
      <c r="L93" s="26">
        <f t="shared" si="85"/>
        <v>11997.9</v>
      </c>
      <c r="M93" s="26">
        <f t="shared" si="85"/>
        <v>11997.81</v>
      </c>
      <c r="N93" s="26">
        <f t="shared" si="85"/>
        <v>0</v>
      </c>
      <c r="O93" s="26">
        <f t="shared" si="85"/>
        <v>11997.81</v>
      </c>
      <c r="R93" s="27"/>
    </row>
    <row r="94" spans="1:18" s="1" customFormat="1" ht="33" customHeight="1" x14ac:dyDescent="0.25">
      <c r="A94" s="247"/>
      <c r="B94" s="244"/>
      <c r="C94" s="7" t="s">
        <v>226</v>
      </c>
      <c r="D94" s="5">
        <f t="shared" si="34"/>
        <v>0</v>
      </c>
      <c r="E94" s="5">
        <v>0</v>
      </c>
      <c r="F94" s="5">
        <v>0</v>
      </c>
      <c r="G94" s="5">
        <f t="shared" si="35"/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</row>
    <row r="95" spans="1:18" s="1" customFormat="1" ht="50.1" customHeight="1" x14ac:dyDescent="0.25">
      <c r="A95" s="247"/>
      <c r="B95" s="244"/>
      <c r="C95" s="7" t="s">
        <v>225</v>
      </c>
      <c r="D95" s="5">
        <f t="shared" si="34"/>
        <v>0</v>
      </c>
      <c r="E95" s="5">
        <v>0</v>
      </c>
      <c r="F95" s="5">
        <v>0</v>
      </c>
      <c r="G95" s="5">
        <f t="shared" si="35"/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</row>
    <row r="96" spans="1:18" s="1" customFormat="1" ht="33" customHeight="1" x14ac:dyDescent="0.25">
      <c r="A96" s="247"/>
      <c r="B96" s="244"/>
      <c r="C96" s="106" t="s">
        <v>458</v>
      </c>
      <c r="D96" s="5">
        <f t="shared" ref="D96:D99" si="86">SUM(E96:F96)</f>
        <v>0</v>
      </c>
      <c r="E96" s="5">
        <f t="shared" ref="E96:E99" si="87">N(E99)</f>
        <v>0</v>
      </c>
      <c r="F96" s="5">
        <f t="shared" ref="F96:F99" si="88">F108</f>
        <v>0</v>
      </c>
      <c r="G96" s="5">
        <f t="shared" si="35"/>
        <v>0</v>
      </c>
      <c r="H96" s="5">
        <f t="shared" ref="H96:H99" si="89">N(H99)</f>
        <v>0</v>
      </c>
      <c r="I96" s="5">
        <f t="shared" ref="I96:I99" si="90">I108</f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</row>
    <row r="97" spans="1:18" s="1" customFormat="1" ht="50.1" customHeight="1" x14ac:dyDescent="0.25">
      <c r="A97" s="247"/>
      <c r="B97" s="244"/>
      <c r="C97" s="106" t="s">
        <v>459</v>
      </c>
      <c r="D97" s="5">
        <f t="shared" si="86"/>
        <v>0</v>
      </c>
      <c r="E97" s="5">
        <f t="shared" si="87"/>
        <v>0</v>
      </c>
      <c r="F97" s="5">
        <f t="shared" si="88"/>
        <v>0</v>
      </c>
      <c r="G97" s="5">
        <f t="shared" si="35"/>
        <v>0</v>
      </c>
      <c r="H97" s="5">
        <f t="shared" si="89"/>
        <v>0</v>
      </c>
      <c r="I97" s="5">
        <f t="shared" si="90"/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</row>
    <row r="98" spans="1:18" s="1" customFormat="1" ht="34.5" customHeight="1" x14ac:dyDescent="0.25">
      <c r="A98" s="247"/>
      <c r="B98" s="244"/>
      <c r="C98" s="106" t="s">
        <v>460</v>
      </c>
      <c r="D98" s="5">
        <f t="shared" si="86"/>
        <v>0</v>
      </c>
      <c r="E98" s="5">
        <f t="shared" si="87"/>
        <v>0</v>
      </c>
      <c r="F98" s="5">
        <f t="shared" si="88"/>
        <v>0</v>
      </c>
      <c r="G98" s="5">
        <f t="shared" si="35"/>
        <v>0</v>
      </c>
      <c r="H98" s="5">
        <f t="shared" si="89"/>
        <v>0</v>
      </c>
      <c r="I98" s="5">
        <f t="shared" si="90"/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8" s="1" customFormat="1" ht="49.5" customHeight="1" x14ac:dyDescent="0.25">
      <c r="A99" s="247"/>
      <c r="B99" s="244"/>
      <c r="C99" s="106" t="s">
        <v>461</v>
      </c>
      <c r="D99" s="5">
        <f t="shared" si="86"/>
        <v>0</v>
      </c>
      <c r="E99" s="5">
        <f t="shared" si="87"/>
        <v>0</v>
      </c>
      <c r="F99" s="5">
        <f t="shared" si="88"/>
        <v>0</v>
      </c>
      <c r="G99" s="5">
        <f t="shared" si="35"/>
        <v>0</v>
      </c>
      <c r="H99" s="5">
        <f t="shared" si="89"/>
        <v>0</v>
      </c>
      <c r="I99" s="5">
        <f t="shared" si="90"/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</row>
    <row r="100" spans="1:18" s="1" customFormat="1" ht="50.25" customHeight="1" x14ac:dyDescent="0.25">
      <c r="A100" s="247"/>
      <c r="B100" s="244"/>
      <c r="C100" s="7" t="s">
        <v>224</v>
      </c>
      <c r="D100" s="5">
        <f t="shared" si="34"/>
        <v>0</v>
      </c>
      <c r="E100" s="5">
        <v>0</v>
      </c>
      <c r="F100" s="5">
        <v>0</v>
      </c>
      <c r="G100" s="5">
        <f t="shared" si="35"/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</row>
    <row r="101" spans="1:18" s="1" customFormat="1" ht="49.5" customHeight="1" x14ac:dyDescent="0.25">
      <c r="A101" s="247"/>
      <c r="B101" s="244"/>
      <c r="C101" s="106" t="s">
        <v>462</v>
      </c>
      <c r="D101" s="5">
        <f t="shared" ref="D101:D102" si="91">SUM(E101:F101)</f>
        <v>0</v>
      </c>
      <c r="E101" s="5">
        <f t="shared" ref="E101:E102" si="92">N(E104)</f>
        <v>0</v>
      </c>
      <c r="F101" s="5">
        <f t="shared" ref="F101:F102" si="93">F113</f>
        <v>0</v>
      </c>
      <c r="G101" s="5">
        <f t="shared" si="35"/>
        <v>0</v>
      </c>
      <c r="H101" s="5">
        <f t="shared" ref="H101:H102" si="94">N(H104)</f>
        <v>0</v>
      </c>
      <c r="I101" s="5">
        <f t="shared" ref="I101:I102" si="95">I113</f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</row>
    <row r="102" spans="1:18" s="1" customFormat="1" ht="64.5" customHeight="1" x14ac:dyDescent="0.25">
      <c r="A102" s="247"/>
      <c r="B102" s="244"/>
      <c r="C102" s="107" t="s">
        <v>463</v>
      </c>
      <c r="D102" s="5">
        <f t="shared" si="91"/>
        <v>0</v>
      </c>
      <c r="E102" s="5">
        <f t="shared" si="92"/>
        <v>0</v>
      </c>
      <c r="F102" s="5">
        <f t="shared" si="93"/>
        <v>0</v>
      </c>
      <c r="G102" s="5">
        <f t="shared" si="35"/>
        <v>0</v>
      </c>
      <c r="H102" s="5">
        <f t="shared" si="94"/>
        <v>0</v>
      </c>
      <c r="I102" s="5">
        <f t="shared" si="95"/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</row>
    <row r="103" spans="1:18" s="1" customFormat="1" ht="24.9" customHeight="1" x14ac:dyDescent="0.25">
      <c r="A103" s="247"/>
      <c r="B103" s="244"/>
      <c r="C103" s="7" t="s">
        <v>223</v>
      </c>
      <c r="D103" s="5">
        <f t="shared" si="34"/>
        <v>0</v>
      </c>
      <c r="E103" s="5">
        <v>0</v>
      </c>
      <c r="F103" s="5">
        <v>0</v>
      </c>
      <c r="G103" s="5">
        <f t="shared" si="35"/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</row>
    <row r="104" spans="1:18" s="1" customFormat="1" ht="24.9" customHeight="1" x14ac:dyDescent="0.25">
      <c r="A104" s="248"/>
      <c r="B104" s="245"/>
      <c r="C104" s="7" t="s">
        <v>222</v>
      </c>
      <c r="D104" s="5">
        <f t="shared" si="34"/>
        <v>11997.9</v>
      </c>
      <c r="E104" s="5">
        <v>0</v>
      </c>
      <c r="F104" s="5">
        <v>11997.9</v>
      </c>
      <c r="G104" s="5">
        <f t="shared" si="35"/>
        <v>11997.9</v>
      </c>
      <c r="H104" s="5">
        <v>0</v>
      </c>
      <c r="I104" s="5">
        <v>11997.9</v>
      </c>
      <c r="J104" s="5">
        <f>K104+L104</f>
        <v>11997.9</v>
      </c>
      <c r="K104" s="5">
        <v>0</v>
      </c>
      <c r="L104" s="5">
        <v>11997.9</v>
      </c>
      <c r="M104" s="5">
        <f>N104+O104</f>
        <v>11997.81</v>
      </c>
      <c r="N104" s="5">
        <v>0</v>
      </c>
      <c r="O104" s="5">
        <v>11997.81</v>
      </c>
      <c r="Q104" s="27"/>
    </row>
    <row r="105" spans="1:18" s="1" customFormat="1" ht="27.75" customHeight="1" x14ac:dyDescent="0.25">
      <c r="A105" s="246" t="s">
        <v>159</v>
      </c>
      <c r="B105" s="243" t="s">
        <v>52</v>
      </c>
      <c r="C105" s="105" t="s">
        <v>227</v>
      </c>
      <c r="D105" s="26">
        <f t="shared" si="34"/>
        <v>772.62</v>
      </c>
      <c r="E105" s="26">
        <v>0</v>
      </c>
      <c r="F105" s="26">
        <f>SUM(F106+F115+F116)</f>
        <v>772.62</v>
      </c>
      <c r="G105" s="26">
        <f t="shared" si="35"/>
        <v>772.62</v>
      </c>
      <c r="H105" s="26">
        <v>0</v>
      </c>
      <c r="I105" s="26">
        <f>SUM(I106+I115+I116)</f>
        <v>772.62</v>
      </c>
      <c r="J105" s="26">
        <f t="shared" ref="J105:O105" si="96">J116</f>
        <v>772.62</v>
      </c>
      <c r="K105" s="26">
        <f t="shared" si="96"/>
        <v>0</v>
      </c>
      <c r="L105" s="26">
        <f t="shared" si="96"/>
        <v>772.62</v>
      </c>
      <c r="M105" s="26">
        <f t="shared" si="96"/>
        <v>772.62</v>
      </c>
      <c r="N105" s="26">
        <f t="shared" si="96"/>
        <v>0</v>
      </c>
      <c r="O105" s="26">
        <f t="shared" si="96"/>
        <v>772.62</v>
      </c>
      <c r="R105" s="27"/>
    </row>
    <row r="106" spans="1:18" s="1" customFormat="1" ht="33" customHeight="1" x14ac:dyDescent="0.25">
      <c r="A106" s="247"/>
      <c r="B106" s="244"/>
      <c r="C106" s="7" t="s">
        <v>226</v>
      </c>
      <c r="D106" s="5">
        <f t="shared" si="34"/>
        <v>0</v>
      </c>
      <c r="E106" s="5">
        <v>0</v>
      </c>
      <c r="F106" s="5">
        <v>0</v>
      </c>
      <c r="G106" s="5">
        <f t="shared" si="35"/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</row>
    <row r="107" spans="1:18" s="1" customFormat="1" ht="50.1" customHeight="1" x14ac:dyDescent="0.25">
      <c r="A107" s="247"/>
      <c r="B107" s="244"/>
      <c r="C107" s="7" t="s">
        <v>225</v>
      </c>
      <c r="D107" s="5">
        <f t="shared" si="34"/>
        <v>0</v>
      </c>
      <c r="E107" s="5">
        <v>0</v>
      </c>
      <c r="F107" s="5">
        <v>0</v>
      </c>
      <c r="G107" s="5">
        <f t="shared" si="35"/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</row>
    <row r="108" spans="1:18" s="1" customFormat="1" ht="33" customHeight="1" x14ac:dyDescent="0.25">
      <c r="A108" s="247"/>
      <c r="B108" s="244"/>
      <c r="C108" s="106" t="s">
        <v>458</v>
      </c>
      <c r="D108" s="5">
        <f t="shared" ref="D108:D111" si="97">SUM(E108:F108)</f>
        <v>0</v>
      </c>
      <c r="E108" s="5">
        <f t="shared" ref="E108:E111" si="98">N(E111)</f>
        <v>0</v>
      </c>
      <c r="F108" s="5">
        <f t="shared" ref="F108:F111" si="99">F120</f>
        <v>0</v>
      </c>
      <c r="G108" s="5">
        <f t="shared" si="35"/>
        <v>0</v>
      </c>
      <c r="H108" s="5">
        <f t="shared" ref="H108:H111" si="100">N(H111)</f>
        <v>0</v>
      </c>
      <c r="I108" s="5">
        <f t="shared" ref="I108:I111" si="101">I120</f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</row>
    <row r="109" spans="1:18" s="1" customFormat="1" ht="50.1" customHeight="1" x14ac:dyDescent="0.25">
      <c r="A109" s="247"/>
      <c r="B109" s="244"/>
      <c r="C109" s="106" t="s">
        <v>459</v>
      </c>
      <c r="D109" s="5">
        <f t="shared" si="97"/>
        <v>0</v>
      </c>
      <c r="E109" s="5">
        <f t="shared" si="98"/>
        <v>0</v>
      </c>
      <c r="F109" s="5">
        <f t="shared" si="99"/>
        <v>0</v>
      </c>
      <c r="G109" s="5">
        <f t="shared" si="35"/>
        <v>0</v>
      </c>
      <c r="H109" s="5">
        <f t="shared" si="100"/>
        <v>0</v>
      </c>
      <c r="I109" s="5">
        <f t="shared" si="101"/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</row>
    <row r="110" spans="1:18" s="1" customFormat="1" ht="34.5" customHeight="1" x14ac:dyDescent="0.25">
      <c r="A110" s="247"/>
      <c r="B110" s="244"/>
      <c r="C110" s="106" t="s">
        <v>460</v>
      </c>
      <c r="D110" s="5">
        <f t="shared" si="97"/>
        <v>0</v>
      </c>
      <c r="E110" s="5">
        <f t="shared" si="98"/>
        <v>0</v>
      </c>
      <c r="F110" s="5">
        <f t="shared" si="99"/>
        <v>0</v>
      </c>
      <c r="G110" s="5">
        <f t="shared" si="35"/>
        <v>0</v>
      </c>
      <c r="H110" s="5">
        <f t="shared" si="100"/>
        <v>0</v>
      </c>
      <c r="I110" s="5">
        <f t="shared" si="101"/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</row>
    <row r="111" spans="1:18" s="1" customFormat="1" ht="49.5" customHeight="1" x14ac:dyDescent="0.25">
      <c r="A111" s="247"/>
      <c r="B111" s="244"/>
      <c r="C111" s="106" t="s">
        <v>461</v>
      </c>
      <c r="D111" s="5">
        <f t="shared" si="97"/>
        <v>0</v>
      </c>
      <c r="E111" s="5">
        <f t="shared" si="98"/>
        <v>0</v>
      </c>
      <c r="F111" s="5">
        <f t="shared" si="99"/>
        <v>0</v>
      </c>
      <c r="G111" s="5">
        <f t="shared" si="35"/>
        <v>0</v>
      </c>
      <c r="H111" s="5">
        <f t="shared" si="100"/>
        <v>0</v>
      </c>
      <c r="I111" s="5">
        <f t="shared" si="101"/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</row>
    <row r="112" spans="1:18" s="1" customFormat="1" ht="50.25" customHeight="1" x14ac:dyDescent="0.25">
      <c r="A112" s="247"/>
      <c r="B112" s="244"/>
      <c r="C112" s="7" t="s">
        <v>224</v>
      </c>
      <c r="D112" s="5">
        <f t="shared" si="34"/>
        <v>0</v>
      </c>
      <c r="E112" s="5">
        <v>0</v>
      </c>
      <c r="F112" s="5">
        <v>0</v>
      </c>
      <c r="G112" s="5">
        <f t="shared" si="35"/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</row>
    <row r="113" spans="1:18" s="1" customFormat="1" ht="49.5" customHeight="1" x14ac:dyDescent="0.25">
      <c r="A113" s="247"/>
      <c r="B113" s="244"/>
      <c r="C113" s="106" t="s">
        <v>462</v>
      </c>
      <c r="D113" s="5">
        <f t="shared" ref="D113:D114" si="102">SUM(E113:F113)</f>
        <v>0</v>
      </c>
      <c r="E113" s="5">
        <f t="shared" ref="E113:E114" si="103">N(E116)</f>
        <v>0</v>
      </c>
      <c r="F113" s="5">
        <f t="shared" ref="F113:F114" si="104">F125</f>
        <v>0</v>
      </c>
      <c r="G113" s="5">
        <f t="shared" si="35"/>
        <v>0</v>
      </c>
      <c r="H113" s="5">
        <f t="shared" ref="H113:H114" si="105">N(H116)</f>
        <v>0</v>
      </c>
      <c r="I113" s="5">
        <f t="shared" ref="I113:I114" si="106">I125</f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</row>
    <row r="114" spans="1:18" s="1" customFormat="1" ht="64.5" customHeight="1" x14ac:dyDescent="0.25">
      <c r="A114" s="247"/>
      <c r="B114" s="244"/>
      <c r="C114" s="107" t="s">
        <v>463</v>
      </c>
      <c r="D114" s="5">
        <f t="shared" si="102"/>
        <v>0</v>
      </c>
      <c r="E114" s="5">
        <f t="shared" si="103"/>
        <v>0</v>
      </c>
      <c r="F114" s="5">
        <f t="shared" si="104"/>
        <v>0</v>
      </c>
      <c r="G114" s="5">
        <f t="shared" si="35"/>
        <v>0</v>
      </c>
      <c r="H114" s="5">
        <f t="shared" si="105"/>
        <v>0</v>
      </c>
      <c r="I114" s="5">
        <f t="shared" si="106"/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</row>
    <row r="115" spans="1:18" s="1" customFormat="1" ht="24.9" customHeight="1" x14ac:dyDescent="0.25">
      <c r="A115" s="247"/>
      <c r="B115" s="244"/>
      <c r="C115" s="7" t="s">
        <v>223</v>
      </c>
      <c r="D115" s="5">
        <f t="shared" si="34"/>
        <v>0</v>
      </c>
      <c r="E115" s="5">
        <v>0</v>
      </c>
      <c r="F115" s="5">
        <v>0</v>
      </c>
      <c r="G115" s="5">
        <f t="shared" si="35"/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</row>
    <row r="116" spans="1:18" s="1" customFormat="1" ht="24.9" customHeight="1" x14ac:dyDescent="0.25">
      <c r="A116" s="248"/>
      <c r="B116" s="245"/>
      <c r="C116" s="7" t="s">
        <v>222</v>
      </c>
      <c r="D116" s="5">
        <f t="shared" si="34"/>
        <v>772.62</v>
      </c>
      <c r="E116" s="5">
        <v>0</v>
      </c>
      <c r="F116" s="5">
        <v>772.62</v>
      </c>
      <c r="G116" s="5">
        <f t="shared" ref="G116" si="107">SUM(H116:I116)</f>
        <v>772.62</v>
      </c>
      <c r="H116" s="5">
        <v>0</v>
      </c>
      <c r="I116" s="5">
        <v>772.62</v>
      </c>
      <c r="J116" s="5">
        <f t="shared" ref="J116" si="108">SUM(K116:L116)</f>
        <v>772.62</v>
      </c>
      <c r="K116" s="5">
        <v>0</v>
      </c>
      <c r="L116" s="5">
        <v>772.62</v>
      </c>
      <c r="M116" s="5">
        <f t="shared" ref="M116" si="109">SUM(N116:O116)</f>
        <v>772.62</v>
      </c>
      <c r="N116" s="5">
        <v>0</v>
      </c>
      <c r="O116" s="5">
        <v>772.62</v>
      </c>
      <c r="Q116" s="27"/>
    </row>
    <row r="117" spans="1:18" s="1" customFormat="1" ht="27.75" customHeight="1" x14ac:dyDescent="0.25">
      <c r="A117" s="246" t="s">
        <v>160</v>
      </c>
      <c r="B117" s="243" t="s">
        <v>53</v>
      </c>
      <c r="C117" s="105" t="s">
        <v>227</v>
      </c>
      <c r="D117" s="26">
        <f t="shared" si="34"/>
        <v>1455.25</v>
      </c>
      <c r="E117" s="26">
        <v>0</v>
      </c>
      <c r="F117" s="26">
        <f>SUM(F118+F127+F128)</f>
        <v>1455.25</v>
      </c>
      <c r="G117" s="26">
        <f t="shared" si="35"/>
        <v>1455.25</v>
      </c>
      <c r="H117" s="26">
        <v>0</v>
      </c>
      <c r="I117" s="26">
        <f>SUM(I118+I127+I128)</f>
        <v>1455.25</v>
      </c>
      <c r="J117" s="26">
        <f t="shared" ref="J117:O117" si="110">J128</f>
        <v>1455.25</v>
      </c>
      <c r="K117" s="26">
        <f t="shared" si="110"/>
        <v>0</v>
      </c>
      <c r="L117" s="26">
        <f t="shared" si="110"/>
        <v>1455.25</v>
      </c>
      <c r="M117" s="26">
        <f t="shared" si="110"/>
        <v>1455.25</v>
      </c>
      <c r="N117" s="26">
        <f t="shared" si="110"/>
        <v>0</v>
      </c>
      <c r="O117" s="26">
        <f t="shared" si="110"/>
        <v>1455.25</v>
      </c>
      <c r="R117" s="27"/>
    </row>
    <row r="118" spans="1:18" s="1" customFormat="1" ht="33" customHeight="1" x14ac:dyDescent="0.25">
      <c r="A118" s="247"/>
      <c r="B118" s="244"/>
      <c r="C118" s="7" t="s">
        <v>226</v>
      </c>
      <c r="D118" s="5">
        <f t="shared" si="34"/>
        <v>0</v>
      </c>
      <c r="E118" s="5">
        <v>0</v>
      </c>
      <c r="F118" s="5">
        <v>0</v>
      </c>
      <c r="G118" s="5">
        <f t="shared" si="35"/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</row>
    <row r="119" spans="1:18" s="1" customFormat="1" ht="50.1" customHeight="1" x14ac:dyDescent="0.25">
      <c r="A119" s="247"/>
      <c r="B119" s="244"/>
      <c r="C119" s="7" t="s">
        <v>225</v>
      </c>
      <c r="D119" s="5">
        <f t="shared" si="34"/>
        <v>0</v>
      </c>
      <c r="E119" s="5">
        <v>0</v>
      </c>
      <c r="F119" s="5">
        <v>0</v>
      </c>
      <c r="G119" s="5">
        <f t="shared" si="35"/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</row>
    <row r="120" spans="1:18" s="1" customFormat="1" ht="33" customHeight="1" x14ac:dyDescent="0.25">
      <c r="A120" s="247"/>
      <c r="B120" s="244"/>
      <c r="C120" s="106" t="s">
        <v>458</v>
      </c>
      <c r="D120" s="5">
        <f t="shared" ref="D120:D123" si="111">SUM(E120:F120)</f>
        <v>0</v>
      </c>
      <c r="E120" s="5">
        <f t="shared" ref="E120:E123" si="112">N(E123)</f>
        <v>0</v>
      </c>
      <c r="F120" s="5">
        <f t="shared" ref="F120:F123" si="113">F132</f>
        <v>0</v>
      </c>
      <c r="G120" s="5">
        <f t="shared" si="35"/>
        <v>0</v>
      </c>
      <c r="H120" s="5">
        <f t="shared" ref="H120:H123" si="114">N(H123)</f>
        <v>0</v>
      </c>
      <c r="I120" s="5">
        <f t="shared" ref="I120:I123" si="115">I132</f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</row>
    <row r="121" spans="1:18" s="1" customFormat="1" ht="50.1" customHeight="1" x14ac:dyDescent="0.25">
      <c r="A121" s="247"/>
      <c r="B121" s="244"/>
      <c r="C121" s="106" t="s">
        <v>459</v>
      </c>
      <c r="D121" s="5">
        <f t="shared" si="111"/>
        <v>0</v>
      </c>
      <c r="E121" s="5">
        <f t="shared" si="112"/>
        <v>0</v>
      </c>
      <c r="F121" s="5">
        <f t="shared" si="113"/>
        <v>0</v>
      </c>
      <c r="G121" s="5">
        <f t="shared" si="35"/>
        <v>0</v>
      </c>
      <c r="H121" s="5">
        <f t="shared" si="114"/>
        <v>0</v>
      </c>
      <c r="I121" s="5">
        <f t="shared" si="115"/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</row>
    <row r="122" spans="1:18" s="1" customFormat="1" ht="34.5" customHeight="1" x14ac:dyDescent="0.25">
      <c r="A122" s="247"/>
      <c r="B122" s="244"/>
      <c r="C122" s="106" t="s">
        <v>460</v>
      </c>
      <c r="D122" s="5">
        <f t="shared" si="111"/>
        <v>0</v>
      </c>
      <c r="E122" s="5">
        <f t="shared" si="112"/>
        <v>0</v>
      </c>
      <c r="F122" s="5">
        <f t="shared" si="113"/>
        <v>0</v>
      </c>
      <c r="G122" s="5">
        <f t="shared" si="35"/>
        <v>0</v>
      </c>
      <c r="H122" s="5">
        <f t="shared" si="114"/>
        <v>0</v>
      </c>
      <c r="I122" s="5">
        <f t="shared" si="115"/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</row>
    <row r="123" spans="1:18" s="1" customFormat="1" ht="49.5" customHeight="1" x14ac:dyDescent="0.25">
      <c r="A123" s="247"/>
      <c r="B123" s="244"/>
      <c r="C123" s="106" t="s">
        <v>461</v>
      </c>
      <c r="D123" s="5">
        <f t="shared" si="111"/>
        <v>0</v>
      </c>
      <c r="E123" s="5">
        <f t="shared" si="112"/>
        <v>0</v>
      </c>
      <c r="F123" s="5">
        <f t="shared" si="113"/>
        <v>0</v>
      </c>
      <c r="G123" s="5">
        <f t="shared" si="35"/>
        <v>0</v>
      </c>
      <c r="H123" s="5">
        <f t="shared" si="114"/>
        <v>0</v>
      </c>
      <c r="I123" s="5">
        <f t="shared" si="115"/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</row>
    <row r="124" spans="1:18" s="1" customFormat="1" ht="50.25" customHeight="1" x14ac:dyDescent="0.25">
      <c r="A124" s="247"/>
      <c r="B124" s="244"/>
      <c r="C124" s="7" t="s">
        <v>224</v>
      </c>
      <c r="D124" s="5">
        <f t="shared" si="34"/>
        <v>0</v>
      </c>
      <c r="E124" s="5">
        <v>0</v>
      </c>
      <c r="F124" s="5">
        <v>0</v>
      </c>
      <c r="G124" s="5">
        <f t="shared" si="35"/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</row>
    <row r="125" spans="1:18" s="1" customFormat="1" ht="49.5" customHeight="1" x14ac:dyDescent="0.25">
      <c r="A125" s="247"/>
      <c r="B125" s="244"/>
      <c r="C125" s="106" t="s">
        <v>462</v>
      </c>
      <c r="D125" s="5">
        <f t="shared" ref="D125:D126" si="116">SUM(E125:F125)</f>
        <v>0</v>
      </c>
      <c r="E125" s="5">
        <f t="shared" ref="E125:E126" si="117">N(E128)</f>
        <v>0</v>
      </c>
      <c r="F125" s="5">
        <f t="shared" ref="F125:F126" si="118">F137</f>
        <v>0</v>
      </c>
      <c r="G125" s="5">
        <f t="shared" si="35"/>
        <v>0</v>
      </c>
      <c r="H125" s="5">
        <f t="shared" ref="H125:H126" si="119">N(H128)</f>
        <v>0</v>
      </c>
      <c r="I125" s="5">
        <f t="shared" ref="I125:I126" si="120">I137</f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</row>
    <row r="126" spans="1:18" s="1" customFormat="1" ht="64.5" customHeight="1" x14ac:dyDescent="0.25">
      <c r="A126" s="247"/>
      <c r="B126" s="244"/>
      <c r="C126" s="107" t="s">
        <v>463</v>
      </c>
      <c r="D126" s="5">
        <f t="shared" si="116"/>
        <v>0</v>
      </c>
      <c r="E126" s="5">
        <f t="shared" si="117"/>
        <v>0</v>
      </c>
      <c r="F126" s="5">
        <f t="shared" si="118"/>
        <v>0</v>
      </c>
      <c r="G126" s="5">
        <f t="shared" si="35"/>
        <v>0</v>
      </c>
      <c r="H126" s="5">
        <f t="shared" si="119"/>
        <v>0</v>
      </c>
      <c r="I126" s="5">
        <f t="shared" si="120"/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</row>
    <row r="127" spans="1:18" s="1" customFormat="1" ht="24.9" customHeight="1" x14ac:dyDescent="0.25">
      <c r="A127" s="247"/>
      <c r="B127" s="244"/>
      <c r="C127" s="7" t="s">
        <v>223</v>
      </c>
      <c r="D127" s="5">
        <f t="shared" si="34"/>
        <v>0</v>
      </c>
      <c r="E127" s="5">
        <v>0</v>
      </c>
      <c r="F127" s="5">
        <v>0</v>
      </c>
      <c r="G127" s="5">
        <f t="shared" si="35"/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</row>
    <row r="128" spans="1:18" s="1" customFormat="1" ht="24.9" customHeight="1" x14ac:dyDescent="0.25">
      <c r="A128" s="248"/>
      <c r="B128" s="245"/>
      <c r="C128" s="7" t="s">
        <v>222</v>
      </c>
      <c r="D128" s="5">
        <f t="shared" si="34"/>
        <v>1455.25</v>
      </c>
      <c r="E128" s="5">
        <v>0</v>
      </c>
      <c r="F128" s="5">
        <v>1455.25</v>
      </c>
      <c r="G128" s="5">
        <f t="shared" si="35"/>
        <v>1455.25</v>
      </c>
      <c r="H128" s="5">
        <v>0</v>
      </c>
      <c r="I128" s="5">
        <v>1455.25</v>
      </c>
      <c r="J128" s="5">
        <f>K128+L128</f>
        <v>1455.25</v>
      </c>
      <c r="K128" s="5">
        <v>0</v>
      </c>
      <c r="L128" s="5">
        <v>1455.25</v>
      </c>
      <c r="M128" s="5">
        <f>N128+O128</f>
        <v>1455.25</v>
      </c>
      <c r="N128" s="5">
        <v>0</v>
      </c>
      <c r="O128" s="5">
        <v>1455.25</v>
      </c>
      <c r="Q128" s="27"/>
    </row>
    <row r="129" spans="1:18" s="1" customFormat="1" ht="27.75" customHeight="1" x14ac:dyDescent="0.25">
      <c r="A129" s="246" t="s">
        <v>161</v>
      </c>
      <c r="B129" s="243" t="s">
        <v>182</v>
      </c>
      <c r="C129" s="105" t="s">
        <v>227</v>
      </c>
      <c r="D129" s="26">
        <f t="shared" si="34"/>
        <v>885.4</v>
      </c>
      <c r="E129" s="26">
        <v>0</v>
      </c>
      <c r="F129" s="26">
        <f>SUM(F130+F139+F140)</f>
        <v>885.4</v>
      </c>
      <c r="G129" s="26">
        <f t="shared" si="35"/>
        <v>885.4</v>
      </c>
      <c r="H129" s="26">
        <v>0</v>
      </c>
      <c r="I129" s="26">
        <f>SUM(I130+I139+I140)</f>
        <v>885.4</v>
      </c>
      <c r="J129" s="26">
        <f t="shared" ref="J129:O129" si="121">J140</f>
        <v>885.4</v>
      </c>
      <c r="K129" s="26">
        <f t="shared" si="121"/>
        <v>0</v>
      </c>
      <c r="L129" s="26">
        <f t="shared" si="121"/>
        <v>885.4</v>
      </c>
      <c r="M129" s="26">
        <f t="shared" si="121"/>
        <v>885.4</v>
      </c>
      <c r="N129" s="26">
        <f t="shared" si="121"/>
        <v>0</v>
      </c>
      <c r="O129" s="26">
        <f t="shared" si="121"/>
        <v>885.4</v>
      </c>
      <c r="R129" s="27"/>
    </row>
    <row r="130" spans="1:18" s="1" customFormat="1" ht="33" customHeight="1" x14ac:dyDescent="0.25">
      <c r="A130" s="247"/>
      <c r="B130" s="244"/>
      <c r="C130" s="7" t="s">
        <v>226</v>
      </c>
      <c r="D130" s="5">
        <f t="shared" si="34"/>
        <v>0</v>
      </c>
      <c r="E130" s="5">
        <v>0</v>
      </c>
      <c r="F130" s="5">
        <v>0</v>
      </c>
      <c r="G130" s="5">
        <f t="shared" si="35"/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</row>
    <row r="131" spans="1:18" s="1" customFormat="1" ht="50.1" customHeight="1" x14ac:dyDescent="0.25">
      <c r="A131" s="247"/>
      <c r="B131" s="244"/>
      <c r="C131" s="7" t="s">
        <v>225</v>
      </c>
      <c r="D131" s="5">
        <f t="shared" si="34"/>
        <v>0</v>
      </c>
      <c r="E131" s="5">
        <v>0</v>
      </c>
      <c r="F131" s="5">
        <v>0</v>
      </c>
      <c r="G131" s="5">
        <f t="shared" si="35"/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</row>
    <row r="132" spans="1:18" s="1" customFormat="1" ht="33" customHeight="1" x14ac:dyDescent="0.25">
      <c r="A132" s="247"/>
      <c r="B132" s="244"/>
      <c r="C132" s="106" t="s">
        <v>458</v>
      </c>
      <c r="D132" s="5">
        <f t="shared" ref="D132:D135" si="122">SUM(E132:F132)</f>
        <v>0</v>
      </c>
      <c r="E132" s="5">
        <f t="shared" ref="E132:E135" si="123">N(E135)</f>
        <v>0</v>
      </c>
      <c r="F132" s="5">
        <f t="shared" ref="F132:F135" si="124">F144</f>
        <v>0</v>
      </c>
      <c r="G132" s="5">
        <f t="shared" si="35"/>
        <v>0</v>
      </c>
      <c r="H132" s="5">
        <f t="shared" ref="H132:H135" si="125">N(H135)</f>
        <v>0</v>
      </c>
      <c r="I132" s="5">
        <f t="shared" ref="I132:I135" si="126">I144</f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</row>
    <row r="133" spans="1:18" s="1" customFormat="1" ht="50.1" customHeight="1" x14ac:dyDescent="0.25">
      <c r="A133" s="247"/>
      <c r="B133" s="244"/>
      <c r="C133" s="106" t="s">
        <v>459</v>
      </c>
      <c r="D133" s="5">
        <f t="shared" si="122"/>
        <v>0</v>
      </c>
      <c r="E133" s="5">
        <f t="shared" si="123"/>
        <v>0</v>
      </c>
      <c r="F133" s="5">
        <f t="shared" si="124"/>
        <v>0</v>
      </c>
      <c r="G133" s="5">
        <f t="shared" si="35"/>
        <v>0</v>
      </c>
      <c r="H133" s="5">
        <f t="shared" si="125"/>
        <v>0</v>
      </c>
      <c r="I133" s="5">
        <f t="shared" si="126"/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</row>
    <row r="134" spans="1:18" s="1" customFormat="1" ht="34.5" customHeight="1" x14ac:dyDescent="0.25">
      <c r="A134" s="247"/>
      <c r="B134" s="244"/>
      <c r="C134" s="106" t="s">
        <v>460</v>
      </c>
      <c r="D134" s="5">
        <f t="shared" si="122"/>
        <v>0</v>
      </c>
      <c r="E134" s="5">
        <f t="shared" si="123"/>
        <v>0</v>
      </c>
      <c r="F134" s="5">
        <f t="shared" si="124"/>
        <v>0</v>
      </c>
      <c r="G134" s="5">
        <f t="shared" si="35"/>
        <v>0</v>
      </c>
      <c r="H134" s="5">
        <f t="shared" si="125"/>
        <v>0</v>
      </c>
      <c r="I134" s="5">
        <f t="shared" si="126"/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8" s="1" customFormat="1" ht="49.5" customHeight="1" x14ac:dyDescent="0.25">
      <c r="A135" s="247"/>
      <c r="B135" s="244"/>
      <c r="C135" s="106" t="s">
        <v>461</v>
      </c>
      <c r="D135" s="5">
        <f t="shared" si="122"/>
        <v>0</v>
      </c>
      <c r="E135" s="5">
        <f t="shared" si="123"/>
        <v>0</v>
      </c>
      <c r="F135" s="5">
        <f t="shared" si="124"/>
        <v>0</v>
      </c>
      <c r="G135" s="5">
        <f t="shared" si="35"/>
        <v>0</v>
      </c>
      <c r="H135" s="5">
        <f t="shared" si="125"/>
        <v>0</v>
      </c>
      <c r="I135" s="5">
        <f t="shared" si="126"/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</row>
    <row r="136" spans="1:18" s="1" customFormat="1" ht="50.25" customHeight="1" x14ac:dyDescent="0.25">
      <c r="A136" s="247"/>
      <c r="B136" s="244"/>
      <c r="C136" s="7" t="s">
        <v>224</v>
      </c>
      <c r="D136" s="5">
        <f t="shared" si="34"/>
        <v>0</v>
      </c>
      <c r="E136" s="5">
        <v>0</v>
      </c>
      <c r="F136" s="5">
        <v>0</v>
      </c>
      <c r="G136" s="5">
        <f t="shared" si="35"/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</row>
    <row r="137" spans="1:18" s="1" customFormat="1" ht="49.5" customHeight="1" x14ac:dyDescent="0.25">
      <c r="A137" s="247"/>
      <c r="B137" s="244"/>
      <c r="C137" s="106" t="s">
        <v>462</v>
      </c>
      <c r="D137" s="5">
        <f t="shared" ref="D137:D138" si="127">SUM(E137:F137)</f>
        <v>0</v>
      </c>
      <c r="E137" s="5">
        <f t="shared" ref="E137:E138" si="128">N(E140)</f>
        <v>0</v>
      </c>
      <c r="F137" s="5">
        <f t="shared" ref="F137:F138" si="129">F149</f>
        <v>0</v>
      </c>
      <c r="G137" s="5">
        <f t="shared" si="35"/>
        <v>0</v>
      </c>
      <c r="H137" s="5">
        <f t="shared" ref="H137:H138" si="130">N(H140)</f>
        <v>0</v>
      </c>
      <c r="I137" s="5">
        <f t="shared" ref="I137:I138" si="131">I149</f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</row>
    <row r="138" spans="1:18" s="1" customFormat="1" ht="64.5" customHeight="1" x14ac:dyDescent="0.25">
      <c r="A138" s="247"/>
      <c r="B138" s="244"/>
      <c r="C138" s="107" t="s">
        <v>463</v>
      </c>
      <c r="D138" s="5">
        <f t="shared" si="127"/>
        <v>0</v>
      </c>
      <c r="E138" s="5">
        <f t="shared" si="128"/>
        <v>0</v>
      </c>
      <c r="F138" s="5">
        <f t="shared" si="129"/>
        <v>0</v>
      </c>
      <c r="G138" s="5">
        <f t="shared" si="35"/>
        <v>0</v>
      </c>
      <c r="H138" s="5">
        <f t="shared" si="130"/>
        <v>0</v>
      </c>
      <c r="I138" s="5">
        <f t="shared" si="131"/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</row>
    <row r="139" spans="1:18" s="1" customFormat="1" ht="24.9" customHeight="1" x14ac:dyDescent="0.25">
      <c r="A139" s="247"/>
      <c r="B139" s="244"/>
      <c r="C139" s="7" t="s">
        <v>223</v>
      </c>
      <c r="D139" s="5">
        <f t="shared" si="34"/>
        <v>0</v>
      </c>
      <c r="E139" s="5">
        <v>0</v>
      </c>
      <c r="F139" s="5">
        <v>0</v>
      </c>
      <c r="G139" s="5">
        <f t="shared" si="35"/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</row>
    <row r="140" spans="1:18" s="1" customFormat="1" ht="24.9" customHeight="1" x14ac:dyDescent="0.25">
      <c r="A140" s="248"/>
      <c r="B140" s="245"/>
      <c r="C140" s="7" t="s">
        <v>222</v>
      </c>
      <c r="D140" s="5">
        <f t="shared" si="34"/>
        <v>885.4</v>
      </c>
      <c r="E140" s="5">
        <v>0</v>
      </c>
      <c r="F140" s="5">
        <v>885.4</v>
      </c>
      <c r="G140" s="5">
        <f t="shared" si="35"/>
        <v>885.4</v>
      </c>
      <c r="H140" s="5">
        <v>0</v>
      </c>
      <c r="I140" s="5">
        <v>885.4</v>
      </c>
      <c r="J140" s="5">
        <f>K140+L140</f>
        <v>885.4</v>
      </c>
      <c r="K140" s="5">
        <v>0</v>
      </c>
      <c r="L140" s="5">
        <v>885.4</v>
      </c>
      <c r="M140" s="5">
        <f>N140+O140</f>
        <v>885.4</v>
      </c>
      <c r="N140" s="5">
        <v>0</v>
      </c>
      <c r="O140" s="5">
        <v>885.4</v>
      </c>
      <c r="Q140" s="27"/>
    </row>
    <row r="141" spans="1:18" s="1" customFormat="1" ht="27.75" customHeight="1" x14ac:dyDescent="0.25">
      <c r="A141" s="246" t="s">
        <v>185</v>
      </c>
      <c r="B141" s="243" t="s">
        <v>184</v>
      </c>
      <c r="C141" s="105" t="s">
        <v>227</v>
      </c>
      <c r="D141" s="26">
        <f t="shared" si="34"/>
        <v>1500</v>
      </c>
      <c r="E141" s="26">
        <v>0</v>
      </c>
      <c r="F141" s="26">
        <f>SUM(F142+F151+F152)</f>
        <v>1500</v>
      </c>
      <c r="G141" s="26">
        <f t="shared" si="35"/>
        <v>1500</v>
      </c>
      <c r="H141" s="26">
        <v>0</v>
      </c>
      <c r="I141" s="26">
        <f>SUM(I142+I151+I152)</f>
        <v>1500</v>
      </c>
      <c r="J141" s="26">
        <f t="shared" ref="J141:O141" si="132">J152</f>
        <v>1500</v>
      </c>
      <c r="K141" s="26">
        <f t="shared" si="132"/>
        <v>0</v>
      </c>
      <c r="L141" s="26">
        <f t="shared" si="132"/>
        <v>1500</v>
      </c>
      <c r="M141" s="26">
        <f t="shared" si="132"/>
        <v>1500</v>
      </c>
      <c r="N141" s="26">
        <f t="shared" si="132"/>
        <v>0</v>
      </c>
      <c r="O141" s="26">
        <f t="shared" si="132"/>
        <v>1500</v>
      </c>
      <c r="R141" s="27"/>
    </row>
    <row r="142" spans="1:18" s="1" customFormat="1" ht="33" customHeight="1" x14ac:dyDescent="0.25">
      <c r="A142" s="247"/>
      <c r="B142" s="244"/>
      <c r="C142" s="7" t="s">
        <v>226</v>
      </c>
      <c r="D142" s="5">
        <f t="shared" si="34"/>
        <v>0</v>
      </c>
      <c r="E142" s="5">
        <v>0</v>
      </c>
      <c r="F142" s="5">
        <v>0</v>
      </c>
      <c r="G142" s="5">
        <f t="shared" si="35"/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</row>
    <row r="143" spans="1:18" s="1" customFormat="1" ht="50.1" customHeight="1" x14ac:dyDescent="0.25">
      <c r="A143" s="247"/>
      <c r="B143" s="244"/>
      <c r="C143" s="7" t="s">
        <v>225</v>
      </c>
      <c r="D143" s="5">
        <f t="shared" si="34"/>
        <v>0</v>
      </c>
      <c r="E143" s="5">
        <v>0</v>
      </c>
      <c r="F143" s="5">
        <v>0</v>
      </c>
      <c r="G143" s="5">
        <f t="shared" si="35"/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</row>
    <row r="144" spans="1:18" s="1" customFormat="1" ht="33" customHeight="1" x14ac:dyDescent="0.25">
      <c r="A144" s="247"/>
      <c r="B144" s="244"/>
      <c r="C144" s="106" t="s">
        <v>458</v>
      </c>
      <c r="D144" s="5">
        <f t="shared" ref="D144:D147" si="133">SUM(E144:F144)</f>
        <v>0</v>
      </c>
      <c r="E144" s="5">
        <f t="shared" ref="E144:E147" si="134">N(E147)</f>
        <v>0</v>
      </c>
      <c r="F144" s="5">
        <f t="shared" ref="F144:F147" si="135">F156</f>
        <v>0</v>
      </c>
      <c r="G144" s="5">
        <f t="shared" si="35"/>
        <v>0</v>
      </c>
      <c r="H144" s="5">
        <f t="shared" ref="H144:H147" si="136">N(H147)</f>
        <v>0</v>
      </c>
      <c r="I144" s="5">
        <f t="shared" ref="I144:I147" si="137">I156</f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</row>
    <row r="145" spans="1:18" s="1" customFormat="1" ht="50.1" customHeight="1" x14ac:dyDescent="0.25">
      <c r="A145" s="247"/>
      <c r="B145" s="244"/>
      <c r="C145" s="106" t="s">
        <v>459</v>
      </c>
      <c r="D145" s="5">
        <f t="shared" si="133"/>
        <v>0</v>
      </c>
      <c r="E145" s="5">
        <f t="shared" si="134"/>
        <v>0</v>
      </c>
      <c r="F145" s="5">
        <f t="shared" si="135"/>
        <v>0</v>
      </c>
      <c r="G145" s="5">
        <f t="shared" si="35"/>
        <v>0</v>
      </c>
      <c r="H145" s="5">
        <f t="shared" si="136"/>
        <v>0</v>
      </c>
      <c r="I145" s="5">
        <f t="shared" si="137"/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</row>
    <row r="146" spans="1:18" s="1" customFormat="1" ht="34.5" customHeight="1" x14ac:dyDescent="0.25">
      <c r="A146" s="247"/>
      <c r="B146" s="244"/>
      <c r="C146" s="106" t="s">
        <v>460</v>
      </c>
      <c r="D146" s="5">
        <f t="shared" si="133"/>
        <v>0</v>
      </c>
      <c r="E146" s="5">
        <f t="shared" si="134"/>
        <v>0</v>
      </c>
      <c r="F146" s="5">
        <f t="shared" si="135"/>
        <v>0</v>
      </c>
      <c r="G146" s="5">
        <f t="shared" si="35"/>
        <v>0</v>
      </c>
      <c r="H146" s="5">
        <f t="shared" si="136"/>
        <v>0</v>
      </c>
      <c r="I146" s="5">
        <f t="shared" si="137"/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</row>
    <row r="147" spans="1:18" s="1" customFormat="1" ht="49.5" customHeight="1" x14ac:dyDescent="0.25">
      <c r="A147" s="247"/>
      <c r="B147" s="244"/>
      <c r="C147" s="106" t="s">
        <v>461</v>
      </c>
      <c r="D147" s="5">
        <f t="shared" si="133"/>
        <v>0</v>
      </c>
      <c r="E147" s="5">
        <f t="shared" si="134"/>
        <v>0</v>
      </c>
      <c r="F147" s="5">
        <f t="shared" si="135"/>
        <v>0</v>
      </c>
      <c r="G147" s="5">
        <f t="shared" si="35"/>
        <v>0</v>
      </c>
      <c r="H147" s="5">
        <f t="shared" si="136"/>
        <v>0</v>
      </c>
      <c r="I147" s="5">
        <f t="shared" si="137"/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</row>
    <row r="148" spans="1:18" s="1" customFormat="1" ht="50.25" customHeight="1" x14ac:dyDescent="0.25">
      <c r="A148" s="247"/>
      <c r="B148" s="244"/>
      <c r="C148" s="7" t="s">
        <v>224</v>
      </c>
      <c r="D148" s="5">
        <f t="shared" si="34"/>
        <v>0</v>
      </c>
      <c r="E148" s="5">
        <v>0</v>
      </c>
      <c r="F148" s="5">
        <v>0</v>
      </c>
      <c r="G148" s="5">
        <f t="shared" si="35"/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</row>
    <row r="149" spans="1:18" s="1" customFormat="1" ht="49.5" customHeight="1" x14ac:dyDescent="0.25">
      <c r="A149" s="247"/>
      <c r="B149" s="244"/>
      <c r="C149" s="106" t="s">
        <v>462</v>
      </c>
      <c r="D149" s="5">
        <f t="shared" ref="D149:D150" si="138">SUM(E149:F149)</f>
        <v>0</v>
      </c>
      <c r="E149" s="5">
        <f t="shared" ref="E149:E150" si="139">N(E152)</f>
        <v>0</v>
      </c>
      <c r="F149" s="5">
        <f t="shared" ref="F149:F150" si="140">F161</f>
        <v>0</v>
      </c>
      <c r="G149" s="5">
        <f t="shared" si="35"/>
        <v>0</v>
      </c>
      <c r="H149" s="5">
        <f t="shared" ref="H149:H150" si="141">N(H152)</f>
        <v>0</v>
      </c>
      <c r="I149" s="5">
        <f t="shared" ref="I149:I150" si="142">I161</f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</row>
    <row r="150" spans="1:18" s="1" customFormat="1" ht="64.5" customHeight="1" x14ac:dyDescent="0.25">
      <c r="A150" s="247"/>
      <c r="B150" s="244"/>
      <c r="C150" s="107" t="s">
        <v>463</v>
      </c>
      <c r="D150" s="5">
        <f t="shared" si="138"/>
        <v>0</v>
      </c>
      <c r="E150" s="5">
        <f t="shared" si="139"/>
        <v>0</v>
      </c>
      <c r="F150" s="5">
        <f t="shared" si="140"/>
        <v>0</v>
      </c>
      <c r="G150" s="5">
        <f t="shared" si="35"/>
        <v>0</v>
      </c>
      <c r="H150" s="5">
        <f t="shared" si="141"/>
        <v>0</v>
      </c>
      <c r="I150" s="5">
        <f t="shared" si="142"/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</row>
    <row r="151" spans="1:18" s="1" customFormat="1" ht="24.9" customHeight="1" x14ac:dyDescent="0.25">
      <c r="A151" s="247"/>
      <c r="B151" s="244"/>
      <c r="C151" s="7" t="s">
        <v>223</v>
      </c>
      <c r="D151" s="5">
        <f t="shared" si="34"/>
        <v>0</v>
      </c>
      <c r="E151" s="5">
        <v>0</v>
      </c>
      <c r="F151" s="5">
        <v>0</v>
      </c>
      <c r="G151" s="5">
        <f t="shared" si="35"/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</row>
    <row r="152" spans="1:18" s="1" customFormat="1" ht="24.9" customHeight="1" x14ac:dyDescent="0.25">
      <c r="A152" s="248"/>
      <c r="B152" s="245"/>
      <c r="C152" s="7" t="s">
        <v>222</v>
      </c>
      <c r="D152" s="5">
        <f t="shared" si="34"/>
        <v>1500</v>
      </c>
      <c r="E152" s="5">
        <v>0</v>
      </c>
      <c r="F152" s="5">
        <v>1500</v>
      </c>
      <c r="G152" s="5">
        <f t="shared" si="35"/>
        <v>1500</v>
      </c>
      <c r="H152" s="5">
        <v>0</v>
      </c>
      <c r="I152" s="5">
        <v>1500</v>
      </c>
      <c r="J152" s="5">
        <f t="shared" ref="J152" si="143">SUM(K152:L152)</f>
        <v>1500</v>
      </c>
      <c r="K152" s="5">
        <v>0</v>
      </c>
      <c r="L152" s="5">
        <v>1500</v>
      </c>
      <c r="M152" s="5">
        <f t="shared" ref="M152" si="144">SUM(N152:O152)</f>
        <v>1500</v>
      </c>
      <c r="N152" s="5">
        <v>0</v>
      </c>
      <c r="O152" s="5">
        <v>1500</v>
      </c>
      <c r="Q152" s="27"/>
    </row>
    <row r="153" spans="1:18" s="1" customFormat="1" ht="27.75" customHeight="1" x14ac:dyDescent="0.25">
      <c r="A153" s="246" t="s">
        <v>186</v>
      </c>
      <c r="B153" s="243" t="s">
        <v>187</v>
      </c>
      <c r="C153" s="105" t="s">
        <v>227</v>
      </c>
      <c r="D153" s="26">
        <f t="shared" si="34"/>
        <v>354</v>
      </c>
      <c r="E153" s="26">
        <v>0</v>
      </c>
      <c r="F153" s="26">
        <f>SUM(F154+F163+F164)</f>
        <v>354</v>
      </c>
      <c r="G153" s="26">
        <f t="shared" si="35"/>
        <v>354</v>
      </c>
      <c r="H153" s="26">
        <v>0</v>
      </c>
      <c r="I153" s="26">
        <f>SUM(I154+I163+I164)</f>
        <v>354</v>
      </c>
      <c r="J153" s="26">
        <f t="shared" ref="J153:O153" si="145">J164</f>
        <v>354</v>
      </c>
      <c r="K153" s="26">
        <f t="shared" si="145"/>
        <v>0</v>
      </c>
      <c r="L153" s="26">
        <f t="shared" si="145"/>
        <v>354</v>
      </c>
      <c r="M153" s="26">
        <f t="shared" si="145"/>
        <v>353.22</v>
      </c>
      <c r="N153" s="26">
        <f t="shared" si="145"/>
        <v>0</v>
      </c>
      <c r="O153" s="26">
        <f t="shared" si="145"/>
        <v>353.22</v>
      </c>
      <c r="R153" s="27"/>
    </row>
    <row r="154" spans="1:18" s="1" customFormat="1" ht="33" customHeight="1" x14ac:dyDescent="0.25">
      <c r="A154" s="247"/>
      <c r="B154" s="244"/>
      <c r="C154" s="7" t="s">
        <v>226</v>
      </c>
      <c r="D154" s="5">
        <f t="shared" si="34"/>
        <v>0</v>
      </c>
      <c r="E154" s="5">
        <v>0</v>
      </c>
      <c r="F154" s="5">
        <v>0</v>
      </c>
      <c r="G154" s="5">
        <f t="shared" si="35"/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</row>
    <row r="155" spans="1:18" s="1" customFormat="1" ht="50.1" customHeight="1" x14ac:dyDescent="0.25">
      <c r="A155" s="247"/>
      <c r="B155" s="244"/>
      <c r="C155" s="7" t="s">
        <v>225</v>
      </c>
      <c r="D155" s="5">
        <f t="shared" si="34"/>
        <v>0</v>
      </c>
      <c r="E155" s="5">
        <v>0</v>
      </c>
      <c r="F155" s="5">
        <v>0</v>
      </c>
      <c r="G155" s="5">
        <f t="shared" si="35"/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</row>
    <row r="156" spans="1:18" s="1" customFormat="1" ht="33" customHeight="1" x14ac:dyDescent="0.25">
      <c r="A156" s="247"/>
      <c r="B156" s="244"/>
      <c r="C156" s="106" t="s">
        <v>458</v>
      </c>
      <c r="D156" s="5">
        <f t="shared" ref="D156:D159" si="146">SUM(E156:F156)</f>
        <v>0</v>
      </c>
      <c r="E156" s="5">
        <f t="shared" ref="E156:E159" si="147">N(E159)</f>
        <v>0</v>
      </c>
      <c r="F156" s="5">
        <f t="shared" ref="F156:F159" si="148">F168</f>
        <v>0</v>
      </c>
      <c r="G156" s="5">
        <f t="shared" si="35"/>
        <v>0</v>
      </c>
      <c r="H156" s="5">
        <f t="shared" ref="H156:H159" si="149">N(H159)</f>
        <v>0</v>
      </c>
      <c r="I156" s="5">
        <f t="shared" ref="I156:I159" si="150">I168</f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</row>
    <row r="157" spans="1:18" s="1" customFormat="1" ht="50.1" customHeight="1" x14ac:dyDescent="0.25">
      <c r="A157" s="247"/>
      <c r="B157" s="244"/>
      <c r="C157" s="106" t="s">
        <v>459</v>
      </c>
      <c r="D157" s="5">
        <f t="shared" si="146"/>
        <v>0</v>
      </c>
      <c r="E157" s="5">
        <f t="shared" si="147"/>
        <v>0</v>
      </c>
      <c r="F157" s="5">
        <f t="shared" si="148"/>
        <v>0</v>
      </c>
      <c r="G157" s="5">
        <f t="shared" si="35"/>
        <v>0</v>
      </c>
      <c r="H157" s="5">
        <f t="shared" si="149"/>
        <v>0</v>
      </c>
      <c r="I157" s="5">
        <f t="shared" si="150"/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</row>
    <row r="158" spans="1:18" s="1" customFormat="1" ht="34.5" customHeight="1" x14ac:dyDescent="0.25">
      <c r="A158" s="247"/>
      <c r="B158" s="244"/>
      <c r="C158" s="106" t="s">
        <v>460</v>
      </c>
      <c r="D158" s="5">
        <f t="shared" si="146"/>
        <v>0</v>
      </c>
      <c r="E158" s="5">
        <f t="shared" si="147"/>
        <v>0</v>
      </c>
      <c r="F158" s="5">
        <f t="shared" si="148"/>
        <v>0</v>
      </c>
      <c r="G158" s="5">
        <f t="shared" si="35"/>
        <v>0</v>
      </c>
      <c r="H158" s="5">
        <f t="shared" si="149"/>
        <v>0</v>
      </c>
      <c r="I158" s="5">
        <f t="shared" si="150"/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</row>
    <row r="159" spans="1:18" s="1" customFormat="1" ht="49.5" customHeight="1" x14ac:dyDescent="0.25">
      <c r="A159" s="247"/>
      <c r="B159" s="244"/>
      <c r="C159" s="106" t="s">
        <v>461</v>
      </c>
      <c r="D159" s="5">
        <f t="shared" si="146"/>
        <v>0</v>
      </c>
      <c r="E159" s="5">
        <f t="shared" si="147"/>
        <v>0</v>
      </c>
      <c r="F159" s="5">
        <f t="shared" si="148"/>
        <v>0</v>
      </c>
      <c r="G159" s="5">
        <f t="shared" si="35"/>
        <v>0</v>
      </c>
      <c r="H159" s="5">
        <f t="shared" si="149"/>
        <v>0</v>
      </c>
      <c r="I159" s="5">
        <f t="shared" si="150"/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8" s="1" customFormat="1" ht="50.25" customHeight="1" x14ac:dyDescent="0.25">
      <c r="A160" s="247"/>
      <c r="B160" s="244"/>
      <c r="C160" s="7" t="s">
        <v>224</v>
      </c>
      <c r="D160" s="5">
        <f t="shared" si="34"/>
        <v>0</v>
      </c>
      <c r="E160" s="5">
        <v>0</v>
      </c>
      <c r="F160" s="5">
        <v>0</v>
      </c>
      <c r="G160" s="5">
        <f t="shared" si="35"/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</row>
    <row r="161" spans="1:18" s="1" customFormat="1" ht="49.5" customHeight="1" x14ac:dyDescent="0.25">
      <c r="A161" s="247"/>
      <c r="B161" s="244"/>
      <c r="C161" s="106" t="s">
        <v>462</v>
      </c>
      <c r="D161" s="5">
        <f t="shared" ref="D161:D162" si="151">SUM(E161:F161)</f>
        <v>0</v>
      </c>
      <c r="E161" s="5">
        <f t="shared" ref="E161:E162" si="152">N(E164)</f>
        <v>0</v>
      </c>
      <c r="F161" s="5">
        <f t="shared" ref="F161:F162" si="153">F173</f>
        <v>0</v>
      </c>
      <c r="G161" s="5">
        <f t="shared" si="35"/>
        <v>0</v>
      </c>
      <c r="H161" s="5">
        <f t="shared" ref="H161:H162" si="154">N(H164)</f>
        <v>0</v>
      </c>
      <c r="I161" s="5">
        <f t="shared" ref="I161:I162" si="155">I173</f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</row>
    <row r="162" spans="1:18" s="1" customFormat="1" ht="64.5" customHeight="1" x14ac:dyDescent="0.25">
      <c r="A162" s="247"/>
      <c r="B162" s="244"/>
      <c r="C162" s="107" t="s">
        <v>463</v>
      </c>
      <c r="D162" s="5">
        <f t="shared" si="151"/>
        <v>0</v>
      </c>
      <c r="E162" s="5">
        <f t="shared" si="152"/>
        <v>0</v>
      </c>
      <c r="F162" s="5">
        <f t="shared" si="153"/>
        <v>0</v>
      </c>
      <c r="G162" s="5">
        <f t="shared" si="35"/>
        <v>0</v>
      </c>
      <c r="H162" s="5">
        <f t="shared" si="154"/>
        <v>0</v>
      </c>
      <c r="I162" s="5">
        <f t="shared" si="155"/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</row>
    <row r="163" spans="1:18" s="1" customFormat="1" ht="24.9" customHeight="1" x14ac:dyDescent="0.25">
      <c r="A163" s="247"/>
      <c r="B163" s="244"/>
      <c r="C163" s="7" t="s">
        <v>223</v>
      </c>
      <c r="D163" s="5">
        <f t="shared" si="34"/>
        <v>0</v>
      </c>
      <c r="E163" s="5">
        <v>0</v>
      </c>
      <c r="F163" s="5">
        <v>0</v>
      </c>
      <c r="G163" s="5">
        <f t="shared" si="35"/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</row>
    <row r="164" spans="1:18" s="1" customFormat="1" ht="24.9" customHeight="1" x14ac:dyDescent="0.25">
      <c r="A164" s="248"/>
      <c r="B164" s="245"/>
      <c r="C164" s="7" t="s">
        <v>222</v>
      </c>
      <c r="D164" s="5">
        <f t="shared" si="34"/>
        <v>354</v>
      </c>
      <c r="E164" s="5">
        <v>0</v>
      </c>
      <c r="F164" s="5">
        <v>354</v>
      </c>
      <c r="G164" s="5">
        <f t="shared" si="35"/>
        <v>354</v>
      </c>
      <c r="H164" s="5">
        <v>0</v>
      </c>
      <c r="I164" s="5">
        <v>354</v>
      </c>
      <c r="J164" s="5">
        <f>K164+L164</f>
        <v>354</v>
      </c>
      <c r="K164" s="5">
        <v>0</v>
      </c>
      <c r="L164" s="5">
        <v>354</v>
      </c>
      <c r="M164" s="5">
        <f>N164+O164</f>
        <v>353.22</v>
      </c>
      <c r="N164" s="5">
        <v>0</v>
      </c>
      <c r="O164" s="5">
        <v>353.22</v>
      </c>
      <c r="Q164" s="27"/>
    </row>
    <row r="165" spans="1:18" s="1" customFormat="1" ht="27.75" customHeight="1" x14ac:dyDescent="0.25">
      <c r="A165" s="246" t="s">
        <v>190</v>
      </c>
      <c r="B165" s="243" t="s">
        <v>191</v>
      </c>
      <c r="C165" s="105" t="s">
        <v>227</v>
      </c>
      <c r="D165" s="26">
        <f t="shared" si="34"/>
        <v>47.5</v>
      </c>
      <c r="E165" s="26">
        <v>0</v>
      </c>
      <c r="F165" s="26">
        <f>SUM(F166+F175+F176)</f>
        <v>47.5</v>
      </c>
      <c r="G165" s="26">
        <f t="shared" si="35"/>
        <v>47.5</v>
      </c>
      <c r="H165" s="26">
        <v>0</v>
      </c>
      <c r="I165" s="26">
        <f>SUM(I166+I175+I176)</f>
        <v>47.5</v>
      </c>
      <c r="J165" s="26">
        <f t="shared" ref="J165:O165" si="156">J176</f>
        <v>47.5</v>
      </c>
      <c r="K165" s="26">
        <f t="shared" si="156"/>
        <v>0</v>
      </c>
      <c r="L165" s="26">
        <f t="shared" si="156"/>
        <v>47.5</v>
      </c>
      <c r="M165" s="26">
        <f t="shared" si="156"/>
        <v>47.5</v>
      </c>
      <c r="N165" s="26">
        <f t="shared" si="156"/>
        <v>0</v>
      </c>
      <c r="O165" s="26">
        <f t="shared" si="156"/>
        <v>47.5</v>
      </c>
      <c r="R165" s="27"/>
    </row>
    <row r="166" spans="1:18" s="1" customFormat="1" ht="33" customHeight="1" x14ac:dyDescent="0.25">
      <c r="A166" s="247"/>
      <c r="B166" s="244"/>
      <c r="C166" s="7" t="s">
        <v>226</v>
      </c>
      <c r="D166" s="5">
        <f t="shared" si="34"/>
        <v>0</v>
      </c>
      <c r="E166" s="5">
        <v>0</v>
      </c>
      <c r="F166" s="5">
        <v>0</v>
      </c>
      <c r="G166" s="5">
        <f t="shared" si="35"/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</row>
    <row r="167" spans="1:18" s="1" customFormat="1" ht="50.1" customHeight="1" x14ac:dyDescent="0.25">
      <c r="A167" s="247"/>
      <c r="B167" s="244"/>
      <c r="C167" s="7" t="s">
        <v>225</v>
      </c>
      <c r="D167" s="5">
        <f t="shared" si="34"/>
        <v>0</v>
      </c>
      <c r="E167" s="5">
        <v>0</v>
      </c>
      <c r="F167" s="5">
        <v>0</v>
      </c>
      <c r="G167" s="5">
        <f t="shared" si="35"/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</row>
    <row r="168" spans="1:18" s="1" customFormat="1" ht="33" customHeight="1" x14ac:dyDescent="0.25">
      <c r="A168" s="247"/>
      <c r="B168" s="244"/>
      <c r="C168" s="106" t="s">
        <v>458</v>
      </c>
      <c r="D168" s="5">
        <f t="shared" ref="D168:D171" si="157">SUM(E168:F168)</f>
        <v>0</v>
      </c>
      <c r="E168" s="5">
        <f t="shared" ref="E168:E171" si="158">N(E171)</f>
        <v>0</v>
      </c>
      <c r="F168" s="5">
        <f t="shared" ref="F168:F171" si="159">F180</f>
        <v>0</v>
      </c>
      <c r="G168" s="5">
        <f t="shared" si="35"/>
        <v>0</v>
      </c>
      <c r="H168" s="5">
        <f t="shared" ref="H168:H171" si="160">N(H171)</f>
        <v>0</v>
      </c>
      <c r="I168" s="5">
        <f t="shared" ref="I168:I171" si="161">I180</f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</row>
    <row r="169" spans="1:18" s="1" customFormat="1" ht="50.1" customHeight="1" x14ac:dyDescent="0.25">
      <c r="A169" s="247"/>
      <c r="B169" s="244"/>
      <c r="C169" s="106" t="s">
        <v>459</v>
      </c>
      <c r="D169" s="5">
        <f t="shared" si="157"/>
        <v>0</v>
      </c>
      <c r="E169" s="5">
        <f t="shared" si="158"/>
        <v>0</v>
      </c>
      <c r="F169" s="5">
        <f t="shared" si="159"/>
        <v>0</v>
      </c>
      <c r="G169" s="5">
        <f t="shared" si="35"/>
        <v>0</v>
      </c>
      <c r="H169" s="5">
        <f t="shared" si="160"/>
        <v>0</v>
      </c>
      <c r="I169" s="5">
        <f t="shared" si="161"/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</row>
    <row r="170" spans="1:18" s="1" customFormat="1" ht="34.5" customHeight="1" x14ac:dyDescent="0.25">
      <c r="A170" s="247"/>
      <c r="B170" s="244"/>
      <c r="C170" s="106" t="s">
        <v>460</v>
      </c>
      <c r="D170" s="5">
        <f t="shared" si="157"/>
        <v>0</v>
      </c>
      <c r="E170" s="5">
        <f t="shared" si="158"/>
        <v>0</v>
      </c>
      <c r="F170" s="5">
        <f t="shared" si="159"/>
        <v>0</v>
      </c>
      <c r="G170" s="5">
        <f t="shared" si="35"/>
        <v>0</v>
      </c>
      <c r="H170" s="5">
        <f t="shared" si="160"/>
        <v>0</v>
      </c>
      <c r="I170" s="5">
        <f t="shared" si="161"/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</row>
    <row r="171" spans="1:18" s="1" customFormat="1" ht="49.5" customHeight="1" x14ac:dyDescent="0.25">
      <c r="A171" s="247"/>
      <c r="B171" s="244"/>
      <c r="C171" s="106" t="s">
        <v>461</v>
      </c>
      <c r="D171" s="5">
        <f t="shared" si="157"/>
        <v>0</v>
      </c>
      <c r="E171" s="5">
        <f t="shared" si="158"/>
        <v>0</v>
      </c>
      <c r="F171" s="5">
        <f t="shared" si="159"/>
        <v>0</v>
      </c>
      <c r="G171" s="5">
        <f t="shared" si="35"/>
        <v>0</v>
      </c>
      <c r="H171" s="5">
        <f t="shared" si="160"/>
        <v>0</v>
      </c>
      <c r="I171" s="5">
        <f t="shared" si="161"/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</row>
    <row r="172" spans="1:18" s="1" customFormat="1" ht="50.25" customHeight="1" x14ac:dyDescent="0.25">
      <c r="A172" s="247"/>
      <c r="B172" s="244"/>
      <c r="C172" s="7" t="s">
        <v>224</v>
      </c>
      <c r="D172" s="5">
        <f t="shared" si="34"/>
        <v>0</v>
      </c>
      <c r="E172" s="5">
        <v>0</v>
      </c>
      <c r="F172" s="5">
        <v>0</v>
      </c>
      <c r="G172" s="5">
        <f t="shared" si="35"/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</row>
    <row r="173" spans="1:18" s="1" customFormat="1" ht="49.5" customHeight="1" x14ac:dyDescent="0.25">
      <c r="A173" s="247"/>
      <c r="B173" s="244"/>
      <c r="C173" s="106" t="s">
        <v>462</v>
      </c>
      <c r="D173" s="5">
        <f t="shared" ref="D173:D174" si="162">SUM(E173:F173)</f>
        <v>0</v>
      </c>
      <c r="E173" s="5">
        <f t="shared" ref="E173:E174" si="163">N(E176)</f>
        <v>0</v>
      </c>
      <c r="F173" s="5">
        <f t="shared" ref="F173:F174" si="164">F185</f>
        <v>0</v>
      </c>
      <c r="G173" s="5">
        <f t="shared" si="35"/>
        <v>0</v>
      </c>
      <c r="H173" s="5">
        <f t="shared" ref="H173:H174" si="165">N(H176)</f>
        <v>0</v>
      </c>
      <c r="I173" s="5">
        <f t="shared" ref="I173:I174" si="166">I185</f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</row>
    <row r="174" spans="1:18" s="1" customFormat="1" ht="64.5" customHeight="1" x14ac:dyDescent="0.25">
      <c r="A174" s="247"/>
      <c r="B174" s="244"/>
      <c r="C174" s="107" t="s">
        <v>463</v>
      </c>
      <c r="D174" s="5">
        <f t="shared" si="162"/>
        <v>0</v>
      </c>
      <c r="E174" s="5">
        <f t="shared" si="163"/>
        <v>0</v>
      </c>
      <c r="F174" s="5">
        <f t="shared" si="164"/>
        <v>0</v>
      </c>
      <c r="G174" s="5">
        <f t="shared" si="35"/>
        <v>0</v>
      </c>
      <c r="H174" s="5">
        <f t="shared" si="165"/>
        <v>0</v>
      </c>
      <c r="I174" s="5">
        <f t="shared" si="166"/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</row>
    <row r="175" spans="1:18" s="1" customFormat="1" ht="24.9" customHeight="1" x14ac:dyDescent="0.25">
      <c r="A175" s="247"/>
      <c r="B175" s="244"/>
      <c r="C175" s="7" t="s">
        <v>223</v>
      </c>
      <c r="D175" s="5">
        <f t="shared" si="34"/>
        <v>0</v>
      </c>
      <c r="E175" s="5">
        <v>0</v>
      </c>
      <c r="F175" s="5">
        <v>0</v>
      </c>
      <c r="G175" s="5">
        <f t="shared" si="35"/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</row>
    <row r="176" spans="1:18" s="1" customFormat="1" ht="24.9" customHeight="1" x14ac:dyDescent="0.25">
      <c r="A176" s="248"/>
      <c r="B176" s="245"/>
      <c r="C176" s="7" t="s">
        <v>222</v>
      </c>
      <c r="D176" s="5">
        <f t="shared" si="34"/>
        <v>47.5</v>
      </c>
      <c r="E176" s="5">
        <v>0</v>
      </c>
      <c r="F176" s="5">
        <v>47.5</v>
      </c>
      <c r="G176" s="5">
        <f t="shared" si="35"/>
        <v>47.5</v>
      </c>
      <c r="H176" s="5">
        <v>0</v>
      </c>
      <c r="I176" s="5">
        <v>47.5</v>
      </c>
      <c r="J176" s="5">
        <f>K176+L176</f>
        <v>47.5</v>
      </c>
      <c r="K176" s="5">
        <v>0</v>
      </c>
      <c r="L176" s="5">
        <v>47.5</v>
      </c>
      <c r="M176" s="5">
        <f>N176+O176</f>
        <v>47.5</v>
      </c>
      <c r="N176" s="5">
        <v>0</v>
      </c>
      <c r="O176" s="5">
        <v>47.5</v>
      </c>
      <c r="Q176" s="27"/>
    </row>
    <row r="177" spans="1:18" s="1" customFormat="1" ht="27.75" customHeight="1" x14ac:dyDescent="0.25">
      <c r="A177" s="246" t="s">
        <v>252</v>
      </c>
      <c r="B177" s="243" t="s">
        <v>253</v>
      </c>
      <c r="C177" s="105" t="s">
        <v>227</v>
      </c>
      <c r="D177" s="26">
        <f t="shared" ref="D177:D212" si="167">SUM(E177:F177)</f>
        <v>996.78</v>
      </c>
      <c r="E177" s="26">
        <v>0</v>
      </c>
      <c r="F177" s="26">
        <f>SUM(F178+F187+F188)</f>
        <v>996.78</v>
      </c>
      <c r="G177" s="26">
        <f>H177+I177</f>
        <v>996.78</v>
      </c>
      <c r="H177" s="26">
        <v>0</v>
      </c>
      <c r="I177" s="26">
        <f>SUM(I178+I187+I188)</f>
        <v>996.78</v>
      </c>
      <c r="J177" s="26">
        <f>K177+L177</f>
        <v>996.78</v>
      </c>
      <c r="K177" s="26">
        <f>K188</f>
        <v>0</v>
      </c>
      <c r="L177" s="26">
        <f>L188</f>
        <v>996.78</v>
      </c>
      <c r="M177" s="26">
        <f>N177+O177</f>
        <v>996.78</v>
      </c>
      <c r="N177" s="26">
        <f>N188</f>
        <v>0</v>
      </c>
      <c r="O177" s="26">
        <f>O188</f>
        <v>996.78</v>
      </c>
      <c r="R177" s="27"/>
    </row>
    <row r="178" spans="1:18" s="1" customFormat="1" ht="33" customHeight="1" x14ac:dyDescent="0.25">
      <c r="A178" s="247"/>
      <c r="B178" s="244"/>
      <c r="C178" s="7" t="s">
        <v>226</v>
      </c>
      <c r="D178" s="5">
        <f t="shared" si="167"/>
        <v>0</v>
      </c>
      <c r="E178" s="5">
        <v>0</v>
      </c>
      <c r="F178" s="5">
        <v>0</v>
      </c>
      <c r="G178" s="5">
        <f t="shared" ref="G178:G212" si="168">SUM(H178:I178)</f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</row>
    <row r="179" spans="1:18" s="1" customFormat="1" ht="50.1" customHeight="1" x14ac:dyDescent="0.25">
      <c r="A179" s="247"/>
      <c r="B179" s="244"/>
      <c r="C179" s="7" t="s">
        <v>225</v>
      </c>
      <c r="D179" s="5">
        <f t="shared" si="167"/>
        <v>0</v>
      </c>
      <c r="E179" s="5">
        <v>0</v>
      </c>
      <c r="F179" s="5">
        <v>0</v>
      </c>
      <c r="G179" s="5">
        <f t="shared" si="168"/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</row>
    <row r="180" spans="1:18" s="1" customFormat="1" ht="33" customHeight="1" x14ac:dyDescent="0.25">
      <c r="A180" s="247"/>
      <c r="B180" s="244"/>
      <c r="C180" s="106" t="s">
        <v>458</v>
      </c>
      <c r="D180" s="5">
        <f t="shared" ref="D180:D183" si="169">SUM(E180:F180)</f>
        <v>0</v>
      </c>
      <c r="E180" s="5">
        <f t="shared" ref="E180:E183" si="170">N(E183)</f>
        <v>0</v>
      </c>
      <c r="F180" s="5">
        <f t="shared" ref="F180:F183" si="171">F192</f>
        <v>0</v>
      </c>
      <c r="G180" s="5">
        <f t="shared" si="168"/>
        <v>0</v>
      </c>
      <c r="H180" s="5">
        <f t="shared" ref="H180:H183" si="172">N(H183)</f>
        <v>0</v>
      </c>
      <c r="I180" s="5">
        <f t="shared" ref="I180:I183" si="173">I192</f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</row>
    <row r="181" spans="1:18" s="1" customFormat="1" ht="50.1" customHeight="1" x14ac:dyDescent="0.25">
      <c r="A181" s="247"/>
      <c r="B181" s="244"/>
      <c r="C181" s="106" t="s">
        <v>459</v>
      </c>
      <c r="D181" s="5">
        <f t="shared" si="169"/>
        <v>0</v>
      </c>
      <c r="E181" s="5">
        <f t="shared" si="170"/>
        <v>0</v>
      </c>
      <c r="F181" s="5">
        <f t="shared" si="171"/>
        <v>0</v>
      </c>
      <c r="G181" s="5">
        <f t="shared" si="168"/>
        <v>0</v>
      </c>
      <c r="H181" s="5">
        <f t="shared" si="172"/>
        <v>0</v>
      </c>
      <c r="I181" s="5">
        <f t="shared" si="173"/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</row>
    <row r="182" spans="1:18" s="1" customFormat="1" ht="34.5" customHeight="1" x14ac:dyDescent="0.25">
      <c r="A182" s="247"/>
      <c r="B182" s="244"/>
      <c r="C182" s="106" t="s">
        <v>460</v>
      </c>
      <c r="D182" s="5">
        <f t="shared" si="169"/>
        <v>0</v>
      </c>
      <c r="E182" s="5">
        <f t="shared" si="170"/>
        <v>0</v>
      </c>
      <c r="F182" s="5">
        <f t="shared" si="171"/>
        <v>0</v>
      </c>
      <c r="G182" s="5">
        <f t="shared" si="168"/>
        <v>0</v>
      </c>
      <c r="H182" s="5">
        <f t="shared" si="172"/>
        <v>0</v>
      </c>
      <c r="I182" s="5">
        <f t="shared" si="173"/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</row>
    <row r="183" spans="1:18" s="1" customFormat="1" ht="49.5" customHeight="1" x14ac:dyDescent="0.25">
      <c r="A183" s="247"/>
      <c r="B183" s="244"/>
      <c r="C183" s="106" t="s">
        <v>461</v>
      </c>
      <c r="D183" s="5">
        <f t="shared" si="169"/>
        <v>0</v>
      </c>
      <c r="E183" s="5">
        <f t="shared" si="170"/>
        <v>0</v>
      </c>
      <c r="F183" s="5">
        <f t="shared" si="171"/>
        <v>0</v>
      </c>
      <c r="G183" s="5">
        <f t="shared" si="168"/>
        <v>0</v>
      </c>
      <c r="H183" s="5">
        <f t="shared" si="172"/>
        <v>0</v>
      </c>
      <c r="I183" s="5">
        <f t="shared" si="173"/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</row>
    <row r="184" spans="1:18" s="1" customFormat="1" ht="50.25" customHeight="1" x14ac:dyDescent="0.25">
      <c r="A184" s="247"/>
      <c r="B184" s="244"/>
      <c r="C184" s="7" t="s">
        <v>224</v>
      </c>
      <c r="D184" s="5">
        <f t="shared" si="167"/>
        <v>0</v>
      </c>
      <c r="E184" s="5">
        <v>0</v>
      </c>
      <c r="F184" s="5">
        <v>0</v>
      </c>
      <c r="G184" s="5">
        <f t="shared" si="168"/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</row>
    <row r="185" spans="1:18" s="1" customFormat="1" ht="49.5" customHeight="1" x14ac:dyDescent="0.25">
      <c r="A185" s="247"/>
      <c r="B185" s="244"/>
      <c r="C185" s="106" t="s">
        <v>462</v>
      </c>
      <c r="D185" s="5">
        <f t="shared" ref="D185:D186" si="174">SUM(E185:F185)</f>
        <v>0</v>
      </c>
      <c r="E185" s="5">
        <f t="shared" ref="E185:E186" si="175">N(E188)</f>
        <v>0</v>
      </c>
      <c r="F185" s="5">
        <f t="shared" ref="F185:F186" si="176">F197</f>
        <v>0</v>
      </c>
      <c r="G185" s="5">
        <f t="shared" si="168"/>
        <v>0</v>
      </c>
      <c r="H185" s="5">
        <f t="shared" ref="H185:H186" si="177">N(H188)</f>
        <v>0</v>
      </c>
      <c r="I185" s="5">
        <f t="shared" ref="I185:I186" si="178">I197</f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</row>
    <row r="186" spans="1:18" s="1" customFormat="1" ht="64.5" customHeight="1" x14ac:dyDescent="0.25">
      <c r="A186" s="247"/>
      <c r="B186" s="244"/>
      <c r="C186" s="107" t="s">
        <v>463</v>
      </c>
      <c r="D186" s="5">
        <f t="shared" si="174"/>
        <v>0</v>
      </c>
      <c r="E186" s="5">
        <f t="shared" si="175"/>
        <v>0</v>
      </c>
      <c r="F186" s="5">
        <f t="shared" si="176"/>
        <v>0</v>
      </c>
      <c r="G186" s="5">
        <f t="shared" si="168"/>
        <v>0</v>
      </c>
      <c r="H186" s="5">
        <f t="shared" si="177"/>
        <v>0</v>
      </c>
      <c r="I186" s="5">
        <f t="shared" si="178"/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</row>
    <row r="187" spans="1:18" s="1" customFormat="1" ht="24.9" customHeight="1" x14ac:dyDescent="0.25">
      <c r="A187" s="247"/>
      <c r="B187" s="244"/>
      <c r="C187" s="7" t="s">
        <v>223</v>
      </c>
      <c r="D187" s="5">
        <f t="shared" si="167"/>
        <v>0</v>
      </c>
      <c r="E187" s="5">
        <v>0</v>
      </c>
      <c r="F187" s="5">
        <v>0</v>
      </c>
      <c r="G187" s="5">
        <f t="shared" si="168"/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</row>
    <row r="188" spans="1:18" s="1" customFormat="1" ht="24.9" customHeight="1" x14ac:dyDescent="0.25">
      <c r="A188" s="248"/>
      <c r="B188" s="245"/>
      <c r="C188" s="7" t="s">
        <v>222</v>
      </c>
      <c r="D188" s="5">
        <f t="shared" si="167"/>
        <v>996.78</v>
      </c>
      <c r="E188" s="5">
        <v>0</v>
      </c>
      <c r="F188" s="5">
        <v>996.78</v>
      </c>
      <c r="G188" s="5">
        <f t="shared" si="168"/>
        <v>996.78</v>
      </c>
      <c r="H188" s="5">
        <v>0</v>
      </c>
      <c r="I188" s="5">
        <v>996.78</v>
      </c>
      <c r="J188" s="5">
        <f>K188+L188</f>
        <v>996.78</v>
      </c>
      <c r="K188" s="5">
        <v>0</v>
      </c>
      <c r="L188" s="5">
        <v>996.78</v>
      </c>
      <c r="M188" s="5">
        <f>N188+O188</f>
        <v>996.78</v>
      </c>
      <c r="N188" s="5">
        <v>0</v>
      </c>
      <c r="O188" s="5">
        <v>996.78</v>
      </c>
      <c r="Q188" s="27"/>
    </row>
    <row r="189" spans="1:18" s="1" customFormat="1" ht="27.75" customHeight="1" x14ac:dyDescent="0.25">
      <c r="A189" s="246" t="s">
        <v>254</v>
      </c>
      <c r="B189" s="243" t="s">
        <v>255</v>
      </c>
      <c r="C189" s="105" t="s">
        <v>227</v>
      </c>
      <c r="D189" s="26">
        <f t="shared" si="167"/>
        <v>250</v>
      </c>
      <c r="E189" s="26">
        <v>0</v>
      </c>
      <c r="F189" s="26">
        <f>SUM(F190+F199+F200)</f>
        <v>250</v>
      </c>
      <c r="G189" s="26">
        <f t="shared" si="168"/>
        <v>250</v>
      </c>
      <c r="H189" s="26">
        <v>0</v>
      </c>
      <c r="I189" s="26">
        <f>SUM(I190+I199+I200)</f>
        <v>250</v>
      </c>
      <c r="J189" s="26">
        <f t="shared" ref="J189:O189" si="179">J200</f>
        <v>250</v>
      </c>
      <c r="K189" s="26">
        <f t="shared" si="179"/>
        <v>0</v>
      </c>
      <c r="L189" s="26">
        <f t="shared" si="179"/>
        <v>250</v>
      </c>
      <c r="M189" s="26">
        <f t="shared" si="179"/>
        <v>249.9</v>
      </c>
      <c r="N189" s="26">
        <f t="shared" si="179"/>
        <v>0</v>
      </c>
      <c r="O189" s="26">
        <f t="shared" si="179"/>
        <v>249.9</v>
      </c>
      <c r="R189" s="27"/>
    </row>
    <row r="190" spans="1:18" s="1" customFormat="1" ht="33" customHeight="1" x14ac:dyDescent="0.25">
      <c r="A190" s="247"/>
      <c r="B190" s="244"/>
      <c r="C190" s="7" t="s">
        <v>226</v>
      </c>
      <c r="D190" s="5">
        <f t="shared" si="167"/>
        <v>0</v>
      </c>
      <c r="E190" s="5">
        <v>0</v>
      </c>
      <c r="F190" s="5">
        <v>0</v>
      </c>
      <c r="G190" s="5">
        <f t="shared" si="168"/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</row>
    <row r="191" spans="1:18" s="1" customFormat="1" ht="50.1" customHeight="1" x14ac:dyDescent="0.25">
      <c r="A191" s="247"/>
      <c r="B191" s="244"/>
      <c r="C191" s="7" t="s">
        <v>225</v>
      </c>
      <c r="D191" s="5">
        <f t="shared" si="167"/>
        <v>0</v>
      </c>
      <c r="E191" s="5">
        <v>0</v>
      </c>
      <c r="F191" s="5">
        <v>0</v>
      </c>
      <c r="G191" s="5">
        <f t="shared" si="168"/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</row>
    <row r="192" spans="1:18" s="1" customFormat="1" ht="33" customHeight="1" x14ac:dyDescent="0.25">
      <c r="A192" s="247"/>
      <c r="B192" s="244"/>
      <c r="C192" s="106" t="s">
        <v>458</v>
      </c>
      <c r="D192" s="5">
        <f t="shared" ref="D192:D195" si="180">SUM(E192:F192)</f>
        <v>0</v>
      </c>
      <c r="E192" s="5">
        <f t="shared" ref="E192:E195" si="181">N(E195)</f>
        <v>0</v>
      </c>
      <c r="F192" s="5">
        <f t="shared" ref="F192:F195" si="182">F204</f>
        <v>0</v>
      </c>
      <c r="G192" s="5">
        <f t="shared" si="168"/>
        <v>0</v>
      </c>
      <c r="H192" s="5">
        <f t="shared" ref="H192:H195" si="183">N(H195)</f>
        <v>0</v>
      </c>
      <c r="I192" s="5">
        <f t="shared" ref="I192:I195" si="184">I204</f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</row>
    <row r="193" spans="1:18" s="1" customFormat="1" ht="50.1" customHeight="1" x14ac:dyDescent="0.25">
      <c r="A193" s="247"/>
      <c r="B193" s="244"/>
      <c r="C193" s="106" t="s">
        <v>459</v>
      </c>
      <c r="D193" s="5">
        <f t="shared" si="180"/>
        <v>0</v>
      </c>
      <c r="E193" s="5">
        <f t="shared" si="181"/>
        <v>0</v>
      </c>
      <c r="F193" s="5">
        <f t="shared" si="182"/>
        <v>0</v>
      </c>
      <c r="G193" s="5">
        <f t="shared" si="168"/>
        <v>0</v>
      </c>
      <c r="H193" s="5">
        <f t="shared" si="183"/>
        <v>0</v>
      </c>
      <c r="I193" s="5">
        <f t="shared" si="184"/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</row>
    <row r="194" spans="1:18" s="1" customFormat="1" ht="34.5" customHeight="1" x14ac:dyDescent="0.25">
      <c r="A194" s="247"/>
      <c r="B194" s="244"/>
      <c r="C194" s="106" t="s">
        <v>460</v>
      </c>
      <c r="D194" s="5">
        <f t="shared" si="180"/>
        <v>0</v>
      </c>
      <c r="E194" s="5">
        <f t="shared" si="181"/>
        <v>0</v>
      </c>
      <c r="F194" s="5">
        <f t="shared" si="182"/>
        <v>0</v>
      </c>
      <c r="G194" s="5">
        <f t="shared" si="168"/>
        <v>0</v>
      </c>
      <c r="H194" s="5">
        <f t="shared" si="183"/>
        <v>0</v>
      </c>
      <c r="I194" s="5">
        <f t="shared" si="184"/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</row>
    <row r="195" spans="1:18" s="1" customFormat="1" ht="49.5" customHeight="1" x14ac:dyDescent="0.25">
      <c r="A195" s="247"/>
      <c r="B195" s="244"/>
      <c r="C195" s="106" t="s">
        <v>461</v>
      </c>
      <c r="D195" s="5">
        <f t="shared" si="180"/>
        <v>0</v>
      </c>
      <c r="E195" s="5">
        <f t="shared" si="181"/>
        <v>0</v>
      </c>
      <c r="F195" s="5">
        <f t="shared" si="182"/>
        <v>0</v>
      </c>
      <c r="G195" s="5">
        <f t="shared" si="168"/>
        <v>0</v>
      </c>
      <c r="H195" s="5">
        <f t="shared" si="183"/>
        <v>0</v>
      </c>
      <c r="I195" s="5">
        <f t="shared" si="184"/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</row>
    <row r="196" spans="1:18" s="1" customFormat="1" ht="50.25" customHeight="1" x14ac:dyDescent="0.25">
      <c r="A196" s="247"/>
      <c r="B196" s="244"/>
      <c r="C196" s="7" t="s">
        <v>224</v>
      </c>
      <c r="D196" s="5">
        <f t="shared" si="167"/>
        <v>0</v>
      </c>
      <c r="E196" s="5">
        <v>0</v>
      </c>
      <c r="F196" s="5">
        <v>0</v>
      </c>
      <c r="G196" s="5">
        <f t="shared" si="168"/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</row>
    <row r="197" spans="1:18" s="1" customFormat="1" ht="49.5" customHeight="1" x14ac:dyDescent="0.25">
      <c r="A197" s="247"/>
      <c r="B197" s="244"/>
      <c r="C197" s="106" t="s">
        <v>462</v>
      </c>
      <c r="D197" s="5">
        <f t="shared" ref="D197:D198" si="185">SUM(E197:F197)</f>
        <v>0</v>
      </c>
      <c r="E197" s="5">
        <f t="shared" ref="E197:E198" si="186">N(E200)</f>
        <v>0</v>
      </c>
      <c r="F197" s="5">
        <f t="shared" ref="F197:F198" si="187">F209</f>
        <v>0</v>
      </c>
      <c r="G197" s="5">
        <f t="shared" si="168"/>
        <v>0</v>
      </c>
      <c r="H197" s="5">
        <f t="shared" ref="H197:H198" si="188">N(H200)</f>
        <v>0</v>
      </c>
      <c r="I197" s="5">
        <f t="shared" ref="I197:I198" si="189">I209</f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</row>
    <row r="198" spans="1:18" s="1" customFormat="1" ht="64.5" customHeight="1" x14ac:dyDescent="0.25">
      <c r="A198" s="247"/>
      <c r="B198" s="244"/>
      <c r="C198" s="107" t="s">
        <v>463</v>
      </c>
      <c r="D198" s="5">
        <f t="shared" si="185"/>
        <v>0</v>
      </c>
      <c r="E198" s="5">
        <f t="shared" si="186"/>
        <v>0</v>
      </c>
      <c r="F198" s="5">
        <f t="shared" si="187"/>
        <v>0</v>
      </c>
      <c r="G198" s="5">
        <f t="shared" si="168"/>
        <v>0</v>
      </c>
      <c r="H198" s="5">
        <f t="shared" si="188"/>
        <v>0</v>
      </c>
      <c r="I198" s="5">
        <f t="shared" si="189"/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</row>
    <row r="199" spans="1:18" s="1" customFormat="1" ht="24.9" customHeight="1" x14ac:dyDescent="0.25">
      <c r="A199" s="247"/>
      <c r="B199" s="244"/>
      <c r="C199" s="7" t="s">
        <v>223</v>
      </c>
      <c r="D199" s="5">
        <f t="shared" si="167"/>
        <v>0</v>
      </c>
      <c r="E199" s="5">
        <v>0</v>
      </c>
      <c r="F199" s="5">
        <v>0</v>
      </c>
      <c r="G199" s="5">
        <f t="shared" si="168"/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</row>
    <row r="200" spans="1:18" s="1" customFormat="1" ht="24.9" customHeight="1" x14ac:dyDescent="0.25">
      <c r="A200" s="248"/>
      <c r="B200" s="245"/>
      <c r="C200" s="7" t="s">
        <v>222</v>
      </c>
      <c r="D200" s="5">
        <f t="shared" si="167"/>
        <v>250</v>
      </c>
      <c r="E200" s="5">
        <v>0</v>
      </c>
      <c r="F200" s="5">
        <v>250</v>
      </c>
      <c r="G200" s="5">
        <f t="shared" si="168"/>
        <v>250</v>
      </c>
      <c r="H200" s="5">
        <v>0</v>
      </c>
      <c r="I200" s="5">
        <v>250</v>
      </c>
      <c r="J200" s="5">
        <f>K200+L200</f>
        <v>250</v>
      </c>
      <c r="K200" s="5">
        <v>0</v>
      </c>
      <c r="L200" s="5">
        <v>250</v>
      </c>
      <c r="M200" s="5">
        <f>N200+O200</f>
        <v>249.9</v>
      </c>
      <c r="N200" s="5">
        <v>0</v>
      </c>
      <c r="O200" s="5">
        <v>249.9</v>
      </c>
      <c r="Q200" s="27"/>
    </row>
    <row r="201" spans="1:18" s="1" customFormat="1" ht="27.75" customHeight="1" x14ac:dyDescent="0.25">
      <c r="A201" s="246" t="s">
        <v>256</v>
      </c>
      <c r="B201" s="243" t="s">
        <v>257</v>
      </c>
      <c r="C201" s="105" t="s">
        <v>227</v>
      </c>
      <c r="D201" s="26">
        <f t="shared" si="167"/>
        <v>204.55</v>
      </c>
      <c r="E201" s="26">
        <v>0</v>
      </c>
      <c r="F201" s="26">
        <f>SUM(F202+F211+F212)</f>
        <v>204.55</v>
      </c>
      <c r="G201" s="26">
        <f t="shared" si="168"/>
        <v>204.55</v>
      </c>
      <c r="H201" s="26">
        <v>0</v>
      </c>
      <c r="I201" s="26">
        <f>SUM(I202+I211+I212)</f>
        <v>204.55</v>
      </c>
      <c r="J201" s="26">
        <f t="shared" ref="J201:O201" si="190">J212</f>
        <v>204.55</v>
      </c>
      <c r="K201" s="26">
        <f t="shared" si="190"/>
        <v>0</v>
      </c>
      <c r="L201" s="26">
        <f t="shared" si="190"/>
        <v>204.55</v>
      </c>
      <c r="M201" s="26">
        <f t="shared" si="190"/>
        <v>196.1</v>
      </c>
      <c r="N201" s="26">
        <f t="shared" si="190"/>
        <v>0</v>
      </c>
      <c r="O201" s="26">
        <f t="shared" si="190"/>
        <v>196.1</v>
      </c>
      <c r="R201" s="27"/>
    </row>
    <row r="202" spans="1:18" s="1" customFormat="1" ht="33" customHeight="1" x14ac:dyDescent="0.25">
      <c r="A202" s="247"/>
      <c r="B202" s="244"/>
      <c r="C202" s="7" t="s">
        <v>226</v>
      </c>
      <c r="D202" s="5">
        <f t="shared" si="167"/>
        <v>0</v>
      </c>
      <c r="E202" s="5">
        <v>0</v>
      </c>
      <c r="F202" s="5">
        <v>0</v>
      </c>
      <c r="G202" s="5">
        <f t="shared" si="168"/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</row>
    <row r="203" spans="1:18" s="1" customFormat="1" ht="50.1" customHeight="1" x14ac:dyDescent="0.25">
      <c r="A203" s="247"/>
      <c r="B203" s="244"/>
      <c r="C203" s="7" t="s">
        <v>225</v>
      </c>
      <c r="D203" s="5">
        <f t="shared" si="167"/>
        <v>0</v>
      </c>
      <c r="E203" s="5">
        <v>0</v>
      </c>
      <c r="F203" s="5">
        <v>0</v>
      </c>
      <c r="G203" s="5">
        <f t="shared" si="168"/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</row>
    <row r="204" spans="1:18" s="1" customFormat="1" ht="33" customHeight="1" x14ac:dyDescent="0.25">
      <c r="A204" s="247"/>
      <c r="B204" s="244"/>
      <c r="C204" s="106" t="s">
        <v>458</v>
      </c>
      <c r="D204" s="5">
        <f t="shared" ref="D204:D210" si="191">SUM(E204:F204)</f>
        <v>0</v>
      </c>
      <c r="E204" s="5">
        <v>0</v>
      </c>
      <c r="F204" s="5">
        <v>0</v>
      </c>
      <c r="G204" s="5">
        <f t="shared" ref="G204:G210" si="192">SUM(H204:I204)</f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</row>
    <row r="205" spans="1:18" s="1" customFormat="1" ht="50.1" customHeight="1" x14ac:dyDescent="0.25">
      <c r="A205" s="247"/>
      <c r="B205" s="244"/>
      <c r="C205" s="106" t="s">
        <v>459</v>
      </c>
      <c r="D205" s="5">
        <f t="shared" si="191"/>
        <v>0</v>
      </c>
      <c r="E205" s="5">
        <v>0</v>
      </c>
      <c r="F205" s="5">
        <v>0</v>
      </c>
      <c r="G205" s="5">
        <f t="shared" si="192"/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</row>
    <row r="206" spans="1:18" s="1" customFormat="1" ht="34.5" customHeight="1" x14ac:dyDescent="0.25">
      <c r="A206" s="247"/>
      <c r="B206" s="244"/>
      <c r="C206" s="106" t="s">
        <v>460</v>
      </c>
      <c r="D206" s="5">
        <f t="shared" si="191"/>
        <v>0</v>
      </c>
      <c r="E206" s="5">
        <v>0</v>
      </c>
      <c r="F206" s="5">
        <v>0</v>
      </c>
      <c r="G206" s="5">
        <f t="shared" si="192"/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</row>
    <row r="207" spans="1:18" s="1" customFormat="1" ht="49.5" customHeight="1" x14ac:dyDescent="0.25">
      <c r="A207" s="247"/>
      <c r="B207" s="244"/>
      <c r="C207" s="106" t="s">
        <v>461</v>
      </c>
      <c r="D207" s="5">
        <f t="shared" si="191"/>
        <v>0</v>
      </c>
      <c r="E207" s="5">
        <v>0</v>
      </c>
      <c r="F207" s="5">
        <v>0</v>
      </c>
      <c r="G207" s="5">
        <f t="shared" si="192"/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</row>
    <row r="208" spans="1:18" s="1" customFormat="1" ht="50.25" customHeight="1" x14ac:dyDescent="0.25">
      <c r="A208" s="247"/>
      <c r="B208" s="244"/>
      <c r="C208" s="7" t="s">
        <v>224</v>
      </c>
      <c r="D208" s="5">
        <f t="shared" si="191"/>
        <v>0</v>
      </c>
      <c r="E208" s="5">
        <v>0</v>
      </c>
      <c r="F208" s="5">
        <v>0</v>
      </c>
      <c r="G208" s="5">
        <f t="shared" si="192"/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</row>
    <row r="209" spans="1:18" s="1" customFormat="1" ht="49.5" customHeight="1" x14ac:dyDescent="0.25">
      <c r="A209" s="247"/>
      <c r="B209" s="244"/>
      <c r="C209" s="106" t="s">
        <v>462</v>
      </c>
      <c r="D209" s="5">
        <f t="shared" si="191"/>
        <v>0</v>
      </c>
      <c r="E209" s="5">
        <v>0</v>
      </c>
      <c r="F209" s="5">
        <v>0</v>
      </c>
      <c r="G209" s="5">
        <f t="shared" si="192"/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</row>
    <row r="210" spans="1:18" s="1" customFormat="1" ht="64.5" customHeight="1" x14ac:dyDescent="0.25">
      <c r="A210" s="247"/>
      <c r="B210" s="244"/>
      <c r="C210" s="107" t="s">
        <v>463</v>
      </c>
      <c r="D210" s="5">
        <f t="shared" si="191"/>
        <v>0</v>
      </c>
      <c r="E210" s="5">
        <v>0</v>
      </c>
      <c r="F210" s="5">
        <v>0</v>
      </c>
      <c r="G210" s="5">
        <f t="shared" si="192"/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</row>
    <row r="211" spans="1:18" s="1" customFormat="1" ht="24.9" customHeight="1" x14ac:dyDescent="0.25">
      <c r="A211" s="247"/>
      <c r="B211" s="244"/>
      <c r="C211" s="7" t="s">
        <v>223</v>
      </c>
      <c r="D211" s="5">
        <f t="shared" si="167"/>
        <v>0</v>
      </c>
      <c r="E211" s="5">
        <v>0</v>
      </c>
      <c r="F211" s="5">
        <v>0</v>
      </c>
      <c r="G211" s="5">
        <f t="shared" si="168"/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</row>
    <row r="212" spans="1:18" s="1" customFormat="1" ht="24.9" customHeight="1" x14ac:dyDescent="0.25">
      <c r="A212" s="248"/>
      <c r="B212" s="245"/>
      <c r="C212" s="7" t="s">
        <v>222</v>
      </c>
      <c r="D212" s="5">
        <f t="shared" si="167"/>
        <v>204.55</v>
      </c>
      <c r="E212" s="5">
        <v>0</v>
      </c>
      <c r="F212" s="5">
        <v>204.55</v>
      </c>
      <c r="G212" s="5">
        <f t="shared" si="168"/>
        <v>204.55</v>
      </c>
      <c r="H212" s="5">
        <v>0</v>
      </c>
      <c r="I212" s="5">
        <v>204.55</v>
      </c>
      <c r="J212" s="5">
        <f>K212+L212</f>
        <v>204.55</v>
      </c>
      <c r="K212" s="5">
        <v>0</v>
      </c>
      <c r="L212" s="5">
        <v>204.55</v>
      </c>
      <c r="M212" s="5">
        <f>N212+O212</f>
        <v>196.1</v>
      </c>
      <c r="N212" s="5">
        <v>0</v>
      </c>
      <c r="O212" s="5">
        <v>196.1</v>
      </c>
      <c r="Q212" s="27"/>
    </row>
    <row r="213" spans="1:18" s="1" customFormat="1" ht="27.75" customHeight="1" x14ac:dyDescent="0.25">
      <c r="A213" s="246" t="s">
        <v>3</v>
      </c>
      <c r="B213" s="243" t="s">
        <v>123</v>
      </c>
      <c r="C213" s="105" t="s">
        <v>227</v>
      </c>
      <c r="D213" s="26">
        <f t="shared" si="34"/>
        <v>425.1</v>
      </c>
      <c r="E213" s="26">
        <v>0</v>
      </c>
      <c r="F213" s="26">
        <f>SUM(F214+F223+F224)</f>
        <v>425.1</v>
      </c>
      <c r="G213" s="26">
        <f t="shared" si="35"/>
        <v>425.1</v>
      </c>
      <c r="H213" s="26">
        <v>0</v>
      </c>
      <c r="I213" s="26">
        <f>SUM(I214+I223+I224)</f>
        <v>425.1</v>
      </c>
      <c r="J213" s="26">
        <f t="shared" ref="J213:O213" si="193">J224</f>
        <v>425.1</v>
      </c>
      <c r="K213" s="26">
        <f t="shared" si="193"/>
        <v>0</v>
      </c>
      <c r="L213" s="26">
        <f t="shared" si="193"/>
        <v>425.1</v>
      </c>
      <c r="M213" s="26">
        <f t="shared" si="193"/>
        <v>380.03</v>
      </c>
      <c r="N213" s="26">
        <f t="shared" si="193"/>
        <v>0</v>
      </c>
      <c r="O213" s="26">
        <f t="shared" si="193"/>
        <v>380.03</v>
      </c>
      <c r="R213" s="27"/>
    </row>
    <row r="214" spans="1:18" s="1" customFormat="1" ht="33" customHeight="1" x14ac:dyDescent="0.25">
      <c r="A214" s="247"/>
      <c r="B214" s="244"/>
      <c r="C214" s="7" t="s">
        <v>226</v>
      </c>
      <c r="D214" s="5">
        <f t="shared" si="34"/>
        <v>0</v>
      </c>
      <c r="E214" s="5">
        <v>0</v>
      </c>
      <c r="F214" s="5">
        <v>0</v>
      </c>
      <c r="G214" s="5">
        <f t="shared" si="35"/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8" s="1" customFormat="1" ht="50.1" customHeight="1" x14ac:dyDescent="0.25">
      <c r="A215" s="247"/>
      <c r="B215" s="244"/>
      <c r="C215" s="7" t="s">
        <v>225</v>
      </c>
      <c r="D215" s="5">
        <f t="shared" si="34"/>
        <v>0</v>
      </c>
      <c r="E215" s="5">
        <v>0</v>
      </c>
      <c r="F215" s="5">
        <v>0</v>
      </c>
      <c r="G215" s="5">
        <f t="shared" si="35"/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8" s="1" customFormat="1" ht="33" customHeight="1" x14ac:dyDescent="0.25">
      <c r="A216" s="247"/>
      <c r="B216" s="244"/>
      <c r="C216" s="106" t="s">
        <v>458</v>
      </c>
      <c r="D216" s="5">
        <f t="shared" ref="D216:D222" si="194">SUM(E216:F216)</f>
        <v>0</v>
      </c>
      <c r="E216" s="5">
        <v>0</v>
      </c>
      <c r="F216" s="5">
        <v>0</v>
      </c>
      <c r="G216" s="5">
        <f t="shared" ref="G216:G222" si="195">SUM(H216:I216)</f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8" s="1" customFormat="1" ht="50.1" customHeight="1" x14ac:dyDescent="0.25">
      <c r="A217" s="247"/>
      <c r="B217" s="244"/>
      <c r="C217" s="106" t="s">
        <v>459</v>
      </c>
      <c r="D217" s="5">
        <f t="shared" si="194"/>
        <v>0</v>
      </c>
      <c r="E217" s="5">
        <v>0</v>
      </c>
      <c r="F217" s="5">
        <v>0</v>
      </c>
      <c r="G217" s="5">
        <f t="shared" si="195"/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8" s="1" customFormat="1" ht="34.5" customHeight="1" x14ac:dyDescent="0.25">
      <c r="A218" s="247"/>
      <c r="B218" s="244"/>
      <c r="C218" s="106" t="s">
        <v>460</v>
      </c>
      <c r="D218" s="5">
        <f t="shared" si="194"/>
        <v>0</v>
      </c>
      <c r="E218" s="5">
        <v>0</v>
      </c>
      <c r="F218" s="5">
        <v>0</v>
      </c>
      <c r="G218" s="5">
        <f t="shared" si="195"/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8" s="1" customFormat="1" ht="49.5" customHeight="1" x14ac:dyDescent="0.25">
      <c r="A219" s="247"/>
      <c r="B219" s="244"/>
      <c r="C219" s="106" t="s">
        <v>461</v>
      </c>
      <c r="D219" s="5">
        <f t="shared" si="194"/>
        <v>0</v>
      </c>
      <c r="E219" s="5">
        <v>0</v>
      </c>
      <c r="F219" s="5">
        <v>0</v>
      </c>
      <c r="G219" s="5">
        <f t="shared" si="195"/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8" s="1" customFormat="1" ht="50.25" customHeight="1" x14ac:dyDescent="0.25">
      <c r="A220" s="247"/>
      <c r="B220" s="244"/>
      <c r="C220" s="7" t="s">
        <v>224</v>
      </c>
      <c r="D220" s="5">
        <f t="shared" si="194"/>
        <v>0</v>
      </c>
      <c r="E220" s="5">
        <v>0</v>
      </c>
      <c r="F220" s="5">
        <v>0</v>
      </c>
      <c r="G220" s="5">
        <f t="shared" si="195"/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8" s="1" customFormat="1" ht="49.5" customHeight="1" x14ac:dyDescent="0.25">
      <c r="A221" s="247"/>
      <c r="B221" s="244"/>
      <c r="C221" s="106" t="s">
        <v>462</v>
      </c>
      <c r="D221" s="5">
        <f t="shared" si="194"/>
        <v>0</v>
      </c>
      <c r="E221" s="5">
        <v>0</v>
      </c>
      <c r="F221" s="5">
        <v>0</v>
      </c>
      <c r="G221" s="5">
        <f t="shared" si="195"/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8" s="1" customFormat="1" ht="64.5" customHeight="1" x14ac:dyDescent="0.25">
      <c r="A222" s="247"/>
      <c r="B222" s="244"/>
      <c r="C222" s="107" t="s">
        <v>463</v>
      </c>
      <c r="D222" s="5">
        <f t="shared" si="194"/>
        <v>0</v>
      </c>
      <c r="E222" s="5">
        <v>0</v>
      </c>
      <c r="F222" s="5">
        <v>0</v>
      </c>
      <c r="G222" s="5">
        <f t="shared" si="195"/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8" s="1" customFormat="1" ht="24.9" customHeight="1" x14ac:dyDescent="0.25">
      <c r="A223" s="247"/>
      <c r="B223" s="244"/>
      <c r="C223" s="7" t="s">
        <v>223</v>
      </c>
      <c r="D223" s="5">
        <f t="shared" si="34"/>
        <v>0</v>
      </c>
      <c r="E223" s="5">
        <v>0</v>
      </c>
      <c r="F223" s="5">
        <v>0</v>
      </c>
      <c r="G223" s="5">
        <f t="shared" si="35"/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8" s="1" customFormat="1" ht="24.9" customHeight="1" x14ac:dyDescent="0.25">
      <c r="A224" s="248"/>
      <c r="B224" s="245"/>
      <c r="C224" s="7" t="s">
        <v>222</v>
      </c>
      <c r="D224" s="5">
        <f t="shared" ref="D224:D346" si="196">SUM(E224:F224)</f>
        <v>425.1</v>
      </c>
      <c r="E224" s="5">
        <v>0</v>
      </c>
      <c r="F224" s="5">
        <v>425.1</v>
      </c>
      <c r="G224" s="5">
        <f t="shared" ref="G224" si="197">SUM(H224:I224)</f>
        <v>425.1</v>
      </c>
      <c r="H224" s="5">
        <v>0</v>
      </c>
      <c r="I224" s="5">
        <v>425.1</v>
      </c>
      <c r="J224" s="5">
        <f t="shared" ref="J224" si="198">SUM(K224:L224)</f>
        <v>425.1</v>
      </c>
      <c r="K224" s="5">
        <v>0</v>
      </c>
      <c r="L224" s="5">
        <v>425.1</v>
      </c>
      <c r="M224" s="5">
        <f>N224+O224</f>
        <v>380.03</v>
      </c>
      <c r="N224" s="5">
        <v>0</v>
      </c>
      <c r="O224" s="5">
        <v>380.03</v>
      </c>
      <c r="Q224" s="27"/>
    </row>
    <row r="225" spans="1:18" s="1" customFormat="1" ht="27.75" customHeight="1" x14ac:dyDescent="0.25">
      <c r="A225" s="246" t="s">
        <v>4</v>
      </c>
      <c r="B225" s="243" t="s">
        <v>122</v>
      </c>
      <c r="C225" s="105" t="s">
        <v>227</v>
      </c>
      <c r="D225" s="26">
        <f t="shared" si="196"/>
        <v>70647.8</v>
      </c>
      <c r="E225" s="26">
        <f>E226+E235+E236</f>
        <v>149.5</v>
      </c>
      <c r="F225" s="26">
        <f>F232+F235+F236</f>
        <v>70498.3</v>
      </c>
      <c r="G225" s="26">
        <f t="shared" ref="G225:G346" si="199">SUM(H225:I225)</f>
        <v>70647.8</v>
      </c>
      <c r="H225" s="26">
        <f>H226+H235+H236</f>
        <v>149.5</v>
      </c>
      <c r="I225" s="26">
        <f>I226+I235+I236</f>
        <v>70498.3</v>
      </c>
      <c r="J225" s="26">
        <f>J232+J236</f>
        <v>70647.8</v>
      </c>
      <c r="K225" s="26">
        <f>K226+K236</f>
        <v>149.5</v>
      </c>
      <c r="L225" s="26">
        <f>L232+L236</f>
        <v>70498.3</v>
      </c>
      <c r="M225" s="26">
        <f>M232+M236</f>
        <v>70233.14</v>
      </c>
      <c r="N225" s="26">
        <f>N232+N236</f>
        <v>142.9</v>
      </c>
      <c r="O225" s="26">
        <f>O232+O236</f>
        <v>70090.240000000005</v>
      </c>
      <c r="R225" s="27"/>
    </row>
    <row r="226" spans="1:18" s="1" customFormat="1" ht="33" customHeight="1" x14ac:dyDescent="0.25">
      <c r="A226" s="247"/>
      <c r="B226" s="244"/>
      <c r="C226" s="7" t="s">
        <v>226</v>
      </c>
      <c r="D226" s="5">
        <f t="shared" ref="D226:F226" si="200">D232</f>
        <v>64058.3</v>
      </c>
      <c r="E226" s="5">
        <f t="shared" si="200"/>
        <v>0</v>
      </c>
      <c r="F226" s="5">
        <f t="shared" si="200"/>
        <v>64058.3</v>
      </c>
      <c r="G226" s="5">
        <f t="shared" ref="G226:I226" si="201">G232</f>
        <v>64058.3</v>
      </c>
      <c r="H226" s="5">
        <f t="shared" si="201"/>
        <v>0</v>
      </c>
      <c r="I226" s="5">
        <f t="shared" si="201"/>
        <v>64058.3</v>
      </c>
      <c r="J226" s="5">
        <f t="shared" ref="J226:O226" si="202">J232</f>
        <v>64058.3</v>
      </c>
      <c r="K226" s="5">
        <f t="shared" si="202"/>
        <v>0</v>
      </c>
      <c r="L226" s="5">
        <f t="shared" si="202"/>
        <v>64058.3</v>
      </c>
      <c r="M226" s="5">
        <f t="shared" si="202"/>
        <v>63665.79</v>
      </c>
      <c r="N226" s="5">
        <f t="shared" si="202"/>
        <v>0</v>
      </c>
      <c r="O226" s="5">
        <f t="shared" si="202"/>
        <v>63665.79</v>
      </c>
    </row>
    <row r="227" spans="1:18" s="1" customFormat="1" ht="50.1" customHeight="1" x14ac:dyDescent="0.25">
      <c r="A227" s="247"/>
      <c r="B227" s="244"/>
      <c r="C227" s="7" t="s">
        <v>225</v>
      </c>
      <c r="D227" s="5">
        <f t="shared" ref="D227:N227" si="203">D232</f>
        <v>64058.3</v>
      </c>
      <c r="E227" s="5">
        <f t="shared" si="203"/>
        <v>0</v>
      </c>
      <c r="F227" s="5">
        <f t="shared" si="203"/>
        <v>64058.3</v>
      </c>
      <c r="G227" s="5">
        <f t="shared" si="203"/>
        <v>64058.3</v>
      </c>
      <c r="H227" s="5">
        <f t="shared" si="203"/>
        <v>0</v>
      </c>
      <c r="I227" s="5">
        <f t="shared" si="203"/>
        <v>64058.3</v>
      </c>
      <c r="J227" s="5">
        <f t="shared" si="203"/>
        <v>64058.3</v>
      </c>
      <c r="K227" s="5">
        <f t="shared" si="203"/>
        <v>0</v>
      </c>
      <c r="L227" s="5">
        <f t="shared" si="203"/>
        <v>64058.3</v>
      </c>
      <c r="M227" s="5">
        <f t="shared" si="203"/>
        <v>63665.79</v>
      </c>
      <c r="N227" s="5">
        <f t="shared" si="203"/>
        <v>0</v>
      </c>
      <c r="O227" s="5">
        <f>O232</f>
        <v>63665.79</v>
      </c>
    </row>
    <row r="228" spans="1:18" s="1" customFormat="1" ht="33" customHeight="1" x14ac:dyDescent="0.25">
      <c r="A228" s="247"/>
      <c r="B228" s="244"/>
      <c r="C228" s="106" t="s">
        <v>458</v>
      </c>
      <c r="D228" s="5">
        <f t="shared" ref="D228:D231" si="204">SUM(E228:F228)</f>
        <v>0</v>
      </c>
      <c r="E228" s="5">
        <v>0</v>
      </c>
      <c r="F228" s="5">
        <v>0</v>
      </c>
      <c r="G228" s="5">
        <f t="shared" ref="G228:G231" si="205">SUM(H228:I228)</f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8" s="1" customFormat="1" ht="50.1" customHeight="1" x14ac:dyDescent="0.25">
      <c r="A229" s="247"/>
      <c r="B229" s="244"/>
      <c r="C229" s="106" t="s">
        <v>459</v>
      </c>
      <c r="D229" s="5">
        <f t="shared" si="204"/>
        <v>0</v>
      </c>
      <c r="E229" s="5">
        <v>0</v>
      </c>
      <c r="F229" s="5">
        <v>0</v>
      </c>
      <c r="G229" s="5">
        <f t="shared" si="205"/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8" s="1" customFormat="1" ht="34.5" customHeight="1" x14ac:dyDescent="0.25">
      <c r="A230" s="247"/>
      <c r="B230" s="244"/>
      <c r="C230" s="106" t="s">
        <v>460</v>
      </c>
      <c r="D230" s="5">
        <f t="shared" si="204"/>
        <v>0</v>
      </c>
      <c r="E230" s="5">
        <v>0</v>
      </c>
      <c r="F230" s="5">
        <v>0</v>
      </c>
      <c r="G230" s="5">
        <f t="shared" si="205"/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  <row r="231" spans="1:18" s="1" customFormat="1" ht="49.5" customHeight="1" x14ac:dyDescent="0.25">
      <c r="A231" s="247"/>
      <c r="B231" s="244"/>
      <c r="C231" s="106" t="s">
        <v>461</v>
      </c>
      <c r="D231" s="5">
        <f t="shared" si="204"/>
        <v>0</v>
      </c>
      <c r="E231" s="5">
        <v>0</v>
      </c>
      <c r="F231" s="5">
        <v>0</v>
      </c>
      <c r="G231" s="5">
        <f t="shared" si="205"/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</row>
    <row r="232" spans="1:18" s="1" customFormat="1" ht="50.25" customHeight="1" x14ac:dyDescent="0.25">
      <c r="A232" s="247"/>
      <c r="B232" s="244"/>
      <c r="C232" s="7" t="s">
        <v>224</v>
      </c>
      <c r="D232" s="5">
        <f t="shared" si="196"/>
        <v>64058.3</v>
      </c>
      <c r="E232" s="5">
        <v>0</v>
      </c>
      <c r="F232" s="5">
        <f>F244+F352+F364</f>
        <v>64058.3</v>
      </c>
      <c r="G232" s="5">
        <f t="shared" si="199"/>
        <v>64058.3</v>
      </c>
      <c r="H232" s="5">
        <v>0</v>
      </c>
      <c r="I232" s="5">
        <f>I244+I352+I364</f>
        <v>64058.3</v>
      </c>
      <c r="J232" s="5">
        <f t="shared" ref="J232:O232" si="206">J244</f>
        <v>64058.3</v>
      </c>
      <c r="K232" s="5">
        <f t="shared" si="206"/>
        <v>0</v>
      </c>
      <c r="L232" s="5">
        <f t="shared" si="206"/>
        <v>64058.3</v>
      </c>
      <c r="M232" s="5">
        <f t="shared" si="206"/>
        <v>63665.79</v>
      </c>
      <c r="N232" s="5">
        <f t="shared" si="206"/>
        <v>0</v>
      </c>
      <c r="O232" s="5">
        <f t="shared" si="206"/>
        <v>63665.79</v>
      </c>
    </row>
    <row r="233" spans="1:18" s="1" customFormat="1" ht="49.5" customHeight="1" x14ac:dyDescent="0.25">
      <c r="A233" s="247"/>
      <c r="B233" s="244"/>
      <c r="C233" s="106" t="s">
        <v>462</v>
      </c>
      <c r="D233" s="5">
        <f t="shared" ref="D233:D234" si="207">SUM(E233:F233)</f>
        <v>0</v>
      </c>
      <c r="E233" s="5">
        <v>0</v>
      </c>
      <c r="F233" s="5">
        <v>0</v>
      </c>
      <c r="G233" s="5">
        <f t="shared" ref="G233:G234" si="208">SUM(H233:I233)</f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</row>
    <row r="234" spans="1:18" s="1" customFormat="1" ht="64.5" customHeight="1" x14ac:dyDescent="0.25">
      <c r="A234" s="247"/>
      <c r="B234" s="244"/>
      <c r="C234" s="107" t="s">
        <v>463</v>
      </c>
      <c r="D234" s="5">
        <f t="shared" si="207"/>
        <v>0</v>
      </c>
      <c r="E234" s="5">
        <v>0</v>
      </c>
      <c r="F234" s="5">
        <v>0</v>
      </c>
      <c r="G234" s="5">
        <f t="shared" si="208"/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</row>
    <row r="235" spans="1:18" s="1" customFormat="1" ht="24.9" customHeight="1" x14ac:dyDescent="0.25">
      <c r="A235" s="247"/>
      <c r="B235" s="244"/>
      <c r="C235" s="7" t="s">
        <v>223</v>
      </c>
      <c r="D235" s="5">
        <f t="shared" si="196"/>
        <v>0</v>
      </c>
      <c r="E235" s="5">
        <v>0</v>
      </c>
      <c r="F235" s="5">
        <f>F247+F355+F367</f>
        <v>0</v>
      </c>
      <c r="G235" s="5">
        <f t="shared" si="199"/>
        <v>0</v>
      </c>
      <c r="H235" s="5">
        <v>0</v>
      </c>
      <c r="I235" s="5">
        <f>I247+I355+I367</f>
        <v>0</v>
      </c>
      <c r="J235" s="5">
        <f t="shared" ref="J235:O235" si="209">J247</f>
        <v>0</v>
      </c>
      <c r="K235" s="5">
        <f t="shared" si="209"/>
        <v>0</v>
      </c>
      <c r="L235" s="5">
        <f t="shared" si="209"/>
        <v>0</v>
      </c>
      <c r="M235" s="5">
        <f t="shared" si="209"/>
        <v>0</v>
      </c>
      <c r="N235" s="5">
        <f t="shared" si="209"/>
        <v>0</v>
      </c>
      <c r="O235" s="5">
        <f t="shared" si="209"/>
        <v>0</v>
      </c>
    </row>
    <row r="236" spans="1:18" s="1" customFormat="1" ht="24.9" customHeight="1" x14ac:dyDescent="0.25">
      <c r="A236" s="248"/>
      <c r="B236" s="245"/>
      <c r="C236" s="7" t="s">
        <v>222</v>
      </c>
      <c r="D236" s="5">
        <f t="shared" si="196"/>
        <v>6589.5</v>
      </c>
      <c r="E236" s="5">
        <f>E248+E356+E368</f>
        <v>149.5</v>
      </c>
      <c r="F236" s="5">
        <f>F248+F356+F368</f>
        <v>6440</v>
      </c>
      <c r="G236" s="5">
        <f t="shared" si="199"/>
        <v>6589.5</v>
      </c>
      <c r="H236" s="5">
        <f>H248+H356+H368</f>
        <v>149.5</v>
      </c>
      <c r="I236" s="5">
        <f>I248+I356+I368</f>
        <v>6440</v>
      </c>
      <c r="J236" s="5">
        <f>J248+J345+J357</f>
        <v>6589.5</v>
      </c>
      <c r="K236" s="5">
        <f>K248+K356+K368</f>
        <v>149.5</v>
      </c>
      <c r="L236" s="5">
        <f>L248+L356+L368</f>
        <v>6440</v>
      </c>
      <c r="M236" s="5">
        <f>M248+M356+M368</f>
        <v>6567.3499999999995</v>
      </c>
      <c r="N236" s="5">
        <f>N248+N356+N368</f>
        <v>142.9</v>
      </c>
      <c r="O236" s="5">
        <f>O248+O356+O368</f>
        <v>6424.45</v>
      </c>
      <c r="Q236" s="27"/>
    </row>
    <row r="237" spans="1:18" s="1" customFormat="1" ht="27.75" customHeight="1" x14ac:dyDescent="0.25">
      <c r="A237" s="265" t="s">
        <v>5</v>
      </c>
      <c r="B237" s="261" t="s">
        <v>181</v>
      </c>
      <c r="C237" s="105" t="s">
        <v>227</v>
      </c>
      <c r="D237" s="26">
        <f t="shared" si="196"/>
        <v>70498.3</v>
      </c>
      <c r="E237" s="26">
        <v>0</v>
      </c>
      <c r="F237" s="26">
        <f>SUM(F238+F247+F248)</f>
        <v>70498.3</v>
      </c>
      <c r="G237" s="26">
        <f t="shared" si="199"/>
        <v>70498.3</v>
      </c>
      <c r="H237" s="26">
        <v>0</v>
      </c>
      <c r="I237" s="26">
        <f>SUM(I238+I247+I248)</f>
        <v>70498.3</v>
      </c>
      <c r="J237" s="26">
        <f>K237+L237</f>
        <v>70498.3</v>
      </c>
      <c r="K237" s="26">
        <f>K248</f>
        <v>0</v>
      </c>
      <c r="L237" s="26">
        <f>L248+L244</f>
        <v>70498.3</v>
      </c>
      <c r="M237" s="26">
        <f>N237+O237</f>
        <v>70090.240000000005</v>
      </c>
      <c r="N237" s="26">
        <f>N248</f>
        <v>0</v>
      </c>
      <c r="O237" s="26">
        <f>O248+O244</f>
        <v>70090.240000000005</v>
      </c>
      <c r="R237" s="27"/>
    </row>
    <row r="238" spans="1:18" s="1" customFormat="1" ht="33" customHeight="1" x14ac:dyDescent="0.25">
      <c r="A238" s="266"/>
      <c r="B238" s="262"/>
      <c r="C238" s="7" t="s">
        <v>226</v>
      </c>
      <c r="D238" s="5">
        <f t="shared" si="196"/>
        <v>64058.3</v>
      </c>
      <c r="E238" s="5">
        <v>0</v>
      </c>
      <c r="F238" s="5">
        <f>SUM(F239:F244)</f>
        <v>64058.3</v>
      </c>
      <c r="G238" s="5">
        <f t="shared" si="199"/>
        <v>64058.3</v>
      </c>
      <c r="H238" s="5">
        <v>0</v>
      </c>
      <c r="I238" s="5">
        <f>SUM(I239:I244)</f>
        <v>64058.3</v>
      </c>
      <c r="J238" s="5">
        <f>J244</f>
        <v>64058.3</v>
      </c>
      <c r="K238" s="5">
        <v>0</v>
      </c>
      <c r="L238" s="5">
        <f>L244</f>
        <v>64058.3</v>
      </c>
      <c r="M238" s="5">
        <f>M244</f>
        <v>63665.79</v>
      </c>
      <c r="N238" s="5">
        <v>0</v>
      </c>
      <c r="O238" s="5">
        <f>O244</f>
        <v>63665.79</v>
      </c>
    </row>
    <row r="239" spans="1:18" s="1" customFormat="1" ht="50.1" customHeight="1" x14ac:dyDescent="0.25">
      <c r="A239" s="266"/>
      <c r="B239" s="262"/>
      <c r="C239" s="7" t="s">
        <v>225</v>
      </c>
      <c r="D239" s="5">
        <f t="shared" si="196"/>
        <v>0</v>
      </c>
      <c r="E239" s="5">
        <v>0</v>
      </c>
      <c r="F239" s="5">
        <v>0</v>
      </c>
      <c r="G239" s="5">
        <f t="shared" si="199"/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</row>
    <row r="240" spans="1:18" s="1" customFormat="1" ht="33" customHeight="1" x14ac:dyDescent="0.25">
      <c r="A240" s="266"/>
      <c r="B240" s="262"/>
      <c r="C240" s="106" t="s">
        <v>458</v>
      </c>
      <c r="D240" s="5">
        <f t="shared" ref="D240:D243" si="210">SUM(E240:F240)</f>
        <v>0</v>
      </c>
      <c r="E240" s="5">
        <v>0</v>
      </c>
      <c r="F240" s="5">
        <v>0</v>
      </c>
      <c r="G240" s="5">
        <f t="shared" ref="G240:G243" si="211">SUM(H240:I240)</f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</row>
    <row r="241" spans="1:18" s="1" customFormat="1" ht="50.1" customHeight="1" x14ac:dyDescent="0.25">
      <c r="A241" s="266"/>
      <c r="B241" s="262"/>
      <c r="C241" s="106" t="s">
        <v>459</v>
      </c>
      <c r="D241" s="5">
        <f t="shared" si="210"/>
        <v>0</v>
      </c>
      <c r="E241" s="5">
        <v>0</v>
      </c>
      <c r="F241" s="5">
        <v>0</v>
      </c>
      <c r="G241" s="5">
        <f t="shared" si="211"/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</row>
    <row r="242" spans="1:18" s="1" customFormat="1" ht="34.5" customHeight="1" x14ac:dyDescent="0.25">
      <c r="A242" s="266"/>
      <c r="B242" s="262"/>
      <c r="C242" s="106" t="s">
        <v>460</v>
      </c>
      <c r="D242" s="5">
        <f t="shared" si="210"/>
        <v>0</v>
      </c>
      <c r="E242" s="5">
        <v>0</v>
      </c>
      <c r="F242" s="5">
        <v>0</v>
      </c>
      <c r="G242" s="5">
        <f t="shared" si="211"/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</row>
    <row r="243" spans="1:18" s="1" customFormat="1" ht="49.5" customHeight="1" x14ac:dyDescent="0.25">
      <c r="A243" s="266"/>
      <c r="B243" s="262"/>
      <c r="C243" s="106" t="s">
        <v>461</v>
      </c>
      <c r="D243" s="5">
        <f t="shared" si="210"/>
        <v>0</v>
      </c>
      <c r="E243" s="5">
        <v>0</v>
      </c>
      <c r="F243" s="5">
        <v>0</v>
      </c>
      <c r="G243" s="5">
        <f t="shared" si="211"/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</row>
    <row r="244" spans="1:18" s="1" customFormat="1" ht="50.25" customHeight="1" x14ac:dyDescent="0.25">
      <c r="A244" s="266"/>
      <c r="B244" s="262"/>
      <c r="C244" s="7" t="s">
        <v>224</v>
      </c>
      <c r="D244" s="5">
        <f t="shared" si="196"/>
        <v>64058.3</v>
      </c>
      <c r="E244" s="5">
        <v>0</v>
      </c>
      <c r="F244" s="5">
        <f>SUM(F256+F268+F280+F292+F304+F316+F328+F340)</f>
        <v>64058.3</v>
      </c>
      <c r="G244" s="5">
        <f t="shared" si="199"/>
        <v>64058.3</v>
      </c>
      <c r="H244" s="5">
        <v>0</v>
      </c>
      <c r="I244" s="5">
        <f>SUM(I256+I268+I280+I292+I304+I316+I328+I340)</f>
        <v>64058.3</v>
      </c>
      <c r="J244" s="5">
        <f>K244+L244</f>
        <v>64058.3</v>
      </c>
      <c r="K244" s="5">
        <v>0</v>
      </c>
      <c r="L244" s="5">
        <f>L333</f>
        <v>64058.3</v>
      </c>
      <c r="M244" s="5">
        <f>N244+O244</f>
        <v>63665.79</v>
      </c>
      <c r="N244" s="5">
        <v>0</v>
      </c>
      <c r="O244" s="5">
        <f>O333</f>
        <v>63665.79</v>
      </c>
    </row>
    <row r="245" spans="1:18" s="1" customFormat="1" ht="49.5" customHeight="1" x14ac:dyDescent="0.25">
      <c r="A245" s="266"/>
      <c r="B245" s="262"/>
      <c r="C245" s="106" t="s">
        <v>462</v>
      </c>
      <c r="D245" s="5">
        <f t="shared" ref="D245:D246" si="212">SUM(E245:F245)</f>
        <v>0</v>
      </c>
      <c r="E245" s="5">
        <v>0</v>
      </c>
      <c r="F245" s="5">
        <v>0</v>
      </c>
      <c r="G245" s="5">
        <f t="shared" ref="G245:G246" si="213">SUM(H245:I245)</f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</row>
    <row r="246" spans="1:18" s="1" customFormat="1" ht="64.5" customHeight="1" x14ac:dyDescent="0.25">
      <c r="A246" s="266"/>
      <c r="B246" s="262"/>
      <c r="C246" s="107" t="s">
        <v>463</v>
      </c>
      <c r="D246" s="5">
        <f t="shared" si="212"/>
        <v>0</v>
      </c>
      <c r="E246" s="5">
        <v>0</v>
      </c>
      <c r="F246" s="5">
        <v>0</v>
      </c>
      <c r="G246" s="5">
        <f t="shared" si="213"/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</row>
    <row r="247" spans="1:18" s="1" customFormat="1" ht="24.9" customHeight="1" x14ac:dyDescent="0.25">
      <c r="A247" s="266"/>
      <c r="B247" s="262"/>
      <c r="C247" s="7" t="s">
        <v>223</v>
      </c>
      <c r="D247" s="5">
        <f t="shared" si="196"/>
        <v>0</v>
      </c>
      <c r="E247" s="5">
        <v>0</v>
      </c>
      <c r="F247" s="5">
        <f>SUM(F259+F271+F283+F295+F307+F319+F331+F343)</f>
        <v>0</v>
      </c>
      <c r="G247" s="5">
        <f t="shared" si="199"/>
        <v>0</v>
      </c>
      <c r="H247" s="5">
        <v>0</v>
      </c>
      <c r="I247" s="5">
        <f>SUM(I259+I271+I283+I295+I307+I319+I331+I343)</f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</row>
    <row r="248" spans="1:18" s="1" customFormat="1" ht="24.9" customHeight="1" x14ac:dyDescent="0.25">
      <c r="A248" s="267"/>
      <c r="B248" s="263"/>
      <c r="C248" s="7" t="s">
        <v>222</v>
      </c>
      <c r="D248" s="5">
        <f t="shared" si="196"/>
        <v>6440</v>
      </c>
      <c r="E248" s="5">
        <v>0</v>
      </c>
      <c r="F248" s="5">
        <f>SUM(F260+F272+F284+F296+F308+F320+F332)</f>
        <v>6440</v>
      </c>
      <c r="G248" s="5">
        <f t="shared" si="199"/>
        <v>6440</v>
      </c>
      <c r="H248" s="5">
        <v>0</v>
      </c>
      <c r="I248" s="5">
        <f>SUM(I260+I272+I284+I296+I308+I320+I332)</f>
        <v>6440</v>
      </c>
      <c r="J248" s="5">
        <f>K248+L248</f>
        <v>6440</v>
      </c>
      <c r="K248" s="5">
        <v>0</v>
      </c>
      <c r="L248" s="5">
        <f>L249+L261+L273+L285+L297+L309+L321</f>
        <v>6440</v>
      </c>
      <c r="M248" s="5">
        <f>N248+O248</f>
        <v>6424.45</v>
      </c>
      <c r="N248" s="5">
        <v>0</v>
      </c>
      <c r="O248" s="5">
        <f>O249+O261+O273+O285+O297+O309+O321</f>
        <v>6424.45</v>
      </c>
      <c r="Q248" s="27"/>
    </row>
    <row r="249" spans="1:18" s="1" customFormat="1" ht="27.75" customHeight="1" x14ac:dyDescent="0.25">
      <c r="A249" s="265" t="s">
        <v>162</v>
      </c>
      <c r="B249" s="261" t="s">
        <v>54</v>
      </c>
      <c r="C249" s="105" t="s">
        <v>227</v>
      </c>
      <c r="D249" s="26">
        <f t="shared" si="196"/>
        <v>2470</v>
      </c>
      <c r="E249" s="26">
        <v>0</v>
      </c>
      <c r="F249" s="26">
        <f>SUM(F250+F259+F260)</f>
        <v>2470</v>
      </c>
      <c r="G249" s="26">
        <f t="shared" si="199"/>
        <v>2470</v>
      </c>
      <c r="H249" s="26">
        <v>0</v>
      </c>
      <c r="I249" s="26">
        <f>SUM(I250+I259+I260)</f>
        <v>2470</v>
      </c>
      <c r="J249" s="26">
        <f t="shared" ref="J249:O249" si="214">J260</f>
        <v>2470</v>
      </c>
      <c r="K249" s="26">
        <f t="shared" si="214"/>
        <v>0</v>
      </c>
      <c r="L249" s="26">
        <f t="shared" si="214"/>
        <v>2470</v>
      </c>
      <c r="M249" s="26">
        <f t="shared" si="214"/>
        <v>2470</v>
      </c>
      <c r="N249" s="26">
        <f t="shared" si="214"/>
        <v>0</v>
      </c>
      <c r="O249" s="26">
        <f t="shared" si="214"/>
        <v>2470</v>
      </c>
      <c r="R249" s="27"/>
    </row>
    <row r="250" spans="1:18" s="1" customFormat="1" ht="33" customHeight="1" x14ac:dyDescent="0.25">
      <c r="A250" s="266"/>
      <c r="B250" s="262"/>
      <c r="C250" s="7" t="s">
        <v>226</v>
      </c>
      <c r="D250" s="5">
        <f t="shared" si="196"/>
        <v>0</v>
      </c>
      <c r="E250" s="5">
        <v>0</v>
      </c>
      <c r="F250" s="5">
        <v>0</v>
      </c>
      <c r="G250" s="5">
        <f t="shared" si="199"/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</row>
    <row r="251" spans="1:18" s="1" customFormat="1" ht="50.1" customHeight="1" x14ac:dyDescent="0.25">
      <c r="A251" s="266"/>
      <c r="B251" s="262"/>
      <c r="C251" s="7" t="s">
        <v>225</v>
      </c>
      <c r="D251" s="5">
        <f t="shared" si="196"/>
        <v>0</v>
      </c>
      <c r="E251" s="5">
        <v>0</v>
      </c>
      <c r="F251" s="5">
        <v>0</v>
      </c>
      <c r="G251" s="5">
        <f t="shared" si="199"/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</row>
    <row r="252" spans="1:18" s="1" customFormat="1" ht="33" customHeight="1" x14ac:dyDescent="0.25">
      <c r="A252" s="266"/>
      <c r="B252" s="262"/>
      <c r="C252" s="106" t="s">
        <v>458</v>
      </c>
      <c r="D252" s="5">
        <f t="shared" ref="D252:D258" si="215">SUM(E252:F252)</f>
        <v>0</v>
      </c>
      <c r="E252" s="5">
        <v>0</v>
      </c>
      <c r="F252" s="5">
        <v>0</v>
      </c>
      <c r="G252" s="5">
        <f t="shared" ref="G252:G258" si="216">SUM(H252:I252)</f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</row>
    <row r="253" spans="1:18" s="1" customFormat="1" ht="50.1" customHeight="1" x14ac:dyDescent="0.25">
      <c r="A253" s="266"/>
      <c r="B253" s="262"/>
      <c r="C253" s="106" t="s">
        <v>459</v>
      </c>
      <c r="D253" s="5">
        <f t="shared" si="215"/>
        <v>0</v>
      </c>
      <c r="E253" s="5">
        <v>0</v>
      </c>
      <c r="F253" s="5">
        <v>0</v>
      </c>
      <c r="G253" s="5">
        <f t="shared" si="216"/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</row>
    <row r="254" spans="1:18" s="1" customFormat="1" ht="34.5" customHeight="1" x14ac:dyDescent="0.25">
      <c r="A254" s="266"/>
      <c r="B254" s="262"/>
      <c r="C254" s="106" t="s">
        <v>460</v>
      </c>
      <c r="D254" s="5">
        <f t="shared" si="215"/>
        <v>0</v>
      </c>
      <c r="E254" s="5">
        <v>0</v>
      </c>
      <c r="F254" s="5">
        <v>0</v>
      </c>
      <c r="G254" s="5">
        <f t="shared" si="216"/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</row>
    <row r="255" spans="1:18" s="1" customFormat="1" ht="49.5" customHeight="1" x14ac:dyDescent="0.25">
      <c r="A255" s="266"/>
      <c r="B255" s="262"/>
      <c r="C255" s="106" t="s">
        <v>461</v>
      </c>
      <c r="D255" s="5">
        <f t="shared" si="215"/>
        <v>0</v>
      </c>
      <c r="E255" s="5">
        <v>0</v>
      </c>
      <c r="F255" s="5">
        <v>0</v>
      </c>
      <c r="G255" s="5">
        <f t="shared" si="216"/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</row>
    <row r="256" spans="1:18" s="1" customFormat="1" ht="50.25" customHeight="1" x14ac:dyDescent="0.25">
      <c r="A256" s="266"/>
      <c r="B256" s="262"/>
      <c r="C256" s="7" t="s">
        <v>224</v>
      </c>
      <c r="D256" s="5">
        <f t="shared" si="215"/>
        <v>0</v>
      </c>
      <c r="E256" s="5">
        <v>0</v>
      </c>
      <c r="F256" s="5">
        <v>0</v>
      </c>
      <c r="G256" s="5">
        <f t="shared" si="216"/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</row>
    <row r="257" spans="1:18" s="1" customFormat="1" ht="49.5" customHeight="1" x14ac:dyDescent="0.25">
      <c r="A257" s="266"/>
      <c r="B257" s="262"/>
      <c r="C257" s="106" t="s">
        <v>462</v>
      </c>
      <c r="D257" s="5">
        <f t="shared" si="215"/>
        <v>0</v>
      </c>
      <c r="E257" s="5">
        <v>0</v>
      </c>
      <c r="F257" s="5">
        <v>0</v>
      </c>
      <c r="G257" s="5">
        <f t="shared" si="216"/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</row>
    <row r="258" spans="1:18" s="1" customFormat="1" ht="64.5" customHeight="1" x14ac:dyDescent="0.25">
      <c r="A258" s="266"/>
      <c r="B258" s="262"/>
      <c r="C258" s="107" t="s">
        <v>463</v>
      </c>
      <c r="D258" s="5">
        <f t="shared" si="215"/>
        <v>0</v>
      </c>
      <c r="E258" s="5">
        <v>0</v>
      </c>
      <c r="F258" s="5">
        <v>0</v>
      </c>
      <c r="G258" s="5">
        <f t="shared" si="216"/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</row>
    <row r="259" spans="1:18" s="1" customFormat="1" ht="24.9" customHeight="1" x14ac:dyDescent="0.25">
      <c r="A259" s="266"/>
      <c r="B259" s="262"/>
      <c r="C259" s="7" t="s">
        <v>223</v>
      </c>
      <c r="D259" s="5">
        <f t="shared" si="196"/>
        <v>0</v>
      </c>
      <c r="E259" s="5">
        <v>0</v>
      </c>
      <c r="F259" s="5">
        <v>0</v>
      </c>
      <c r="G259" s="5">
        <f t="shared" si="199"/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</row>
    <row r="260" spans="1:18" s="1" customFormat="1" ht="24.9" customHeight="1" x14ac:dyDescent="0.25">
      <c r="A260" s="267"/>
      <c r="B260" s="263"/>
      <c r="C260" s="7" t="s">
        <v>222</v>
      </c>
      <c r="D260" s="5">
        <f t="shared" si="196"/>
        <v>2470</v>
      </c>
      <c r="E260" s="5">
        <v>0</v>
      </c>
      <c r="F260" s="5">
        <v>2470</v>
      </c>
      <c r="G260" s="5">
        <f t="shared" si="199"/>
        <v>2470</v>
      </c>
      <c r="H260" s="5">
        <v>0</v>
      </c>
      <c r="I260" s="5">
        <v>2470</v>
      </c>
      <c r="J260" s="5">
        <f>K260+L260</f>
        <v>2470</v>
      </c>
      <c r="K260" s="5">
        <v>0</v>
      </c>
      <c r="L260" s="5">
        <v>2470</v>
      </c>
      <c r="M260" s="5">
        <f>N260+O260</f>
        <v>2470</v>
      </c>
      <c r="N260" s="5">
        <v>0</v>
      </c>
      <c r="O260" s="5">
        <v>2470</v>
      </c>
      <c r="Q260" s="27"/>
    </row>
    <row r="261" spans="1:18" s="1" customFormat="1" ht="27.75" customHeight="1" x14ac:dyDescent="0.25">
      <c r="A261" s="265" t="s">
        <v>163</v>
      </c>
      <c r="B261" s="261" t="s">
        <v>55</v>
      </c>
      <c r="C261" s="105" t="s">
        <v>227</v>
      </c>
      <c r="D261" s="26">
        <f t="shared" si="196"/>
        <v>1460.95</v>
      </c>
      <c r="E261" s="26">
        <v>0</v>
      </c>
      <c r="F261" s="26">
        <f>SUM(F262+F271+F272)</f>
        <v>1460.95</v>
      </c>
      <c r="G261" s="26">
        <f t="shared" si="199"/>
        <v>1460.95</v>
      </c>
      <c r="H261" s="26">
        <v>0</v>
      </c>
      <c r="I261" s="26">
        <f>SUM(I262+I271+I272)</f>
        <v>1460.95</v>
      </c>
      <c r="J261" s="26">
        <f t="shared" ref="J261:O261" si="217">J272</f>
        <v>1460.95</v>
      </c>
      <c r="K261" s="26">
        <f t="shared" si="217"/>
        <v>0</v>
      </c>
      <c r="L261" s="26">
        <f t="shared" si="217"/>
        <v>1460.95</v>
      </c>
      <c r="M261" s="26">
        <f t="shared" si="217"/>
        <v>1460.95</v>
      </c>
      <c r="N261" s="26">
        <f t="shared" si="217"/>
        <v>0</v>
      </c>
      <c r="O261" s="26">
        <f t="shared" si="217"/>
        <v>1460.95</v>
      </c>
      <c r="R261" s="27"/>
    </row>
    <row r="262" spans="1:18" s="1" customFormat="1" ht="33" customHeight="1" x14ac:dyDescent="0.25">
      <c r="A262" s="266"/>
      <c r="B262" s="262"/>
      <c r="C262" s="7" t="s">
        <v>226</v>
      </c>
      <c r="D262" s="5">
        <f t="shared" si="196"/>
        <v>0</v>
      </c>
      <c r="E262" s="5">
        <v>0</v>
      </c>
      <c r="F262" s="5">
        <v>0</v>
      </c>
      <c r="G262" s="5">
        <f t="shared" si="199"/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</row>
    <row r="263" spans="1:18" s="1" customFormat="1" ht="50.1" customHeight="1" x14ac:dyDescent="0.25">
      <c r="A263" s="266"/>
      <c r="B263" s="262"/>
      <c r="C263" s="7" t="s">
        <v>225</v>
      </c>
      <c r="D263" s="5">
        <f t="shared" si="196"/>
        <v>0</v>
      </c>
      <c r="E263" s="5">
        <v>0</v>
      </c>
      <c r="F263" s="5">
        <v>0</v>
      </c>
      <c r="G263" s="5">
        <f t="shared" si="199"/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</row>
    <row r="264" spans="1:18" s="1" customFormat="1" ht="33" customHeight="1" x14ac:dyDescent="0.25">
      <c r="A264" s="266"/>
      <c r="B264" s="262"/>
      <c r="C264" s="106" t="s">
        <v>458</v>
      </c>
      <c r="D264" s="5">
        <f t="shared" ref="D264:D267" si="218">SUM(E264:F264)</f>
        <v>0</v>
      </c>
      <c r="E264" s="5">
        <v>0</v>
      </c>
      <c r="F264" s="5">
        <v>0</v>
      </c>
      <c r="G264" s="5">
        <f t="shared" ref="G264:G267" si="219">SUM(H264:I264)</f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</row>
    <row r="265" spans="1:18" s="1" customFormat="1" ht="50.1" customHeight="1" x14ac:dyDescent="0.25">
      <c r="A265" s="266"/>
      <c r="B265" s="262"/>
      <c r="C265" s="106" t="s">
        <v>459</v>
      </c>
      <c r="D265" s="5">
        <f t="shared" si="218"/>
        <v>0</v>
      </c>
      <c r="E265" s="5">
        <v>0</v>
      </c>
      <c r="F265" s="5">
        <v>0</v>
      </c>
      <c r="G265" s="5">
        <f t="shared" si="219"/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</row>
    <row r="266" spans="1:18" s="1" customFormat="1" ht="34.5" customHeight="1" x14ac:dyDescent="0.25">
      <c r="A266" s="266"/>
      <c r="B266" s="262"/>
      <c r="C266" s="106" t="s">
        <v>460</v>
      </c>
      <c r="D266" s="5">
        <f t="shared" si="218"/>
        <v>0</v>
      </c>
      <c r="E266" s="5">
        <v>0</v>
      </c>
      <c r="F266" s="5">
        <v>0</v>
      </c>
      <c r="G266" s="5">
        <f t="shared" si="219"/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</row>
    <row r="267" spans="1:18" s="1" customFormat="1" ht="49.5" customHeight="1" x14ac:dyDescent="0.25">
      <c r="A267" s="266"/>
      <c r="B267" s="262"/>
      <c r="C267" s="106" t="s">
        <v>461</v>
      </c>
      <c r="D267" s="5">
        <f t="shared" si="218"/>
        <v>0</v>
      </c>
      <c r="E267" s="5">
        <v>0</v>
      </c>
      <c r="F267" s="5">
        <v>0</v>
      </c>
      <c r="G267" s="5">
        <f t="shared" si="219"/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</row>
    <row r="268" spans="1:18" s="1" customFormat="1" ht="50.25" customHeight="1" x14ac:dyDescent="0.25">
      <c r="A268" s="266"/>
      <c r="B268" s="262"/>
      <c r="C268" s="7" t="s">
        <v>224</v>
      </c>
      <c r="D268" s="5">
        <f t="shared" si="196"/>
        <v>0</v>
      </c>
      <c r="E268" s="5">
        <v>0</v>
      </c>
      <c r="F268" s="5">
        <v>0</v>
      </c>
      <c r="G268" s="5">
        <f t="shared" si="199"/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</row>
    <row r="269" spans="1:18" s="1" customFormat="1" ht="49.5" customHeight="1" x14ac:dyDescent="0.25">
      <c r="A269" s="266"/>
      <c r="B269" s="262"/>
      <c r="C269" s="106" t="s">
        <v>462</v>
      </c>
      <c r="D269" s="5">
        <f t="shared" ref="D269:D270" si="220">SUM(E269:F269)</f>
        <v>0</v>
      </c>
      <c r="E269" s="5">
        <v>0</v>
      </c>
      <c r="F269" s="5">
        <v>0</v>
      </c>
      <c r="G269" s="5">
        <f t="shared" ref="G269:G270" si="221">SUM(H269:I269)</f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</row>
    <row r="270" spans="1:18" s="1" customFormat="1" ht="64.5" customHeight="1" x14ac:dyDescent="0.25">
      <c r="A270" s="266"/>
      <c r="B270" s="262"/>
      <c r="C270" s="107" t="s">
        <v>463</v>
      </c>
      <c r="D270" s="5">
        <f t="shared" si="220"/>
        <v>0</v>
      </c>
      <c r="E270" s="5">
        <v>0</v>
      </c>
      <c r="F270" s="5">
        <v>0</v>
      </c>
      <c r="G270" s="5">
        <f t="shared" si="221"/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</row>
    <row r="271" spans="1:18" s="1" customFormat="1" ht="24.9" customHeight="1" x14ac:dyDescent="0.25">
      <c r="A271" s="266"/>
      <c r="B271" s="262"/>
      <c r="C271" s="7" t="s">
        <v>223</v>
      </c>
      <c r="D271" s="5">
        <f t="shared" si="196"/>
        <v>0</v>
      </c>
      <c r="E271" s="5">
        <v>0</v>
      </c>
      <c r="F271" s="5">
        <v>0</v>
      </c>
      <c r="G271" s="5">
        <f t="shared" si="199"/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</row>
    <row r="272" spans="1:18" s="1" customFormat="1" ht="24.9" customHeight="1" x14ac:dyDescent="0.25">
      <c r="A272" s="267"/>
      <c r="B272" s="263"/>
      <c r="C272" s="7" t="s">
        <v>222</v>
      </c>
      <c r="D272" s="5">
        <f t="shared" si="196"/>
        <v>1460.95</v>
      </c>
      <c r="E272" s="5">
        <v>0</v>
      </c>
      <c r="F272" s="5">
        <v>1460.95</v>
      </c>
      <c r="G272" s="5">
        <f t="shared" si="199"/>
        <v>1460.95</v>
      </c>
      <c r="H272" s="5">
        <v>0</v>
      </c>
      <c r="I272" s="5">
        <v>1460.95</v>
      </c>
      <c r="J272" s="5">
        <f>K272+L272</f>
        <v>1460.95</v>
      </c>
      <c r="K272" s="5">
        <v>0</v>
      </c>
      <c r="L272" s="5">
        <v>1460.95</v>
      </c>
      <c r="M272" s="5">
        <f>N272+O272</f>
        <v>1460.95</v>
      </c>
      <c r="N272" s="5">
        <v>0</v>
      </c>
      <c r="O272" s="5">
        <v>1460.95</v>
      </c>
      <c r="Q272" s="27"/>
    </row>
    <row r="273" spans="1:18" s="1" customFormat="1" ht="27.75" customHeight="1" x14ac:dyDescent="0.25">
      <c r="A273" s="265" t="s">
        <v>164</v>
      </c>
      <c r="B273" s="261" t="s">
        <v>57</v>
      </c>
      <c r="C273" s="105" t="s">
        <v>227</v>
      </c>
      <c r="D273" s="26">
        <f t="shared" si="196"/>
        <v>970</v>
      </c>
      <c r="E273" s="26">
        <v>0</v>
      </c>
      <c r="F273" s="26">
        <f>SUM(F274+F283+F284)</f>
        <v>970</v>
      </c>
      <c r="G273" s="26">
        <f t="shared" si="199"/>
        <v>970</v>
      </c>
      <c r="H273" s="26">
        <v>0</v>
      </c>
      <c r="I273" s="26">
        <f>SUM(I274+I283+I284)</f>
        <v>970</v>
      </c>
      <c r="J273" s="26">
        <f t="shared" ref="J273:O273" si="222">J284</f>
        <v>970</v>
      </c>
      <c r="K273" s="26">
        <f t="shared" si="222"/>
        <v>0</v>
      </c>
      <c r="L273" s="26">
        <f t="shared" si="222"/>
        <v>970</v>
      </c>
      <c r="M273" s="26">
        <f t="shared" si="222"/>
        <v>970</v>
      </c>
      <c r="N273" s="26">
        <f t="shared" si="222"/>
        <v>0</v>
      </c>
      <c r="O273" s="26">
        <f t="shared" si="222"/>
        <v>970</v>
      </c>
      <c r="R273" s="27"/>
    </row>
    <row r="274" spans="1:18" s="1" customFormat="1" ht="33" customHeight="1" x14ac:dyDescent="0.25">
      <c r="A274" s="266"/>
      <c r="B274" s="262"/>
      <c r="C274" s="7" t="s">
        <v>226</v>
      </c>
      <c r="D274" s="5">
        <f t="shared" si="196"/>
        <v>0</v>
      </c>
      <c r="E274" s="5">
        <v>0</v>
      </c>
      <c r="F274" s="5">
        <v>0</v>
      </c>
      <c r="G274" s="5">
        <f t="shared" si="199"/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</row>
    <row r="275" spans="1:18" s="1" customFormat="1" ht="50.1" customHeight="1" x14ac:dyDescent="0.25">
      <c r="A275" s="266"/>
      <c r="B275" s="262"/>
      <c r="C275" s="7" t="s">
        <v>225</v>
      </c>
      <c r="D275" s="5">
        <f t="shared" si="196"/>
        <v>0</v>
      </c>
      <c r="E275" s="5">
        <v>0</v>
      </c>
      <c r="F275" s="5">
        <v>0</v>
      </c>
      <c r="G275" s="5">
        <f t="shared" si="199"/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</row>
    <row r="276" spans="1:18" s="1" customFormat="1" ht="33" customHeight="1" x14ac:dyDescent="0.25">
      <c r="A276" s="266"/>
      <c r="B276" s="262"/>
      <c r="C276" s="106" t="s">
        <v>458</v>
      </c>
      <c r="D276" s="5">
        <f t="shared" ref="D276:D282" si="223">SUM(E276:F276)</f>
        <v>0</v>
      </c>
      <c r="E276" s="5">
        <v>0</v>
      </c>
      <c r="F276" s="5">
        <v>0</v>
      </c>
      <c r="G276" s="5">
        <f t="shared" ref="G276:G282" si="224">SUM(H276:I276)</f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</row>
    <row r="277" spans="1:18" s="1" customFormat="1" ht="50.1" customHeight="1" x14ac:dyDescent="0.25">
      <c r="A277" s="266"/>
      <c r="B277" s="262"/>
      <c r="C277" s="106" t="s">
        <v>459</v>
      </c>
      <c r="D277" s="5">
        <f t="shared" si="223"/>
        <v>0</v>
      </c>
      <c r="E277" s="5">
        <v>0</v>
      </c>
      <c r="F277" s="5">
        <v>0</v>
      </c>
      <c r="G277" s="5">
        <f t="shared" si="224"/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</row>
    <row r="278" spans="1:18" s="1" customFormat="1" ht="34.5" customHeight="1" x14ac:dyDescent="0.25">
      <c r="A278" s="266"/>
      <c r="B278" s="262"/>
      <c r="C278" s="106" t="s">
        <v>460</v>
      </c>
      <c r="D278" s="5">
        <f t="shared" si="223"/>
        <v>0</v>
      </c>
      <c r="E278" s="5">
        <v>0</v>
      </c>
      <c r="F278" s="5">
        <v>0</v>
      </c>
      <c r="G278" s="5">
        <f t="shared" si="224"/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</row>
    <row r="279" spans="1:18" s="1" customFormat="1" ht="49.5" customHeight="1" x14ac:dyDescent="0.25">
      <c r="A279" s="266"/>
      <c r="B279" s="262"/>
      <c r="C279" s="106" t="s">
        <v>461</v>
      </c>
      <c r="D279" s="5">
        <f t="shared" si="223"/>
        <v>0</v>
      </c>
      <c r="E279" s="5">
        <v>0</v>
      </c>
      <c r="F279" s="5">
        <v>0</v>
      </c>
      <c r="G279" s="5">
        <f t="shared" si="224"/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</row>
    <row r="280" spans="1:18" s="1" customFormat="1" ht="50.25" customHeight="1" x14ac:dyDescent="0.25">
      <c r="A280" s="266"/>
      <c r="B280" s="262"/>
      <c r="C280" s="7" t="s">
        <v>224</v>
      </c>
      <c r="D280" s="5">
        <f t="shared" si="223"/>
        <v>0</v>
      </c>
      <c r="E280" s="5">
        <v>0</v>
      </c>
      <c r="F280" s="5">
        <v>0</v>
      </c>
      <c r="G280" s="5">
        <f t="shared" si="224"/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</row>
    <row r="281" spans="1:18" s="1" customFormat="1" ht="49.5" customHeight="1" x14ac:dyDescent="0.25">
      <c r="A281" s="266"/>
      <c r="B281" s="262"/>
      <c r="C281" s="106" t="s">
        <v>462</v>
      </c>
      <c r="D281" s="5">
        <f t="shared" si="223"/>
        <v>0</v>
      </c>
      <c r="E281" s="5">
        <v>0</v>
      </c>
      <c r="F281" s="5">
        <v>0</v>
      </c>
      <c r="G281" s="5">
        <f t="shared" si="224"/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</row>
    <row r="282" spans="1:18" s="1" customFormat="1" ht="64.5" customHeight="1" x14ac:dyDescent="0.25">
      <c r="A282" s="266"/>
      <c r="B282" s="262"/>
      <c r="C282" s="107" t="s">
        <v>463</v>
      </c>
      <c r="D282" s="5">
        <f t="shared" si="223"/>
        <v>0</v>
      </c>
      <c r="E282" s="5">
        <v>0</v>
      </c>
      <c r="F282" s="5">
        <v>0</v>
      </c>
      <c r="G282" s="5">
        <f t="shared" si="224"/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</row>
    <row r="283" spans="1:18" s="1" customFormat="1" ht="24.9" customHeight="1" x14ac:dyDescent="0.25">
      <c r="A283" s="266"/>
      <c r="B283" s="262"/>
      <c r="C283" s="7" t="s">
        <v>223</v>
      </c>
      <c r="D283" s="5">
        <f t="shared" si="196"/>
        <v>0</v>
      </c>
      <c r="E283" s="5">
        <v>0</v>
      </c>
      <c r="F283" s="5">
        <v>0</v>
      </c>
      <c r="G283" s="5">
        <f t="shared" si="199"/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</row>
    <row r="284" spans="1:18" s="1" customFormat="1" ht="24.9" customHeight="1" x14ac:dyDescent="0.25">
      <c r="A284" s="267"/>
      <c r="B284" s="263"/>
      <c r="C284" s="7" t="s">
        <v>222</v>
      </c>
      <c r="D284" s="5">
        <f t="shared" si="196"/>
        <v>970</v>
      </c>
      <c r="E284" s="5">
        <v>0</v>
      </c>
      <c r="F284" s="5">
        <v>970</v>
      </c>
      <c r="G284" s="5">
        <f t="shared" si="199"/>
        <v>970</v>
      </c>
      <c r="H284" s="5">
        <v>0</v>
      </c>
      <c r="I284" s="5">
        <v>970</v>
      </c>
      <c r="J284" s="5">
        <f>K284+L284</f>
        <v>970</v>
      </c>
      <c r="K284" s="5">
        <v>0</v>
      </c>
      <c r="L284" s="5">
        <v>970</v>
      </c>
      <c r="M284" s="5">
        <f>N284+O284</f>
        <v>970</v>
      </c>
      <c r="N284" s="5">
        <v>0</v>
      </c>
      <c r="O284" s="5">
        <v>970</v>
      </c>
      <c r="Q284" s="27"/>
    </row>
    <row r="285" spans="1:18" s="1" customFormat="1" ht="27.75" customHeight="1" x14ac:dyDescent="0.25">
      <c r="A285" s="265" t="s">
        <v>165</v>
      </c>
      <c r="B285" s="261" t="s">
        <v>56</v>
      </c>
      <c r="C285" s="105" t="s">
        <v>227</v>
      </c>
      <c r="D285" s="26">
        <f t="shared" si="196"/>
        <v>485</v>
      </c>
      <c r="E285" s="26">
        <v>0</v>
      </c>
      <c r="F285" s="26">
        <f>SUM(F286+F295+F296)</f>
        <v>485</v>
      </c>
      <c r="G285" s="26">
        <f t="shared" si="199"/>
        <v>485</v>
      </c>
      <c r="H285" s="26">
        <v>0</v>
      </c>
      <c r="I285" s="26">
        <f>SUM(I286+I295+I296)</f>
        <v>485</v>
      </c>
      <c r="J285" s="26">
        <f t="shared" ref="J285:O285" si="225">J296</f>
        <v>485</v>
      </c>
      <c r="K285" s="26">
        <f t="shared" si="225"/>
        <v>0</v>
      </c>
      <c r="L285" s="26">
        <f t="shared" si="225"/>
        <v>485</v>
      </c>
      <c r="M285" s="26">
        <f t="shared" si="225"/>
        <v>485</v>
      </c>
      <c r="N285" s="26">
        <f t="shared" si="225"/>
        <v>0</v>
      </c>
      <c r="O285" s="26">
        <f t="shared" si="225"/>
        <v>485</v>
      </c>
      <c r="R285" s="27"/>
    </row>
    <row r="286" spans="1:18" s="1" customFormat="1" ht="33" customHeight="1" x14ac:dyDescent="0.25">
      <c r="A286" s="266"/>
      <c r="B286" s="262"/>
      <c r="C286" s="7" t="s">
        <v>226</v>
      </c>
      <c r="D286" s="5">
        <f t="shared" si="196"/>
        <v>0</v>
      </c>
      <c r="E286" s="5">
        <v>0</v>
      </c>
      <c r="F286" s="5">
        <v>0</v>
      </c>
      <c r="G286" s="5">
        <f t="shared" si="199"/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</row>
    <row r="287" spans="1:18" s="1" customFormat="1" ht="50.1" customHeight="1" x14ac:dyDescent="0.25">
      <c r="A287" s="266"/>
      <c r="B287" s="262"/>
      <c r="C287" s="7" t="s">
        <v>225</v>
      </c>
      <c r="D287" s="5">
        <f t="shared" si="196"/>
        <v>0</v>
      </c>
      <c r="E287" s="5">
        <v>0</v>
      </c>
      <c r="F287" s="5">
        <v>0</v>
      </c>
      <c r="G287" s="5">
        <f t="shared" si="199"/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</row>
    <row r="288" spans="1:18" s="1" customFormat="1" ht="33" customHeight="1" x14ac:dyDescent="0.25">
      <c r="A288" s="266"/>
      <c r="B288" s="262"/>
      <c r="C288" s="106" t="s">
        <v>458</v>
      </c>
      <c r="D288" s="5">
        <f t="shared" ref="D288:D294" si="226">SUM(E288:F288)</f>
        <v>0</v>
      </c>
      <c r="E288" s="5">
        <v>0</v>
      </c>
      <c r="F288" s="5">
        <v>0</v>
      </c>
      <c r="G288" s="5">
        <f t="shared" ref="G288:G294" si="227">SUM(H288:I288)</f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</row>
    <row r="289" spans="1:18" s="1" customFormat="1" ht="50.1" customHeight="1" x14ac:dyDescent="0.25">
      <c r="A289" s="266"/>
      <c r="B289" s="262"/>
      <c r="C289" s="106" t="s">
        <v>459</v>
      </c>
      <c r="D289" s="5">
        <f t="shared" si="226"/>
        <v>0</v>
      </c>
      <c r="E289" s="5">
        <v>0</v>
      </c>
      <c r="F289" s="5">
        <v>0</v>
      </c>
      <c r="G289" s="5">
        <f t="shared" si="227"/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</row>
    <row r="290" spans="1:18" s="1" customFormat="1" ht="34.5" customHeight="1" x14ac:dyDescent="0.25">
      <c r="A290" s="266"/>
      <c r="B290" s="262"/>
      <c r="C290" s="106" t="s">
        <v>460</v>
      </c>
      <c r="D290" s="5">
        <f t="shared" si="226"/>
        <v>0</v>
      </c>
      <c r="E290" s="5">
        <v>0</v>
      </c>
      <c r="F290" s="5">
        <v>0</v>
      </c>
      <c r="G290" s="5">
        <f t="shared" si="227"/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</row>
    <row r="291" spans="1:18" s="1" customFormat="1" ht="49.5" customHeight="1" x14ac:dyDescent="0.25">
      <c r="A291" s="266"/>
      <c r="B291" s="262"/>
      <c r="C291" s="106" t="s">
        <v>461</v>
      </c>
      <c r="D291" s="5">
        <f t="shared" si="226"/>
        <v>0</v>
      </c>
      <c r="E291" s="5">
        <v>0</v>
      </c>
      <c r="F291" s="5">
        <v>0</v>
      </c>
      <c r="G291" s="5">
        <f t="shared" si="227"/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</row>
    <row r="292" spans="1:18" s="1" customFormat="1" ht="50.25" customHeight="1" x14ac:dyDescent="0.25">
      <c r="A292" s="266"/>
      <c r="B292" s="262"/>
      <c r="C292" s="7" t="s">
        <v>224</v>
      </c>
      <c r="D292" s="5">
        <f t="shared" si="226"/>
        <v>0</v>
      </c>
      <c r="E292" s="5">
        <v>0</v>
      </c>
      <c r="F292" s="5">
        <v>0</v>
      </c>
      <c r="G292" s="5">
        <f t="shared" si="227"/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</row>
    <row r="293" spans="1:18" s="1" customFormat="1" ht="49.5" customHeight="1" x14ac:dyDescent="0.25">
      <c r="A293" s="266"/>
      <c r="B293" s="262"/>
      <c r="C293" s="106" t="s">
        <v>462</v>
      </c>
      <c r="D293" s="5">
        <f t="shared" si="226"/>
        <v>0</v>
      </c>
      <c r="E293" s="5">
        <v>0</v>
      </c>
      <c r="F293" s="5">
        <v>0</v>
      </c>
      <c r="G293" s="5">
        <f t="shared" si="227"/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</row>
    <row r="294" spans="1:18" s="1" customFormat="1" ht="64.5" customHeight="1" x14ac:dyDescent="0.25">
      <c r="A294" s="266"/>
      <c r="B294" s="262"/>
      <c r="C294" s="107" t="s">
        <v>463</v>
      </c>
      <c r="D294" s="5">
        <f t="shared" si="226"/>
        <v>0</v>
      </c>
      <c r="E294" s="5">
        <v>0</v>
      </c>
      <c r="F294" s="5">
        <v>0</v>
      </c>
      <c r="G294" s="5">
        <f t="shared" si="227"/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</row>
    <row r="295" spans="1:18" s="1" customFormat="1" ht="24.9" customHeight="1" x14ac:dyDescent="0.25">
      <c r="A295" s="266"/>
      <c r="B295" s="262"/>
      <c r="C295" s="7" t="s">
        <v>223</v>
      </c>
      <c r="D295" s="5">
        <f t="shared" si="196"/>
        <v>0</v>
      </c>
      <c r="E295" s="5">
        <v>0</v>
      </c>
      <c r="F295" s="5">
        <v>0</v>
      </c>
      <c r="G295" s="5">
        <f t="shared" si="199"/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</row>
    <row r="296" spans="1:18" s="1" customFormat="1" ht="24.9" customHeight="1" x14ac:dyDescent="0.25">
      <c r="A296" s="267"/>
      <c r="B296" s="263"/>
      <c r="C296" s="7" t="s">
        <v>222</v>
      </c>
      <c r="D296" s="5">
        <f t="shared" si="196"/>
        <v>485</v>
      </c>
      <c r="E296" s="5">
        <v>0</v>
      </c>
      <c r="F296" s="5">
        <v>485</v>
      </c>
      <c r="G296" s="5">
        <f t="shared" si="199"/>
        <v>485</v>
      </c>
      <c r="H296" s="5">
        <v>0</v>
      </c>
      <c r="I296" s="5">
        <v>485</v>
      </c>
      <c r="J296" s="5">
        <f>K296+L296</f>
        <v>485</v>
      </c>
      <c r="K296" s="5">
        <v>0</v>
      </c>
      <c r="L296" s="5">
        <v>485</v>
      </c>
      <c r="M296" s="5">
        <f>N296+O296</f>
        <v>485</v>
      </c>
      <c r="N296" s="5">
        <v>0</v>
      </c>
      <c r="O296" s="5">
        <v>485</v>
      </c>
      <c r="Q296" s="27"/>
    </row>
    <row r="297" spans="1:18" s="1" customFormat="1" ht="27.75" customHeight="1" x14ac:dyDescent="0.25">
      <c r="A297" s="265" t="s">
        <v>166</v>
      </c>
      <c r="B297" s="261" t="s">
        <v>192</v>
      </c>
      <c r="C297" s="105" t="s">
        <v>227</v>
      </c>
      <c r="D297" s="26">
        <f t="shared" si="196"/>
        <v>250</v>
      </c>
      <c r="E297" s="26">
        <v>0</v>
      </c>
      <c r="F297" s="26">
        <f>SUM(F298+F307+F308)</f>
        <v>250</v>
      </c>
      <c r="G297" s="26">
        <f t="shared" ref="G297:G308" si="228">SUM(H297:I297)</f>
        <v>250</v>
      </c>
      <c r="H297" s="26">
        <v>0</v>
      </c>
      <c r="I297" s="26">
        <f>SUM(I298+I307+I308)</f>
        <v>250</v>
      </c>
      <c r="J297" s="26">
        <f t="shared" ref="J297:J308" si="229">SUM(K297:L297)</f>
        <v>250</v>
      </c>
      <c r="K297" s="26">
        <v>0</v>
      </c>
      <c r="L297" s="26">
        <f>SUM(L298+L307+L308)</f>
        <v>250</v>
      </c>
      <c r="M297" s="26">
        <f t="shared" ref="M297:M308" si="230">SUM(N297:O297)</f>
        <v>250</v>
      </c>
      <c r="N297" s="26">
        <v>0</v>
      </c>
      <c r="O297" s="26">
        <f>SUM(O298+O307+O308)</f>
        <v>250</v>
      </c>
      <c r="R297" s="27"/>
    </row>
    <row r="298" spans="1:18" s="1" customFormat="1" ht="33" customHeight="1" x14ac:dyDescent="0.25">
      <c r="A298" s="266"/>
      <c r="B298" s="262"/>
      <c r="C298" s="7" t="s">
        <v>233</v>
      </c>
      <c r="D298" s="5">
        <f t="shared" si="196"/>
        <v>0</v>
      </c>
      <c r="E298" s="5">
        <v>0</v>
      </c>
      <c r="F298" s="5">
        <v>0</v>
      </c>
      <c r="G298" s="5">
        <f t="shared" si="228"/>
        <v>0</v>
      </c>
      <c r="H298" s="5">
        <v>0</v>
      </c>
      <c r="I298" s="5">
        <v>0</v>
      </c>
      <c r="J298" s="5">
        <f t="shared" si="229"/>
        <v>0</v>
      </c>
      <c r="K298" s="5">
        <v>0</v>
      </c>
      <c r="L298" s="5">
        <v>0</v>
      </c>
      <c r="M298" s="5">
        <f t="shared" si="230"/>
        <v>0</v>
      </c>
      <c r="N298" s="5">
        <v>0</v>
      </c>
      <c r="O298" s="5">
        <v>0</v>
      </c>
    </row>
    <row r="299" spans="1:18" s="1" customFormat="1" ht="50.1" customHeight="1" x14ac:dyDescent="0.25">
      <c r="A299" s="266"/>
      <c r="B299" s="262"/>
      <c r="C299" s="7" t="s">
        <v>225</v>
      </c>
      <c r="D299" s="5">
        <f t="shared" si="196"/>
        <v>0</v>
      </c>
      <c r="E299" s="5">
        <v>0</v>
      </c>
      <c r="F299" s="5">
        <v>0</v>
      </c>
      <c r="G299" s="5">
        <f t="shared" si="228"/>
        <v>0</v>
      </c>
      <c r="H299" s="5">
        <v>0</v>
      </c>
      <c r="I299" s="5">
        <v>0</v>
      </c>
      <c r="J299" s="5">
        <f t="shared" si="229"/>
        <v>0</v>
      </c>
      <c r="K299" s="5">
        <v>0</v>
      </c>
      <c r="L299" s="5">
        <v>0</v>
      </c>
      <c r="M299" s="5">
        <f t="shared" si="230"/>
        <v>0</v>
      </c>
      <c r="N299" s="5">
        <v>0</v>
      </c>
      <c r="O299" s="5">
        <v>0</v>
      </c>
    </row>
    <row r="300" spans="1:18" s="1" customFormat="1" ht="33" customHeight="1" x14ac:dyDescent="0.25">
      <c r="A300" s="266"/>
      <c r="B300" s="262"/>
      <c r="C300" s="106" t="s">
        <v>458</v>
      </c>
      <c r="D300" s="5">
        <f t="shared" ref="D300:D306" si="231">SUM(E300:F300)</f>
        <v>0</v>
      </c>
      <c r="E300" s="5">
        <v>0</v>
      </c>
      <c r="F300" s="5">
        <v>0</v>
      </c>
      <c r="G300" s="5">
        <f t="shared" ref="G300:G306" si="232">SUM(H300:I300)</f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</row>
    <row r="301" spans="1:18" s="1" customFormat="1" ht="50.1" customHeight="1" x14ac:dyDescent="0.25">
      <c r="A301" s="266"/>
      <c r="B301" s="262"/>
      <c r="C301" s="106" t="s">
        <v>459</v>
      </c>
      <c r="D301" s="5">
        <f t="shared" si="231"/>
        <v>0</v>
      </c>
      <c r="E301" s="5">
        <v>0</v>
      </c>
      <c r="F301" s="5">
        <v>0</v>
      </c>
      <c r="G301" s="5">
        <f t="shared" si="232"/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</row>
    <row r="302" spans="1:18" s="1" customFormat="1" ht="34.5" customHeight="1" x14ac:dyDescent="0.25">
      <c r="A302" s="266"/>
      <c r="B302" s="262"/>
      <c r="C302" s="106" t="s">
        <v>460</v>
      </c>
      <c r="D302" s="5">
        <f t="shared" si="231"/>
        <v>0</v>
      </c>
      <c r="E302" s="5">
        <v>0</v>
      </c>
      <c r="F302" s="5">
        <v>0</v>
      </c>
      <c r="G302" s="5">
        <f t="shared" si="232"/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</row>
    <row r="303" spans="1:18" s="1" customFormat="1" ht="49.5" customHeight="1" x14ac:dyDescent="0.25">
      <c r="A303" s="266"/>
      <c r="B303" s="262"/>
      <c r="C303" s="106" t="s">
        <v>461</v>
      </c>
      <c r="D303" s="5">
        <f t="shared" si="231"/>
        <v>0</v>
      </c>
      <c r="E303" s="5">
        <v>0</v>
      </c>
      <c r="F303" s="5">
        <v>0</v>
      </c>
      <c r="G303" s="5">
        <f t="shared" si="232"/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</row>
    <row r="304" spans="1:18" s="1" customFormat="1" ht="50.25" customHeight="1" x14ac:dyDescent="0.25">
      <c r="A304" s="266"/>
      <c r="B304" s="262"/>
      <c r="C304" s="7" t="s">
        <v>224</v>
      </c>
      <c r="D304" s="5">
        <f t="shared" si="231"/>
        <v>0</v>
      </c>
      <c r="E304" s="5">
        <v>0</v>
      </c>
      <c r="F304" s="5">
        <v>0</v>
      </c>
      <c r="G304" s="5">
        <f t="shared" si="232"/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</row>
    <row r="305" spans="1:18" s="1" customFormat="1" ht="49.5" customHeight="1" x14ac:dyDescent="0.25">
      <c r="A305" s="266"/>
      <c r="B305" s="262"/>
      <c r="C305" s="106" t="s">
        <v>462</v>
      </c>
      <c r="D305" s="5">
        <f t="shared" si="231"/>
        <v>0</v>
      </c>
      <c r="E305" s="5">
        <v>0</v>
      </c>
      <c r="F305" s="5">
        <v>0</v>
      </c>
      <c r="G305" s="5">
        <f t="shared" si="232"/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</row>
    <row r="306" spans="1:18" s="1" customFormat="1" ht="64.5" customHeight="1" x14ac:dyDescent="0.25">
      <c r="A306" s="266"/>
      <c r="B306" s="262"/>
      <c r="C306" s="107" t="s">
        <v>463</v>
      </c>
      <c r="D306" s="5">
        <f t="shared" si="231"/>
        <v>0</v>
      </c>
      <c r="E306" s="5">
        <v>0</v>
      </c>
      <c r="F306" s="5">
        <v>0</v>
      </c>
      <c r="G306" s="5">
        <f t="shared" si="232"/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</row>
    <row r="307" spans="1:18" s="1" customFormat="1" ht="24.9" customHeight="1" x14ac:dyDescent="0.25">
      <c r="A307" s="266"/>
      <c r="B307" s="262"/>
      <c r="C307" s="7" t="s">
        <v>223</v>
      </c>
      <c r="D307" s="5">
        <f t="shared" si="196"/>
        <v>0</v>
      </c>
      <c r="E307" s="5">
        <v>0</v>
      </c>
      <c r="F307" s="5">
        <v>0</v>
      </c>
      <c r="G307" s="5">
        <f t="shared" si="228"/>
        <v>0</v>
      </c>
      <c r="H307" s="5">
        <v>0</v>
      </c>
      <c r="I307" s="5">
        <v>0</v>
      </c>
      <c r="J307" s="5">
        <f t="shared" si="229"/>
        <v>0</v>
      </c>
      <c r="K307" s="5">
        <v>0</v>
      </c>
      <c r="L307" s="5">
        <v>0</v>
      </c>
      <c r="M307" s="5">
        <f t="shared" si="230"/>
        <v>0</v>
      </c>
      <c r="N307" s="5">
        <v>0</v>
      </c>
      <c r="O307" s="5">
        <v>0</v>
      </c>
    </row>
    <row r="308" spans="1:18" s="1" customFormat="1" ht="24.9" customHeight="1" x14ac:dyDescent="0.25">
      <c r="A308" s="267"/>
      <c r="B308" s="263"/>
      <c r="C308" s="7" t="s">
        <v>222</v>
      </c>
      <c r="D308" s="5">
        <f t="shared" si="196"/>
        <v>250</v>
      </c>
      <c r="E308" s="5">
        <v>0</v>
      </c>
      <c r="F308" s="5">
        <v>250</v>
      </c>
      <c r="G308" s="5">
        <f t="shared" si="228"/>
        <v>250</v>
      </c>
      <c r="H308" s="5">
        <v>0</v>
      </c>
      <c r="I308" s="5">
        <v>250</v>
      </c>
      <c r="J308" s="5">
        <f t="shared" si="229"/>
        <v>250</v>
      </c>
      <c r="K308" s="5">
        <v>0</v>
      </c>
      <c r="L308" s="5">
        <v>250</v>
      </c>
      <c r="M308" s="5">
        <f t="shared" si="230"/>
        <v>250</v>
      </c>
      <c r="N308" s="5">
        <v>0</v>
      </c>
      <c r="O308" s="5">
        <v>250</v>
      </c>
      <c r="Q308" s="27"/>
    </row>
    <row r="309" spans="1:18" s="1" customFormat="1" ht="27.75" customHeight="1" x14ac:dyDescent="0.25">
      <c r="A309" s="265" t="s">
        <v>194</v>
      </c>
      <c r="B309" s="261" t="s">
        <v>195</v>
      </c>
      <c r="C309" s="105" t="s">
        <v>227</v>
      </c>
      <c r="D309" s="26">
        <f t="shared" ref="D309:D320" si="233">SUM(E309:F309)</f>
        <v>298</v>
      </c>
      <c r="E309" s="26">
        <v>0</v>
      </c>
      <c r="F309" s="26">
        <f>SUM(F310+F319+F320)</f>
        <v>298</v>
      </c>
      <c r="G309" s="26">
        <f t="shared" ref="G309:G320" si="234">SUM(H309:I309)</f>
        <v>298</v>
      </c>
      <c r="H309" s="26">
        <v>0</v>
      </c>
      <c r="I309" s="26">
        <f>SUM(I310+I319+I320)</f>
        <v>298</v>
      </c>
      <c r="J309" s="26">
        <f t="shared" ref="J309:J320" si="235">SUM(K309:L309)</f>
        <v>298</v>
      </c>
      <c r="K309" s="26">
        <v>0</v>
      </c>
      <c r="L309" s="26">
        <f>SUM(L310+L319+L320)</f>
        <v>298</v>
      </c>
      <c r="M309" s="26">
        <f t="shared" ref="M309:M320" si="236">SUM(N309:O309)</f>
        <v>298</v>
      </c>
      <c r="N309" s="26">
        <v>0</v>
      </c>
      <c r="O309" s="26">
        <f>SUM(O310+O319+O320)</f>
        <v>298</v>
      </c>
      <c r="R309" s="27"/>
    </row>
    <row r="310" spans="1:18" s="1" customFormat="1" ht="33" customHeight="1" x14ac:dyDescent="0.25">
      <c r="A310" s="266"/>
      <c r="B310" s="262"/>
      <c r="C310" s="7" t="s">
        <v>226</v>
      </c>
      <c r="D310" s="5">
        <f t="shared" si="233"/>
        <v>0</v>
      </c>
      <c r="E310" s="5">
        <v>0</v>
      </c>
      <c r="F310" s="5">
        <v>0</v>
      </c>
      <c r="G310" s="5">
        <f t="shared" si="234"/>
        <v>0</v>
      </c>
      <c r="H310" s="5">
        <v>0</v>
      </c>
      <c r="I310" s="5">
        <v>0</v>
      </c>
      <c r="J310" s="5">
        <f t="shared" si="235"/>
        <v>0</v>
      </c>
      <c r="K310" s="5">
        <v>0</v>
      </c>
      <c r="L310" s="5">
        <v>0</v>
      </c>
      <c r="M310" s="5">
        <f t="shared" si="236"/>
        <v>0</v>
      </c>
      <c r="N310" s="5">
        <v>0</v>
      </c>
      <c r="O310" s="5">
        <v>0</v>
      </c>
    </row>
    <row r="311" spans="1:18" s="1" customFormat="1" ht="50.1" customHeight="1" x14ac:dyDescent="0.25">
      <c r="A311" s="266"/>
      <c r="B311" s="262"/>
      <c r="C311" s="7" t="s">
        <v>225</v>
      </c>
      <c r="D311" s="5">
        <f t="shared" si="233"/>
        <v>0</v>
      </c>
      <c r="E311" s="5">
        <v>0</v>
      </c>
      <c r="F311" s="5">
        <v>0</v>
      </c>
      <c r="G311" s="5">
        <f t="shared" si="234"/>
        <v>0</v>
      </c>
      <c r="H311" s="5">
        <v>0</v>
      </c>
      <c r="I311" s="5">
        <v>0</v>
      </c>
      <c r="J311" s="5">
        <f t="shared" si="235"/>
        <v>0</v>
      </c>
      <c r="K311" s="5">
        <v>0</v>
      </c>
      <c r="L311" s="5">
        <v>0</v>
      </c>
      <c r="M311" s="5">
        <f t="shared" si="236"/>
        <v>0</v>
      </c>
      <c r="N311" s="5">
        <v>0</v>
      </c>
      <c r="O311" s="5">
        <v>0</v>
      </c>
    </row>
    <row r="312" spans="1:18" s="1" customFormat="1" ht="33" customHeight="1" x14ac:dyDescent="0.25">
      <c r="A312" s="266"/>
      <c r="B312" s="262"/>
      <c r="C312" s="106" t="s">
        <v>458</v>
      </c>
      <c r="D312" s="5">
        <f t="shared" ref="D312:D318" si="237">SUM(E312:F312)</f>
        <v>0</v>
      </c>
      <c r="E312" s="5">
        <v>0</v>
      </c>
      <c r="F312" s="5">
        <v>0</v>
      </c>
      <c r="G312" s="5">
        <f t="shared" ref="G312:G318" si="238">SUM(H312:I312)</f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</row>
    <row r="313" spans="1:18" s="1" customFormat="1" ht="50.1" customHeight="1" x14ac:dyDescent="0.25">
      <c r="A313" s="266"/>
      <c r="B313" s="262"/>
      <c r="C313" s="106" t="s">
        <v>459</v>
      </c>
      <c r="D313" s="5">
        <f t="shared" si="237"/>
        <v>0</v>
      </c>
      <c r="E313" s="5">
        <v>0</v>
      </c>
      <c r="F313" s="5">
        <v>0</v>
      </c>
      <c r="G313" s="5">
        <f t="shared" si="238"/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</row>
    <row r="314" spans="1:18" s="1" customFormat="1" ht="34.5" customHeight="1" x14ac:dyDescent="0.25">
      <c r="A314" s="266"/>
      <c r="B314" s="262"/>
      <c r="C314" s="106" t="s">
        <v>460</v>
      </c>
      <c r="D314" s="5">
        <f t="shared" si="237"/>
        <v>0</v>
      </c>
      <c r="E314" s="5">
        <v>0</v>
      </c>
      <c r="F314" s="5">
        <v>0</v>
      </c>
      <c r="G314" s="5">
        <f t="shared" si="238"/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</row>
    <row r="315" spans="1:18" s="1" customFormat="1" ht="49.5" customHeight="1" x14ac:dyDescent="0.25">
      <c r="A315" s="266"/>
      <c r="B315" s="262"/>
      <c r="C315" s="106" t="s">
        <v>461</v>
      </c>
      <c r="D315" s="5">
        <f t="shared" si="237"/>
        <v>0</v>
      </c>
      <c r="E315" s="5">
        <v>0</v>
      </c>
      <c r="F315" s="5">
        <v>0</v>
      </c>
      <c r="G315" s="5">
        <f t="shared" si="238"/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</row>
    <row r="316" spans="1:18" s="1" customFormat="1" ht="50.25" customHeight="1" x14ac:dyDescent="0.25">
      <c r="A316" s="266"/>
      <c r="B316" s="262"/>
      <c r="C316" s="7" t="s">
        <v>224</v>
      </c>
      <c r="D316" s="5">
        <f t="shared" si="237"/>
        <v>0</v>
      </c>
      <c r="E316" s="5">
        <v>0</v>
      </c>
      <c r="F316" s="5">
        <v>0</v>
      </c>
      <c r="G316" s="5">
        <f t="shared" si="238"/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</row>
    <row r="317" spans="1:18" s="1" customFormat="1" ht="49.5" customHeight="1" x14ac:dyDescent="0.25">
      <c r="A317" s="266"/>
      <c r="B317" s="262"/>
      <c r="C317" s="106" t="s">
        <v>462</v>
      </c>
      <c r="D317" s="5">
        <f t="shared" si="237"/>
        <v>0</v>
      </c>
      <c r="E317" s="5">
        <v>0</v>
      </c>
      <c r="F317" s="5">
        <v>0</v>
      </c>
      <c r="G317" s="5">
        <f t="shared" si="238"/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</row>
    <row r="318" spans="1:18" s="1" customFormat="1" ht="64.5" customHeight="1" x14ac:dyDescent="0.25">
      <c r="A318" s="266"/>
      <c r="B318" s="262"/>
      <c r="C318" s="107" t="s">
        <v>463</v>
      </c>
      <c r="D318" s="5">
        <f t="shared" si="237"/>
        <v>0</v>
      </c>
      <c r="E318" s="5">
        <v>0</v>
      </c>
      <c r="F318" s="5">
        <v>0</v>
      </c>
      <c r="G318" s="5">
        <f t="shared" si="238"/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</row>
    <row r="319" spans="1:18" s="1" customFormat="1" ht="24.9" customHeight="1" x14ac:dyDescent="0.25">
      <c r="A319" s="266"/>
      <c r="B319" s="262"/>
      <c r="C319" s="7" t="s">
        <v>223</v>
      </c>
      <c r="D319" s="5">
        <f t="shared" si="233"/>
        <v>0</v>
      </c>
      <c r="E319" s="5">
        <v>0</v>
      </c>
      <c r="F319" s="5">
        <v>0</v>
      </c>
      <c r="G319" s="5">
        <f t="shared" si="234"/>
        <v>0</v>
      </c>
      <c r="H319" s="5">
        <v>0</v>
      </c>
      <c r="I319" s="5">
        <v>0</v>
      </c>
      <c r="J319" s="5">
        <f t="shared" si="235"/>
        <v>0</v>
      </c>
      <c r="K319" s="5">
        <v>0</v>
      </c>
      <c r="L319" s="5">
        <v>0</v>
      </c>
      <c r="M319" s="5">
        <f t="shared" si="236"/>
        <v>0</v>
      </c>
      <c r="N319" s="5">
        <v>0</v>
      </c>
      <c r="O319" s="5">
        <v>0</v>
      </c>
    </row>
    <row r="320" spans="1:18" s="1" customFormat="1" ht="24.9" customHeight="1" x14ac:dyDescent="0.25">
      <c r="A320" s="267"/>
      <c r="B320" s="263"/>
      <c r="C320" s="7" t="s">
        <v>222</v>
      </c>
      <c r="D320" s="5">
        <f t="shared" si="233"/>
        <v>298</v>
      </c>
      <c r="E320" s="5">
        <v>0</v>
      </c>
      <c r="F320" s="5">
        <v>298</v>
      </c>
      <c r="G320" s="5">
        <f t="shared" si="234"/>
        <v>298</v>
      </c>
      <c r="H320" s="5">
        <v>0</v>
      </c>
      <c r="I320" s="5">
        <v>298</v>
      </c>
      <c r="J320" s="5">
        <f t="shared" si="235"/>
        <v>298</v>
      </c>
      <c r="K320" s="5">
        <v>0</v>
      </c>
      <c r="L320" s="5">
        <v>298</v>
      </c>
      <c r="M320" s="5">
        <f t="shared" si="236"/>
        <v>298</v>
      </c>
      <c r="N320" s="5">
        <v>0</v>
      </c>
      <c r="O320" s="5">
        <v>298</v>
      </c>
      <c r="Q320" s="27"/>
    </row>
    <row r="321" spans="1:18" s="1" customFormat="1" ht="27.75" customHeight="1" x14ac:dyDescent="0.25">
      <c r="A321" s="265" t="s">
        <v>197</v>
      </c>
      <c r="B321" s="261" t="s">
        <v>212</v>
      </c>
      <c r="C321" s="105" t="s">
        <v>227</v>
      </c>
      <c r="D321" s="26">
        <f t="shared" si="196"/>
        <v>506.05</v>
      </c>
      <c r="E321" s="26">
        <v>0</v>
      </c>
      <c r="F321" s="26">
        <f>SUM(F322+F331+F332)</f>
        <v>506.05</v>
      </c>
      <c r="G321" s="26">
        <f t="shared" si="199"/>
        <v>506.05</v>
      </c>
      <c r="H321" s="26">
        <v>0</v>
      </c>
      <c r="I321" s="26">
        <f>SUM(I322+I331+I332)</f>
        <v>506.05</v>
      </c>
      <c r="J321" s="26">
        <f t="shared" ref="J321:O321" si="239">J332</f>
        <v>506.05</v>
      </c>
      <c r="K321" s="26">
        <f t="shared" si="239"/>
        <v>0</v>
      </c>
      <c r="L321" s="26">
        <f t="shared" si="239"/>
        <v>506.05</v>
      </c>
      <c r="M321" s="26">
        <f t="shared" si="239"/>
        <v>490.5</v>
      </c>
      <c r="N321" s="26">
        <f t="shared" si="239"/>
        <v>0</v>
      </c>
      <c r="O321" s="26">
        <f t="shared" si="239"/>
        <v>490.5</v>
      </c>
      <c r="R321" s="27"/>
    </row>
    <row r="322" spans="1:18" s="1" customFormat="1" ht="33" customHeight="1" x14ac:dyDescent="0.25">
      <c r="A322" s="266"/>
      <c r="B322" s="262"/>
      <c r="C322" s="7" t="s">
        <v>226</v>
      </c>
      <c r="D322" s="5">
        <f t="shared" si="196"/>
        <v>0</v>
      </c>
      <c r="E322" s="5">
        <v>0</v>
      </c>
      <c r="F322" s="5">
        <v>0</v>
      </c>
      <c r="G322" s="5">
        <f t="shared" si="199"/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</row>
    <row r="323" spans="1:18" s="1" customFormat="1" ht="50.1" customHeight="1" x14ac:dyDescent="0.25">
      <c r="A323" s="266"/>
      <c r="B323" s="262"/>
      <c r="C323" s="7" t="s">
        <v>225</v>
      </c>
      <c r="D323" s="5">
        <f t="shared" si="196"/>
        <v>0</v>
      </c>
      <c r="E323" s="5">
        <v>0</v>
      </c>
      <c r="F323" s="5">
        <v>0</v>
      </c>
      <c r="G323" s="5">
        <f t="shared" si="199"/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</row>
    <row r="324" spans="1:18" s="1" customFormat="1" ht="33" customHeight="1" x14ac:dyDescent="0.25">
      <c r="A324" s="266"/>
      <c r="B324" s="262"/>
      <c r="C324" s="106" t="s">
        <v>458</v>
      </c>
      <c r="D324" s="5">
        <f t="shared" ref="D324:D330" si="240">SUM(E324:F324)</f>
        <v>0</v>
      </c>
      <c r="E324" s="5">
        <v>0</v>
      </c>
      <c r="F324" s="5">
        <v>0</v>
      </c>
      <c r="G324" s="5">
        <f t="shared" ref="G324:G330" si="241">SUM(H324:I324)</f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</row>
    <row r="325" spans="1:18" s="1" customFormat="1" ht="50.1" customHeight="1" x14ac:dyDescent="0.25">
      <c r="A325" s="266"/>
      <c r="B325" s="262"/>
      <c r="C325" s="106" t="s">
        <v>459</v>
      </c>
      <c r="D325" s="5">
        <f t="shared" si="240"/>
        <v>0</v>
      </c>
      <c r="E325" s="5">
        <v>0</v>
      </c>
      <c r="F325" s="5">
        <v>0</v>
      </c>
      <c r="G325" s="5">
        <f t="shared" si="241"/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</row>
    <row r="326" spans="1:18" s="1" customFormat="1" ht="34.5" customHeight="1" x14ac:dyDescent="0.25">
      <c r="A326" s="266"/>
      <c r="B326" s="262"/>
      <c r="C326" s="106" t="s">
        <v>460</v>
      </c>
      <c r="D326" s="5">
        <f t="shared" si="240"/>
        <v>0</v>
      </c>
      <c r="E326" s="5">
        <v>0</v>
      </c>
      <c r="F326" s="5">
        <v>0</v>
      </c>
      <c r="G326" s="5">
        <f t="shared" si="241"/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</row>
    <row r="327" spans="1:18" s="1" customFormat="1" ht="49.5" customHeight="1" x14ac:dyDescent="0.25">
      <c r="A327" s="266"/>
      <c r="B327" s="262"/>
      <c r="C327" s="106" t="s">
        <v>461</v>
      </c>
      <c r="D327" s="5">
        <f t="shared" si="240"/>
        <v>0</v>
      </c>
      <c r="E327" s="5">
        <v>0</v>
      </c>
      <c r="F327" s="5">
        <v>0</v>
      </c>
      <c r="G327" s="5">
        <f t="shared" si="241"/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</row>
    <row r="328" spans="1:18" s="1" customFormat="1" ht="50.25" customHeight="1" x14ac:dyDescent="0.25">
      <c r="A328" s="266"/>
      <c r="B328" s="262"/>
      <c r="C328" s="7" t="s">
        <v>224</v>
      </c>
      <c r="D328" s="5">
        <f t="shared" si="240"/>
        <v>0</v>
      </c>
      <c r="E328" s="5">
        <v>0</v>
      </c>
      <c r="F328" s="5">
        <v>0</v>
      </c>
      <c r="G328" s="5">
        <f t="shared" si="241"/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</row>
    <row r="329" spans="1:18" s="1" customFormat="1" ht="49.5" customHeight="1" x14ac:dyDescent="0.25">
      <c r="A329" s="266"/>
      <c r="B329" s="262"/>
      <c r="C329" s="106" t="s">
        <v>462</v>
      </c>
      <c r="D329" s="5">
        <f t="shared" si="240"/>
        <v>0</v>
      </c>
      <c r="E329" s="5">
        <v>0</v>
      </c>
      <c r="F329" s="5">
        <v>0</v>
      </c>
      <c r="G329" s="5">
        <f t="shared" si="241"/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</row>
    <row r="330" spans="1:18" s="1" customFormat="1" ht="64.5" customHeight="1" x14ac:dyDescent="0.25">
      <c r="A330" s="266"/>
      <c r="B330" s="262"/>
      <c r="C330" s="107" t="s">
        <v>463</v>
      </c>
      <c r="D330" s="5">
        <f t="shared" si="240"/>
        <v>0</v>
      </c>
      <c r="E330" s="5">
        <v>0</v>
      </c>
      <c r="F330" s="5">
        <v>0</v>
      </c>
      <c r="G330" s="5">
        <f t="shared" si="241"/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</row>
    <row r="331" spans="1:18" s="1" customFormat="1" ht="24.9" customHeight="1" x14ac:dyDescent="0.25">
      <c r="A331" s="266"/>
      <c r="B331" s="262"/>
      <c r="C331" s="7" t="s">
        <v>223</v>
      </c>
      <c r="D331" s="5">
        <f t="shared" si="196"/>
        <v>0</v>
      </c>
      <c r="E331" s="5">
        <v>0</v>
      </c>
      <c r="F331" s="5">
        <v>0</v>
      </c>
      <c r="G331" s="5">
        <f t="shared" si="199"/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</row>
    <row r="332" spans="1:18" s="1" customFormat="1" ht="24.9" customHeight="1" x14ac:dyDescent="0.25">
      <c r="A332" s="267"/>
      <c r="B332" s="263"/>
      <c r="C332" s="7" t="s">
        <v>222</v>
      </c>
      <c r="D332" s="5">
        <f t="shared" si="196"/>
        <v>506.05</v>
      </c>
      <c r="E332" s="5">
        <v>0</v>
      </c>
      <c r="F332" s="5">
        <v>506.05</v>
      </c>
      <c r="G332" s="5">
        <f t="shared" si="199"/>
        <v>506.05</v>
      </c>
      <c r="H332" s="5">
        <v>0</v>
      </c>
      <c r="I332" s="5">
        <v>506.05</v>
      </c>
      <c r="J332" s="5">
        <f>K332+L332</f>
        <v>506.05</v>
      </c>
      <c r="K332" s="5">
        <v>0</v>
      </c>
      <c r="L332" s="5">
        <v>506.05</v>
      </c>
      <c r="M332" s="5">
        <f>N332+O332</f>
        <v>490.5</v>
      </c>
      <c r="N332" s="5">
        <v>0</v>
      </c>
      <c r="O332" s="5">
        <v>490.5</v>
      </c>
      <c r="Q332" s="27"/>
    </row>
    <row r="333" spans="1:18" s="1" customFormat="1" ht="27.75" customHeight="1" x14ac:dyDescent="0.25">
      <c r="A333" s="265" t="s">
        <v>200</v>
      </c>
      <c r="B333" s="261" t="s">
        <v>201</v>
      </c>
      <c r="C333" s="105" t="s">
        <v>227</v>
      </c>
      <c r="D333" s="26">
        <f t="shared" si="196"/>
        <v>64058.3</v>
      </c>
      <c r="E333" s="26">
        <v>0</v>
      </c>
      <c r="F333" s="26">
        <f>SUM(F334+F343+F344)</f>
        <v>64058.3</v>
      </c>
      <c r="G333" s="26">
        <f t="shared" si="199"/>
        <v>64058.3</v>
      </c>
      <c r="H333" s="26">
        <v>0</v>
      </c>
      <c r="I333" s="26">
        <f>SUM(I334+I343+I344)</f>
        <v>64058.3</v>
      </c>
      <c r="J333" s="26">
        <f t="shared" ref="J333:O333" si="242">J334</f>
        <v>64058.3</v>
      </c>
      <c r="K333" s="26">
        <f t="shared" si="242"/>
        <v>0</v>
      </c>
      <c r="L333" s="26">
        <f t="shared" si="242"/>
        <v>64058.3</v>
      </c>
      <c r="M333" s="26">
        <f t="shared" si="242"/>
        <v>63665.79</v>
      </c>
      <c r="N333" s="26">
        <f t="shared" si="242"/>
        <v>0</v>
      </c>
      <c r="O333" s="26">
        <f t="shared" si="242"/>
        <v>63665.79</v>
      </c>
      <c r="R333" s="27"/>
    </row>
    <row r="334" spans="1:18" s="1" customFormat="1" ht="33" customHeight="1" x14ac:dyDescent="0.25">
      <c r="A334" s="266"/>
      <c r="B334" s="262"/>
      <c r="C334" s="7" t="s">
        <v>226</v>
      </c>
      <c r="D334" s="5">
        <f t="shared" si="196"/>
        <v>64058.3</v>
      </c>
      <c r="E334" s="5">
        <v>0</v>
      </c>
      <c r="F334" s="5">
        <f>SUM(F335:F340)</f>
        <v>64058.3</v>
      </c>
      <c r="G334" s="5">
        <f t="shared" si="199"/>
        <v>64058.3</v>
      </c>
      <c r="H334" s="5">
        <v>0</v>
      </c>
      <c r="I334" s="5">
        <f>SUM(I335:I340)</f>
        <v>64058.3</v>
      </c>
      <c r="J334" s="5">
        <f t="shared" ref="J334:O334" si="243">J340</f>
        <v>64058.3</v>
      </c>
      <c r="K334" s="5">
        <f t="shared" si="243"/>
        <v>0</v>
      </c>
      <c r="L334" s="5">
        <f t="shared" si="243"/>
        <v>64058.3</v>
      </c>
      <c r="M334" s="5">
        <f t="shared" si="243"/>
        <v>63665.79</v>
      </c>
      <c r="N334" s="5">
        <f t="shared" si="243"/>
        <v>0</v>
      </c>
      <c r="O334" s="5">
        <f t="shared" si="243"/>
        <v>63665.79</v>
      </c>
    </row>
    <row r="335" spans="1:18" s="1" customFormat="1" ht="50.1" customHeight="1" x14ac:dyDescent="0.25">
      <c r="A335" s="266"/>
      <c r="B335" s="262"/>
      <c r="C335" s="7" t="s">
        <v>225</v>
      </c>
      <c r="D335" s="5">
        <f t="shared" si="196"/>
        <v>0</v>
      </c>
      <c r="E335" s="5">
        <v>0</v>
      </c>
      <c r="F335" s="5">
        <v>0</v>
      </c>
      <c r="G335" s="5">
        <f t="shared" si="199"/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</row>
    <row r="336" spans="1:18" s="1" customFormat="1" ht="33" customHeight="1" x14ac:dyDescent="0.25">
      <c r="A336" s="266"/>
      <c r="B336" s="262"/>
      <c r="C336" s="106" t="s">
        <v>458</v>
      </c>
      <c r="D336" s="5">
        <f t="shared" ref="D336:D339" si="244">SUM(E336:F336)</f>
        <v>0</v>
      </c>
      <c r="E336" s="5">
        <v>0</v>
      </c>
      <c r="F336" s="5">
        <v>0</v>
      </c>
      <c r="G336" s="5">
        <f t="shared" ref="G336:G339" si="245">SUM(H336:I336)</f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</row>
    <row r="337" spans="1:18" s="1" customFormat="1" ht="50.1" customHeight="1" x14ac:dyDescent="0.25">
      <c r="A337" s="266"/>
      <c r="B337" s="262"/>
      <c r="C337" s="106" t="s">
        <v>459</v>
      </c>
      <c r="D337" s="5">
        <f t="shared" si="244"/>
        <v>0</v>
      </c>
      <c r="E337" s="5">
        <v>0</v>
      </c>
      <c r="F337" s="5">
        <v>0</v>
      </c>
      <c r="G337" s="5">
        <f t="shared" si="245"/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</row>
    <row r="338" spans="1:18" s="1" customFormat="1" ht="34.5" customHeight="1" x14ac:dyDescent="0.25">
      <c r="A338" s="266"/>
      <c r="B338" s="262"/>
      <c r="C338" s="106" t="s">
        <v>460</v>
      </c>
      <c r="D338" s="5">
        <f t="shared" si="244"/>
        <v>0</v>
      </c>
      <c r="E338" s="5">
        <v>0</v>
      </c>
      <c r="F338" s="5">
        <v>0</v>
      </c>
      <c r="G338" s="5">
        <f t="shared" si="245"/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</row>
    <row r="339" spans="1:18" s="1" customFormat="1" ht="49.5" customHeight="1" x14ac:dyDescent="0.25">
      <c r="A339" s="266"/>
      <c r="B339" s="262"/>
      <c r="C339" s="106" t="s">
        <v>461</v>
      </c>
      <c r="D339" s="5">
        <f t="shared" si="244"/>
        <v>0</v>
      </c>
      <c r="E339" s="5">
        <v>0</v>
      </c>
      <c r="F339" s="5">
        <v>0</v>
      </c>
      <c r="G339" s="5">
        <f t="shared" si="245"/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</row>
    <row r="340" spans="1:18" s="1" customFormat="1" ht="50.25" customHeight="1" x14ac:dyDescent="0.25">
      <c r="A340" s="266"/>
      <c r="B340" s="262"/>
      <c r="C340" s="7" t="s">
        <v>224</v>
      </c>
      <c r="D340" s="5">
        <f t="shared" si="196"/>
        <v>64058.3</v>
      </c>
      <c r="E340" s="5">
        <v>0</v>
      </c>
      <c r="F340" s="5">
        <v>64058.3</v>
      </c>
      <c r="G340" s="5">
        <f t="shared" si="199"/>
        <v>64058.3</v>
      </c>
      <c r="H340" s="5">
        <v>0</v>
      </c>
      <c r="I340" s="5">
        <v>64058.3</v>
      </c>
      <c r="J340" s="5">
        <f>K340+L340</f>
        <v>64058.3</v>
      </c>
      <c r="K340" s="5">
        <v>0</v>
      </c>
      <c r="L340" s="5">
        <v>64058.3</v>
      </c>
      <c r="M340" s="5">
        <f>N340+O340</f>
        <v>63665.79</v>
      </c>
      <c r="N340" s="5">
        <v>0</v>
      </c>
      <c r="O340" s="5">
        <v>63665.79</v>
      </c>
    </row>
    <row r="341" spans="1:18" s="1" customFormat="1" ht="49.5" customHeight="1" x14ac:dyDescent="0.25">
      <c r="A341" s="266"/>
      <c r="B341" s="262"/>
      <c r="C341" s="106" t="s">
        <v>462</v>
      </c>
      <c r="D341" s="5">
        <f t="shared" ref="D341:D342" si="246">SUM(E341:F341)</f>
        <v>0</v>
      </c>
      <c r="E341" s="5">
        <v>0</v>
      </c>
      <c r="F341" s="5">
        <v>0</v>
      </c>
      <c r="G341" s="5">
        <f t="shared" ref="G341:G342" si="247">SUM(H341:I341)</f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</row>
    <row r="342" spans="1:18" s="1" customFormat="1" ht="64.5" customHeight="1" x14ac:dyDescent="0.25">
      <c r="A342" s="266"/>
      <c r="B342" s="262"/>
      <c r="C342" s="107" t="s">
        <v>463</v>
      </c>
      <c r="D342" s="5">
        <f t="shared" si="246"/>
        <v>0</v>
      </c>
      <c r="E342" s="5">
        <v>0</v>
      </c>
      <c r="F342" s="5">
        <v>0</v>
      </c>
      <c r="G342" s="5">
        <f t="shared" si="247"/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</row>
    <row r="343" spans="1:18" s="1" customFormat="1" ht="24.9" customHeight="1" x14ac:dyDescent="0.25">
      <c r="A343" s="266"/>
      <c r="B343" s="262"/>
      <c r="C343" s="7" t="s">
        <v>223</v>
      </c>
      <c r="D343" s="5">
        <f t="shared" si="196"/>
        <v>0</v>
      </c>
      <c r="E343" s="5">
        <v>0</v>
      </c>
      <c r="F343" s="5">
        <v>0</v>
      </c>
      <c r="G343" s="5">
        <f t="shared" si="199"/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</row>
    <row r="344" spans="1:18" s="1" customFormat="1" ht="24.9" customHeight="1" x14ac:dyDescent="0.25">
      <c r="A344" s="267"/>
      <c r="B344" s="263"/>
      <c r="C344" s="7" t="s">
        <v>222</v>
      </c>
      <c r="D344" s="5">
        <f t="shared" si="196"/>
        <v>0</v>
      </c>
      <c r="E344" s="5">
        <v>0</v>
      </c>
      <c r="F344" s="5">
        <v>0</v>
      </c>
      <c r="G344" s="5">
        <f t="shared" si="199"/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Q344" s="27"/>
    </row>
    <row r="345" spans="1:18" s="1" customFormat="1" ht="27.75" customHeight="1" x14ac:dyDescent="0.25">
      <c r="A345" s="265" t="s">
        <v>6</v>
      </c>
      <c r="B345" s="261" t="s">
        <v>168</v>
      </c>
      <c r="C345" s="105" t="s">
        <v>227</v>
      </c>
      <c r="D345" s="26">
        <f t="shared" si="196"/>
        <v>105.4</v>
      </c>
      <c r="E345" s="26">
        <f>SUM(E346+E355+E356)</f>
        <v>105.4</v>
      </c>
      <c r="F345" s="26">
        <v>0</v>
      </c>
      <c r="G345" s="26">
        <f t="shared" si="199"/>
        <v>105.4</v>
      </c>
      <c r="H345" s="26">
        <f>SUM(H346+H355+H356)</f>
        <v>105.4</v>
      </c>
      <c r="I345" s="26">
        <v>0</v>
      </c>
      <c r="J345" s="26">
        <f t="shared" ref="J345:J355" si="248">SUM(K345:L345)</f>
        <v>105.4</v>
      </c>
      <c r="K345" s="26">
        <f>SUM(K346+K355+K356)</f>
        <v>105.4</v>
      </c>
      <c r="L345" s="26">
        <v>0</v>
      </c>
      <c r="M345" s="26">
        <f t="shared" ref="M345:M355" si="249">SUM(N345:O345)</f>
        <v>103</v>
      </c>
      <c r="N345" s="26">
        <f>SUM(N346+N355+N356)</f>
        <v>103</v>
      </c>
      <c r="O345" s="26">
        <v>0</v>
      </c>
      <c r="R345" s="27"/>
    </row>
    <row r="346" spans="1:18" s="1" customFormat="1" ht="33" customHeight="1" x14ac:dyDescent="0.25">
      <c r="A346" s="266"/>
      <c r="B346" s="262"/>
      <c r="C346" s="7" t="s">
        <v>226</v>
      </c>
      <c r="D346" s="5">
        <f t="shared" si="196"/>
        <v>0</v>
      </c>
      <c r="E346" s="5">
        <v>0</v>
      </c>
      <c r="F346" s="5">
        <v>0</v>
      </c>
      <c r="G346" s="5">
        <f t="shared" si="199"/>
        <v>0</v>
      </c>
      <c r="H346" s="5">
        <v>0</v>
      </c>
      <c r="I346" s="5">
        <v>0</v>
      </c>
      <c r="J346" s="5">
        <f t="shared" si="248"/>
        <v>0</v>
      </c>
      <c r="K346" s="5">
        <v>0</v>
      </c>
      <c r="L346" s="5">
        <v>0</v>
      </c>
      <c r="M346" s="5">
        <f t="shared" si="249"/>
        <v>0</v>
      </c>
      <c r="N346" s="5">
        <v>0</v>
      </c>
      <c r="O346" s="5">
        <v>0</v>
      </c>
    </row>
    <row r="347" spans="1:18" s="1" customFormat="1" ht="50.1" customHeight="1" x14ac:dyDescent="0.25">
      <c r="A347" s="266"/>
      <c r="B347" s="262"/>
      <c r="C347" s="7" t="s">
        <v>225</v>
      </c>
      <c r="D347" s="5">
        <f t="shared" ref="D347:D354" si="250">SUM(E347:F347)</f>
        <v>0</v>
      </c>
      <c r="E347" s="5">
        <v>0</v>
      </c>
      <c r="F347" s="5">
        <v>0</v>
      </c>
      <c r="G347" s="5">
        <f t="shared" ref="G347:G354" si="251">SUM(H347:I347)</f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</row>
    <row r="348" spans="1:18" s="1" customFormat="1" ht="33" customHeight="1" x14ac:dyDescent="0.25">
      <c r="A348" s="266"/>
      <c r="B348" s="262"/>
      <c r="C348" s="106" t="s">
        <v>458</v>
      </c>
      <c r="D348" s="5">
        <f t="shared" si="250"/>
        <v>0</v>
      </c>
      <c r="E348" s="5">
        <v>0</v>
      </c>
      <c r="F348" s="5">
        <v>0</v>
      </c>
      <c r="G348" s="5">
        <f t="shared" si="251"/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</row>
    <row r="349" spans="1:18" s="1" customFormat="1" ht="50.1" customHeight="1" x14ac:dyDescent="0.25">
      <c r="A349" s="266"/>
      <c r="B349" s="262"/>
      <c r="C349" s="106" t="s">
        <v>459</v>
      </c>
      <c r="D349" s="5">
        <f t="shared" si="250"/>
        <v>0</v>
      </c>
      <c r="E349" s="5">
        <v>0</v>
      </c>
      <c r="F349" s="5">
        <v>0</v>
      </c>
      <c r="G349" s="5">
        <f t="shared" si="251"/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</row>
    <row r="350" spans="1:18" s="1" customFormat="1" ht="34.5" customHeight="1" x14ac:dyDescent="0.25">
      <c r="A350" s="266"/>
      <c r="B350" s="262"/>
      <c r="C350" s="106" t="s">
        <v>460</v>
      </c>
      <c r="D350" s="5">
        <f t="shared" si="250"/>
        <v>0</v>
      </c>
      <c r="E350" s="5">
        <v>0</v>
      </c>
      <c r="F350" s="5">
        <v>0</v>
      </c>
      <c r="G350" s="5">
        <f t="shared" si="251"/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</row>
    <row r="351" spans="1:18" s="1" customFormat="1" ht="49.5" customHeight="1" x14ac:dyDescent="0.25">
      <c r="A351" s="266"/>
      <c r="B351" s="262"/>
      <c r="C351" s="106" t="s">
        <v>461</v>
      </c>
      <c r="D351" s="5">
        <f t="shared" si="250"/>
        <v>0</v>
      </c>
      <c r="E351" s="5">
        <v>0</v>
      </c>
      <c r="F351" s="5">
        <v>0</v>
      </c>
      <c r="G351" s="5">
        <f t="shared" si="251"/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</row>
    <row r="352" spans="1:18" s="1" customFormat="1" ht="50.25" customHeight="1" x14ac:dyDescent="0.25">
      <c r="A352" s="266"/>
      <c r="B352" s="262"/>
      <c r="C352" s="7" t="s">
        <v>224</v>
      </c>
      <c r="D352" s="5">
        <f t="shared" si="250"/>
        <v>0</v>
      </c>
      <c r="E352" s="5">
        <v>0</v>
      </c>
      <c r="F352" s="5">
        <v>0</v>
      </c>
      <c r="G352" s="5">
        <f t="shared" si="251"/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</row>
    <row r="353" spans="1:18" s="1" customFormat="1" ht="49.5" customHeight="1" x14ac:dyDescent="0.25">
      <c r="A353" s="266"/>
      <c r="B353" s="262"/>
      <c r="C353" s="106" t="s">
        <v>462</v>
      </c>
      <c r="D353" s="5">
        <f t="shared" si="250"/>
        <v>0</v>
      </c>
      <c r="E353" s="5">
        <v>0</v>
      </c>
      <c r="F353" s="5">
        <v>0</v>
      </c>
      <c r="G353" s="5">
        <f t="shared" si="251"/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</row>
    <row r="354" spans="1:18" s="1" customFormat="1" ht="64.5" customHeight="1" x14ac:dyDescent="0.25">
      <c r="A354" s="266"/>
      <c r="B354" s="262"/>
      <c r="C354" s="107" t="s">
        <v>463</v>
      </c>
      <c r="D354" s="5">
        <f t="shared" si="250"/>
        <v>0</v>
      </c>
      <c r="E354" s="5">
        <v>0</v>
      </c>
      <c r="F354" s="5">
        <v>0</v>
      </c>
      <c r="G354" s="5">
        <f t="shared" si="251"/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</row>
    <row r="355" spans="1:18" s="1" customFormat="1" ht="24.9" customHeight="1" x14ac:dyDescent="0.25">
      <c r="A355" s="266"/>
      <c r="B355" s="262"/>
      <c r="C355" s="7" t="s">
        <v>223</v>
      </c>
      <c r="D355" s="5">
        <f t="shared" ref="D355:D489" si="252">SUM(E355:F355)</f>
        <v>0</v>
      </c>
      <c r="E355" s="5">
        <v>0</v>
      </c>
      <c r="F355" s="5">
        <v>0</v>
      </c>
      <c r="G355" s="5">
        <f t="shared" ref="G355:G489" si="253">SUM(H355:I355)</f>
        <v>0</v>
      </c>
      <c r="H355" s="5">
        <v>0</v>
      </c>
      <c r="I355" s="5">
        <v>0</v>
      </c>
      <c r="J355" s="5">
        <f t="shared" si="248"/>
        <v>0</v>
      </c>
      <c r="K355" s="5">
        <v>0</v>
      </c>
      <c r="L355" s="5">
        <v>0</v>
      </c>
      <c r="M355" s="5">
        <f t="shared" si="249"/>
        <v>0</v>
      </c>
      <c r="N355" s="5">
        <v>0</v>
      </c>
      <c r="O355" s="5">
        <v>0</v>
      </c>
    </row>
    <row r="356" spans="1:18" s="1" customFormat="1" ht="24.9" customHeight="1" x14ac:dyDescent="0.25">
      <c r="A356" s="267"/>
      <c r="B356" s="263"/>
      <c r="C356" s="7" t="s">
        <v>222</v>
      </c>
      <c r="D356" s="5">
        <f t="shared" si="252"/>
        <v>105.4</v>
      </c>
      <c r="E356" s="5">
        <v>105.4</v>
      </c>
      <c r="F356" s="5">
        <v>0</v>
      </c>
      <c r="G356" s="5">
        <f t="shared" si="253"/>
        <v>105.4</v>
      </c>
      <c r="H356" s="5">
        <v>105.4</v>
      </c>
      <c r="I356" s="5">
        <v>0</v>
      </c>
      <c r="J356" s="5">
        <f t="shared" ref="J356:J368" si="254">SUM(K356:L356)</f>
        <v>105.4</v>
      </c>
      <c r="K356" s="5">
        <v>105.4</v>
      </c>
      <c r="L356" s="5">
        <v>0</v>
      </c>
      <c r="M356" s="5">
        <f t="shared" ref="M356:M368" si="255">SUM(N356:O356)</f>
        <v>103</v>
      </c>
      <c r="N356" s="5">
        <v>103</v>
      </c>
      <c r="O356" s="5">
        <v>0</v>
      </c>
      <c r="Q356" s="27"/>
    </row>
    <row r="357" spans="1:18" s="1" customFormat="1" ht="27.75" customHeight="1" x14ac:dyDescent="0.25">
      <c r="A357" s="265" t="s">
        <v>7</v>
      </c>
      <c r="B357" s="261" t="s">
        <v>169</v>
      </c>
      <c r="C357" s="105" t="s">
        <v>227</v>
      </c>
      <c r="D357" s="26">
        <f t="shared" si="252"/>
        <v>44.1</v>
      </c>
      <c r="E357" s="26">
        <v>44.1</v>
      </c>
      <c r="F357" s="26">
        <v>0</v>
      </c>
      <c r="G357" s="26">
        <f t="shared" si="253"/>
        <v>44.1</v>
      </c>
      <c r="H357" s="26">
        <v>44.1</v>
      </c>
      <c r="I357" s="26">
        <v>0</v>
      </c>
      <c r="J357" s="26">
        <f t="shared" si="254"/>
        <v>44.1</v>
      </c>
      <c r="K357" s="26">
        <v>44.1</v>
      </c>
      <c r="L357" s="26">
        <v>0</v>
      </c>
      <c r="M357" s="26">
        <f t="shared" si="255"/>
        <v>39.9</v>
      </c>
      <c r="N357" s="26">
        <f>N368</f>
        <v>39.9</v>
      </c>
      <c r="O357" s="26">
        <v>0</v>
      </c>
      <c r="R357" s="27"/>
    </row>
    <row r="358" spans="1:18" s="1" customFormat="1" ht="33" customHeight="1" x14ac:dyDescent="0.25">
      <c r="A358" s="266"/>
      <c r="B358" s="262"/>
      <c r="C358" s="7" t="s">
        <v>226</v>
      </c>
      <c r="D358" s="5">
        <f t="shared" si="252"/>
        <v>0</v>
      </c>
      <c r="E358" s="5">
        <v>0</v>
      </c>
      <c r="F358" s="5">
        <v>0</v>
      </c>
      <c r="G358" s="5">
        <f t="shared" si="253"/>
        <v>0</v>
      </c>
      <c r="H358" s="5">
        <v>0</v>
      </c>
      <c r="I358" s="5">
        <v>0</v>
      </c>
      <c r="J358" s="5">
        <f t="shared" si="254"/>
        <v>0</v>
      </c>
      <c r="K358" s="5">
        <v>0</v>
      </c>
      <c r="L358" s="5">
        <v>0</v>
      </c>
      <c r="M358" s="5">
        <f t="shared" si="255"/>
        <v>0</v>
      </c>
      <c r="N358" s="5">
        <v>0</v>
      </c>
      <c r="O358" s="5">
        <v>0</v>
      </c>
    </row>
    <row r="359" spans="1:18" s="1" customFormat="1" ht="50.1" customHeight="1" x14ac:dyDescent="0.25">
      <c r="A359" s="266"/>
      <c r="B359" s="262"/>
      <c r="C359" s="7" t="s">
        <v>225</v>
      </c>
      <c r="D359" s="5">
        <f t="shared" ref="D359:D366" si="256">SUM(E359:F359)</f>
        <v>0</v>
      </c>
      <c r="E359" s="5">
        <v>0</v>
      </c>
      <c r="F359" s="5">
        <v>0</v>
      </c>
      <c r="G359" s="5">
        <f t="shared" ref="G359:G366" si="257">SUM(H359:I359)</f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</row>
    <row r="360" spans="1:18" s="1" customFormat="1" ht="33" customHeight="1" x14ac:dyDescent="0.25">
      <c r="A360" s="266"/>
      <c r="B360" s="262"/>
      <c r="C360" s="106" t="s">
        <v>458</v>
      </c>
      <c r="D360" s="5">
        <f t="shared" si="256"/>
        <v>0</v>
      </c>
      <c r="E360" s="5">
        <v>0</v>
      </c>
      <c r="F360" s="5">
        <v>0</v>
      </c>
      <c r="G360" s="5">
        <f t="shared" si="257"/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</row>
    <row r="361" spans="1:18" s="1" customFormat="1" ht="50.1" customHeight="1" x14ac:dyDescent="0.25">
      <c r="A361" s="266"/>
      <c r="B361" s="262"/>
      <c r="C361" s="106" t="s">
        <v>459</v>
      </c>
      <c r="D361" s="5">
        <f t="shared" si="256"/>
        <v>0</v>
      </c>
      <c r="E361" s="5">
        <v>0</v>
      </c>
      <c r="F361" s="5">
        <v>0</v>
      </c>
      <c r="G361" s="5">
        <f t="shared" si="257"/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</row>
    <row r="362" spans="1:18" s="1" customFormat="1" ht="34.5" customHeight="1" x14ac:dyDescent="0.25">
      <c r="A362" s="266"/>
      <c r="B362" s="262"/>
      <c r="C362" s="106" t="s">
        <v>460</v>
      </c>
      <c r="D362" s="5">
        <f t="shared" si="256"/>
        <v>0</v>
      </c>
      <c r="E362" s="5">
        <v>0</v>
      </c>
      <c r="F362" s="5">
        <v>0</v>
      </c>
      <c r="G362" s="5">
        <f t="shared" si="257"/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</row>
    <row r="363" spans="1:18" s="1" customFormat="1" ht="49.5" customHeight="1" x14ac:dyDescent="0.25">
      <c r="A363" s="266"/>
      <c r="B363" s="262"/>
      <c r="C363" s="106" t="s">
        <v>461</v>
      </c>
      <c r="D363" s="5">
        <f t="shared" si="256"/>
        <v>0</v>
      </c>
      <c r="E363" s="5">
        <v>0</v>
      </c>
      <c r="F363" s="5">
        <v>0</v>
      </c>
      <c r="G363" s="5">
        <f t="shared" si="257"/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</row>
    <row r="364" spans="1:18" s="1" customFormat="1" ht="50.25" customHeight="1" x14ac:dyDescent="0.25">
      <c r="A364" s="266"/>
      <c r="B364" s="262"/>
      <c r="C364" s="7" t="s">
        <v>224</v>
      </c>
      <c r="D364" s="5">
        <f t="shared" si="256"/>
        <v>0</v>
      </c>
      <c r="E364" s="5">
        <v>0</v>
      </c>
      <c r="F364" s="5">
        <v>0</v>
      </c>
      <c r="G364" s="5">
        <f t="shared" si="257"/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</row>
    <row r="365" spans="1:18" s="1" customFormat="1" ht="49.5" customHeight="1" x14ac:dyDescent="0.25">
      <c r="A365" s="266"/>
      <c r="B365" s="262"/>
      <c r="C365" s="106" t="s">
        <v>462</v>
      </c>
      <c r="D365" s="5">
        <f t="shared" si="256"/>
        <v>0</v>
      </c>
      <c r="E365" s="5">
        <v>0</v>
      </c>
      <c r="F365" s="5">
        <v>0</v>
      </c>
      <c r="G365" s="5">
        <f t="shared" si="257"/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</row>
    <row r="366" spans="1:18" s="1" customFormat="1" ht="64.5" customHeight="1" x14ac:dyDescent="0.25">
      <c r="A366" s="266"/>
      <c r="B366" s="262"/>
      <c r="C366" s="107" t="s">
        <v>463</v>
      </c>
      <c r="D366" s="5">
        <f t="shared" si="256"/>
        <v>0</v>
      </c>
      <c r="E366" s="5">
        <v>0</v>
      </c>
      <c r="F366" s="5">
        <v>0</v>
      </c>
      <c r="G366" s="5">
        <f t="shared" si="257"/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</row>
    <row r="367" spans="1:18" s="1" customFormat="1" ht="24.9" customHeight="1" x14ac:dyDescent="0.25">
      <c r="A367" s="266"/>
      <c r="B367" s="262"/>
      <c r="C367" s="7" t="s">
        <v>223</v>
      </c>
      <c r="D367" s="5">
        <f t="shared" si="252"/>
        <v>0</v>
      </c>
      <c r="E367" s="5">
        <v>0</v>
      </c>
      <c r="F367" s="5">
        <v>0</v>
      </c>
      <c r="G367" s="5">
        <f t="shared" si="253"/>
        <v>0</v>
      </c>
      <c r="H367" s="5">
        <v>0</v>
      </c>
      <c r="I367" s="5">
        <v>0</v>
      </c>
      <c r="J367" s="5">
        <f t="shared" si="254"/>
        <v>0</v>
      </c>
      <c r="K367" s="5">
        <v>0</v>
      </c>
      <c r="L367" s="5">
        <v>0</v>
      </c>
      <c r="M367" s="5">
        <f t="shared" si="255"/>
        <v>0</v>
      </c>
      <c r="N367" s="5">
        <v>0</v>
      </c>
      <c r="O367" s="5">
        <v>0</v>
      </c>
    </row>
    <row r="368" spans="1:18" s="1" customFormat="1" ht="24.9" customHeight="1" x14ac:dyDescent="0.25">
      <c r="A368" s="267"/>
      <c r="B368" s="263"/>
      <c r="C368" s="7" t="s">
        <v>222</v>
      </c>
      <c r="D368" s="5">
        <f t="shared" si="252"/>
        <v>44.1</v>
      </c>
      <c r="E368" s="5">
        <f>N(E357)</f>
        <v>44.1</v>
      </c>
      <c r="F368" s="5">
        <v>0</v>
      </c>
      <c r="G368" s="5">
        <f t="shared" si="253"/>
        <v>44.1</v>
      </c>
      <c r="H368" s="5">
        <f>N(H357)</f>
        <v>44.1</v>
      </c>
      <c r="I368" s="5">
        <v>0</v>
      </c>
      <c r="J368" s="5">
        <f t="shared" si="254"/>
        <v>44.1</v>
      </c>
      <c r="K368" s="5">
        <f>N(K357)</f>
        <v>44.1</v>
      </c>
      <c r="L368" s="5">
        <v>0</v>
      </c>
      <c r="M368" s="5">
        <f t="shared" si="255"/>
        <v>39.9</v>
      </c>
      <c r="N368" s="5">
        <v>39.9</v>
      </c>
      <c r="O368" s="5">
        <v>0</v>
      </c>
      <c r="Q368" s="27"/>
    </row>
    <row r="369" spans="1:18" s="1" customFormat="1" ht="27.75" customHeight="1" x14ac:dyDescent="0.25">
      <c r="A369" s="246" t="s">
        <v>9</v>
      </c>
      <c r="B369" s="243" t="s">
        <v>23</v>
      </c>
      <c r="C369" s="105" t="s">
        <v>227</v>
      </c>
      <c r="D369" s="26">
        <f t="shared" si="252"/>
        <v>50</v>
      </c>
      <c r="E369" s="26">
        <v>0</v>
      </c>
      <c r="F369" s="26">
        <f>SUM(F370+F379+F380)</f>
        <v>50</v>
      </c>
      <c r="G369" s="26">
        <f t="shared" si="253"/>
        <v>50</v>
      </c>
      <c r="H369" s="26">
        <v>0</v>
      </c>
      <c r="I369" s="26">
        <f>SUM(I370+I379+I380)</f>
        <v>50</v>
      </c>
      <c r="J369" s="26">
        <f t="shared" ref="J369:O369" si="258">J380</f>
        <v>50</v>
      </c>
      <c r="K369" s="26">
        <f t="shared" si="258"/>
        <v>0</v>
      </c>
      <c r="L369" s="26">
        <f t="shared" si="258"/>
        <v>50</v>
      </c>
      <c r="M369" s="26">
        <f t="shared" si="258"/>
        <v>50</v>
      </c>
      <c r="N369" s="26">
        <f t="shared" si="258"/>
        <v>0</v>
      </c>
      <c r="O369" s="26">
        <f t="shared" si="258"/>
        <v>50</v>
      </c>
      <c r="R369" s="27"/>
    </row>
    <row r="370" spans="1:18" s="1" customFormat="1" ht="33" customHeight="1" x14ac:dyDescent="0.25">
      <c r="A370" s="247"/>
      <c r="B370" s="244"/>
      <c r="C370" s="7" t="s">
        <v>226</v>
      </c>
      <c r="D370" s="5">
        <f t="shared" si="252"/>
        <v>0</v>
      </c>
      <c r="E370" s="5">
        <v>0</v>
      </c>
      <c r="F370" s="5">
        <v>0</v>
      </c>
      <c r="G370" s="5">
        <f t="shared" si="253"/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</row>
    <row r="371" spans="1:18" s="1" customFormat="1" ht="50.1" customHeight="1" x14ac:dyDescent="0.25">
      <c r="A371" s="247"/>
      <c r="B371" s="244"/>
      <c r="C371" s="7" t="s">
        <v>225</v>
      </c>
      <c r="D371" s="5">
        <f t="shared" si="252"/>
        <v>0</v>
      </c>
      <c r="E371" s="5">
        <v>0</v>
      </c>
      <c r="F371" s="5">
        <v>0</v>
      </c>
      <c r="G371" s="5">
        <f t="shared" si="253"/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</row>
    <row r="372" spans="1:18" s="1" customFormat="1" ht="33" customHeight="1" x14ac:dyDescent="0.25">
      <c r="A372" s="247"/>
      <c r="B372" s="244"/>
      <c r="C372" s="106" t="s">
        <v>458</v>
      </c>
      <c r="D372" s="5">
        <f t="shared" ref="D372:D378" si="259">SUM(E372:F372)</f>
        <v>0</v>
      </c>
      <c r="E372" s="5">
        <v>0</v>
      </c>
      <c r="F372" s="5">
        <v>0</v>
      </c>
      <c r="G372" s="5">
        <f t="shared" ref="G372:G378" si="260">SUM(H372:I372)</f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</row>
    <row r="373" spans="1:18" s="1" customFormat="1" ht="50.1" customHeight="1" x14ac:dyDescent="0.25">
      <c r="A373" s="247"/>
      <c r="B373" s="244"/>
      <c r="C373" s="106" t="s">
        <v>459</v>
      </c>
      <c r="D373" s="5">
        <f t="shared" si="259"/>
        <v>0</v>
      </c>
      <c r="E373" s="5">
        <v>0</v>
      </c>
      <c r="F373" s="5">
        <v>0</v>
      </c>
      <c r="G373" s="5">
        <f t="shared" si="260"/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</row>
    <row r="374" spans="1:18" s="1" customFormat="1" ht="34.5" customHeight="1" x14ac:dyDescent="0.25">
      <c r="A374" s="247"/>
      <c r="B374" s="244"/>
      <c r="C374" s="106" t="s">
        <v>460</v>
      </c>
      <c r="D374" s="5">
        <f t="shared" si="259"/>
        <v>0</v>
      </c>
      <c r="E374" s="5">
        <v>0</v>
      </c>
      <c r="F374" s="5">
        <v>0</v>
      </c>
      <c r="G374" s="5">
        <f t="shared" si="260"/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</row>
    <row r="375" spans="1:18" s="1" customFormat="1" ht="49.5" customHeight="1" x14ac:dyDescent="0.25">
      <c r="A375" s="247"/>
      <c r="B375" s="244"/>
      <c r="C375" s="106" t="s">
        <v>461</v>
      </c>
      <c r="D375" s="5">
        <f t="shared" si="259"/>
        <v>0</v>
      </c>
      <c r="E375" s="5">
        <v>0</v>
      </c>
      <c r="F375" s="5">
        <v>0</v>
      </c>
      <c r="G375" s="5">
        <f t="shared" si="260"/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</row>
    <row r="376" spans="1:18" s="1" customFormat="1" ht="50.25" customHeight="1" x14ac:dyDescent="0.25">
      <c r="A376" s="247"/>
      <c r="B376" s="244"/>
      <c r="C376" s="7" t="s">
        <v>224</v>
      </c>
      <c r="D376" s="5">
        <f t="shared" si="259"/>
        <v>0</v>
      </c>
      <c r="E376" s="5">
        <v>0</v>
      </c>
      <c r="F376" s="5">
        <v>0</v>
      </c>
      <c r="G376" s="5">
        <f t="shared" si="260"/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</row>
    <row r="377" spans="1:18" s="1" customFormat="1" ht="49.5" customHeight="1" x14ac:dyDescent="0.25">
      <c r="A377" s="247"/>
      <c r="B377" s="244"/>
      <c r="C377" s="106" t="s">
        <v>462</v>
      </c>
      <c r="D377" s="5">
        <f t="shared" si="259"/>
        <v>0</v>
      </c>
      <c r="E377" s="5">
        <v>0</v>
      </c>
      <c r="F377" s="5">
        <v>0</v>
      </c>
      <c r="G377" s="5">
        <f t="shared" si="260"/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</row>
    <row r="378" spans="1:18" s="1" customFormat="1" ht="64.5" customHeight="1" x14ac:dyDescent="0.25">
      <c r="A378" s="247"/>
      <c r="B378" s="244"/>
      <c r="C378" s="107" t="s">
        <v>463</v>
      </c>
      <c r="D378" s="5">
        <f t="shared" si="259"/>
        <v>0</v>
      </c>
      <c r="E378" s="5">
        <v>0</v>
      </c>
      <c r="F378" s="5">
        <v>0</v>
      </c>
      <c r="G378" s="5">
        <f t="shared" si="260"/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</row>
    <row r="379" spans="1:18" s="1" customFormat="1" ht="24.9" customHeight="1" x14ac:dyDescent="0.25">
      <c r="A379" s="247"/>
      <c r="B379" s="244"/>
      <c r="C379" s="7" t="s">
        <v>223</v>
      </c>
      <c r="D379" s="5">
        <f t="shared" si="252"/>
        <v>0</v>
      </c>
      <c r="E379" s="5">
        <v>0</v>
      </c>
      <c r="F379" s="5">
        <v>0</v>
      </c>
      <c r="G379" s="5">
        <f t="shared" si="253"/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</row>
    <row r="380" spans="1:18" s="1" customFormat="1" ht="24.9" customHeight="1" x14ac:dyDescent="0.25">
      <c r="A380" s="248"/>
      <c r="B380" s="245"/>
      <c r="C380" s="7" t="s">
        <v>222</v>
      </c>
      <c r="D380" s="5">
        <f t="shared" si="252"/>
        <v>50</v>
      </c>
      <c r="E380" s="5">
        <v>0</v>
      </c>
      <c r="F380" s="5">
        <f>SUM(F392)</f>
        <v>50</v>
      </c>
      <c r="G380" s="5">
        <f t="shared" si="253"/>
        <v>50</v>
      </c>
      <c r="H380" s="5">
        <v>0</v>
      </c>
      <c r="I380" s="5">
        <f>SUM(I392)</f>
        <v>50</v>
      </c>
      <c r="J380" s="5">
        <f>K380+L380</f>
        <v>50</v>
      </c>
      <c r="K380" s="5">
        <f>K392</f>
        <v>0</v>
      </c>
      <c r="L380" s="5">
        <f>L392</f>
        <v>50</v>
      </c>
      <c r="M380" s="5">
        <f>N380+O380</f>
        <v>50</v>
      </c>
      <c r="N380" s="5">
        <f>N392</f>
        <v>0</v>
      </c>
      <c r="O380" s="5">
        <f>O392</f>
        <v>50</v>
      </c>
      <c r="Q380" s="27"/>
    </row>
    <row r="381" spans="1:18" s="1" customFormat="1" ht="27.75" customHeight="1" x14ac:dyDescent="0.25">
      <c r="A381" s="265" t="s">
        <v>8</v>
      </c>
      <c r="B381" s="261" t="s">
        <v>204</v>
      </c>
      <c r="C381" s="105" t="s">
        <v>227</v>
      </c>
      <c r="D381" s="26">
        <f t="shared" si="252"/>
        <v>50</v>
      </c>
      <c r="E381" s="26">
        <f>SUM(E382+E391+E392)</f>
        <v>0</v>
      </c>
      <c r="F381" s="26">
        <f>SUM(F382+F391+F392)</f>
        <v>50</v>
      </c>
      <c r="G381" s="26">
        <f t="shared" si="253"/>
        <v>50</v>
      </c>
      <c r="H381" s="26">
        <f>SUM(H382+H391+H392)</f>
        <v>0</v>
      </c>
      <c r="I381" s="26">
        <f>SUM(I382+I391+I392)</f>
        <v>50</v>
      </c>
      <c r="J381" s="26">
        <f t="shared" ref="J381:O381" si="261">J392</f>
        <v>50</v>
      </c>
      <c r="K381" s="26">
        <f t="shared" si="261"/>
        <v>0</v>
      </c>
      <c r="L381" s="26">
        <f t="shared" si="261"/>
        <v>50</v>
      </c>
      <c r="M381" s="26">
        <f t="shared" si="261"/>
        <v>50</v>
      </c>
      <c r="N381" s="26">
        <f t="shared" si="261"/>
        <v>0</v>
      </c>
      <c r="O381" s="26">
        <f t="shared" si="261"/>
        <v>50</v>
      </c>
      <c r="R381" s="27"/>
    </row>
    <row r="382" spans="1:18" s="1" customFormat="1" ht="33" customHeight="1" x14ac:dyDescent="0.25">
      <c r="A382" s="266"/>
      <c r="B382" s="262"/>
      <c r="C382" s="7" t="s">
        <v>226</v>
      </c>
      <c r="D382" s="5">
        <f t="shared" si="252"/>
        <v>0</v>
      </c>
      <c r="E382" s="5">
        <v>0</v>
      </c>
      <c r="F382" s="5">
        <v>0</v>
      </c>
      <c r="G382" s="5">
        <f t="shared" si="253"/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</row>
    <row r="383" spans="1:18" s="1" customFormat="1" ht="50.1" customHeight="1" x14ac:dyDescent="0.25">
      <c r="A383" s="266"/>
      <c r="B383" s="262"/>
      <c r="C383" s="7" t="s">
        <v>225</v>
      </c>
      <c r="D383" s="5">
        <f t="shared" si="252"/>
        <v>0</v>
      </c>
      <c r="E383" s="5">
        <v>0</v>
      </c>
      <c r="F383" s="5">
        <v>0</v>
      </c>
      <c r="G383" s="5">
        <f t="shared" si="253"/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</row>
    <row r="384" spans="1:18" s="1" customFormat="1" ht="33" customHeight="1" x14ac:dyDescent="0.25">
      <c r="A384" s="266"/>
      <c r="B384" s="262"/>
      <c r="C384" s="106" t="s">
        <v>458</v>
      </c>
      <c r="D384" s="5">
        <f t="shared" ref="D384:D390" si="262">SUM(E384:F384)</f>
        <v>0</v>
      </c>
      <c r="E384" s="5">
        <v>0</v>
      </c>
      <c r="F384" s="5">
        <v>0</v>
      </c>
      <c r="G384" s="5">
        <f t="shared" ref="G384:G390" si="263">SUM(H384:I384)</f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</row>
    <row r="385" spans="1:18" s="1" customFormat="1" ht="50.1" customHeight="1" x14ac:dyDescent="0.25">
      <c r="A385" s="266"/>
      <c r="B385" s="262"/>
      <c r="C385" s="106" t="s">
        <v>459</v>
      </c>
      <c r="D385" s="5">
        <f t="shared" si="262"/>
        <v>0</v>
      </c>
      <c r="E385" s="5">
        <v>0</v>
      </c>
      <c r="F385" s="5">
        <v>0</v>
      </c>
      <c r="G385" s="5">
        <f t="shared" si="263"/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</row>
    <row r="386" spans="1:18" s="1" customFormat="1" ht="34.5" customHeight="1" x14ac:dyDescent="0.25">
      <c r="A386" s="266"/>
      <c r="B386" s="262"/>
      <c r="C386" s="106" t="s">
        <v>460</v>
      </c>
      <c r="D386" s="5">
        <f t="shared" si="262"/>
        <v>0</v>
      </c>
      <c r="E386" s="5">
        <v>0</v>
      </c>
      <c r="F386" s="5">
        <v>0</v>
      </c>
      <c r="G386" s="5">
        <f t="shared" si="263"/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</row>
    <row r="387" spans="1:18" s="1" customFormat="1" ht="49.5" customHeight="1" x14ac:dyDescent="0.25">
      <c r="A387" s="266"/>
      <c r="B387" s="262"/>
      <c r="C387" s="106" t="s">
        <v>461</v>
      </c>
      <c r="D387" s="5">
        <f t="shared" si="262"/>
        <v>0</v>
      </c>
      <c r="E387" s="5">
        <v>0</v>
      </c>
      <c r="F387" s="5">
        <v>0</v>
      </c>
      <c r="G387" s="5">
        <f t="shared" si="263"/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</row>
    <row r="388" spans="1:18" s="1" customFormat="1" ht="50.25" customHeight="1" x14ac:dyDescent="0.25">
      <c r="A388" s="266"/>
      <c r="B388" s="262"/>
      <c r="C388" s="7" t="s">
        <v>224</v>
      </c>
      <c r="D388" s="5">
        <f t="shared" si="262"/>
        <v>0</v>
      </c>
      <c r="E388" s="5">
        <v>0</v>
      </c>
      <c r="F388" s="5">
        <v>0</v>
      </c>
      <c r="G388" s="5">
        <f t="shared" si="263"/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</row>
    <row r="389" spans="1:18" s="1" customFormat="1" ht="49.5" customHeight="1" x14ac:dyDescent="0.25">
      <c r="A389" s="266"/>
      <c r="B389" s="262"/>
      <c r="C389" s="106" t="s">
        <v>462</v>
      </c>
      <c r="D389" s="5">
        <f t="shared" si="262"/>
        <v>0</v>
      </c>
      <c r="E389" s="5">
        <v>0</v>
      </c>
      <c r="F389" s="5">
        <v>0</v>
      </c>
      <c r="G389" s="5">
        <f t="shared" si="263"/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</row>
    <row r="390" spans="1:18" s="1" customFormat="1" ht="64.5" customHeight="1" x14ac:dyDescent="0.25">
      <c r="A390" s="266"/>
      <c r="B390" s="262"/>
      <c r="C390" s="107" t="s">
        <v>463</v>
      </c>
      <c r="D390" s="5">
        <f t="shared" si="262"/>
        <v>0</v>
      </c>
      <c r="E390" s="5">
        <v>0</v>
      </c>
      <c r="F390" s="5">
        <v>0</v>
      </c>
      <c r="G390" s="5">
        <f t="shared" si="263"/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</row>
    <row r="391" spans="1:18" s="1" customFormat="1" ht="24.9" customHeight="1" x14ac:dyDescent="0.25">
      <c r="A391" s="266"/>
      <c r="B391" s="262"/>
      <c r="C391" s="7" t="s">
        <v>223</v>
      </c>
      <c r="D391" s="5">
        <f t="shared" si="252"/>
        <v>0</v>
      </c>
      <c r="E391" s="5">
        <v>0</v>
      </c>
      <c r="F391" s="5">
        <v>0</v>
      </c>
      <c r="G391" s="5">
        <f t="shared" si="253"/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</row>
    <row r="392" spans="1:18" s="1" customFormat="1" ht="24.9" customHeight="1" x14ac:dyDescent="0.25">
      <c r="A392" s="267"/>
      <c r="B392" s="263"/>
      <c r="C392" s="7" t="s">
        <v>222</v>
      </c>
      <c r="D392" s="5">
        <f t="shared" si="252"/>
        <v>50</v>
      </c>
      <c r="E392" s="5">
        <v>0</v>
      </c>
      <c r="F392" s="5">
        <v>50</v>
      </c>
      <c r="G392" s="5">
        <f t="shared" si="253"/>
        <v>50</v>
      </c>
      <c r="H392" s="5">
        <v>0</v>
      </c>
      <c r="I392" s="5">
        <v>50</v>
      </c>
      <c r="J392" s="5">
        <f>K392+L392</f>
        <v>50</v>
      </c>
      <c r="K392" s="5">
        <v>0</v>
      </c>
      <c r="L392" s="5">
        <v>50</v>
      </c>
      <c r="M392" s="5">
        <f>N392+O392</f>
        <v>50</v>
      </c>
      <c r="N392" s="5">
        <v>0</v>
      </c>
      <c r="O392" s="5">
        <v>50</v>
      </c>
      <c r="Q392" s="27"/>
    </row>
    <row r="393" spans="1:18" s="1" customFormat="1" ht="27.75" customHeight="1" x14ac:dyDescent="0.25">
      <c r="A393" s="246" t="s">
        <v>24</v>
      </c>
      <c r="B393" s="243" t="s">
        <v>58</v>
      </c>
      <c r="C393" s="105" t="s">
        <v>227</v>
      </c>
      <c r="D393" s="26">
        <f t="shared" si="252"/>
        <v>68350.5</v>
      </c>
      <c r="E393" s="26">
        <f>SUM(E405+E441+E501+E597)</f>
        <v>18302.400000000001</v>
      </c>
      <c r="F393" s="26">
        <f>SUM(F405+F441+F501+F597)</f>
        <v>50048.100000000006</v>
      </c>
      <c r="G393" s="26">
        <f t="shared" ref="G393:I393" si="264">G404</f>
        <v>127502.8</v>
      </c>
      <c r="H393" s="26">
        <f t="shared" si="264"/>
        <v>77454.7</v>
      </c>
      <c r="I393" s="26">
        <f t="shared" si="264"/>
        <v>50048.100000000006</v>
      </c>
      <c r="J393" s="26">
        <f t="shared" ref="J393:O393" si="265">J404</f>
        <v>127502.8</v>
      </c>
      <c r="K393" s="26">
        <f t="shared" si="265"/>
        <v>77454.7</v>
      </c>
      <c r="L393" s="26">
        <f t="shared" si="265"/>
        <v>50048.100000000006</v>
      </c>
      <c r="M393" s="26">
        <f t="shared" si="265"/>
        <v>116449.54000000001</v>
      </c>
      <c r="N393" s="26">
        <f t="shared" si="265"/>
        <v>77454.7</v>
      </c>
      <c r="O393" s="26">
        <f t="shared" si="265"/>
        <v>38994.840000000004</v>
      </c>
      <c r="R393" s="27"/>
    </row>
    <row r="394" spans="1:18" s="1" customFormat="1" ht="33" customHeight="1" x14ac:dyDescent="0.25">
      <c r="A394" s="247"/>
      <c r="B394" s="244"/>
      <c r="C394" s="7" t="s">
        <v>226</v>
      </c>
      <c r="D394" s="5">
        <f t="shared" si="252"/>
        <v>0</v>
      </c>
      <c r="E394" s="5">
        <v>0</v>
      </c>
      <c r="F394" s="5">
        <v>0</v>
      </c>
      <c r="G394" s="5">
        <f t="shared" si="253"/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</row>
    <row r="395" spans="1:18" s="1" customFormat="1" ht="50.1" customHeight="1" x14ac:dyDescent="0.25">
      <c r="A395" s="247"/>
      <c r="B395" s="244"/>
      <c r="C395" s="7" t="s">
        <v>225</v>
      </c>
      <c r="D395" s="5">
        <f t="shared" si="252"/>
        <v>0</v>
      </c>
      <c r="E395" s="5">
        <v>0</v>
      </c>
      <c r="F395" s="5">
        <v>0</v>
      </c>
      <c r="G395" s="5">
        <f t="shared" si="253"/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</row>
    <row r="396" spans="1:18" s="1" customFormat="1" ht="33" customHeight="1" x14ac:dyDescent="0.25">
      <c r="A396" s="247"/>
      <c r="B396" s="244"/>
      <c r="C396" s="106" t="s">
        <v>458</v>
      </c>
      <c r="D396" s="5">
        <f t="shared" ref="D396:D402" si="266">SUM(E396:F396)</f>
        <v>0</v>
      </c>
      <c r="E396" s="5">
        <v>0</v>
      </c>
      <c r="F396" s="5">
        <v>0</v>
      </c>
      <c r="G396" s="5">
        <f t="shared" ref="G396:G402" si="267">SUM(H396:I396)</f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</row>
    <row r="397" spans="1:18" s="1" customFormat="1" ht="50.1" customHeight="1" x14ac:dyDescent="0.25">
      <c r="A397" s="247"/>
      <c r="B397" s="244"/>
      <c r="C397" s="106" t="s">
        <v>459</v>
      </c>
      <c r="D397" s="5">
        <f t="shared" si="266"/>
        <v>0</v>
      </c>
      <c r="E397" s="5">
        <v>0</v>
      </c>
      <c r="F397" s="5">
        <v>0</v>
      </c>
      <c r="G397" s="5">
        <f t="shared" si="267"/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</row>
    <row r="398" spans="1:18" s="1" customFormat="1" ht="34.5" customHeight="1" x14ac:dyDescent="0.25">
      <c r="A398" s="247"/>
      <c r="B398" s="244"/>
      <c r="C398" s="106" t="s">
        <v>460</v>
      </c>
      <c r="D398" s="5">
        <f t="shared" si="266"/>
        <v>0</v>
      </c>
      <c r="E398" s="5">
        <v>0</v>
      </c>
      <c r="F398" s="5">
        <v>0</v>
      </c>
      <c r="G398" s="5">
        <f t="shared" si="267"/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</row>
    <row r="399" spans="1:18" s="1" customFormat="1" ht="49.5" customHeight="1" x14ac:dyDescent="0.25">
      <c r="A399" s="247"/>
      <c r="B399" s="244"/>
      <c r="C399" s="106" t="s">
        <v>461</v>
      </c>
      <c r="D399" s="5">
        <f t="shared" si="266"/>
        <v>0</v>
      </c>
      <c r="E399" s="5">
        <v>0</v>
      </c>
      <c r="F399" s="5">
        <v>0</v>
      </c>
      <c r="G399" s="5">
        <f t="shared" si="267"/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</row>
    <row r="400" spans="1:18" s="1" customFormat="1" ht="50.25" customHeight="1" x14ac:dyDescent="0.25">
      <c r="A400" s="247"/>
      <c r="B400" s="244"/>
      <c r="C400" s="7" t="s">
        <v>224</v>
      </c>
      <c r="D400" s="5">
        <f t="shared" si="266"/>
        <v>0</v>
      </c>
      <c r="E400" s="5">
        <v>0</v>
      </c>
      <c r="F400" s="5">
        <v>0</v>
      </c>
      <c r="G400" s="5">
        <f t="shared" si="267"/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</row>
    <row r="401" spans="1:18" s="1" customFormat="1" ht="49.5" customHeight="1" x14ac:dyDescent="0.25">
      <c r="A401" s="247"/>
      <c r="B401" s="244"/>
      <c r="C401" s="106" t="s">
        <v>462</v>
      </c>
      <c r="D401" s="5">
        <f t="shared" si="266"/>
        <v>0</v>
      </c>
      <c r="E401" s="5">
        <v>0</v>
      </c>
      <c r="F401" s="5">
        <v>0</v>
      </c>
      <c r="G401" s="5">
        <f t="shared" si="267"/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</row>
    <row r="402" spans="1:18" s="1" customFormat="1" ht="64.5" customHeight="1" x14ac:dyDescent="0.25">
      <c r="A402" s="247"/>
      <c r="B402" s="244"/>
      <c r="C402" s="107" t="s">
        <v>463</v>
      </c>
      <c r="D402" s="5">
        <f t="shared" si="266"/>
        <v>0</v>
      </c>
      <c r="E402" s="5">
        <v>0</v>
      </c>
      <c r="F402" s="5">
        <v>0</v>
      </c>
      <c r="G402" s="5">
        <f t="shared" si="267"/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</row>
    <row r="403" spans="1:18" s="1" customFormat="1" ht="24.9" customHeight="1" x14ac:dyDescent="0.25">
      <c r="A403" s="247"/>
      <c r="B403" s="244"/>
      <c r="C403" s="7" t="s">
        <v>223</v>
      </c>
      <c r="D403" s="5">
        <f t="shared" si="252"/>
        <v>0</v>
      </c>
      <c r="E403" s="5">
        <v>0</v>
      </c>
      <c r="F403" s="5">
        <v>0</v>
      </c>
      <c r="G403" s="5">
        <f t="shared" si="253"/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</row>
    <row r="404" spans="1:18" s="1" customFormat="1" ht="24.9" customHeight="1" x14ac:dyDescent="0.25">
      <c r="A404" s="248"/>
      <c r="B404" s="245"/>
      <c r="C404" s="7" t="s">
        <v>222</v>
      </c>
      <c r="D404" s="5">
        <f t="shared" si="252"/>
        <v>68350.5</v>
      </c>
      <c r="E404" s="5">
        <f>SUM(E416+E452+E512+E608)</f>
        <v>18302.400000000001</v>
      </c>
      <c r="F404" s="5">
        <f>SUM(F416+F452+F512+F608)</f>
        <v>50048.100000000006</v>
      </c>
      <c r="G404" s="5">
        <f t="shared" si="253"/>
        <v>127502.8</v>
      </c>
      <c r="H404" s="5">
        <f>SUM(H416+H452+H512+H608)</f>
        <v>77454.7</v>
      </c>
      <c r="I404" s="5">
        <f>SUM(I416+I452+I512+I608)</f>
        <v>50048.100000000006</v>
      </c>
      <c r="J404" s="5">
        <f>K404+L404</f>
        <v>127502.8</v>
      </c>
      <c r="K404" s="5">
        <f>K405+K441+K501+K597</f>
        <v>77454.7</v>
      </c>
      <c r="L404" s="5">
        <f>L405+L441+L501+L597</f>
        <v>50048.100000000006</v>
      </c>
      <c r="M404" s="5">
        <f>N404+O404</f>
        <v>116449.54000000001</v>
      </c>
      <c r="N404" s="5">
        <f>N405+N441+N501+N597</f>
        <v>77454.7</v>
      </c>
      <c r="O404" s="5">
        <f>O405+O441+O501+O597</f>
        <v>38994.840000000004</v>
      </c>
      <c r="Q404" s="27"/>
    </row>
    <row r="405" spans="1:18" s="1" customFormat="1" ht="27.75" customHeight="1" x14ac:dyDescent="0.25">
      <c r="A405" s="265" t="s">
        <v>25</v>
      </c>
      <c r="B405" s="261" t="s">
        <v>170</v>
      </c>
      <c r="C405" s="105" t="s">
        <v>227</v>
      </c>
      <c r="D405" s="26">
        <f t="shared" si="252"/>
        <v>8134.65</v>
      </c>
      <c r="E405" s="26">
        <f>E412+E415+E416</f>
        <v>7634.65</v>
      </c>
      <c r="F405" s="26">
        <f>F412+F415+F416</f>
        <v>500</v>
      </c>
      <c r="G405" s="26">
        <f t="shared" ref="G405" si="268">SUM(H405:I405)</f>
        <v>8134.65</v>
      </c>
      <c r="H405" s="26">
        <f>H412+H415+H416</f>
        <v>7634.65</v>
      </c>
      <c r="I405" s="26">
        <f>I412+I415+I416</f>
        <v>500</v>
      </c>
      <c r="J405" s="26">
        <f t="shared" ref="J405" si="269">SUM(K405:L405)</f>
        <v>8134.65</v>
      </c>
      <c r="K405" s="26">
        <f>K412+K415+K416</f>
        <v>7634.65</v>
      </c>
      <c r="L405" s="26">
        <f>L412+L415+L416</f>
        <v>500</v>
      </c>
      <c r="M405" s="26">
        <f t="shared" ref="M405" si="270">SUM(N405:O405)</f>
        <v>8119.99</v>
      </c>
      <c r="N405" s="26">
        <f>N412+N415+N416</f>
        <v>7634.65</v>
      </c>
      <c r="O405" s="26">
        <f>O412+O415+O416</f>
        <v>485.34</v>
      </c>
      <c r="R405" s="27"/>
    </row>
    <row r="406" spans="1:18" s="1" customFormat="1" ht="33" customHeight="1" x14ac:dyDescent="0.25">
      <c r="A406" s="266"/>
      <c r="B406" s="262"/>
      <c r="C406" s="7" t="s">
        <v>226</v>
      </c>
      <c r="D406" s="5">
        <f t="shared" si="252"/>
        <v>0</v>
      </c>
      <c r="E406" s="5">
        <v>0</v>
      </c>
      <c r="F406" s="5">
        <v>0</v>
      </c>
      <c r="G406" s="5">
        <f t="shared" si="253"/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</row>
    <row r="407" spans="1:18" s="1" customFormat="1" ht="50.1" customHeight="1" x14ac:dyDescent="0.25">
      <c r="A407" s="266"/>
      <c r="B407" s="262"/>
      <c r="C407" s="7" t="s">
        <v>225</v>
      </c>
      <c r="D407" s="5">
        <f t="shared" si="252"/>
        <v>0</v>
      </c>
      <c r="E407" s="5">
        <v>0</v>
      </c>
      <c r="F407" s="5">
        <v>0</v>
      </c>
      <c r="G407" s="5">
        <f t="shared" si="253"/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</row>
    <row r="408" spans="1:18" s="1" customFormat="1" ht="33" customHeight="1" x14ac:dyDescent="0.25">
      <c r="A408" s="266"/>
      <c r="B408" s="262"/>
      <c r="C408" s="106" t="s">
        <v>458</v>
      </c>
      <c r="D408" s="5">
        <f t="shared" ref="D408:D414" si="271">SUM(E408:F408)</f>
        <v>0</v>
      </c>
      <c r="E408" s="5">
        <v>0</v>
      </c>
      <c r="F408" s="5">
        <v>0</v>
      </c>
      <c r="G408" s="5">
        <f t="shared" ref="G408:G414" si="272">SUM(H408:I408)</f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</row>
    <row r="409" spans="1:18" s="1" customFormat="1" ht="50.1" customHeight="1" x14ac:dyDescent="0.25">
      <c r="A409" s="266"/>
      <c r="B409" s="262"/>
      <c r="C409" s="106" t="s">
        <v>459</v>
      </c>
      <c r="D409" s="5">
        <f t="shared" si="271"/>
        <v>0</v>
      </c>
      <c r="E409" s="5">
        <v>0</v>
      </c>
      <c r="F409" s="5">
        <v>0</v>
      </c>
      <c r="G409" s="5">
        <f t="shared" si="272"/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</row>
    <row r="410" spans="1:18" s="1" customFormat="1" ht="34.5" customHeight="1" x14ac:dyDescent="0.25">
      <c r="A410" s="266"/>
      <c r="B410" s="262"/>
      <c r="C410" s="106" t="s">
        <v>460</v>
      </c>
      <c r="D410" s="5">
        <f t="shared" si="271"/>
        <v>0</v>
      </c>
      <c r="E410" s="5">
        <v>0</v>
      </c>
      <c r="F410" s="5">
        <v>0</v>
      </c>
      <c r="G410" s="5">
        <f t="shared" si="272"/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</row>
    <row r="411" spans="1:18" s="1" customFormat="1" ht="49.5" customHeight="1" x14ac:dyDescent="0.25">
      <c r="A411" s="266"/>
      <c r="B411" s="262"/>
      <c r="C411" s="106" t="s">
        <v>461</v>
      </c>
      <c r="D411" s="5">
        <f t="shared" si="271"/>
        <v>0</v>
      </c>
      <c r="E411" s="5">
        <v>0</v>
      </c>
      <c r="F411" s="5">
        <v>0</v>
      </c>
      <c r="G411" s="5">
        <f t="shared" si="272"/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</row>
    <row r="412" spans="1:18" s="1" customFormat="1" ht="50.25" customHeight="1" x14ac:dyDescent="0.25">
      <c r="A412" s="266"/>
      <c r="B412" s="262"/>
      <c r="C412" s="7" t="s">
        <v>224</v>
      </c>
      <c r="D412" s="5">
        <f t="shared" si="271"/>
        <v>0</v>
      </c>
      <c r="E412" s="5">
        <v>0</v>
      </c>
      <c r="F412" s="5">
        <v>0</v>
      </c>
      <c r="G412" s="5">
        <f t="shared" si="272"/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8" s="1" customFormat="1" ht="49.5" customHeight="1" x14ac:dyDescent="0.25">
      <c r="A413" s="266"/>
      <c r="B413" s="262"/>
      <c r="C413" s="106" t="s">
        <v>462</v>
      </c>
      <c r="D413" s="5">
        <f t="shared" si="271"/>
        <v>0</v>
      </c>
      <c r="E413" s="5">
        <v>0</v>
      </c>
      <c r="F413" s="5">
        <v>0</v>
      </c>
      <c r="G413" s="5">
        <f t="shared" si="272"/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8" s="1" customFormat="1" ht="64.5" customHeight="1" x14ac:dyDescent="0.25">
      <c r="A414" s="266"/>
      <c r="B414" s="262"/>
      <c r="C414" s="107" t="s">
        <v>463</v>
      </c>
      <c r="D414" s="5">
        <f t="shared" si="271"/>
        <v>0</v>
      </c>
      <c r="E414" s="5">
        <v>0</v>
      </c>
      <c r="F414" s="5">
        <v>0</v>
      </c>
      <c r="G414" s="5">
        <f t="shared" si="272"/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8" s="1" customFormat="1" ht="24.9" customHeight="1" x14ac:dyDescent="0.25">
      <c r="A415" s="266"/>
      <c r="B415" s="262"/>
      <c r="C415" s="7" t="s">
        <v>223</v>
      </c>
      <c r="D415" s="5">
        <f t="shared" si="252"/>
        <v>0</v>
      </c>
      <c r="E415" s="5">
        <v>0</v>
      </c>
      <c r="F415" s="5">
        <v>0</v>
      </c>
      <c r="G415" s="5">
        <f t="shared" si="253"/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8" s="1" customFormat="1" ht="24.9" customHeight="1" x14ac:dyDescent="0.25">
      <c r="A416" s="267"/>
      <c r="B416" s="263"/>
      <c r="C416" s="7" t="s">
        <v>222</v>
      </c>
      <c r="D416" s="5">
        <f>E416+F416</f>
        <v>8134.65</v>
      </c>
      <c r="E416" s="5">
        <f t="shared" ref="E416" si="273">E428+E440</f>
        <v>7634.65</v>
      </c>
      <c r="F416" s="5">
        <f>F428+F440</f>
        <v>500</v>
      </c>
      <c r="G416" s="5">
        <f>H416+I416</f>
        <v>8134.65</v>
      </c>
      <c r="H416" s="5">
        <f t="shared" ref="H416" si="274">H428+H440</f>
        <v>7634.65</v>
      </c>
      <c r="I416" s="5">
        <f>I428+I440</f>
        <v>500</v>
      </c>
      <c r="J416" s="5">
        <f>K416+L416</f>
        <v>8134.65</v>
      </c>
      <c r="K416" s="5">
        <f t="shared" ref="K416" si="275">K428+K440</f>
        <v>7634.65</v>
      </c>
      <c r="L416" s="5">
        <f>L428+L440</f>
        <v>500</v>
      </c>
      <c r="M416" s="5">
        <f>N416+O416</f>
        <v>8119.99</v>
      </c>
      <c r="N416" s="5">
        <f t="shared" ref="N416" si="276">N428+N440</f>
        <v>7634.65</v>
      </c>
      <c r="O416" s="5">
        <f>O428+O440</f>
        <v>485.34</v>
      </c>
      <c r="Q416" s="27"/>
    </row>
    <row r="417" spans="1:18" s="1" customFormat="1" ht="27.75" customHeight="1" x14ac:dyDescent="0.25">
      <c r="A417" s="265" t="s">
        <v>131</v>
      </c>
      <c r="B417" s="261" t="s">
        <v>59</v>
      </c>
      <c r="C417" s="105" t="s">
        <v>227</v>
      </c>
      <c r="D417" s="26">
        <f t="shared" si="252"/>
        <v>7634.65</v>
      </c>
      <c r="E417" s="26">
        <f>E424+E427+E428</f>
        <v>7634.65</v>
      </c>
      <c r="F417" s="26">
        <f>F424+F427+F428</f>
        <v>0</v>
      </c>
      <c r="G417" s="26">
        <f t="shared" ref="G417:G452" si="277">SUM(H417:I417)</f>
        <v>7634.65</v>
      </c>
      <c r="H417" s="26">
        <f>H424+H427+H428</f>
        <v>7634.65</v>
      </c>
      <c r="I417" s="26">
        <f>I424+I427+I428</f>
        <v>0</v>
      </c>
      <c r="J417" s="26">
        <f t="shared" ref="J417:J452" si="278">SUM(K417:L417)</f>
        <v>7634.65</v>
      </c>
      <c r="K417" s="26">
        <f>K424+K427+K428</f>
        <v>7634.65</v>
      </c>
      <c r="L417" s="26">
        <f>L424+L427+L428</f>
        <v>0</v>
      </c>
      <c r="M417" s="26">
        <f t="shared" ref="M417:M452" si="279">SUM(N417:O417)</f>
        <v>7634.65</v>
      </c>
      <c r="N417" s="26">
        <f>N424+N427+N428</f>
        <v>7634.65</v>
      </c>
      <c r="O417" s="26">
        <f>O424+O427+O428</f>
        <v>0</v>
      </c>
      <c r="R417" s="27"/>
    </row>
    <row r="418" spans="1:18" s="1" customFormat="1" ht="33" customHeight="1" x14ac:dyDescent="0.25">
      <c r="A418" s="266"/>
      <c r="B418" s="262"/>
      <c r="C418" s="7" t="s">
        <v>226</v>
      </c>
      <c r="D418" s="5">
        <f t="shared" si="252"/>
        <v>0</v>
      </c>
      <c r="E418" s="5">
        <v>0</v>
      </c>
      <c r="F418" s="5">
        <v>0</v>
      </c>
      <c r="G418" s="5">
        <f t="shared" si="277"/>
        <v>0</v>
      </c>
      <c r="H418" s="5">
        <v>0</v>
      </c>
      <c r="I418" s="5">
        <v>0</v>
      </c>
      <c r="J418" s="5">
        <f t="shared" si="278"/>
        <v>0</v>
      </c>
      <c r="K418" s="5">
        <v>0</v>
      </c>
      <c r="L418" s="5">
        <v>0</v>
      </c>
      <c r="M418" s="5">
        <f t="shared" si="279"/>
        <v>0</v>
      </c>
      <c r="N418" s="5">
        <v>0</v>
      </c>
      <c r="O418" s="5">
        <v>0</v>
      </c>
    </row>
    <row r="419" spans="1:18" s="1" customFormat="1" ht="50.1" customHeight="1" x14ac:dyDescent="0.25">
      <c r="A419" s="266"/>
      <c r="B419" s="262"/>
      <c r="C419" s="7" t="s">
        <v>225</v>
      </c>
      <c r="D419" s="5">
        <f t="shared" si="252"/>
        <v>0</v>
      </c>
      <c r="E419" s="5">
        <v>0</v>
      </c>
      <c r="F419" s="5">
        <v>0</v>
      </c>
      <c r="G419" s="5">
        <f t="shared" si="277"/>
        <v>0</v>
      </c>
      <c r="H419" s="5">
        <v>0</v>
      </c>
      <c r="I419" s="5">
        <v>0</v>
      </c>
      <c r="J419" s="5">
        <f t="shared" si="278"/>
        <v>0</v>
      </c>
      <c r="K419" s="5">
        <v>0</v>
      </c>
      <c r="L419" s="5">
        <v>0</v>
      </c>
      <c r="M419" s="5">
        <f t="shared" si="279"/>
        <v>0</v>
      </c>
      <c r="N419" s="5">
        <v>0</v>
      </c>
      <c r="O419" s="5">
        <v>0</v>
      </c>
    </row>
    <row r="420" spans="1:18" s="1" customFormat="1" ht="33" customHeight="1" x14ac:dyDescent="0.25">
      <c r="A420" s="266"/>
      <c r="B420" s="262"/>
      <c r="C420" s="106" t="s">
        <v>458</v>
      </c>
      <c r="D420" s="5">
        <f t="shared" ref="D420:D426" si="280">SUM(E420:F420)</f>
        <v>0</v>
      </c>
      <c r="E420" s="5">
        <v>0</v>
      </c>
      <c r="F420" s="5">
        <v>0</v>
      </c>
      <c r="G420" s="5">
        <f t="shared" ref="G420:G426" si="281">SUM(H420:I420)</f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8" s="1" customFormat="1" ht="50.1" customHeight="1" x14ac:dyDescent="0.25">
      <c r="A421" s="266"/>
      <c r="B421" s="262"/>
      <c r="C421" s="106" t="s">
        <v>459</v>
      </c>
      <c r="D421" s="5">
        <f t="shared" si="280"/>
        <v>0</v>
      </c>
      <c r="E421" s="5">
        <v>0</v>
      </c>
      <c r="F421" s="5">
        <v>0</v>
      </c>
      <c r="G421" s="5">
        <f t="shared" si="281"/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8" s="1" customFormat="1" ht="34.5" customHeight="1" x14ac:dyDescent="0.25">
      <c r="A422" s="266"/>
      <c r="B422" s="262"/>
      <c r="C422" s="106" t="s">
        <v>460</v>
      </c>
      <c r="D422" s="5">
        <f t="shared" si="280"/>
        <v>0</v>
      </c>
      <c r="E422" s="5">
        <v>0</v>
      </c>
      <c r="F422" s="5">
        <v>0</v>
      </c>
      <c r="G422" s="5">
        <f t="shared" si="281"/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8" s="1" customFormat="1" ht="49.5" customHeight="1" x14ac:dyDescent="0.25">
      <c r="A423" s="266"/>
      <c r="B423" s="262"/>
      <c r="C423" s="106" t="s">
        <v>461</v>
      </c>
      <c r="D423" s="5">
        <f t="shared" si="280"/>
        <v>0</v>
      </c>
      <c r="E423" s="5">
        <v>0</v>
      </c>
      <c r="F423" s="5">
        <v>0</v>
      </c>
      <c r="G423" s="5">
        <f t="shared" si="281"/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8" s="1" customFormat="1" ht="50.25" customHeight="1" x14ac:dyDescent="0.25">
      <c r="A424" s="266"/>
      <c r="B424" s="262"/>
      <c r="C424" s="7" t="s">
        <v>224</v>
      </c>
      <c r="D424" s="5">
        <f t="shared" si="280"/>
        <v>0</v>
      </c>
      <c r="E424" s="5">
        <v>0</v>
      </c>
      <c r="F424" s="5">
        <v>0</v>
      </c>
      <c r="G424" s="5">
        <f t="shared" si="281"/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8" s="1" customFormat="1" ht="49.5" customHeight="1" x14ac:dyDescent="0.25">
      <c r="A425" s="266"/>
      <c r="B425" s="262"/>
      <c r="C425" s="106" t="s">
        <v>462</v>
      </c>
      <c r="D425" s="5">
        <f t="shared" si="280"/>
        <v>0</v>
      </c>
      <c r="E425" s="5">
        <v>0</v>
      </c>
      <c r="F425" s="5">
        <v>0</v>
      </c>
      <c r="G425" s="5">
        <f t="shared" si="281"/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8" s="1" customFormat="1" ht="64.5" customHeight="1" x14ac:dyDescent="0.25">
      <c r="A426" s="266"/>
      <c r="B426" s="262"/>
      <c r="C426" s="107" t="s">
        <v>463</v>
      </c>
      <c r="D426" s="5">
        <f t="shared" si="280"/>
        <v>0</v>
      </c>
      <c r="E426" s="5">
        <v>0</v>
      </c>
      <c r="F426" s="5">
        <v>0</v>
      </c>
      <c r="G426" s="5">
        <f t="shared" si="281"/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8" s="1" customFormat="1" ht="24.9" customHeight="1" x14ac:dyDescent="0.25">
      <c r="A427" s="266"/>
      <c r="B427" s="262"/>
      <c r="C427" s="7" t="s">
        <v>223</v>
      </c>
      <c r="D427" s="5">
        <f t="shared" si="252"/>
        <v>0</v>
      </c>
      <c r="E427" s="5">
        <v>0</v>
      </c>
      <c r="F427" s="5">
        <v>0</v>
      </c>
      <c r="G427" s="5">
        <f t="shared" si="277"/>
        <v>0</v>
      </c>
      <c r="H427" s="5">
        <v>0</v>
      </c>
      <c r="I427" s="5">
        <v>0</v>
      </c>
      <c r="J427" s="5">
        <f t="shared" si="278"/>
        <v>0</v>
      </c>
      <c r="K427" s="5">
        <v>0</v>
      </c>
      <c r="L427" s="5">
        <v>0</v>
      </c>
      <c r="M427" s="5">
        <f t="shared" si="279"/>
        <v>0</v>
      </c>
      <c r="N427" s="5">
        <v>0</v>
      </c>
      <c r="O427" s="5">
        <v>0</v>
      </c>
    </row>
    <row r="428" spans="1:18" s="1" customFormat="1" ht="24.9" customHeight="1" x14ac:dyDescent="0.25">
      <c r="A428" s="267"/>
      <c r="B428" s="263"/>
      <c r="C428" s="7" t="s">
        <v>222</v>
      </c>
      <c r="D428" s="5">
        <f t="shared" si="252"/>
        <v>7634.65</v>
      </c>
      <c r="E428" s="5">
        <v>7634.65</v>
      </c>
      <c r="F428" s="5">
        <v>0</v>
      </c>
      <c r="G428" s="5">
        <f t="shared" si="277"/>
        <v>7634.65</v>
      </c>
      <c r="H428" s="5">
        <v>7634.65</v>
      </c>
      <c r="I428" s="5">
        <v>0</v>
      </c>
      <c r="J428" s="5">
        <f t="shared" si="278"/>
        <v>7634.65</v>
      </c>
      <c r="K428" s="5">
        <v>7634.65</v>
      </c>
      <c r="L428" s="5">
        <v>0</v>
      </c>
      <c r="M428" s="5">
        <f t="shared" si="279"/>
        <v>7634.65</v>
      </c>
      <c r="N428" s="5">
        <v>7634.65</v>
      </c>
      <c r="O428" s="5">
        <v>0</v>
      </c>
      <c r="Q428" s="27"/>
    </row>
    <row r="429" spans="1:18" s="1" customFormat="1" ht="27.75" customHeight="1" x14ac:dyDescent="0.25">
      <c r="A429" s="265" t="s">
        <v>260</v>
      </c>
      <c r="B429" s="261" t="s">
        <v>261</v>
      </c>
      <c r="C429" s="105" t="s">
        <v>227</v>
      </c>
      <c r="D429" s="26">
        <f t="shared" ref="D429:D440" si="282">SUM(E429:F429)</f>
        <v>500</v>
      </c>
      <c r="E429" s="26">
        <f>E436+E439+E440</f>
        <v>0</v>
      </c>
      <c r="F429" s="26">
        <f>F436+F439+F440</f>
        <v>500</v>
      </c>
      <c r="G429" s="26">
        <f t="shared" si="277"/>
        <v>500</v>
      </c>
      <c r="H429" s="26">
        <f>H436+H439+H440</f>
        <v>0</v>
      </c>
      <c r="I429" s="26">
        <f>I436+I439+I440</f>
        <v>500</v>
      </c>
      <c r="J429" s="26">
        <f t="shared" si="278"/>
        <v>500</v>
      </c>
      <c r="K429" s="26">
        <f>K436+K439+K440</f>
        <v>0</v>
      </c>
      <c r="L429" s="26">
        <f>L436+L439+L440</f>
        <v>500</v>
      </c>
      <c r="M429" s="26">
        <f t="shared" si="279"/>
        <v>485.34</v>
      </c>
      <c r="N429" s="26">
        <f>N436+N439+N440</f>
        <v>0</v>
      </c>
      <c r="O429" s="26">
        <f>O436+O439+O440</f>
        <v>485.34</v>
      </c>
      <c r="R429" s="27"/>
    </row>
    <row r="430" spans="1:18" s="1" customFormat="1" ht="33" customHeight="1" x14ac:dyDescent="0.25">
      <c r="A430" s="266"/>
      <c r="B430" s="262"/>
      <c r="C430" s="7" t="s">
        <v>226</v>
      </c>
      <c r="D430" s="5">
        <f t="shared" si="282"/>
        <v>0</v>
      </c>
      <c r="E430" s="5">
        <v>0</v>
      </c>
      <c r="F430" s="5">
        <v>0</v>
      </c>
      <c r="G430" s="5">
        <f t="shared" si="277"/>
        <v>0</v>
      </c>
      <c r="H430" s="5">
        <v>0</v>
      </c>
      <c r="I430" s="5">
        <v>0</v>
      </c>
      <c r="J430" s="5">
        <f t="shared" si="278"/>
        <v>0</v>
      </c>
      <c r="K430" s="5">
        <v>0</v>
      </c>
      <c r="L430" s="5">
        <v>0</v>
      </c>
      <c r="M430" s="5">
        <f t="shared" si="279"/>
        <v>0</v>
      </c>
      <c r="N430" s="5">
        <v>0</v>
      </c>
      <c r="O430" s="5">
        <v>0</v>
      </c>
    </row>
    <row r="431" spans="1:18" s="1" customFormat="1" ht="50.1" customHeight="1" x14ac:dyDescent="0.25">
      <c r="A431" s="266"/>
      <c r="B431" s="262"/>
      <c r="C431" s="7" t="s">
        <v>225</v>
      </c>
      <c r="D431" s="5">
        <f t="shared" si="282"/>
        <v>0</v>
      </c>
      <c r="E431" s="5">
        <v>0</v>
      </c>
      <c r="F431" s="5">
        <v>0</v>
      </c>
      <c r="G431" s="5">
        <f t="shared" si="277"/>
        <v>0</v>
      </c>
      <c r="H431" s="5">
        <v>0</v>
      </c>
      <c r="I431" s="5">
        <v>0</v>
      </c>
      <c r="J431" s="5">
        <f t="shared" si="278"/>
        <v>0</v>
      </c>
      <c r="K431" s="5">
        <v>0</v>
      </c>
      <c r="L431" s="5">
        <v>0</v>
      </c>
      <c r="M431" s="5">
        <f t="shared" si="279"/>
        <v>0</v>
      </c>
      <c r="N431" s="5">
        <v>0</v>
      </c>
      <c r="O431" s="5">
        <v>0</v>
      </c>
    </row>
    <row r="432" spans="1:18" s="1" customFormat="1" ht="33" customHeight="1" x14ac:dyDescent="0.25">
      <c r="A432" s="266"/>
      <c r="B432" s="262"/>
      <c r="C432" s="106" t="s">
        <v>458</v>
      </c>
      <c r="D432" s="5">
        <f t="shared" ref="D432:D438" si="283">SUM(E432:F432)</f>
        <v>0</v>
      </c>
      <c r="E432" s="5">
        <v>0</v>
      </c>
      <c r="F432" s="5">
        <v>0</v>
      </c>
      <c r="G432" s="5">
        <f t="shared" ref="G432:G438" si="284">SUM(H432:I432)</f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8" s="1" customFormat="1" ht="50.1" customHeight="1" x14ac:dyDescent="0.25">
      <c r="A433" s="266"/>
      <c r="B433" s="262"/>
      <c r="C433" s="106" t="s">
        <v>459</v>
      </c>
      <c r="D433" s="5">
        <f t="shared" si="283"/>
        <v>0</v>
      </c>
      <c r="E433" s="5">
        <v>0</v>
      </c>
      <c r="F433" s="5">
        <v>0</v>
      </c>
      <c r="G433" s="5">
        <f t="shared" si="284"/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8" s="1" customFormat="1" ht="34.5" customHeight="1" x14ac:dyDescent="0.25">
      <c r="A434" s="266"/>
      <c r="B434" s="262"/>
      <c r="C434" s="106" t="s">
        <v>460</v>
      </c>
      <c r="D434" s="5">
        <f t="shared" si="283"/>
        <v>0</v>
      </c>
      <c r="E434" s="5">
        <v>0</v>
      </c>
      <c r="F434" s="5">
        <v>0</v>
      </c>
      <c r="G434" s="5">
        <f t="shared" si="284"/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8" s="1" customFormat="1" ht="49.5" customHeight="1" x14ac:dyDescent="0.25">
      <c r="A435" s="266"/>
      <c r="B435" s="262"/>
      <c r="C435" s="106" t="s">
        <v>461</v>
      </c>
      <c r="D435" s="5">
        <f t="shared" si="283"/>
        <v>0</v>
      </c>
      <c r="E435" s="5">
        <v>0</v>
      </c>
      <c r="F435" s="5">
        <v>0</v>
      </c>
      <c r="G435" s="5">
        <f t="shared" si="284"/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8" s="1" customFormat="1" ht="50.25" customHeight="1" x14ac:dyDescent="0.25">
      <c r="A436" s="266"/>
      <c r="B436" s="262"/>
      <c r="C436" s="7" t="s">
        <v>224</v>
      </c>
      <c r="D436" s="5">
        <f t="shared" si="283"/>
        <v>0</v>
      </c>
      <c r="E436" s="5">
        <v>0</v>
      </c>
      <c r="F436" s="5">
        <v>0</v>
      </c>
      <c r="G436" s="5">
        <f t="shared" si="284"/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8" s="1" customFormat="1" ht="49.5" customHeight="1" x14ac:dyDescent="0.25">
      <c r="A437" s="266"/>
      <c r="B437" s="262"/>
      <c r="C437" s="106" t="s">
        <v>462</v>
      </c>
      <c r="D437" s="5">
        <f t="shared" si="283"/>
        <v>0</v>
      </c>
      <c r="E437" s="5">
        <v>0</v>
      </c>
      <c r="F437" s="5">
        <v>0</v>
      </c>
      <c r="G437" s="5">
        <f t="shared" si="284"/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8" s="1" customFormat="1" ht="64.5" customHeight="1" x14ac:dyDescent="0.25">
      <c r="A438" s="266"/>
      <c r="B438" s="262"/>
      <c r="C438" s="107" t="s">
        <v>463</v>
      </c>
      <c r="D438" s="5">
        <f t="shared" si="283"/>
        <v>0</v>
      </c>
      <c r="E438" s="5">
        <v>0</v>
      </c>
      <c r="F438" s="5">
        <v>0</v>
      </c>
      <c r="G438" s="5">
        <f t="shared" si="284"/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8" s="1" customFormat="1" ht="24.9" customHeight="1" x14ac:dyDescent="0.25">
      <c r="A439" s="266"/>
      <c r="B439" s="262"/>
      <c r="C439" s="7" t="s">
        <v>223</v>
      </c>
      <c r="D439" s="5">
        <f t="shared" si="282"/>
        <v>0</v>
      </c>
      <c r="E439" s="5">
        <v>0</v>
      </c>
      <c r="F439" s="5">
        <v>0</v>
      </c>
      <c r="G439" s="5">
        <f t="shared" si="277"/>
        <v>0</v>
      </c>
      <c r="H439" s="5">
        <v>0</v>
      </c>
      <c r="I439" s="5">
        <v>0</v>
      </c>
      <c r="J439" s="5">
        <f t="shared" si="278"/>
        <v>0</v>
      </c>
      <c r="K439" s="5">
        <v>0</v>
      </c>
      <c r="L439" s="5">
        <v>0</v>
      </c>
      <c r="M439" s="5">
        <f t="shared" si="279"/>
        <v>0</v>
      </c>
      <c r="N439" s="5">
        <v>0</v>
      </c>
      <c r="O439" s="5">
        <v>0</v>
      </c>
    </row>
    <row r="440" spans="1:18" s="1" customFormat="1" ht="24.9" customHeight="1" x14ac:dyDescent="0.25">
      <c r="A440" s="267"/>
      <c r="B440" s="263"/>
      <c r="C440" s="7" t="s">
        <v>222</v>
      </c>
      <c r="D440" s="5">
        <f t="shared" si="282"/>
        <v>500</v>
      </c>
      <c r="E440" s="5">
        <v>0</v>
      </c>
      <c r="F440" s="5">
        <v>500</v>
      </c>
      <c r="G440" s="5">
        <f t="shared" si="277"/>
        <v>500</v>
      </c>
      <c r="H440" s="5">
        <v>0</v>
      </c>
      <c r="I440" s="5">
        <v>500</v>
      </c>
      <c r="J440" s="5">
        <f t="shared" si="278"/>
        <v>500</v>
      </c>
      <c r="K440" s="5">
        <v>0</v>
      </c>
      <c r="L440" s="5">
        <v>500</v>
      </c>
      <c r="M440" s="5">
        <f t="shared" si="279"/>
        <v>485.34</v>
      </c>
      <c r="N440" s="5">
        <v>0</v>
      </c>
      <c r="O440" s="5">
        <v>485.34</v>
      </c>
      <c r="Q440" s="27"/>
    </row>
    <row r="441" spans="1:18" s="1" customFormat="1" ht="27.75" customHeight="1" x14ac:dyDescent="0.25">
      <c r="A441" s="265" t="s">
        <v>26</v>
      </c>
      <c r="B441" s="261" t="s">
        <v>171</v>
      </c>
      <c r="C441" s="105" t="s">
        <v>227</v>
      </c>
      <c r="D441" s="26">
        <f t="shared" si="252"/>
        <v>10667.75</v>
      </c>
      <c r="E441" s="26">
        <f>E448+E451+E452</f>
        <v>10667.75</v>
      </c>
      <c r="F441" s="26">
        <f>F448+F451+F452</f>
        <v>0</v>
      </c>
      <c r="G441" s="26">
        <f t="shared" si="277"/>
        <v>10667.75</v>
      </c>
      <c r="H441" s="26">
        <f>H448+H451+H452</f>
        <v>10667.75</v>
      </c>
      <c r="I441" s="26">
        <f>I448+I451+I452</f>
        <v>0</v>
      </c>
      <c r="J441" s="26">
        <f t="shared" si="278"/>
        <v>10667.75</v>
      </c>
      <c r="K441" s="26">
        <f>K448+K451+K452</f>
        <v>10667.75</v>
      </c>
      <c r="L441" s="26">
        <f>L448+L451+L452</f>
        <v>0</v>
      </c>
      <c r="M441" s="26">
        <f t="shared" si="279"/>
        <v>10667.75</v>
      </c>
      <c r="N441" s="26">
        <f>N448+N451+N452</f>
        <v>10667.75</v>
      </c>
      <c r="O441" s="26">
        <f>O448+O451+O452</f>
        <v>0</v>
      </c>
      <c r="R441" s="27"/>
    </row>
    <row r="442" spans="1:18" s="1" customFormat="1" ht="33" customHeight="1" x14ac:dyDescent="0.25">
      <c r="A442" s="266"/>
      <c r="B442" s="262"/>
      <c r="C442" s="7" t="s">
        <v>226</v>
      </c>
      <c r="D442" s="5">
        <f t="shared" si="252"/>
        <v>0</v>
      </c>
      <c r="E442" s="5">
        <v>0</v>
      </c>
      <c r="F442" s="5">
        <v>0</v>
      </c>
      <c r="G442" s="5">
        <f t="shared" si="277"/>
        <v>0</v>
      </c>
      <c r="H442" s="5">
        <v>0</v>
      </c>
      <c r="I442" s="5">
        <v>0</v>
      </c>
      <c r="J442" s="5">
        <f t="shared" si="278"/>
        <v>0</v>
      </c>
      <c r="K442" s="5">
        <v>0</v>
      </c>
      <c r="L442" s="5">
        <v>0</v>
      </c>
      <c r="M442" s="5">
        <f t="shared" si="279"/>
        <v>0</v>
      </c>
      <c r="N442" s="5">
        <v>0</v>
      </c>
      <c r="O442" s="5">
        <v>0</v>
      </c>
    </row>
    <row r="443" spans="1:18" s="1" customFormat="1" ht="50.1" customHeight="1" x14ac:dyDescent="0.25">
      <c r="A443" s="266"/>
      <c r="B443" s="262"/>
      <c r="C443" s="7" t="s">
        <v>225</v>
      </c>
      <c r="D443" s="5">
        <f t="shared" si="252"/>
        <v>0</v>
      </c>
      <c r="E443" s="5">
        <v>0</v>
      </c>
      <c r="F443" s="5">
        <v>0</v>
      </c>
      <c r="G443" s="5">
        <f t="shared" si="277"/>
        <v>0</v>
      </c>
      <c r="H443" s="5">
        <v>0</v>
      </c>
      <c r="I443" s="5">
        <v>0</v>
      </c>
      <c r="J443" s="5">
        <f t="shared" si="278"/>
        <v>0</v>
      </c>
      <c r="K443" s="5">
        <v>0</v>
      </c>
      <c r="L443" s="5">
        <v>0</v>
      </c>
      <c r="M443" s="5">
        <f t="shared" si="279"/>
        <v>0</v>
      </c>
      <c r="N443" s="5">
        <v>0</v>
      </c>
      <c r="O443" s="5">
        <v>0</v>
      </c>
    </row>
    <row r="444" spans="1:18" s="1" customFormat="1" ht="33" customHeight="1" x14ac:dyDescent="0.25">
      <c r="A444" s="266"/>
      <c r="B444" s="262"/>
      <c r="C444" s="106" t="s">
        <v>458</v>
      </c>
      <c r="D444" s="5">
        <f t="shared" ref="D444:D450" si="285">SUM(E444:F444)</f>
        <v>0</v>
      </c>
      <c r="E444" s="5">
        <v>0</v>
      </c>
      <c r="F444" s="5">
        <v>0</v>
      </c>
      <c r="G444" s="5">
        <f t="shared" ref="G444:G450" si="286">SUM(H444:I444)</f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8" s="1" customFormat="1" ht="50.1" customHeight="1" x14ac:dyDescent="0.25">
      <c r="A445" s="266"/>
      <c r="B445" s="262"/>
      <c r="C445" s="106" t="s">
        <v>459</v>
      </c>
      <c r="D445" s="5">
        <f t="shared" si="285"/>
        <v>0</v>
      </c>
      <c r="E445" s="5">
        <v>0</v>
      </c>
      <c r="F445" s="5">
        <v>0</v>
      </c>
      <c r="G445" s="5">
        <f t="shared" si="286"/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8" s="1" customFormat="1" ht="34.5" customHeight="1" x14ac:dyDescent="0.25">
      <c r="A446" s="266"/>
      <c r="B446" s="262"/>
      <c r="C446" s="106" t="s">
        <v>460</v>
      </c>
      <c r="D446" s="5">
        <f t="shared" si="285"/>
        <v>0</v>
      </c>
      <c r="E446" s="5">
        <v>0</v>
      </c>
      <c r="F446" s="5">
        <v>0</v>
      </c>
      <c r="G446" s="5">
        <f t="shared" si="286"/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8" s="1" customFormat="1" ht="49.5" customHeight="1" x14ac:dyDescent="0.25">
      <c r="A447" s="266"/>
      <c r="B447" s="262"/>
      <c r="C447" s="106" t="s">
        <v>461</v>
      </c>
      <c r="D447" s="5">
        <f t="shared" si="285"/>
        <v>0</v>
      </c>
      <c r="E447" s="5">
        <v>0</v>
      </c>
      <c r="F447" s="5">
        <v>0</v>
      </c>
      <c r="G447" s="5">
        <f t="shared" si="286"/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8" s="1" customFormat="1" ht="50.25" customHeight="1" x14ac:dyDescent="0.25">
      <c r="A448" s="266"/>
      <c r="B448" s="262"/>
      <c r="C448" s="7" t="s">
        <v>224</v>
      </c>
      <c r="D448" s="5">
        <f t="shared" si="285"/>
        <v>0</v>
      </c>
      <c r="E448" s="5">
        <v>0</v>
      </c>
      <c r="F448" s="5">
        <v>0</v>
      </c>
      <c r="G448" s="5">
        <f t="shared" si="286"/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8" s="1" customFormat="1" ht="49.5" customHeight="1" x14ac:dyDescent="0.25">
      <c r="A449" s="266"/>
      <c r="B449" s="262"/>
      <c r="C449" s="106" t="s">
        <v>462</v>
      </c>
      <c r="D449" s="5">
        <f t="shared" si="285"/>
        <v>0</v>
      </c>
      <c r="E449" s="5">
        <v>0</v>
      </c>
      <c r="F449" s="5">
        <v>0</v>
      </c>
      <c r="G449" s="5">
        <f t="shared" si="286"/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8" s="1" customFormat="1" ht="64.5" customHeight="1" x14ac:dyDescent="0.25">
      <c r="A450" s="266"/>
      <c r="B450" s="262"/>
      <c r="C450" s="107" t="s">
        <v>463</v>
      </c>
      <c r="D450" s="5">
        <f t="shared" si="285"/>
        <v>0</v>
      </c>
      <c r="E450" s="5">
        <v>0</v>
      </c>
      <c r="F450" s="5">
        <v>0</v>
      </c>
      <c r="G450" s="5">
        <f t="shared" si="286"/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  <row r="451" spans="1:18" s="1" customFormat="1" ht="24.9" customHeight="1" x14ac:dyDescent="0.25">
      <c r="A451" s="266"/>
      <c r="B451" s="262"/>
      <c r="C451" s="7" t="s">
        <v>223</v>
      </c>
      <c r="D451" s="5">
        <f t="shared" si="252"/>
        <v>0</v>
      </c>
      <c r="E451" s="5">
        <v>0</v>
      </c>
      <c r="F451" s="5">
        <v>0</v>
      </c>
      <c r="G451" s="5">
        <f t="shared" si="277"/>
        <v>0</v>
      </c>
      <c r="H451" s="5">
        <v>0</v>
      </c>
      <c r="I451" s="5">
        <v>0</v>
      </c>
      <c r="J451" s="5">
        <f t="shared" si="278"/>
        <v>0</v>
      </c>
      <c r="K451" s="5">
        <v>0</v>
      </c>
      <c r="L451" s="5">
        <v>0</v>
      </c>
      <c r="M451" s="5">
        <f t="shared" si="279"/>
        <v>0</v>
      </c>
      <c r="N451" s="5">
        <v>0</v>
      </c>
      <c r="O451" s="5">
        <v>0</v>
      </c>
    </row>
    <row r="452" spans="1:18" s="1" customFormat="1" ht="24.9" customHeight="1" x14ac:dyDescent="0.25">
      <c r="A452" s="267"/>
      <c r="B452" s="263"/>
      <c r="C452" s="7" t="s">
        <v>222</v>
      </c>
      <c r="D452" s="5">
        <f t="shared" si="252"/>
        <v>10667.75</v>
      </c>
      <c r="E452" s="5">
        <f>E464+E476+E488+E500</f>
        <v>10667.75</v>
      </c>
      <c r="F452" s="5">
        <f>F464+F476+F488+F500</f>
        <v>0</v>
      </c>
      <c r="G452" s="5">
        <f t="shared" si="277"/>
        <v>10667.75</v>
      </c>
      <c r="H452" s="5">
        <f>H464+H476+H488+H500</f>
        <v>10667.75</v>
      </c>
      <c r="I452" s="5">
        <f>I464+I476+I488+I500</f>
        <v>0</v>
      </c>
      <c r="J452" s="5">
        <f t="shared" si="278"/>
        <v>10667.75</v>
      </c>
      <c r="K452" s="5">
        <f>K464+K476+K488+K500</f>
        <v>10667.75</v>
      </c>
      <c r="L452" s="5">
        <f>L464+L476+L488+L500</f>
        <v>0</v>
      </c>
      <c r="M452" s="5">
        <f t="shared" si="279"/>
        <v>10667.75</v>
      </c>
      <c r="N452" s="5">
        <f>N464+N476+N488+N500</f>
        <v>10667.75</v>
      </c>
      <c r="O452" s="5">
        <f>O464+O476+O488+O500</f>
        <v>0</v>
      </c>
      <c r="Q452" s="27"/>
    </row>
    <row r="453" spans="1:18" s="1" customFormat="1" ht="27.75" customHeight="1" x14ac:dyDescent="0.25">
      <c r="A453" s="265" t="s">
        <v>132</v>
      </c>
      <c r="B453" s="261" t="s">
        <v>60</v>
      </c>
      <c r="C453" s="105" t="s">
        <v>227</v>
      </c>
      <c r="D453" s="26">
        <f t="shared" si="252"/>
        <v>4361.2</v>
      </c>
      <c r="E453" s="26">
        <f>E463+E464+E465</f>
        <v>4361.2</v>
      </c>
      <c r="F453" s="26">
        <v>0</v>
      </c>
      <c r="G453" s="26">
        <f t="shared" ref="G453:G488" si="287">SUM(H453:I453)</f>
        <v>4361.2</v>
      </c>
      <c r="H453" s="26">
        <f>H463+H464+H465</f>
        <v>4361.2</v>
      </c>
      <c r="I453" s="26">
        <v>0</v>
      </c>
      <c r="J453" s="26">
        <f t="shared" ref="J453:J488" si="288">SUM(K453:L453)</f>
        <v>4361.2</v>
      </c>
      <c r="K453" s="26">
        <f>K463+K464+K465</f>
        <v>4361.2</v>
      </c>
      <c r="L453" s="26">
        <v>0</v>
      </c>
      <c r="M453" s="26">
        <f t="shared" ref="M453:M489" si="289">SUM(N453:O453)</f>
        <v>4361.2</v>
      </c>
      <c r="N453" s="26">
        <f>N463+N464+N465</f>
        <v>4361.2</v>
      </c>
      <c r="O453" s="26">
        <v>0</v>
      </c>
      <c r="R453" s="27"/>
    </row>
    <row r="454" spans="1:18" s="1" customFormat="1" ht="33" customHeight="1" x14ac:dyDescent="0.25">
      <c r="A454" s="266"/>
      <c r="B454" s="262"/>
      <c r="C454" s="7" t="s">
        <v>226</v>
      </c>
      <c r="D454" s="5">
        <f t="shared" si="252"/>
        <v>0</v>
      </c>
      <c r="E454" s="5">
        <v>0</v>
      </c>
      <c r="F454" s="5">
        <v>0</v>
      </c>
      <c r="G454" s="5">
        <f t="shared" si="287"/>
        <v>0</v>
      </c>
      <c r="H454" s="5">
        <v>0</v>
      </c>
      <c r="I454" s="5">
        <v>0</v>
      </c>
      <c r="J454" s="5">
        <f t="shared" si="288"/>
        <v>0</v>
      </c>
      <c r="K454" s="5">
        <v>0</v>
      </c>
      <c r="L454" s="5">
        <v>0</v>
      </c>
      <c r="M454" s="5">
        <f t="shared" si="289"/>
        <v>0</v>
      </c>
      <c r="N454" s="5">
        <v>0</v>
      </c>
      <c r="O454" s="5">
        <v>0</v>
      </c>
    </row>
    <row r="455" spans="1:18" s="1" customFormat="1" ht="50.1" customHeight="1" x14ac:dyDescent="0.25">
      <c r="A455" s="266"/>
      <c r="B455" s="262"/>
      <c r="C455" s="7" t="s">
        <v>225</v>
      </c>
      <c r="D455" s="5">
        <f t="shared" si="252"/>
        <v>0</v>
      </c>
      <c r="E455" s="5">
        <v>0</v>
      </c>
      <c r="F455" s="5">
        <v>0</v>
      </c>
      <c r="G455" s="5">
        <f t="shared" si="287"/>
        <v>0</v>
      </c>
      <c r="H455" s="5">
        <v>0</v>
      </c>
      <c r="I455" s="5">
        <v>0</v>
      </c>
      <c r="J455" s="5">
        <f t="shared" si="288"/>
        <v>0</v>
      </c>
      <c r="K455" s="5">
        <v>0</v>
      </c>
      <c r="L455" s="5">
        <v>0</v>
      </c>
      <c r="M455" s="5">
        <f t="shared" si="289"/>
        <v>0</v>
      </c>
      <c r="N455" s="5">
        <v>0</v>
      </c>
      <c r="O455" s="5">
        <v>0</v>
      </c>
    </row>
    <row r="456" spans="1:18" s="1" customFormat="1" ht="33" customHeight="1" x14ac:dyDescent="0.25">
      <c r="A456" s="266"/>
      <c r="B456" s="262"/>
      <c r="C456" s="106" t="s">
        <v>458</v>
      </c>
      <c r="D456" s="5">
        <f t="shared" ref="D456:D459" si="290">SUM(E456:F456)</f>
        <v>0</v>
      </c>
      <c r="E456" s="5">
        <v>0</v>
      </c>
      <c r="F456" s="5">
        <v>0</v>
      </c>
      <c r="G456" s="5">
        <f t="shared" ref="G456:G459" si="291">SUM(H456:I456)</f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</row>
    <row r="457" spans="1:18" s="1" customFormat="1" ht="50.1" customHeight="1" x14ac:dyDescent="0.25">
      <c r="A457" s="266"/>
      <c r="B457" s="262"/>
      <c r="C457" s="106" t="s">
        <v>459</v>
      </c>
      <c r="D457" s="5">
        <f t="shared" si="290"/>
        <v>0</v>
      </c>
      <c r="E457" s="5">
        <v>0</v>
      </c>
      <c r="F457" s="5">
        <v>0</v>
      </c>
      <c r="G457" s="5">
        <f t="shared" si="291"/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</row>
    <row r="458" spans="1:18" s="1" customFormat="1" ht="34.5" customHeight="1" x14ac:dyDescent="0.25">
      <c r="A458" s="266"/>
      <c r="B458" s="262"/>
      <c r="C458" s="106" t="s">
        <v>460</v>
      </c>
      <c r="D458" s="5">
        <f t="shared" si="290"/>
        <v>0</v>
      </c>
      <c r="E458" s="5">
        <v>0</v>
      </c>
      <c r="F458" s="5">
        <v>0</v>
      </c>
      <c r="G458" s="5">
        <f t="shared" si="291"/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</row>
    <row r="459" spans="1:18" s="1" customFormat="1" ht="49.5" customHeight="1" x14ac:dyDescent="0.25">
      <c r="A459" s="266"/>
      <c r="B459" s="262"/>
      <c r="C459" s="106" t="s">
        <v>461</v>
      </c>
      <c r="D459" s="5">
        <f t="shared" si="290"/>
        <v>0</v>
      </c>
      <c r="E459" s="5">
        <v>0</v>
      </c>
      <c r="F459" s="5">
        <v>0</v>
      </c>
      <c r="G459" s="5">
        <f t="shared" si="291"/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</row>
    <row r="460" spans="1:18" s="1" customFormat="1" ht="50.25" customHeight="1" x14ac:dyDescent="0.25">
      <c r="A460" s="266"/>
      <c r="B460" s="262"/>
      <c r="C460" s="7" t="s">
        <v>224</v>
      </c>
      <c r="D460" s="5">
        <f t="shared" si="252"/>
        <v>0</v>
      </c>
      <c r="E460" s="5">
        <v>0</v>
      </c>
      <c r="F460" s="5">
        <v>0</v>
      </c>
      <c r="G460" s="5">
        <f t="shared" si="287"/>
        <v>0</v>
      </c>
      <c r="H460" s="5">
        <v>0</v>
      </c>
      <c r="I460" s="5">
        <v>0</v>
      </c>
      <c r="J460" s="5">
        <f t="shared" si="288"/>
        <v>0</v>
      </c>
      <c r="K460" s="5">
        <v>0</v>
      </c>
      <c r="L460" s="5">
        <v>0</v>
      </c>
      <c r="M460" s="5">
        <f t="shared" si="289"/>
        <v>0</v>
      </c>
      <c r="N460" s="5">
        <v>0</v>
      </c>
      <c r="O460" s="5">
        <v>0</v>
      </c>
    </row>
    <row r="461" spans="1:18" s="1" customFormat="1" ht="49.5" customHeight="1" x14ac:dyDescent="0.25">
      <c r="A461" s="266"/>
      <c r="B461" s="262"/>
      <c r="C461" s="106" t="s">
        <v>462</v>
      </c>
      <c r="D461" s="5">
        <f t="shared" ref="D461:D462" si="292">SUM(E461:F461)</f>
        <v>0</v>
      </c>
      <c r="E461" s="5">
        <v>0</v>
      </c>
      <c r="F461" s="5">
        <v>0</v>
      </c>
      <c r="G461" s="5">
        <f t="shared" ref="G461:G462" si="293">SUM(H461:I461)</f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</row>
    <row r="462" spans="1:18" s="1" customFormat="1" ht="64.5" customHeight="1" x14ac:dyDescent="0.25">
      <c r="A462" s="266"/>
      <c r="B462" s="262"/>
      <c r="C462" s="107" t="s">
        <v>463</v>
      </c>
      <c r="D462" s="5">
        <f t="shared" si="292"/>
        <v>0</v>
      </c>
      <c r="E462" s="5">
        <v>0</v>
      </c>
      <c r="F462" s="5">
        <v>0</v>
      </c>
      <c r="G462" s="5">
        <f t="shared" si="293"/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</row>
    <row r="463" spans="1:18" s="1" customFormat="1" ht="24.9" customHeight="1" x14ac:dyDescent="0.25">
      <c r="A463" s="266"/>
      <c r="B463" s="262"/>
      <c r="C463" s="7" t="s">
        <v>223</v>
      </c>
      <c r="D463" s="5">
        <f t="shared" si="252"/>
        <v>0</v>
      </c>
      <c r="E463" s="5">
        <v>0</v>
      </c>
      <c r="F463" s="5">
        <v>0</v>
      </c>
      <c r="G463" s="5">
        <f t="shared" si="287"/>
        <v>0</v>
      </c>
      <c r="H463" s="5">
        <v>0</v>
      </c>
      <c r="I463" s="5">
        <v>0</v>
      </c>
      <c r="J463" s="5">
        <f t="shared" si="288"/>
        <v>0</v>
      </c>
      <c r="K463" s="5">
        <v>0</v>
      </c>
      <c r="L463" s="5">
        <v>0</v>
      </c>
      <c r="M463" s="5">
        <f t="shared" si="289"/>
        <v>0</v>
      </c>
      <c r="N463" s="5">
        <v>0</v>
      </c>
      <c r="O463" s="5">
        <v>0</v>
      </c>
    </row>
    <row r="464" spans="1:18" s="1" customFormat="1" ht="24.9" customHeight="1" x14ac:dyDescent="0.25">
      <c r="A464" s="267"/>
      <c r="B464" s="263"/>
      <c r="C464" s="7" t="s">
        <v>222</v>
      </c>
      <c r="D464" s="5">
        <f t="shared" si="252"/>
        <v>1129.5999999999999</v>
      </c>
      <c r="E464" s="5">
        <v>1129.5999999999999</v>
      </c>
      <c r="F464" s="5">
        <v>0</v>
      </c>
      <c r="G464" s="5">
        <f t="shared" si="287"/>
        <v>1129.5999999999999</v>
      </c>
      <c r="H464" s="5">
        <v>1129.5999999999999</v>
      </c>
      <c r="I464" s="5">
        <v>0</v>
      </c>
      <c r="J464" s="5">
        <f t="shared" si="288"/>
        <v>1129.5999999999999</v>
      </c>
      <c r="K464" s="5">
        <v>1129.5999999999999</v>
      </c>
      <c r="L464" s="5">
        <v>0</v>
      </c>
      <c r="M464" s="5">
        <f t="shared" si="289"/>
        <v>1129.5999999999999</v>
      </c>
      <c r="N464" s="5">
        <v>1129.5999999999999</v>
      </c>
      <c r="O464" s="5">
        <v>0</v>
      </c>
      <c r="Q464" s="27"/>
    </row>
    <row r="465" spans="1:18" s="1" customFormat="1" ht="27.75" customHeight="1" x14ac:dyDescent="0.25">
      <c r="A465" s="265" t="s">
        <v>133</v>
      </c>
      <c r="B465" s="261" t="s">
        <v>61</v>
      </c>
      <c r="C465" s="105" t="s">
        <v>227</v>
      </c>
      <c r="D465" s="26">
        <f t="shared" si="252"/>
        <v>3231.6</v>
      </c>
      <c r="E465" s="26">
        <f>E472+E475+E476</f>
        <v>3231.6</v>
      </c>
      <c r="F465" s="26">
        <f>F472+F475+F476</f>
        <v>0</v>
      </c>
      <c r="G465" s="26">
        <f t="shared" si="287"/>
        <v>3231.6</v>
      </c>
      <c r="H465" s="26">
        <f>H472+H475+H476</f>
        <v>3231.6</v>
      </c>
      <c r="I465" s="26">
        <f>I472+I475+I476</f>
        <v>0</v>
      </c>
      <c r="J465" s="26">
        <f t="shared" si="288"/>
        <v>3231.6</v>
      </c>
      <c r="K465" s="26">
        <f>K472+K475+K476</f>
        <v>3231.6</v>
      </c>
      <c r="L465" s="26">
        <f>L472+L475+L476</f>
        <v>0</v>
      </c>
      <c r="M465" s="26">
        <f t="shared" si="289"/>
        <v>3231.6</v>
      </c>
      <c r="N465" s="26">
        <f>N472+N475+N476</f>
        <v>3231.6</v>
      </c>
      <c r="O465" s="26">
        <f>O472+O475+O476</f>
        <v>0</v>
      </c>
      <c r="R465" s="27"/>
    </row>
    <row r="466" spans="1:18" s="1" customFormat="1" ht="33" customHeight="1" x14ac:dyDescent="0.25">
      <c r="A466" s="266"/>
      <c r="B466" s="262"/>
      <c r="C466" s="7" t="s">
        <v>226</v>
      </c>
      <c r="D466" s="5">
        <f t="shared" si="252"/>
        <v>0</v>
      </c>
      <c r="E466" s="5">
        <v>0</v>
      </c>
      <c r="F466" s="5">
        <v>0</v>
      </c>
      <c r="G466" s="5">
        <f t="shared" si="287"/>
        <v>0</v>
      </c>
      <c r="H466" s="5">
        <v>0</v>
      </c>
      <c r="I466" s="5">
        <v>0</v>
      </c>
      <c r="J466" s="5">
        <f t="shared" si="288"/>
        <v>0</v>
      </c>
      <c r="K466" s="5">
        <v>0</v>
      </c>
      <c r="L466" s="5">
        <v>0</v>
      </c>
      <c r="M466" s="5">
        <f t="shared" si="289"/>
        <v>0</v>
      </c>
      <c r="N466" s="5">
        <v>0</v>
      </c>
      <c r="O466" s="5">
        <v>0</v>
      </c>
    </row>
    <row r="467" spans="1:18" s="1" customFormat="1" ht="50.1" customHeight="1" x14ac:dyDescent="0.25">
      <c r="A467" s="266"/>
      <c r="B467" s="262"/>
      <c r="C467" s="7" t="s">
        <v>225</v>
      </c>
      <c r="D467" s="5">
        <f t="shared" si="252"/>
        <v>0</v>
      </c>
      <c r="E467" s="5">
        <v>0</v>
      </c>
      <c r="F467" s="5">
        <v>0</v>
      </c>
      <c r="G467" s="5">
        <f t="shared" si="287"/>
        <v>0</v>
      </c>
      <c r="H467" s="5">
        <v>0</v>
      </c>
      <c r="I467" s="5">
        <v>0</v>
      </c>
      <c r="J467" s="5">
        <f t="shared" si="288"/>
        <v>0</v>
      </c>
      <c r="K467" s="5">
        <v>0</v>
      </c>
      <c r="L467" s="5">
        <v>0</v>
      </c>
      <c r="M467" s="5">
        <f t="shared" si="289"/>
        <v>0</v>
      </c>
      <c r="N467" s="5">
        <v>0</v>
      </c>
      <c r="O467" s="5">
        <v>0</v>
      </c>
    </row>
    <row r="468" spans="1:18" s="1" customFormat="1" ht="33" customHeight="1" x14ac:dyDescent="0.25">
      <c r="A468" s="266"/>
      <c r="B468" s="262"/>
      <c r="C468" s="106" t="s">
        <v>458</v>
      </c>
      <c r="D468" s="5">
        <f t="shared" ref="D468:D474" si="294">SUM(E468:F468)</f>
        <v>0</v>
      </c>
      <c r="E468" s="5">
        <v>0</v>
      </c>
      <c r="F468" s="5">
        <v>0</v>
      </c>
      <c r="G468" s="5">
        <f t="shared" ref="G468:G474" si="295">SUM(H468:I468)</f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</row>
    <row r="469" spans="1:18" s="1" customFormat="1" ht="50.1" customHeight="1" x14ac:dyDescent="0.25">
      <c r="A469" s="266"/>
      <c r="B469" s="262"/>
      <c r="C469" s="106" t="s">
        <v>459</v>
      </c>
      <c r="D469" s="5">
        <f t="shared" si="294"/>
        <v>0</v>
      </c>
      <c r="E469" s="5">
        <v>0</v>
      </c>
      <c r="F469" s="5">
        <v>0</v>
      </c>
      <c r="G469" s="5">
        <f t="shared" si="295"/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</row>
    <row r="470" spans="1:18" s="1" customFormat="1" ht="34.5" customHeight="1" x14ac:dyDescent="0.25">
      <c r="A470" s="266"/>
      <c r="B470" s="262"/>
      <c r="C470" s="106" t="s">
        <v>460</v>
      </c>
      <c r="D470" s="5">
        <f t="shared" si="294"/>
        <v>0</v>
      </c>
      <c r="E470" s="5">
        <v>0</v>
      </c>
      <c r="F470" s="5">
        <v>0</v>
      </c>
      <c r="G470" s="5">
        <f t="shared" si="295"/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</row>
    <row r="471" spans="1:18" s="1" customFormat="1" ht="49.5" customHeight="1" x14ac:dyDescent="0.25">
      <c r="A471" s="266"/>
      <c r="B471" s="262"/>
      <c r="C471" s="106" t="s">
        <v>461</v>
      </c>
      <c r="D471" s="5">
        <f t="shared" si="294"/>
        <v>0</v>
      </c>
      <c r="E471" s="5">
        <v>0</v>
      </c>
      <c r="F471" s="5">
        <v>0</v>
      </c>
      <c r="G471" s="5">
        <f t="shared" si="295"/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</row>
    <row r="472" spans="1:18" s="1" customFormat="1" ht="50.25" customHeight="1" x14ac:dyDescent="0.25">
      <c r="A472" s="266"/>
      <c r="B472" s="262"/>
      <c r="C472" s="7" t="s">
        <v>224</v>
      </c>
      <c r="D472" s="5">
        <f t="shared" si="294"/>
        <v>0</v>
      </c>
      <c r="E472" s="5">
        <v>0</v>
      </c>
      <c r="F472" s="5">
        <v>0</v>
      </c>
      <c r="G472" s="5">
        <f t="shared" si="295"/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</row>
    <row r="473" spans="1:18" s="1" customFormat="1" ht="49.5" customHeight="1" x14ac:dyDescent="0.25">
      <c r="A473" s="266"/>
      <c r="B473" s="262"/>
      <c r="C473" s="106" t="s">
        <v>462</v>
      </c>
      <c r="D473" s="5">
        <f t="shared" si="294"/>
        <v>0</v>
      </c>
      <c r="E473" s="5">
        <v>0</v>
      </c>
      <c r="F473" s="5">
        <v>0</v>
      </c>
      <c r="G473" s="5">
        <f t="shared" si="295"/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</row>
    <row r="474" spans="1:18" s="1" customFormat="1" ht="64.5" customHeight="1" x14ac:dyDescent="0.25">
      <c r="A474" s="266"/>
      <c r="B474" s="262"/>
      <c r="C474" s="107" t="s">
        <v>463</v>
      </c>
      <c r="D474" s="5">
        <f t="shared" si="294"/>
        <v>0</v>
      </c>
      <c r="E474" s="5">
        <v>0</v>
      </c>
      <c r="F474" s="5">
        <v>0</v>
      </c>
      <c r="G474" s="5">
        <f t="shared" si="295"/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</row>
    <row r="475" spans="1:18" s="1" customFormat="1" ht="24.9" customHeight="1" x14ac:dyDescent="0.25">
      <c r="A475" s="266"/>
      <c r="B475" s="262"/>
      <c r="C475" s="7" t="s">
        <v>223</v>
      </c>
      <c r="D475" s="5">
        <f t="shared" si="252"/>
        <v>0</v>
      </c>
      <c r="E475" s="5">
        <v>0</v>
      </c>
      <c r="F475" s="5">
        <v>0</v>
      </c>
      <c r="G475" s="5">
        <f t="shared" si="287"/>
        <v>0</v>
      </c>
      <c r="H475" s="5">
        <v>0</v>
      </c>
      <c r="I475" s="5">
        <v>0</v>
      </c>
      <c r="J475" s="5">
        <f t="shared" si="288"/>
        <v>0</v>
      </c>
      <c r="K475" s="5">
        <v>0</v>
      </c>
      <c r="L475" s="5">
        <v>0</v>
      </c>
      <c r="M475" s="5">
        <f t="shared" si="289"/>
        <v>0</v>
      </c>
      <c r="N475" s="5">
        <v>0</v>
      </c>
      <c r="O475" s="5">
        <v>0</v>
      </c>
    </row>
    <row r="476" spans="1:18" s="1" customFormat="1" ht="24.9" customHeight="1" x14ac:dyDescent="0.25">
      <c r="A476" s="267"/>
      <c r="B476" s="263"/>
      <c r="C476" s="7" t="s">
        <v>222</v>
      </c>
      <c r="D476" s="5">
        <f t="shared" si="252"/>
        <v>3231.6</v>
      </c>
      <c r="E476" s="5">
        <v>3231.6</v>
      </c>
      <c r="F476" s="5">
        <v>0</v>
      </c>
      <c r="G476" s="5">
        <f t="shared" si="287"/>
        <v>3231.6</v>
      </c>
      <c r="H476" s="5">
        <v>3231.6</v>
      </c>
      <c r="I476" s="5">
        <v>0</v>
      </c>
      <c r="J476" s="5">
        <f t="shared" si="288"/>
        <v>3231.6</v>
      </c>
      <c r="K476" s="5">
        <v>3231.6</v>
      </c>
      <c r="L476" s="5">
        <v>0</v>
      </c>
      <c r="M476" s="5">
        <f t="shared" si="289"/>
        <v>3231.6</v>
      </c>
      <c r="N476" s="5">
        <v>3231.6</v>
      </c>
      <c r="O476" s="5">
        <v>0</v>
      </c>
      <c r="Q476" s="27"/>
    </row>
    <row r="477" spans="1:18" s="1" customFormat="1" ht="27.75" customHeight="1" x14ac:dyDescent="0.25">
      <c r="A477" s="265" t="s">
        <v>134</v>
      </c>
      <c r="B477" s="261" t="s">
        <v>62</v>
      </c>
      <c r="C477" s="105" t="s">
        <v>227</v>
      </c>
      <c r="D477" s="26">
        <f t="shared" si="252"/>
        <v>4185.95</v>
      </c>
      <c r="E477" s="26">
        <f>E484+E487+E488</f>
        <v>4185.95</v>
      </c>
      <c r="F477" s="26">
        <f>F484+F487+F488</f>
        <v>0</v>
      </c>
      <c r="G477" s="26">
        <f t="shared" si="287"/>
        <v>4185.95</v>
      </c>
      <c r="H477" s="26">
        <f>H484+H487+H488</f>
        <v>4185.95</v>
      </c>
      <c r="I477" s="26">
        <f>I484+I487+I488</f>
        <v>0</v>
      </c>
      <c r="J477" s="26">
        <f t="shared" si="288"/>
        <v>4185.95</v>
      </c>
      <c r="K477" s="26">
        <f>K484+K487+K488</f>
        <v>4185.95</v>
      </c>
      <c r="L477" s="26">
        <f>L484+L487+L488</f>
        <v>0</v>
      </c>
      <c r="M477" s="26">
        <f t="shared" si="289"/>
        <v>4185.95</v>
      </c>
      <c r="N477" s="26">
        <f>N484+N487+N488</f>
        <v>4185.95</v>
      </c>
      <c r="O477" s="26">
        <f>O484+O487+O488</f>
        <v>0</v>
      </c>
      <c r="R477" s="27"/>
    </row>
    <row r="478" spans="1:18" s="1" customFormat="1" ht="33" customHeight="1" x14ac:dyDescent="0.25">
      <c r="A478" s="266"/>
      <c r="B478" s="262"/>
      <c r="C478" s="7" t="s">
        <v>226</v>
      </c>
      <c r="D478" s="5">
        <f t="shared" si="252"/>
        <v>0</v>
      </c>
      <c r="E478" s="5">
        <v>0</v>
      </c>
      <c r="F478" s="5">
        <v>0</v>
      </c>
      <c r="G478" s="5">
        <f t="shared" si="287"/>
        <v>0</v>
      </c>
      <c r="H478" s="5">
        <v>0</v>
      </c>
      <c r="I478" s="5">
        <v>0</v>
      </c>
      <c r="J478" s="5">
        <f t="shared" si="288"/>
        <v>0</v>
      </c>
      <c r="K478" s="5">
        <v>0</v>
      </c>
      <c r="L478" s="5">
        <v>0</v>
      </c>
      <c r="M478" s="5">
        <f t="shared" si="289"/>
        <v>0</v>
      </c>
      <c r="N478" s="5">
        <v>0</v>
      </c>
      <c r="O478" s="5">
        <v>0</v>
      </c>
    </row>
    <row r="479" spans="1:18" s="1" customFormat="1" ht="50.1" customHeight="1" x14ac:dyDescent="0.25">
      <c r="A479" s="266"/>
      <c r="B479" s="262"/>
      <c r="C479" s="7" t="s">
        <v>225</v>
      </c>
      <c r="D479" s="5">
        <f t="shared" si="252"/>
        <v>0</v>
      </c>
      <c r="E479" s="5">
        <v>0</v>
      </c>
      <c r="F479" s="5">
        <v>0</v>
      </c>
      <c r="G479" s="5">
        <f t="shared" si="287"/>
        <v>0</v>
      </c>
      <c r="H479" s="5">
        <v>0</v>
      </c>
      <c r="I479" s="5">
        <v>0</v>
      </c>
      <c r="J479" s="5">
        <f t="shared" si="288"/>
        <v>0</v>
      </c>
      <c r="K479" s="5">
        <v>0</v>
      </c>
      <c r="L479" s="5">
        <v>0</v>
      </c>
      <c r="M479" s="5">
        <f t="shared" si="289"/>
        <v>0</v>
      </c>
      <c r="N479" s="5">
        <v>0</v>
      </c>
      <c r="O479" s="5">
        <v>0</v>
      </c>
    </row>
    <row r="480" spans="1:18" s="1" customFormat="1" ht="33" customHeight="1" x14ac:dyDescent="0.25">
      <c r="A480" s="266"/>
      <c r="B480" s="262"/>
      <c r="C480" s="106" t="s">
        <v>458</v>
      </c>
      <c r="D480" s="5">
        <f t="shared" ref="D480:D486" si="296">SUM(E480:F480)</f>
        <v>0</v>
      </c>
      <c r="E480" s="5">
        <v>0</v>
      </c>
      <c r="F480" s="5">
        <v>0</v>
      </c>
      <c r="G480" s="5">
        <f t="shared" ref="G480:G486" si="297">SUM(H480:I480)</f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</row>
    <row r="481" spans="1:18" s="1" customFormat="1" ht="50.1" customHeight="1" x14ac:dyDescent="0.25">
      <c r="A481" s="266"/>
      <c r="B481" s="262"/>
      <c r="C481" s="106" t="s">
        <v>459</v>
      </c>
      <c r="D481" s="5">
        <f t="shared" si="296"/>
        <v>0</v>
      </c>
      <c r="E481" s="5">
        <v>0</v>
      </c>
      <c r="F481" s="5">
        <v>0</v>
      </c>
      <c r="G481" s="5">
        <f t="shared" si="297"/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</row>
    <row r="482" spans="1:18" s="1" customFormat="1" ht="34.5" customHeight="1" x14ac:dyDescent="0.25">
      <c r="A482" s="266"/>
      <c r="B482" s="262"/>
      <c r="C482" s="106" t="s">
        <v>460</v>
      </c>
      <c r="D482" s="5">
        <f t="shared" si="296"/>
        <v>0</v>
      </c>
      <c r="E482" s="5">
        <v>0</v>
      </c>
      <c r="F482" s="5">
        <v>0</v>
      </c>
      <c r="G482" s="5">
        <f t="shared" si="297"/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</row>
    <row r="483" spans="1:18" s="1" customFormat="1" ht="49.5" customHeight="1" x14ac:dyDescent="0.25">
      <c r="A483" s="266"/>
      <c r="B483" s="262"/>
      <c r="C483" s="106" t="s">
        <v>461</v>
      </c>
      <c r="D483" s="5">
        <f t="shared" si="296"/>
        <v>0</v>
      </c>
      <c r="E483" s="5">
        <v>0</v>
      </c>
      <c r="F483" s="5">
        <v>0</v>
      </c>
      <c r="G483" s="5">
        <f t="shared" si="297"/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</row>
    <row r="484" spans="1:18" s="1" customFormat="1" ht="50.25" customHeight="1" x14ac:dyDescent="0.25">
      <c r="A484" s="266"/>
      <c r="B484" s="262"/>
      <c r="C484" s="7" t="s">
        <v>224</v>
      </c>
      <c r="D484" s="5">
        <f t="shared" si="296"/>
        <v>0</v>
      </c>
      <c r="E484" s="5">
        <v>0</v>
      </c>
      <c r="F484" s="5">
        <v>0</v>
      </c>
      <c r="G484" s="5">
        <f t="shared" si="297"/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</row>
    <row r="485" spans="1:18" s="1" customFormat="1" ht="49.5" customHeight="1" x14ac:dyDescent="0.25">
      <c r="A485" s="266"/>
      <c r="B485" s="262"/>
      <c r="C485" s="106" t="s">
        <v>462</v>
      </c>
      <c r="D485" s="5">
        <f t="shared" si="296"/>
        <v>0</v>
      </c>
      <c r="E485" s="5">
        <v>0</v>
      </c>
      <c r="F485" s="5">
        <v>0</v>
      </c>
      <c r="G485" s="5">
        <f t="shared" si="297"/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</row>
    <row r="486" spans="1:18" s="1" customFormat="1" ht="64.5" customHeight="1" x14ac:dyDescent="0.25">
      <c r="A486" s="266"/>
      <c r="B486" s="262"/>
      <c r="C486" s="107" t="s">
        <v>463</v>
      </c>
      <c r="D486" s="5">
        <f t="shared" si="296"/>
        <v>0</v>
      </c>
      <c r="E486" s="5">
        <v>0</v>
      </c>
      <c r="F486" s="5">
        <v>0</v>
      </c>
      <c r="G486" s="5">
        <f t="shared" si="297"/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</row>
    <row r="487" spans="1:18" s="1" customFormat="1" ht="24.9" customHeight="1" x14ac:dyDescent="0.25">
      <c r="A487" s="266"/>
      <c r="B487" s="262"/>
      <c r="C487" s="7" t="s">
        <v>223</v>
      </c>
      <c r="D487" s="5">
        <f t="shared" si="252"/>
        <v>0</v>
      </c>
      <c r="E487" s="5">
        <v>0</v>
      </c>
      <c r="F487" s="5">
        <v>0</v>
      </c>
      <c r="G487" s="5">
        <f t="shared" si="287"/>
        <v>0</v>
      </c>
      <c r="H487" s="5">
        <v>0</v>
      </c>
      <c r="I487" s="5">
        <v>0</v>
      </c>
      <c r="J487" s="5">
        <f t="shared" si="288"/>
        <v>0</v>
      </c>
      <c r="K487" s="5">
        <v>0</v>
      </c>
      <c r="L487" s="5">
        <v>0</v>
      </c>
      <c r="M487" s="5">
        <f t="shared" si="289"/>
        <v>0</v>
      </c>
      <c r="N487" s="5">
        <v>0</v>
      </c>
      <c r="O487" s="5">
        <v>0</v>
      </c>
    </row>
    <row r="488" spans="1:18" s="1" customFormat="1" ht="24.9" customHeight="1" x14ac:dyDescent="0.25">
      <c r="A488" s="267"/>
      <c r="B488" s="263"/>
      <c r="C488" s="7" t="s">
        <v>222</v>
      </c>
      <c r="D488" s="5">
        <f t="shared" si="252"/>
        <v>4185.95</v>
      </c>
      <c r="E488" s="5">
        <v>4185.95</v>
      </c>
      <c r="F488" s="5">
        <v>0</v>
      </c>
      <c r="G488" s="5">
        <f t="shared" si="287"/>
        <v>4185.95</v>
      </c>
      <c r="H488" s="5">
        <v>4185.95</v>
      </c>
      <c r="I488" s="5">
        <v>0</v>
      </c>
      <c r="J488" s="5">
        <f t="shared" si="288"/>
        <v>4185.95</v>
      </c>
      <c r="K488" s="5">
        <v>4185.95</v>
      </c>
      <c r="L488" s="5">
        <v>0</v>
      </c>
      <c r="M488" s="5">
        <f t="shared" si="289"/>
        <v>4185.95</v>
      </c>
      <c r="N488" s="5">
        <v>4185.95</v>
      </c>
      <c r="O488" s="5">
        <v>0</v>
      </c>
      <c r="Q488" s="27"/>
    </row>
    <row r="489" spans="1:18" s="1" customFormat="1" ht="27.75" customHeight="1" x14ac:dyDescent="0.25">
      <c r="A489" s="265" t="s">
        <v>135</v>
      </c>
      <c r="B489" s="261" t="s">
        <v>63</v>
      </c>
      <c r="C489" s="105" t="s">
        <v>227</v>
      </c>
      <c r="D489" s="26">
        <f t="shared" si="252"/>
        <v>2120.6</v>
      </c>
      <c r="E489" s="26">
        <v>2120.6</v>
      </c>
      <c r="F489" s="26">
        <v>0</v>
      </c>
      <c r="G489" s="26">
        <f t="shared" si="253"/>
        <v>2120.6</v>
      </c>
      <c r="H489" s="26">
        <v>2120.6</v>
      </c>
      <c r="I489" s="26">
        <v>0</v>
      </c>
      <c r="J489" s="26">
        <f t="shared" ref="J489:L489" si="298">J500</f>
        <v>2120.6</v>
      </c>
      <c r="K489" s="26">
        <f t="shared" si="298"/>
        <v>2120.6</v>
      </c>
      <c r="L489" s="26">
        <f t="shared" si="298"/>
        <v>0</v>
      </c>
      <c r="M489" s="26">
        <f t="shared" si="289"/>
        <v>2120.6</v>
      </c>
      <c r="N489" s="26">
        <v>2120.6</v>
      </c>
      <c r="O489" s="26">
        <v>0</v>
      </c>
      <c r="R489" s="27"/>
    </row>
    <row r="490" spans="1:18" s="1" customFormat="1" ht="33" customHeight="1" x14ac:dyDescent="0.25">
      <c r="A490" s="266"/>
      <c r="B490" s="262"/>
      <c r="C490" s="7" t="s">
        <v>226</v>
      </c>
      <c r="D490" s="5">
        <f t="shared" ref="D490:D524" si="299">SUM(E490:F490)</f>
        <v>0</v>
      </c>
      <c r="E490" s="5">
        <v>0</v>
      </c>
      <c r="F490" s="5">
        <v>0</v>
      </c>
      <c r="G490" s="5">
        <f t="shared" ref="G490:G524" si="300">SUM(H490:I490)</f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f t="shared" ref="M490:M512" si="301">SUM(N490:O490)</f>
        <v>0</v>
      </c>
      <c r="N490" s="5">
        <v>0</v>
      </c>
      <c r="O490" s="5">
        <v>0</v>
      </c>
    </row>
    <row r="491" spans="1:18" s="1" customFormat="1" ht="50.1" customHeight="1" x14ac:dyDescent="0.25">
      <c r="A491" s="266"/>
      <c r="B491" s="262"/>
      <c r="C491" s="7" t="s">
        <v>225</v>
      </c>
      <c r="D491" s="5">
        <f t="shared" si="299"/>
        <v>0</v>
      </c>
      <c r="E491" s="5">
        <v>0</v>
      </c>
      <c r="F491" s="5">
        <v>0</v>
      </c>
      <c r="G491" s="5">
        <f t="shared" si="300"/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f t="shared" si="301"/>
        <v>0</v>
      </c>
      <c r="N491" s="5">
        <v>0</v>
      </c>
      <c r="O491" s="5">
        <v>0</v>
      </c>
    </row>
    <row r="492" spans="1:18" s="1" customFormat="1" ht="33" customHeight="1" x14ac:dyDescent="0.25">
      <c r="A492" s="266"/>
      <c r="B492" s="262"/>
      <c r="C492" s="106" t="s">
        <v>458</v>
      </c>
      <c r="D492" s="5">
        <f t="shared" ref="D492:D498" si="302">SUM(E492:F492)</f>
        <v>0</v>
      </c>
      <c r="E492" s="5">
        <v>0</v>
      </c>
      <c r="F492" s="5">
        <v>0</v>
      </c>
      <c r="G492" s="5">
        <f t="shared" ref="G492:G498" si="303">SUM(H492:I492)</f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</row>
    <row r="493" spans="1:18" s="1" customFormat="1" ht="50.1" customHeight="1" x14ac:dyDescent="0.25">
      <c r="A493" s="266"/>
      <c r="B493" s="262"/>
      <c r="C493" s="106" t="s">
        <v>459</v>
      </c>
      <c r="D493" s="5">
        <f t="shared" si="302"/>
        <v>0</v>
      </c>
      <c r="E493" s="5">
        <v>0</v>
      </c>
      <c r="F493" s="5">
        <v>0</v>
      </c>
      <c r="G493" s="5">
        <f t="shared" si="303"/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</row>
    <row r="494" spans="1:18" s="1" customFormat="1" ht="34.5" customHeight="1" x14ac:dyDescent="0.25">
      <c r="A494" s="266"/>
      <c r="B494" s="262"/>
      <c r="C494" s="106" t="s">
        <v>460</v>
      </c>
      <c r="D494" s="5">
        <f t="shared" si="302"/>
        <v>0</v>
      </c>
      <c r="E494" s="5">
        <v>0</v>
      </c>
      <c r="F494" s="5">
        <v>0</v>
      </c>
      <c r="G494" s="5">
        <f t="shared" si="303"/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</row>
    <row r="495" spans="1:18" s="1" customFormat="1" ht="49.5" customHeight="1" x14ac:dyDescent="0.25">
      <c r="A495" s="266"/>
      <c r="B495" s="262"/>
      <c r="C495" s="106" t="s">
        <v>461</v>
      </c>
      <c r="D495" s="5">
        <f t="shared" si="302"/>
        <v>0</v>
      </c>
      <c r="E495" s="5">
        <v>0</v>
      </c>
      <c r="F495" s="5">
        <v>0</v>
      </c>
      <c r="G495" s="5">
        <f t="shared" si="303"/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</row>
    <row r="496" spans="1:18" s="1" customFormat="1" ht="50.25" customHeight="1" x14ac:dyDescent="0.25">
      <c r="A496" s="266"/>
      <c r="B496" s="262"/>
      <c r="C496" s="7" t="s">
        <v>224</v>
      </c>
      <c r="D496" s="5">
        <f t="shared" si="302"/>
        <v>0</v>
      </c>
      <c r="E496" s="5">
        <v>0</v>
      </c>
      <c r="F496" s="5">
        <v>0</v>
      </c>
      <c r="G496" s="5">
        <f t="shared" si="303"/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</row>
    <row r="497" spans="1:18" s="1" customFormat="1" ht="49.5" customHeight="1" x14ac:dyDescent="0.25">
      <c r="A497" s="266"/>
      <c r="B497" s="262"/>
      <c r="C497" s="106" t="s">
        <v>462</v>
      </c>
      <c r="D497" s="5">
        <f t="shared" si="302"/>
        <v>0</v>
      </c>
      <c r="E497" s="5">
        <v>0</v>
      </c>
      <c r="F497" s="5">
        <v>0</v>
      </c>
      <c r="G497" s="5">
        <f t="shared" si="303"/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</row>
    <row r="498" spans="1:18" s="1" customFormat="1" ht="64.5" customHeight="1" x14ac:dyDescent="0.25">
      <c r="A498" s="266"/>
      <c r="B498" s="262"/>
      <c r="C498" s="107" t="s">
        <v>463</v>
      </c>
      <c r="D498" s="5">
        <f t="shared" si="302"/>
        <v>0</v>
      </c>
      <c r="E498" s="5">
        <v>0</v>
      </c>
      <c r="F498" s="5">
        <v>0</v>
      </c>
      <c r="G498" s="5">
        <f t="shared" si="303"/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</row>
    <row r="499" spans="1:18" s="1" customFormat="1" ht="24.9" customHeight="1" x14ac:dyDescent="0.25">
      <c r="A499" s="266"/>
      <c r="B499" s="262"/>
      <c r="C499" s="7" t="s">
        <v>223</v>
      </c>
      <c r="D499" s="5">
        <f t="shared" si="299"/>
        <v>0</v>
      </c>
      <c r="E499" s="5">
        <v>0</v>
      </c>
      <c r="F499" s="5">
        <v>0</v>
      </c>
      <c r="G499" s="5">
        <f t="shared" si="300"/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f t="shared" si="301"/>
        <v>0</v>
      </c>
      <c r="N499" s="5">
        <v>0</v>
      </c>
      <c r="O499" s="5">
        <v>0</v>
      </c>
    </row>
    <row r="500" spans="1:18" s="1" customFormat="1" ht="24.9" customHeight="1" x14ac:dyDescent="0.25">
      <c r="A500" s="267"/>
      <c r="B500" s="263"/>
      <c r="C500" s="7" t="s">
        <v>222</v>
      </c>
      <c r="D500" s="5">
        <f t="shared" si="299"/>
        <v>2120.6</v>
      </c>
      <c r="E500" s="5">
        <v>2120.6</v>
      </c>
      <c r="F500" s="5">
        <v>0</v>
      </c>
      <c r="G500" s="5">
        <f t="shared" si="300"/>
        <v>2120.6</v>
      </c>
      <c r="H500" s="5">
        <v>2120.6</v>
      </c>
      <c r="I500" s="5">
        <v>0</v>
      </c>
      <c r="J500" s="5">
        <f>K500+L500</f>
        <v>2120.6</v>
      </c>
      <c r="K500" s="5">
        <v>2120.6</v>
      </c>
      <c r="L500" s="5">
        <v>0</v>
      </c>
      <c r="M500" s="5">
        <f t="shared" si="301"/>
        <v>2120.6</v>
      </c>
      <c r="N500" s="5">
        <v>2120.6</v>
      </c>
      <c r="O500" s="5">
        <v>0</v>
      </c>
      <c r="Q500" s="27"/>
    </row>
    <row r="501" spans="1:18" s="1" customFormat="1" ht="27.75" customHeight="1" x14ac:dyDescent="0.25">
      <c r="A501" s="265" t="s">
        <v>27</v>
      </c>
      <c r="B501" s="261" t="s">
        <v>172</v>
      </c>
      <c r="C501" s="105" t="s">
        <v>227</v>
      </c>
      <c r="D501" s="26">
        <f t="shared" si="299"/>
        <v>11389</v>
      </c>
      <c r="E501" s="26">
        <v>0</v>
      </c>
      <c r="F501" s="26">
        <f>SUM(F502+F511+F512)</f>
        <v>11389</v>
      </c>
      <c r="G501" s="26">
        <f t="shared" ref="G501" si="304">SUM(H501:I501)</f>
        <v>54389</v>
      </c>
      <c r="H501" s="26">
        <f>SUM(H502+H511+H512)</f>
        <v>43000</v>
      </c>
      <c r="I501" s="26">
        <f>SUM(I502+I511+I512)</f>
        <v>11389</v>
      </c>
      <c r="J501" s="26">
        <f t="shared" ref="J501:J511" si="305">SUM(K501:L501)</f>
        <v>54389</v>
      </c>
      <c r="K501" s="26">
        <f>SUM(K502+K511+K512)</f>
        <v>43000</v>
      </c>
      <c r="L501" s="26">
        <f>SUM(L502+L511+L512)</f>
        <v>11389</v>
      </c>
      <c r="M501" s="26">
        <f t="shared" si="301"/>
        <v>54363</v>
      </c>
      <c r="N501" s="26">
        <f>SUM(N502+N511+N512)</f>
        <v>43000</v>
      </c>
      <c r="O501" s="26">
        <f>SUM(O502+O511+O512)</f>
        <v>11363</v>
      </c>
      <c r="R501" s="27"/>
    </row>
    <row r="502" spans="1:18" s="1" customFormat="1" ht="33" customHeight="1" x14ac:dyDescent="0.25">
      <c r="A502" s="266"/>
      <c r="B502" s="262"/>
      <c r="C502" s="7" t="s">
        <v>226</v>
      </c>
      <c r="D502" s="5">
        <f t="shared" si="299"/>
        <v>0</v>
      </c>
      <c r="E502" s="5">
        <v>0</v>
      </c>
      <c r="F502" s="5">
        <v>0</v>
      </c>
      <c r="G502" s="5">
        <f t="shared" ref="G502:G511" si="306">SUM(H502:I502)</f>
        <v>0</v>
      </c>
      <c r="H502" s="5">
        <v>0</v>
      </c>
      <c r="I502" s="5">
        <v>0</v>
      </c>
      <c r="J502" s="5">
        <f t="shared" si="305"/>
        <v>0</v>
      </c>
      <c r="K502" s="5">
        <v>0</v>
      </c>
      <c r="L502" s="5">
        <v>0</v>
      </c>
      <c r="M502" s="5">
        <f t="shared" si="301"/>
        <v>0</v>
      </c>
      <c r="N502" s="5">
        <v>0</v>
      </c>
      <c r="O502" s="5">
        <v>0</v>
      </c>
    </row>
    <row r="503" spans="1:18" s="1" customFormat="1" ht="50.1" customHeight="1" x14ac:dyDescent="0.25">
      <c r="A503" s="266"/>
      <c r="B503" s="262"/>
      <c r="C503" s="7" t="s">
        <v>225</v>
      </c>
      <c r="D503" s="5">
        <f t="shared" si="299"/>
        <v>0</v>
      </c>
      <c r="E503" s="5">
        <v>0</v>
      </c>
      <c r="F503" s="5">
        <v>0</v>
      </c>
      <c r="G503" s="5">
        <f t="shared" si="306"/>
        <v>0</v>
      </c>
      <c r="H503" s="5">
        <v>0</v>
      </c>
      <c r="I503" s="5">
        <v>0</v>
      </c>
      <c r="J503" s="5">
        <f t="shared" si="305"/>
        <v>0</v>
      </c>
      <c r="K503" s="5">
        <v>0</v>
      </c>
      <c r="L503" s="5">
        <v>0</v>
      </c>
      <c r="M503" s="5">
        <f t="shared" si="301"/>
        <v>0</v>
      </c>
      <c r="N503" s="5">
        <v>0</v>
      </c>
      <c r="O503" s="5">
        <v>0</v>
      </c>
    </row>
    <row r="504" spans="1:18" s="1" customFormat="1" ht="33" customHeight="1" x14ac:dyDescent="0.25">
      <c r="A504" s="266"/>
      <c r="B504" s="262"/>
      <c r="C504" s="106" t="s">
        <v>458</v>
      </c>
      <c r="D504" s="5">
        <f t="shared" ref="D504:D510" si="307">SUM(E504:F504)</f>
        <v>0</v>
      </c>
      <c r="E504" s="5">
        <v>0</v>
      </c>
      <c r="F504" s="5">
        <v>0</v>
      </c>
      <c r="G504" s="5">
        <f t="shared" ref="G504:G510" si="308">SUM(H504:I504)</f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</row>
    <row r="505" spans="1:18" s="1" customFormat="1" ht="50.1" customHeight="1" x14ac:dyDescent="0.25">
      <c r="A505" s="266"/>
      <c r="B505" s="262"/>
      <c r="C505" s="106" t="s">
        <v>459</v>
      </c>
      <c r="D505" s="5">
        <f t="shared" si="307"/>
        <v>0</v>
      </c>
      <c r="E505" s="5">
        <v>0</v>
      </c>
      <c r="F505" s="5">
        <v>0</v>
      </c>
      <c r="G505" s="5">
        <f t="shared" si="308"/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</row>
    <row r="506" spans="1:18" s="1" customFormat="1" ht="34.5" customHeight="1" x14ac:dyDescent="0.25">
      <c r="A506" s="266"/>
      <c r="B506" s="262"/>
      <c r="C506" s="106" t="s">
        <v>460</v>
      </c>
      <c r="D506" s="5">
        <f t="shared" si="307"/>
        <v>0</v>
      </c>
      <c r="E506" s="5">
        <v>0</v>
      </c>
      <c r="F506" s="5">
        <v>0</v>
      </c>
      <c r="G506" s="5">
        <f t="shared" si="308"/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</row>
    <row r="507" spans="1:18" s="1" customFormat="1" ht="49.5" customHeight="1" x14ac:dyDescent="0.25">
      <c r="A507" s="266"/>
      <c r="B507" s="262"/>
      <c r="C507" s="106" t="s">
        <v>461</v>
      </c>
      <c r="D507" s="5">
        <f t="shared" si="307"/>
        <v>0</v>
      </c>
      <c r="E507" s="5">
        <v>0</v>
      </c>
      <c r="F507" s="5">
        <v>0</v>
      </c>
      <c r="G507" s="5">
        <f t="shared" si="308"/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</row>
    <row r="508" spans="1:18" s="1" customFormat="1" ht="50.25" customHeight="1" x14ac:dyDescent="0.25">
      <c r="A508" s="266"/>
      <c r="B508" s="262"/>
      <c r="C508" s="7" t="s">
        <v>224</v>
      </c>
      <c r="D508" s="5">
        <f t="shared" si="307"/>
        <v>0</v>
      </c>
      <c r="E508" s="5">
        <v>0</v>
      </c>
      <c r="F508" s="5">
        <v>0</v>
      </c>
      <c r="G508" s="5">
        <f t="shared" si="308"/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</row>
    <row r="509" spans="1:18" s="1" customFormat="1" ht="49.5" customHeight="1" x14ac:dyDescent="0.25">
      <c r="A509" s="266"/>
      <c r="B509" s="262"/>
      <c r="C509" s="106" t="s">
        <v>462</v>
      </c>
      <c r="D509" s="5">
        <f t="shared" si="307"/>
        <v>0</v>
      </c>
      <c r="E509" s="5">
        <v>0</v>
      </c>
      <c r="F509" s="5">
        <v>0</v>
      </c>
      <c r="G509" s="5">
        <f t="shared" si="308"/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</row>
    <row r="510" spans="1:18" s="1" customFormat="1" ht="64.5" customHeight="1" x14ac:dyDescent="0.25">
      <c r="A510" s="266"/>
      <c r="B510" s="262"/>
      <c r="C510" s="107" t="s">
        <v>463</v>
      </c>
      <c r="D510" s="5">
        <f t="shared" si="307"/>
        <v>0</v>
      </c>
      <c r="E510" s="5">
        <v>0</v>
      </c>
      <c r="F510" s="5">
        <v>0</v>
      </c>
      <c r="G510" s="5">
        <f t="shared" si="308"/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</row>
    <row r="511" spans="1:18" s="1" customFormat="1" ht="24.9" customHeight="1" x14ac:dyDescent="0.25">
      <c r="A511" s="266"/>
      <c r="B511" s="262"/>
      <c r="C511" s="7" t="s">
        <v>223</v>
      </c>
      <c r="D511" s="5">
        <f t="shared" si="299"/>
        <v>0</v>
      </c>
      <c r="E511" s="5">
        <v>0</v>
      </c>
      <c r="F511" s="5">
        <v>0</v>
      </c>
      <c r="G511" s="5">
        <f t="shared" si="306"/>
        <v>0</v>
      </c>
      <c r="H511" s="5">
        <v>0</v>
      </c>
      <c r="I511" s="5">
        <v>0</v>
      </c>
      <c r="J511" s="5">
        <f t="shared" si="305"/>
        <v>0</v>
      </c>
      <c r="K511" s="5">
        <v>0</v>
      </c>
      <c r="L511" s="5">
        <v>0</v>
      </c>
      <c r="M511" s="5">
        <f t="shared" si="301"/>
        <v>0</v>
      </c>
      <c r="N511" s="5">
        <v>0</v>
      </c>
      <c r="O511" s="5">
        <v>0</v>
      </c>
    </row>
    <row r="512" spans="1:18" s="1" customFormat="1" ht="24.9" customHeight="1" x14ac:dyDescent="0.25">
      <c r="A512" s="267"/>
      <c r="B512" s="263"/>
      <c r="C512" s="7" t="s">
        <v>222</v>
      </c>
      <c r="D512" s="5">
        <f t="shared" ref="D512" si="309">SUM(E512:F512)</f>
        <v>11389</v>
      </c>
      <c r="E512" s="5">
        <f>SUM(E524+E536+E548+E560+E572+E584)</f>
        <v>0</v>
      </c>
      <c r="F512" s="5">
        <f>SUM(F524+F536+F548+F560+F572+F584)</f>
        <v>11389</v>
      </c>
      <c r="G512" s="5">
        <f t="shared" ref="G512" si="310">SUM(H512:I512)</f>
        <v>54389</v>
      </c>
      <c r="H512" s="5">
        <f>SUM(H524+H536+H548+H560+H572+H584)</f>
        <v>43000</v>
      </c>
      <c r="I512" s="5">
        <f>SUM(I524+I536+I548+I560+I572+I584)</f>
        <v>11389</v>
      </c>
      <c r="J512" s="5">
        <f>SUM(J524+J536+J548+J560+J572+J584)</f>
        <v>54389</v>
      </c>
      <c r="K512" s="5">
        <f>SUM(K524+K536+K548+K560+K572+K584)</f>
        <v>43000</v>
      </c>
      <c r="L512" s="5">
        <f>SUM(L524+L536+L548+L560+L572+L584)</f>
        <v>11389</v>
      </c>
      <c r="M512" s="5">
        <f t="shared" si="301"/>
        <v>54363</v>
      </c>
      <c r="N512" s="5">
        <f>SUM(N524+N536+N548+N560+N572+N584)</f>
        <v>43000</v>
      </c>
      <c r="O512" s="5">
        <f>SUM(O524+O536+O548+O560+O572+O584)</f>
        <v>11363</v>
      </c>
      <c r="Q512" s="27"/>
    </row>
    <row r="513" spans="1:18" s="1" customFormat="1" ht="27.75" customHeight="1" x14ac:dyDescent="0.25">
      <c r="A513" s="265" t="s">
        <v>136</v>
      </c>
      <c r="B513" s="261" t="s">
        <v>64</v>
      </c>
      <c r="C513" s="105" t="s">
        <v>227</v>
      </c>
      <c r="D513" s="26">
        <f t="shared" si="299"/>
        <v>7000</v>
      </c>
      <c r="E513" s="26">
        <v>0</v>
      </c>
      <c r="F513" s="26">
        <v>7000</v>
      </c>
      <c r="G513" s="26">
        <f t="shared" si="300"/>
        <v>50000</v>
      </c>
      <c r="H513" s="26">
        <f>H524</f>
        <v>43000</v>
      </c>
      <c r="I513" s="26">
        <v>7000</v>
      </c>
      <c r="J513" s="26">
        <f t="shared" ref="J513:J524" si="311">SUM(K513:L513)</f>
        <v>50000</v>
      </c>
      <c r="K513" s="26">
        <f>K524</f>
        <v>43000</v>
      </c>
      <c r="L513" s="26">
        <v>7000</v>
      </c>
      <c r="M513" s="26">
        <f t="shared" ref="M513:M524" si="312">SUM(N513:O513)</f>
        <v>50000</v>
      </c>
      <c r="N513" s="26">
        <f>N524</f>
        <v>43000</v>
      </c>
      <c r="O513" s="26">
        <v>7000</v>
      </c>
      <c r="R513" s="27"/>
    </row>
    <row r="514" spans="1:18" s="1" customFormat="1" ht="33" customHeight="1" x14ac:dyDescent="0.25">
      <c r="A514" s="266"/>
      <c r="B514" s="262"/>
      <c r="C514" s="7" t="s">
        <v>226</v>
      </c>
      <c r="D514" s="5">
        <f t="shared" si="299"/>
        <v>0</v>
      </c>
      <c r="E514" s="5">
        <v>0</v>
      </c>
      <c r="F514" s="5">
        <v>0</v>
      </c>
      <c r="G514" s="5">
        <f t="shared" si="300"/>
        <v>0</v>
      </c>
      <c r="H514" s="5">
        <v>0</v>
      </c>
      <c r="I514" s="5">
        <v>0</v>
      </c>
      <c r="J514" s="5">
        <f t="shared" si="311"/>
        <v>0</v>
      </c>
      <c r="K514" s="5">
        <v>0</v>
      </c>
      <c r="L514" s="5">
        <v>0</v>
      </c>
      <c r="M514" s="5">
        <f t="shared" si="312"/>
        <v>0</v>
      </c>
      <c r="N514" s="5">
        <v>0</v>
      </c>
      <c r="O514" s="5">
        <v>0</v>
      </c>
    </row>
    <row r="515" spans="1:18" s="1" customFormat="1" ht="50.1" customHeight="1" x14ac:dyDescent="0.25">
      <c r="A515" s="266"/>
      <c r="B515" s="262"/>
      <c r="C515" s="7" t="s">
        <v>225</v>
      </c>
      <c r="D515" s="5">
        <f t="shared" si="299"/>
        <v>0</v>
      </c>
      <c r="E515" s="5">
        <v>0</v>
      </c>
      <c r="F515" s="5">
        <v>0</v>
      </c>
      <c r="G515" s="5">
        <f t="shared" si="300"/>
        <v>0</v>
      </c>
      <c r="H515" s="5">
        <v>0</v>
      </c>
      <c r="I515" s="5">
        <v>0</v>
      </c>
      <c r="J515" s="5">
        <f t="shared" si="311"/>
        <v>0</v>
      </c>
      <c r="K515" s="5">
        <v>0</v>
      </c>
      <c r="L515" s="5">
        <v>0</v>
      </c>
      <c r="M515" s="5">
        <f t="shared" si="312"/>
        <v>0</v>
      </c>
      <c r="N515" s="5">
        <v>0</v>
      </c>
      <c r="O515" s="5">
        <v>0</v>
      </c>
    </row>
    <row r="516" spans="1:18" s="1" customFormat="1" ht="33" customHeight="1" x14ac:dyDescent="0.25">
      <c r="A516" s="266"/>
      <c r="B516" s="262"/>
      <c r="C516" s="106" t="s">
        <v>458</v>
      </c>
      <c r="D516" s="5">
        <f t="shared" ref="D516:D522" si="313">SUM(E516:F516)</f>
        <v>0</v>
      </c>
      <c r="E516" s="5">
        <v>0</v>
      </c>
      <c r="F516" s="5">
        <v>0</v>
      </c>
      <c r="G516" s="5">
        <f t="shared" ref="G516:G522" si="314">SUM(H516:I516)</f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</row>
    <row r="517" spans="1:18" s="1" customFormat="1" ht="50.1" customHeight="1" x14ac:dyDescent="0.25">
      <c r="A517" s="266"/>
      <c r="B517" s="262"/>
      <c r="C517" s="106" t="s">
        <v>459</v>
      </c>
      <c r="D517" s="5">
        <f t="shared" si="313"/>
        <v>0</v>
      </c>
      <c r="E517" s="5">
        <v>0</v>
      </c>
      <c r="F517" s="5">
        <v>0</v>
      </c>
      <c r="G517" s="5">
        <f t="shared" si="314"/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</row>
    <row r="518" spans="1:18" s="1" customFormat="1" ht="34.5" customHeight="1" x14ac:dyDescent="0.25">
      <c r="A518" s="266"/>
      <c r="B518" s="262"/>
      <c r="C518" s="106" t="s">
        <v>460</v>
      </c>
      <c r="D518" s="5">
        <f t="shared" si="313"/>
        <v>0</v>
      </c>
      <c r="E518" s="5">
        <v>0</v>
      </c>
      <c r="F518" s="5">
        <v>0</v>
      </c>
      <c r="G518" s="5">
        <f t="shared" si="314"/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</row>
    <row r="519" spans="1:18" s="1" customFormat="1" ht="49.5" customHeight="1" x14ac:dyDescent="0.25">
      <c r="A519" s="266"/>
      <c r="B519" s="262"/>
      <c r="C519" s="106" t="s">
        <v>461</v>
      </c>
      <c r="D519" s="5">
        <f t="shared" si="313"/>
        <v>0</v>
      </c>
      <c r="E519" s="5">
        <v>0</v>
      </c>
      <c r="F519" s="5">
        <v>0</v>
      </c>
      <c r="G519" s="5">
        <f t="shared" si="314"/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</row>
    <row r="520" spans="1:18" s="1" customFormat="1" ht="50.25" customHeight="1" x14ac:dyDescent="0.25">
      <c r="A520" s="266"/>
      <c r="B520" s="262"/>
      <c r="C520" s="7" t="s">
        <v>224</v>
      </c>
      <c r="D520" s="5">
        <f t="shared" si="313"/>
        <v>0</v>
      </c>
      <c r="E520" s="5">
        <v>0</v>
      </c>
      <c r="F520" s="5">
        <v>0</v>
      </c>
      <c r="G520" s="5">
        <f t="shared" si="314"/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</row>
    <row r="521" spans="1:18" s="1" customFormat="1" ht="49.5" customHeight="1" x14ac:dyDescent="0.25">
      <c r="A521" s="266"/>
      <c r="B521" s="262"/>
      <c r="C521" s="106" t="s">
        <v>462</v>
      </c>
      <c r="D521" s="5">
        <f t="shared" si="313"/>
        <v>0</v>
      </c>
      <c r="E521" s="5">
        <v>0</v>
      </c>
      <c r="F521" s="5">
        <v>0</v>
      </c>
      <c r="G521" s="5">
        <f t="shared" si="314"/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</row>
    <row r="522" spans="1:18" s="1" customFormat="1" ht="64.5" customHeight="1" x14ac:dyDescent="0.25">
      <c r="A522" s="266"/>
      <c r="B522" s="262"/>
      <c r="C522" s="107" t="s">
        <v>463</v>
      </c>
      <c r="D522" s="5">
        <f t="shared" si="313"/>
        <v>0</v>
      </c>
      <c r="E522" s="5">
        <v>0</v>
      </c>
      <c r="F522" s="5">
        <v>0</v>
      </c>
      <c r="G522" s="5">
        <f t="shared" si="314"/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</row>
    <row r="523" spans="1:18" s="1" customFormat="1" ht="24.9" customHeight="1" x14ac:dyDescent="0.25">
      <c r="A523" s="266"/>
      <c r="B523" s="262"/>
      <c r="C523" s="7" t="s">
        <v>223</v>
      </c>
      <c r="D523" s="5">
        <f t="shared" si="299"/>
        <v>0</v>
      </c>
      <c r="E523" s="5">
        <v>0</v>
      </c>
      <c r="F523" s="5">
        <v>0</v>
      </c>
      <c r="G523" s="5">
        <f t="shared" si="300"/>
        <v>0</v>
      </c>
      <c r="H523" s="5">
        <v>0</v>
      </c>
      <c r="I523" s="5">
        <v>0</v>
      </c>
      <c r="J523" s="5">
        <f t="shared" si="311"/>
        <v>0</v>
      </c>
      <c r="K523" s="5">
        <v>0</v>
      </c>
      <c r="L523" s="5">
        <v>0</v>
      </c>
      <c r="M523" s="5">
        <f t="shared" si="312"/>
        <v>0</v>
      </c>
      <c r="N523" s="5">
        <v>0</v>
      </c>
      <c r="O523" s="5">
        <v>0</v>
      </c>
    </row>
    <row r="524" spans="1:18" s="1" customFormat="1" ht="24.9" customHeight="1" x14ac:dyDescent="0.25">
      <c r="A524" s="267"/>
      <c r="B524" s="263"/>
      <c r="C524" s="7" t="s">
        <v>222</v>
      </c>
      <c r="D524" s="5">
        <f t="shared" si="299"/>
        <v>7000</v>
      </c>
      <c r="E524" s="5">
        <v>0</v>
      </c>
      <c r="F524" s="5">
        <v>7000</v>
      </c>
      <c r="G524" s="5">
        <f t="shared" si="300"/>
        <v>50000</v>
      </c>
      <c r="H524" s="5">
        <v>43000</v>
      </c>
      <c r="I524" s="5">
        <v>7000</v>
      </c>
      <c r="J524" s="5">
        <f t="shared" si="311"/>
        <v>50000</v>
      </c>
      <c r="K524" s="5">
        <v>43000</v>
      </c>
      <c r="L524" s="5">
        <v>7000</v>
      </c>
      <c r="M524" s="5">
        <f t="shared" si="312"/>
        <v>50000</v>
      </c>
      <c r="N524" s="5">
        <v>43000</v>
      </c>
      <c r="O524" s="5">
        <v>7000</v>
      </c>
      <c r="Q524" s="27"/>
    </row>
    <row r="525" spans="1:18" s="1" customFormat="1" ht="27.75" customHeight="1" x14ac:dyDescent="0.25">
      <c r="A525" s="265" t="s">
        <v>137</v>
      </c>
      <c r="B525" s="261" t="s">
        <v>65</v>
      </c>
      <c r="C525" s="105" t="s">
        <v>227</v>
      </c>
      <c r="D525" s="26">
        <v>3000</v>
      </c>
      <c r="E525" s="26">
        <v>0</v>
      </c>
      <c r="F525" s="26">
        <v>3000</v>
      </c>
      <c r="G525" s="26">
        <v>3000</v>
      </c>
      <c r="H525" s="26">
        <v>0</v>
      </c>
      <c r="I525" s="26">
        <v>3000</v>
      </c>
      <c r="J525" s="26">
        <v>3000</v>
      </c>
      <c r="K525" s="26">
        <v>0</v>
      </c>
      <c r="L525" s="26">
        <v>3000</v>
      </c>
      <c r="M525" s="26">
        <v>3000</v>
      </c>
      <c r="N525" s="26">
        <v>0</v>
      </c>
      <c r="O525" s="26">
        <v>3000</v>
      </c>
      <c r="R525" s="27"/>
    </row>
    <row r="526" spans="1:18" s="1" customFormat="1" ht="33" customHeight="1" x14ac:dyDescent="0.25">
      <c r="A526" s="266"/>
      <c r="B526" s="262"/>
      <c r="C526" s="7" t="s">
        <v>226</v>
      </c>
      <c r="D526" s="5">
        <f t="shared" ref="D526:D620" si="315">SUM(E526:F526)</f>
        <v>0</v>
      </c>
      <c r="E526" s="5">
        <v>0</v>
      </c>
      <c r="F526" s="5">
        <v>0</v>
      </c>
      <c r="G526" s="5">
        <f t="shared" ref="G526:G532" si="316">SUM(H526:I526)</f>
        <v>0</v>
      </c>
      <c r="H526" s="5">
        <v>0</v>
      </c>
      <c r="I526" s="5">
        <v>0</v>
      </c>
      <c r="J526" s="5">
        <f t="shared" ref="J526:J532" si="317">SUM(K526:L526)</f>
        <v>0</v>
      </c>
      <c r="K526" s="5">
        <v>0</v>
      </c>
      <c r="L526" s="5">
        <v>0</v>
      </c>
      <c r="M526" s="5">
        <f t="shared" ref="M526:M532" si="318">SUM(N526:O526)</f>
        <v>0</v>
      </c>
      <c r="N526" s="5">
        <v>0</v>
      </c>
      <c r="O526" s="5">
        <v>0</v>
      </c>
    </row>
    <row r="527" spans="1:18" s="1" customFormat="1" ht="50.1" customHeight="1" x14ac:dyDescent="0.25">
      <c r="A527" s="266"/>
      <c r="B527" s="262"/>
      <c r="C527" s="7" t="s">
        <v>225</v>
      </c>
      <c r="D527" s="5">
        <f t="shared" si="315"/>
        <v>0</v>
      </c>
      <c r="E527" s="5">
        <v>0</v>
      </c>
      <c r="F527" s="5">
        <v>0</v>
      </c>
      <c r="G527" s="5">
        <f t="shared" si="316"/>
        <v>0</v>
      </c>
      <c r="H527" s="5">
        <v>0</v>
      </c>
      <c r="I527" s="5">
        <v>0</v>
      </c>
      <c r="J527" s="5">
        <f t="shared" si="317"/>
        <v>0</v>
      </c>
      <c r="K527" s="5">
        <v>0</v>
      </c>
      <c r="L527" s="5">
        <v>0</v>
      </c>
      <c r="M527" s="5">
        <f t="shared" si="318"/>
        <v>0</v>
      </c>
      <c r="N527" s="5">
        <v>0</v>
      </c>
      <c r="O527" s="5">
        <v>0</v>
      </c>
    </row>
    <row r="528" spans="1:18" s="1" customFormat="1" ht="33" customHeight="1" x14ac:dyDescent="0.25">
      <c r="A528" s="266"/>
      <c r="B528" s="262"/>
      <c r="C528" s="106" t="s">
        <v>458</v>
      </c>
      <c r="D528" s="5">
        <f t="shared" ref="D528:D531" si="319">SUM(E528:F528)</f>
        <v>0</v>
      </c>
      <c r="E528" s="5">
        <v>0</v>
      </c>
      <c r="F528" s="5">
        <v>0</v>
      </c>
      <c r="G528" s="5">
        <f t="shared" ref="G528:G531" si="320">SUM(H528:I528)</f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</row>
    <row r="529" spans="1:18" s="1" customFormat="1" ht="50.1" customHeight="1" x14ac:dyDescent="0.25">
      <c r="A529" s="266"/>
      <c r="B529" s="262"/>
      <c r="C529" s="106" t="s">
        <v>459</v>
      </c>
      <c r="D529" s="5">
        <f t="shared" si="319"/>
        <v>0</v>
      </c>
      <c r="E529" s="5">
        <v>0</v>
      </c>
      <c r="F529" s="5">
        <v>0</v>
      </c>
      <c r="G529" s="5">
        <f t="shared" si="320"/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</row>
    <row r="530" spans="1:18" s="1" customFormat="1" ht="34.5" customHeight="1" x14ac:dyDescent="0.25">
      <c r="A530" s="266"/>
      <c r="B530" s="262"/>
      <c r="C530" s="106" t="s">
        <v>460</v>
      </c>
      <c r="D530" s="5">
        <f t="shared" si="319"/>
        <v>0</v>
      </c>
      <c r="E530" s="5">
        <v>0</v>
      </c>
      <c r="F530" s="5">
        <v>0</v>
      </c>
      <c r="G530" s="5">
        <f t="shared" si="320"/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</row>
    <row r="531" spans="1:18" s="1" customFormat="1" ht="49.5" customHeight="1" x14ac:dyDescent="0.25">
      <c r="A531" s="266"/>
      <c r="B531" s="262"/>
      <c r="C531" s="106" t="s">
        <v>461</v>
      </c>
      <c r="D531" s="5">
        <f t="shared" si="319"/>
        <v>0</v>
      </c>
      <c r="E531" s="5">
        <v>0</v>
      </c>
      <c r="F531" s="5">
        <v>0</v>
      </c>
      <c r="G531" s="5">
        <f t="shared" si="320"/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</row>
    <row r="532" spans="1:18" s="1" customFormat="1" ht="50.25" customHeight="1" x14ac:dyDescent="0.25">
      <c r="A532" s="266"/>
      <c r="B532" s="262"/>
      <c r="C532" s="7" t="s">
        <v>224</v>
      </c>
      <c r="D532" s="5">
        <f t="shared" si="315"/>
        <v>0</v>
      </c>
      <c r="E532" s="5">
        <v>0</v>
      </c>
      <c r="F532" s="5">
        <v>0</v>
      </c>
      <c r="G532" s="5">
        <f t="shared" si="316"/>
        <v>0</v>
      </c>
      <c r="H532" s="5">
        <v>0</v>
      </c>
      <c r="I532" s="5">
        <v>0</v>
      </c>
      <c r="J532" s="5">
        <f t="shared" si="317"/>
        <v>0</v>
      </c>
      <c r="K532" s="5">
        <v>0</v>
      </c>
      <c r="L532" s="5">
        <v>0</v>
      </c>
      <c r="M532" s="5">
        <f t="shared" si="318"/>
        <v>0</v>
      </c>
      <c r="N532" s="5">
        <v>0</v>
      </c>
      <c r="O532" s="5">
        <v>0</v>
      </c>
    </row>
    <row r="533" spans="1:18" s="1" customFormat="1" ht="49.5" customHeight="1" x14ac:dyDescent="0.25">
      <c r="A533" s="266"/>
      <c r="B533" s="262"/>
      <c r="C533" s="106" t="s">
        <v>462</v>
      </c>
      <c r="D533" s="5">
        <f t="shared" ref="D533:D534" si="321">SUM(E533:F533)</f>
        <v>0</v>
      </c>
      <c r="E533" s="5">
        <v>0</v>
      </c>
      <c r="F533" s="5">
        <v>0</v>
      </c>
      <c r="G533" s="5">
        <f t="shared" ref="G533:G534" si="322">SUM(H533:I533)</f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</row>
    <row r="534" spans="1:18" s="1" customFormat="1" ht="64.5" customHeight="1" x14ac:dyDescent="0.25">
      <c r="A534" s="266"/>
      <c r="B534" s="262"/>
      <c r="C534" s="107" t="s">
        <v>463</v>
      </c>
      <c r="D534" s="5">
        <f t="shared" si="321"/>
        <v>0</v>
      </c>
      <c r="E534" s="5">
        <v>0</v>
      </c>
      <c r="F534" s="5">
        <v>0</v>
      </c>
      <c r="G534" s="5">
        <f t="shared" si="322"/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</row>
    <row r="535" spans="1:18" s="1" customFormat="1" ht="24.9" customHeight="1" x14ac:dyDescent="0.25">
      <c r="A535" s="266"/>
      <c r="B535" s="262"/>
      <c r="C535" s="7" t="s">
        <v>223</v>
      </c>
      <c r="D535" s="5">
        <f t="shared" ref="D535:D536" si="323">SUM(E535:F535)</f>
        <v>0</v>
      </c>
      <c r="E535" s="5">
        <v>0</v>
      </c>
      <c r="F535" s="5">
        <v>0</v>
      </c>
      <c r="G535" s="5">
        <f t="shared" ref="G535:G536" si="324">SUM(H535:I535)</f>
        <v>0</v>
      </c>
      <c r="H535" s="5">
        <v>0</v>
      </c>
      <c r="I535" s="5">
        <v>0</v>
      </c>
      <c r="J535" s="5">
        <f t="shared" ref="J535:J536" si="325">SUM(K535:L535)</f>
        <v>0</v>
      </c>
      <c r="K535" s="5">
        <v>0</v>
      </c>
      <c r="L535" s="5">
        <v>0</v>
      </c>
      <c r="M535" s="5">
        <f t="shared" ref="M535:M536" si="326">SUM(N535:O535)</f>
        <v>0</v>
      </c>
      <c r="N535" s="5">
        <v>0</v>
      </c>
      <c r="O535" s="5">
        <v>0</v>
      </c>
    </row>
    <row r="536" spans="1:18" s="1" customFormat="1" ht="24.9" customHeight="1" x14ac:dyDescent="0.25">
      <c r="A536" s="267"/>
      <c r="B536" s="263"/>
      <c r="C536" s="7" t="s">
        <v>222</v>
      </c>
      <c r="D536" s="5">
        <f t="shared" si="323"/>
        <v>3000</v>
      </c>
      <c r="E536" s="5">
        <v>0</v>
      </c>
      <c r="F536" s="5">
        <v>3000</v>
      </c>
      <c r="G536" s="5">
        <f t="shared" si="324"/>
        <v>3000</v>
      </c>
      <c r="H536" s="5">
        <v>0</v>
      </c>
      <c r="I536" s="5">
        <v>3000</v>
      </c>
      <c r="J536" s="5">
        <f t="shared" si="325"/>
        <v>3000</v>
      </c>
      <c r="K536" s="5">
        <v>0</v>
      </c>
      <c r="L536" s="5">
        <v>3000</v>
      </c>
      <c r="M536" s="5">
        <f t="shared" si="326"/>
        <v>3000</v>
      </c>
      <c r="N536" s="5">
        <v>0</v>
      </c>
      <c r="O536" s="5">
        <v>3000</v>
      </c>
      <c r="Q536" s="27"/>
    </row>
    <row r="537" spans="1:18" s="1" customFormat="1" ht="27.75" customHeight="1" x14ac:dyDescent="0.25">
      <c r="A537" s="265" t="s">
        <v>138</v>
      </c>
      <c r="B537" s="261" t="s">
        <v>66</v>
      </c>
      <c r="C537" s="105" t="s">
        <v>227</v>
      </c>
      <c r="D537" s="26">
        <f t="shared" si="315"/>
        <v>250</v>
      </c>
      <c r="E537" s="26">
        <v>0</v>
      </c>
      <c r="F537" s="26">
        <v>250</v>
      </c>
      <c r="G537" s="26">
        <f t="shared" ref="G537:G608" si="327">SUM(H537:I537)</f>
        <v>250</v>
      </c>
      <c r="H537" s="26">
        <v>0</v>
      </c>
      <c r="I537" s="26">
        <v>250</v>
      </c>
      <c r="J537" s="26">
        <f t="shared" ref="J537:J548" si="328">SUM(K537:L537)</f>
        <v>250</v>
      </c>
      <c r="K537" s="26">
        <v>0</v>
      </c>
      <c r="L537" s="26">
        <v>250</v>
      </c>
      <c r="M537" s="26">
        <f t="shared" ref="M537:M584" si="329">SUM(N537:O537)</f>
        <v>250</v>
      </c>
      <c r="N537" s="26">
        <v>0</v>
      </c>
      <c r="O537" s="26">
        <v>250</v>
      </c>
      <c r="R537" s="27"/>
    </row>
    <row r="538" spans="1:18" s="1" customFormat="1" ht="33" customHeight="1" x14ac:dyDescent="0.25">
      <c r="A538" s="266"/>
      <c r="B538" s="262"/>
      <c r="C538" s="7" t="s">
        <v>226</v>
      </c>
      <c r="D538" s="5">
        <f t="shared" si="315"/>
        <v>0</v>
      </c>
      <c r="E538" s="5">
        <v>0</v>
      </c>
      <c r="F538" s="5">
        <v>0</v>
      </c>
      <c r="G538" s="5">
        <f t="shared" si="327"/>
        <v>0</v>
      </c>
      <c r="H538" s="5">
        <v>0</v>
      </c>
      <c r="I538" s="5">
        <v>0</v>
      </c>
      <c r="J538" s="5">
        <f t="shared" si="328"/>
        <v>0</v>
      </c>
      <c r="K538" s="5">
        <v>0</v>
      </c>
      <c r="L538" s="5">
        <v>0</v>
      </c>
      <c r="M538" s="5">
        <f t="shared" si="329"/>
        <v>0</v>
      </c>
      <c r="N538" s="5">
        <v>0</v>
      </c>
      <c r="O538" s="5">
        <v>0</v>
      </c>
    </row>
    <row r="539" spans="1:18" s="1" customFormat="1" ht="50.1" customHeight="1" x14ac:dyDescent="0.25">
      <c r="A539" s="266"/>
      <c r="B539" s="262"/>
      <c r="C539" s="7" t="s">
        <v>225</v>
      </c>
      <c r="D539" s="5">
        <f t="shared" si="315"/>
        <v>0</v>
      </c>
      <c r="E539" s="5">
        <v>0</v>
      </c>
      <c r="F539" s="5">
        <v>0</v>
      </c>
      <c r="G539" s="5">
        <f t="shared" si="327"/>
        <v>0</v>
      </c>
      <c r="H539" s="5">
        <v>0</v>
      </c>
      <c r="I539" s="5">
        <v>0</v>
      </c>
      <c r="J539" s="5">
        <f t="shared" si="328"/>
        <v>0</v>
      </c>
      <c r="K539" s="5">
        <v>0</v>
      </c>
      <c r="L539" s="5">
        <v>0</v>
      </c>
      <c r="M539" s="5">
        <f t="shared" si="329"/>
        <v>0</v>
      </c>
      <c r="N539" s="5">
        <v>0</v>
      </c>
      <c r="O539" s="5">
        <v>0</v>
      </c>
    </row>
    <row r="540" spans="1:18" s="1" customFormat="1" ht="33" customHeight="1" x14ac:dyDescent="0.25">
      <c r="A540" s="266"/>
      <c r="B540" s="262"/>
      <c r="C540" s="106" t="s">
        <v>458</v>
      </c>
      <c r="D540" s="5">
        <f t="shared" ref="D540:D546" si="330">SUM(E540:F540)</f>
        <v>0</v>
      </c>
      <c r="E540" s="5">
        <v>0</v>
      </c>
      <c r="F540" s="5">
        <v>0</v>
      </c>
      <c r="G540" s="5">
        <f t="shared" ref="G540:G546" si="331">SUM(H540:I540)</f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</row>
    <row r="541" spans="1:18" s="1" customFormat="1" ht="50.1" customHeight="1" x14ac:dyDescent="0.25">
      <c r="A541" s="266"/>
      <c r="B541" s="262"/>
      <c r="C541" s="106" t="s">
        <v>459</v>
      </c>
      <c r="D541" s="5">
        <f t="shared" si="330"/>
        <v>0</v>
      </c>
      <c r="E541" s="5">
        <v>0</v>
      </c>
      <c r="F541" s="5">
        <v>0</v>
      </c>
      <c r="G541" s="5">
        <f t="shared" si="331"/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</row>
    <row r="542" spans="1:18" s="1" customFormat="1" ht="34.5" customHeight="1" x14ac:dyDescent="0.25">
      <c r="A542" s="266"/>
      <c r="B542" s="262"/>
      <c r="C542" s="106" t="s">
        <v>460</v>
      </c>
      <c r="D542" s="5">
        <f t="shared" si="330"/>
        <v>0</v>
      </c>
      <c r="E542" s="5">
        <v>0</v>
      </c>
      <c r="F542" s="5">
        <v>0</v>
      </c>
      <c r="G542" s="5">
        <f t="shared" si="331"/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</row>
    <row r="543" spans="1:18" s="1" customFormat="1" ht="49.5" customHeight="1" x14ac:dyDescent="0.25">
      <c r="A543" s="266"/>
      <c r="B543" s="262"/>
      <c r="C543" s="106" t="s">
        <v>461</v>
      </c>
      <c r="D543" s="5">
        <f t="shared" si="330"/>
        <v>0</v>
      </c>
      <c r="E543" s="5">
        <v>0</v>
      </c>
      <c r="F543" s="5">
        <v>0</v>
      </c>
      <c r="G543" s="5">
        <f t="shared" si="331"/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</row>
    <row r="544" spans="1:18" s="1" customFormat="1" ht="50.25" customHeight="1" x14ac:dyDescent="0.25">
      <c r="A544" s="266"/>
      <c r="B544" s="262"/>
      <c r="C544" s="7" t="s">
        <v>224</v>
      </c>
      <c r="D544" s="5">
        <f t="shared" si="330"/>
        <v>0</v>
      </c>
      <c r="E544" s="5">
        <v>0</v>
      </c>
      <c r="F544" s="5">
        <v>0</v>
      </c>
      <c r="G544" s="5">
        <f t="shared" si="331"/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</row>
    <row r="545" spans="1:18" s="1" customFormat="1" ht="49.5" customHeight="1" x14ac:dyDescent="0.25">
      <c r="A545" s="266"/>
      <c r="B545" s="262"/>
      <c r="C545" s="106" t="s">
        <v>462</v>
      </c>
      <c r="D545" s="5">
        <f t="shared" si="330"/>
        <v>0</v>
      </c>
      <c r="E545" s="5">
        <v>0</v>
      </c>
      <c r="F545" s="5">
        <v>0</v>
      </c>
      <c r="G545" s="5">
        <f t="shared" si="331"/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</row>
    <row r="546" spans="1:18" s="1" customFormat="1" ht="64.5" customHeight="1" x14ac:dyDescent="0.25">
      <c r="A546" s="266"/>
      <c r="B546" s="262"/>
      <c r="C546" s="107" t="s">
        <v>463</v>
      </c>
      <c r="D546" s="5">
        <f t="shared" si="330"/>
        <v>0</v>
      </c>
      <c r="E546" s="5">
        <v>0</v>
      </c>
      <c r="F546" s="5">
        <v>0</v>
      </c>
      <c r="G546" s="5">
        <f t="shared" si="331"/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</row>
    <row r="547" spans="1:18" s="1" customFormat="1" ht="24.9" customHeight="1" x14ac:dyDescent="0.25">
      <c r="A547" s="266"/>
      <c r="B547" s="262"/>
      <c r="C547" s="7" t="s">
        <v>223</v>
      </c>
      <c r="D547" s="5">
        <f t="shared" si="315"/>
        <v>0</v>
      </c>
      <c r="E547" s="5">
        <v>0</v>
      </c>
      <c r="F547" s="5">
        <v>0</v>
      </c>
      <c r="G547" s="5">
        <f t="shared" si="327"/>
        <v>0</v>
      </c>
      <c r="H547" s="5">
        <v>0</v>
      </c>
      <c r="I547" s="5">
        <v>0</v>
      </c>
      <c r="J547" s="5">
        <f t="shared" si="328"/>
        <v>0</v>
      </c>
      <c r="K547" s="5">
        <v>0</v>
      </c>
      <c r="L547" s="5">
        <v>0</v>
      </c>
      <c r="M547" s="5">
        <f t="shared" si="329"/>
        <v>0</v>
      </c>
      <c r="N547" s="5">
        <v>0</v>
      </c>
      <c r="O547" s="5">
        <v>0</v>
      </c>
    </row>
    <row r="548" spans="1:18" s="1" customFormat="1" ht="24.9" customHeight="1" x14ac:dyDescent="0.25">
      <c r="A548" s="267"/>
      <c r="B548" s="263"/>
      <c r="C548" s="7" t="s">
        <v>222</v>
      </c>
      <c r="D548" s="5">
        <f t="shared" si="315"/>
        <v>250</v>
      </c>
      <c r="E548" s="5">
        <v>0</v>
      </c>
      <c r="F548" s="5">
        <v>250</v>
      </c>
      <c r="G548" s="5">
        <f t="shared" si="327"/>
        <v>250</v>
      </c>
      <c r="H548" s="5">
        <v>0</v>
      </c>
      <c r="I548" s="5">
        <v>250</v>
      </c>
      <c r="J548" s="5">
        <f t="shared" si="328"/>
        <v>250</v>
      </c>
      <c r="K548" s="5">
        <v>0</v>
      </c>
      <c r="L548" s="5">
        <v>250</v>
      </c>
      <c r="M548" s="5">
        <f t="shared" si="329"/>
        <v>250</v>
      </c>
      <c r="N548" s="5">
        <v>0</v>
      </c>
      <c r="O548" s="5">
        <v>250</v>
      </c>
      <c r="Q548" s="27"/>
    </row>
    <row r="549" spans="1:18" s="1" customFormat="1" ht="27.75" customHeight="1" x14ac:dyDescent="0.25">
      <c r="A549" s="265" t="s">
        <v>139</v>
      </c>
      <c r="B549" s="261" t="s">
        <v>271</v>
      </c>
      <c r="C549" s="105" t="s">
        <v>227</v>
      </c>
      <c r="D549" s="26">
        <f t="shared" si="315"/>
        <v>400</v>
      </c>
      <c r="E549" s="26">
        <v>0</v>
      </c>
      <c r="F549" s="26">
        <f>SUM(F550+F559+F560)</f>
        <v>400</v>
      </c>
      <c r="G549" s="26">
        <f t="shared" si="327"/>
        <v>400</v>
      </c>
      <c r="H549" s="26">
        <v>0</v>
      </c>
      <c r="I549" s="26">
        <f>SUM(I550+I559+I560)</f>
        <v>400</v>
      </c>
      <c r="J549" s="26">
        <f t="shared" ref="J549:J572" si="332">SUM(K549:L549)</f>
        <v>400</v>
      </c>
      <c r="K549" s="26">
        <v>0</v>
      </c>
      <c r="L549" s="26">
        <f>SUM(L550+L559+L560)</f>
        <v>400</v>
      </c>
      <c r="M549" s="26">
        <f t="shared" si="329"/>
        <v>400</v>
      </c>
      <c r="N549" s="26">
        <v>0</v>
      </c>
      <c r="O549" s="26">
        <f>SUM(O550+O559+O560)</f>
        <v>400</v>
      </c>
      <c r="R549" s="27"/>
    </row>
    <row r="550" spans="1:18" s="1" customFormat="1" ht="33" customHeight="1" x14ac:dyDescent="0.25">
      <c r="A550" s="266"/>
      <c r="B550" s="262"/>
      <c r="C550" s="7" t="s">
        <v>226</v>
      </c>
      <c r="D550" s="5">
        <f t="shared" si="315"/>
        <v>0</v>
      </c>
      <c r="E550" s="5">
        <v>0</v>
      </c>
      <c r="F550" s="5">
        <v>0</v>
      </c>
      <c r="G550" s="5">
        <f t="shared" si="327"/>
        <v>0</v>
      </c>
      <c r="H550" s="5">
        <v>0</v>
      </c>
      <c r="I550" s="5">
        <v>0</v>
      </c>
      <c r="J550" s="5">
        <f t="shared" si="332"/>
        <v>0</v>
      </c>
      <c r="K550" s="5">
        <v>0</v>
      </c>
      <c r="L550" s="5">
        <v>0</v>
      </c>
      <c r="M550" s="5">
        <f t="shared" si="329"/>
        <v>0</v>
      </c>
      <c r="N550" s="5">
        <v>0</v>
      </c>
      <c r="O550" s="5">
        <v>0</v>
      </c>
    </row>
    <row r="551" spans="1:18" s="1" customFormat="1" ht="50.1" customHeight="1" x14ac:dyDescent="0.25">
      <c r="A551" s="266"/>
      <c r="B551" s="262"/>
      <c r="C551" s="7" t="s">
        <v>225</v>
      </c>
      <c r="D551" s="5">
        <f t="shared" si="315"/>
        <v>0</v>
      </c>
      <c r="E551" s="5">
        <v>0</v>
      </c>
      <c r="F551" s="5">
        <v>0</v>
      </c>
      <c r="G551" s="5">
        <f t="shared" si="327"/>
        <v>0</v>
      </c>
      <c r="H551" s="5">
        <v>0</v>
      </c>
      <c r="I551" s="5">
        <v>0</v>
      </c>
      <c r="J551" s="5">
        <f t="shared" si="332"/>
        <v>0</v>
      </c>
      <c r="K551" s="5">
        <v>0</v>
      </c>
      <c r="L551" s="5">
        <v>0</v>
      </c>
      <c r="M551" s="5">
        <f t="shared" si="329"/>
        <v>0</v>
      </c>
      <c r="N551" s="5">
        <v>0</v>
      </c>
      <c r="O551" s="5">
        <v>0</v>
      </c>
    </row>
    <row r="552" spans="1:18" s="1" customFormat="1" ht="33" customHeight="1" x14ac:dyDescent="0.25">
      <c r="A552" s="266"/>
      <c r="B552" s="262"/>
      <c r="C552" s="106" t="s">
        <v>458</v>
      </c>
      <c r="D552" s="5">
        <f t="shared" ref="D552:D558" si="333">SUM(E552:F552)</f>
        <v>0</v>
      </c>
      <c r="E552" s="5">
        <v>0</v>
      </c>
      <c r="F552" s="5">
        <v>0</v>
      </c>
      <c r="G552" s="5">
        <f t="shared" ref="G552:G558" si="334">SUM(H552:I552)</f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</row>
    <row r="553" spans="1:18" s="1" customFormat="1" ht="50.1" customHeight="1" x14ac:dyDescent="0.25">
      <c r="A553" s="266"/>
      <c r="B553" s="262"/>
      <c r="C553" s="106" t="s">
        <v>459</v>
      </c>
      <c r="D553" s="5">
        <f t="shared" si="333"/>
        <v>0</v>
      </c>
      <c r="E553" s="5">
        <v>0</v>
      </c>
      <c r="F553" s="5">
        <v>0</v>
      </c>
      <c r="G553" s="5">
        <f t="shared" si="334"/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</row>
    <row r="554" spans="1:18" s="1" customFormat="1" ht="34.5" customHeight="1" x14ac:dyDescent="0.25">
      <c r="A554" s="266"/>
      <c r="B554" s="262"/>
      <c r="C554" s="106" t="s">
        <v>460</v>
      </c>
      <c r="D554" s="5">
        <f t="shared" si="333"/>
        <v>0</v>
      </c>
      <c r="E554" s="5">
        <v>0</v>
      </c>
      <c r="F554" s="5">
        <v>0</v>
      </c>
      <c r="G554" s="5">
        <f t="shared" si="334"/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</row>
    <row r="555" spans="1:18" s="1" customFormat="1" ht="49.5" customHeight="1" x14ac:dyDescent="0.25">
      <c r="A555" s="266"/>
      <c r="B555" s="262"/>
      <c r="C555" s="106" t="s">
        <v>461</v>
      </c>
      <c r="D555" s="5">
        <f t="shared" si="333"/>
        <v>0</v>
      </c>
      <c r="E555" s="5">
        <v>0</v>
      </c>
      <c r="F555" s="5">
        <v>0</v>
      </c>
      <c r="G555" s="5">
        <f t="shared" si="334"/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</row>
    <row r="556" spans="1:18" s="1" customFormat="1" ht="50.25" customHeight="1" x14ac:dyDescent="0.25">
      <c r="A556" s="266"/>
      <c r="B556" s="262"/>
      <c r="C556" s="7" t="s">
        <v>224</v>
      </c>
      <c r="D556" s="5">
        <f t="shared" si="333"/>
        <v>0</v>
      </c>
      <c r="E556" s="5">
        <v>0</v>
      </c>
      <c r="F556" s="5">
        <v>0</v>
      </c>
      <c r="G556" s="5">
        <f t="shared" si="334"/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</row>
    <row r="557" spans="1:18" s="1" customFormat="1" ht="49.5" customHeight="1" x14ac:dyDescent="0.25">
      <c r="A557" s="266"/>
      <c r="B557" s="262"/>
      <c r="C557" s="106" t="s">
        <v>462</v>
      </c>
      <c r="D557" s="5">
        <f t="shared" si="333"/>
        <v>0</v>
      </c>
      <c r="E557" s="5">
        <v>0</v>
      </c>
      <c r="F557" s="5">
        <v>0</v>
      </c>
      <c r="G557" s="5">
        <f t="shared" si="334"/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</row>
    <row r="558" spans="1:18" s="1" customFormat="1" ht="64.5" customHeight="1" x14ac:dyDescent="0.25">
      <c r="A558" s="266"/>
      <c r="B558" s="262"/>
      <c r="C558" s="107" t="s">
        <v>463</v>
      </c>
      <c r="D558" s="5">
        <f t="shared" si="333"/>
        <v>0</v>
      </c>
      <c r="E558" s="5">
        <v>0</v>
      </c>
      <c r="F558" s="5">
        <v>0</v>
      </c>
      <c r="G558" s="5">
        <f t="shared" si="334"/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</row>
    <row r="559" spans="1:18" s="1" customFormat="1" ht="24.9" customHeight="1" x14ac:dyDescent="0.25">
      <c r="A559" s="266"/>
      <c r="B559" s="262"/>
      <c r="C559" s="7" t="s">
        <v>223</v>
      </c>
      <c r="D559" s="5">
        <f t="shared" si="315"/>
        <v>0</v>
      </c>
      <c r="E559" s="5">
        <v>0</v>
      </c>
      <c r="F559" s="5">
        <v>0</v>
      </c>
      <c r="G559" s="5">
        <f t="shared" si="327"/>
        <v>0</v>
      </c>
      <c r="H559" s="5">
        <v>0</v>
      </c>
      <c r="I559" s="5">
        <v>0</v>
      </c>
      <c r="J559" s="5">
        <f t="shared" si="332"/>
        <v>0</v>
      </c>
      <c r="K559" s="5">
        <v>0</v>
      </c>
      <c r="L559" s="5">
        <v>0</v>
      </c>
      <c r="M559" s="5">
        <f t="shared" si="329"/>
        <v>0</v>
      </c>
      <c r="N559" s="5">
        <v>0</v>
      </c>
      <c r="O559" s="5">
        <v>0</v>
      </c>
    </row>
    <row r="560" spans="1:18" s="1" customFormat="1" ht="24.9" customHeight="1" x14ac:dyDescent="0.25">
      <c r="A560" s="267"/>
      <c r="B560" s="263"/>
      <c r="C560" s="7" t="s">
        <v>222</v>
      </c>
      <c r="D560" s="5">
        <f t="shared" si="315"/>
        <v>400</v>
      </c>
      <c r="E560" s="5">
        <v>0</v>
      </c>
      <c r="F560" s="5">
        <v>400</v>
      </c>
      <c r="G560" s="5">
        <f t="shared" si="327"/>
        <v>400</v>
      </c>
      <c r="H560" s="5">
        <v>0</v>
      </c>
      <c r="I560" s="5">
        <v>400</v>
      </c>
      <c r="J560" s="5">
        <f t="shared" si="332"/>
        <v>400</v>
      </c>
      <c r="K560" s="5">
        <v>0</v>
      </c>
      <c r="L560" s="5">
        <v>400</v>
      </c>
      <c r="M560" s="5">
        <f t="shared" si="329"/>
        <v>400</v>
      </c>
      <c r="N560" s="5">
        <v>0</v>
      </c>
      <c r="O560" s="5">
        <v>400</v>
      </c>
      <c r="Q560" s="27"/>
    </row>
    <row r="561" spans="1:18" s="1" customFormat="1" ht="27.75" customHeight="1" x14ac:dyDescent="0.25">
      <c r="A561" s="265" t="s">
        <v>140</v>
      </c>
      <c r="B561" s="261" t="s">
        <v>232</v>
      </c>
      <c r="C561" s="105" t="s">
        <v>227</v>
      </c>
      <c r="D561" s="26">
        <f t="shared" si="315"/>
        <v>495</v>
      </c>
      <c r="E561" s="26">
        <v>0</v>
      </c>
      <c r="F561" s="26">
        <f>SUM(F562+F571+F572)</f>
        <v>495</v>
      </c>
      <c r="G561" s="26">
        <f t="shared" si="327"/>
        <v>495</v>
      </c>
      <c r="H561" s="26">
        <v>0</v>
      </c>
      <c r="I561" s="26">
        <f>SUM(I562+I571+I572)</f>
        <v>495</v>
      </c>
      <c r="J561" s="26">
        <f t="shared" si="332"/>
        <v>495</v>
      </c>
      <c r="K561" s="26">
        <v>0</v>
      </c>
      <c r="L561" s="26">
        <f>SUM(L562+L571+L572)</f>
        <v>495</v>
      </c>
      <c r="M561" s="26">
        <f t="shared" si="329"/>
        <v>495</v>
      </c>
      <c r="N561" s="26">
        <v>0</v>
      </c>
      <c r="O561" s="26">
        <f>SUM(O562+O571+O572)</f>
        <v>495</v>
      </c>
      <c r="R561" s="27"/>
    </row>
    <row r="562" spans="1:18" s="1" customFormat="1" ht="33" customHeight="1" x14ac:dyDescent="0.25">
      <c r="A562" s="266"/>
      <c r="B562" s="262"/>
      <c r="C562" s="7" t="s">
        <v>226</v>
      </c>
      <c r="D562" s="5">
        <f t="shared" si="315"/>
        <v>0</v>
      </c>
      <c r="E562" s="5">
        <v>0</v>
      </c>
      <c r="F562" s="5">
        <v>0</v>
      </c>
      <c r="G562" s="5">
        <f t="shared" si="327"/>
        <v>0</v>
      </c>
      <c r="H562" s="5">
        <v>0</v>
      </c>
      <c r="I562" s="5">
        <v>0</v>
      </c>
      <c r="J562" s="5">
        <f t="shared" si="332"/>
        <v>0</v>
      </c>
      <c r="K562" s="5">
        <v>0</v>
      </c>
      <c r="L562" s="5">
        <v>0</v>
      </c>
      <c r="M562" s="5">
        <f t="shared" si="329"/>
        <v>0</v>
      </c>
      <c r="N562" s="5">
        <v>0</v>
      </c>
      <c r="O562" s="5">
        <v>0</v>
      </c>
    </row>
    <row r="563" spans="1:18" s="1" customFormat="1" ht="50.1" customHeight="1" x14ac:dyDescent="0.25">
      <c r="A563" s="266"/>
      <c r="B563" s="262"/>
      <c r="C563" s="7" t="s">
        <v>225</v>
      </c>
      <c r="D563" s="5">
        <f t="shared" si="315"/>
        <v>0</v>
      </c>
      <c r="E563" s="5">
        <v>0</v>
      </c>
      <c r="F563" s="5">
        <v>0</v>
      </c>
      <c r="G563" s="5">
        <f t="shared" si="327"/>
        <v>0</v>
      </c>
      <c r="H563" s="5">
        <v>0</v>
      </c>
      <c r="I563" s="5">
        <v>0</v>
      </c>
      <c r="J563" s="5">
        <f t="shared" si="332"/>
        <v>0</v>
      </c>
      <c r="K563" s="5">
        <v>0</v>
      </c>
      <c r="L563" s="5">
        <v>0</v>
      </c>
      <c r="M563" s="5">
        <f t="shared" si="329"/>
        <v>0</v>
      </c>
      <c r="N563" s="5">
        <v>0</v>
      </c>
      <c r="O563" s="5">
        <v>0</v>
      </c>
    </row>
    <row r="564" spans="1:18" s="1" customFormat="1" ht="33" customHeight="1" x14ac:dyDescent="0.25">
      <c r="A564" s="266"/>
      <c r="B564" s="262"/>
      <c r="C564" s="106" t="s">
        <v>458</v>
      </c>
      <c r="D564" s="5">
        <f t="shared" ref="D564:D570" si="335">SUM(E564:F564)</f>
        <v>0</v>
      </c>
      <c r="E564" s="5">
        <v>0</v>
      </c>
      <c r="F564" s="5">
        <v>0</v>
      </c>
      <c r="G564" s="5">
        <f t="shared" ref="G564:G570" si="336">SUM(H564:I564)</f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</row>
    <row r="565" spans="1:18" s="1" customFormat="1" ht="50.1" customHeight="1" x14ac:dyDescent="0.25">
      <c r="A565" s="266"/>
      <c r="B565" s="262"/>
      <c r="C565" s="106" t="s">
        <v>459</v>
      </c>
      <c r="D565" s="5">
        <f t="shared" si="335"/>
        <v>0</v>
      </c>
      <c r="E565" s="5">
        <v>0</v>
      </c>
      <c r="F565" s="5">
        <v>0</v>
      </c>
      <c r="G565" s="5">
        <f t="shared" si="336"/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</row>
    <row r="566" spans="1:18" s="1" customFormat="1" ht="34.5" customHeight="1" x14ac:dyDescent="0.25">
      <c r="A566" s="266"/>
      <c r="B566" s="262"/>
      <c r="C566" s="106" t="s">
        <v>460</v>
      </c>
      <c r="D566" s="5">
        <f t="shared" si="335"/>
        <v>0</v>
      </c>
      <c r="E566" s="5">
        <v>0</v>
      </c>
      <c r="F566" s="5">
        <v>0</v>
      </c>
      <c r="G566" s="5">
        <f t="shared" si="336"/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</row>
    <row r="567" spans="1:18" s="1" customFormat="1" ht="49.5" customHeight="1" x14ac:dyDescent="0.25">
      <c r="A567" s="266"/>
      <c r="B567" s="262"/>
      <c r="C567" s="106" t="s">
        <v>461</v>
      </c>
      <c r="D567" s="5">
        <f t="shared" si="335"/>
        <v>0</v>
      </c>
      <c r="E567" s="5">
        <v>0</v>
      </c>
      <c r="F567" s="5">
        <v>0</v>
      </c>
      <c r="G567" s="5">
        <f t="shared" si="336"/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</row>
    <row r="568" spans="1:18" s="1" customFormat="1" ht="50.25" customHeight="1" x14ac:dyDescent="0.25">
      <c r="A568" s="266"/>
      <c r="B568" s="262"/>
      <c r="C568" s="7" t="s">
        <v>224</v>
      </c>
      <c r="D568" s="5">
        <f t="shared" si="335"/>
        <v>0</v>
      </c>
      <c r="E568" s="5">
        <v>0</v>
      </c>
      <c r="F568" s="5">
        <v>0</v>
      </c>
      <c r="G568" s="5">
        <f t="shared" si="336"/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</row>
    <row r="569" spans="1:18" s="1" customFormat="1" ht="49.5" customHeight="1" x14ac:dyDescent="0.25">
      <c r="A569" s="266"/>
      <c r="B569" s="262"/>
      <c r="C569" s="106" t="s">
        <v>462</v>
      </c>
      <c r="D569" s="5">
        <f t="shared" si="335"/>
        <v>0</v>
      </c>
      <c r="E569" s="5">
        <v>0</v>
      </c>
      <c r="F569" s="5">
        <v>0</v>
      </c>
      <c r="G569" s="5">
        <f t="shared" si="336"/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</row>
    <row r="570" spans="1:18" s="1" customFormat="1" ht="64.5" customHeight="1" x14ac:dyDescent="0.25">
      <c r="A570" s="266"/>
      <c r="B570" s="262"/>
      <c r="C570" s="107" t="s">
        <v>463</v>
      </c>
      <c r="D570" s="5">
        <f t="shared" si="335"/>
        <v>0</v>
      </c>
      <c r="E570" s="5">
        <v>0</v>
      </c>
      <c r="F570" s="5">
        <v>0</v>
      </c>
      <c r="G570" s="5">
        <f t="shared" si="336"/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</row>
    <row r="571" spans="1:18" s="1" customFormat="1" ht="24.9" customHeight="1" x14ac:dyDescent="0.25">
      <c r="A571" s="266"/>
      <c r="B571" s="262"/>
      <c r="C571" s="7" t="s">
        <v>223</v>
      </c>
      <c r="D571" s="5">
        <f t="shared" si="315"/>
        <v>0</v>
      </c>
      <c r="E571" s="5">
        <v>0</v>
      </c>
      <c r="F571" s="5">
        <v>0</v>
      </c>
      <c r="G571" s="5">
        <f t="shared" si="327"/>
        <v>0</v>
      </c>
      <c r="H571" s="5">
        <v>0</v>
      </c>
      <c r="I571" s="5">
        <v>0</v>
      </c>
      <c r="J571" s="5">
        <f t="shared" si="332"/>
        <v>0</v>
      </c>
      <c r="K571" s="5">
        <v>0</v>
      </c>
      <c r="L571" s="5">
        <v>0</v>
      </c>
      <c r="M571" s="5">
        <f t="shared" si="329"/>
        <v>0</v>
      </c>
      <c r="N571" s="5">
        <v>0</v>
      </c>
      <c r="O571" s="5">
        <v>0</v>
      </c>
    </row>
    <row r="572" spans="1:18" s="1" customFormat="1" ht="24.9" customHeight="1" x14ac:dyDescent="0.25">
      <c r="A572" s="267"/>
      <c r="B572" s="263"/>
      <c r="C572" s="7" t="s">
        <v>222</v>
      </c>
      <c r="D572" s="5">
        <f t="shared" si="315"/>
        <v>495</v>
      </c>
      <c r="E572" s="5">
        <v>0</v>
      </c>
      <c r="F572" s="5">
        <v>495</v>
      </c>
      <c r="G572" s="5">
        <f t="shared" si="327"/>
        <v>495</v>
      </c>
      <c r="H572" s="5">
        <v>0</v>
      </c>
      <c r="I572" s="5">
        <v>495</v>
      </c>
      <c r="J572" s="5">
        <f t="shared" si="332"/>
        <v>495</v>
      </c>
      <c r="K572" s="5">
        <v>0</v>
      </c>
      <c r="L572" s="5">
        <v>495</v>
      </c>
      <c r="M572" s="5">
        <f t="shared" si="329"/>
        <v>495</v>
      </c>
      <c r="N572" s="5">
        <v>0</v>
      </c>
      <c r="O572" s="5">
        <v>495</v>
      </c>
      <c r="Q572" s="27"/>
    </row>
    <row r="573" spans="1:18" s="1" customFormat="1" ht="27.75" customHeight="1" x14ac:dyDescent="0.25">
      <c r="A573" s="265" t="s">
        <v>141</v>
      </c>
      <c r="B573" s="261" t="s">
        <v>232</v>
      </c>
      <c r="C573" s="105" t="s">
        <v>227</v>
      </c>
      <c r="D573" s="26">
        <f t="shared" si="315"/>
        <v>244</v>
      </c>
      <c r="E573" s="26">
        <v>0</v>
      </c>
      <c r="F573" s="26">
        <f>SUM(F574+F583+F584)</f>
        <v>244</v>
      </c>
      <c r="G573" s="26">
        <f t="shared" si="327"/>
        <v>244</v>
      </c>
      <c r="H573" s="26">
        <v>0</v>
      </c>
      <c r="I573" s="26">
        <f>SUM(I574+I583+I584)</f>
        <v>244</v>
      </c>
      <c r="J573" s="26">
        <f t="shared" ref="J573:J584" si="337">SUM(K573:L573)</f>
        <v>244</v>
      </c>
      <c r="K573" s="26">
        <v>0</v>
      </c>
      <c r="L573" s="26">
        <f>SUM(L574+L583+L584)</f>
        <v>244</v>
      </c>
      <c r="M573" s="26">
        <f t="shared" si="329"/>
        <v>218</v>
      </c>
      <c r="N573" s="26">
        <v>0</v>
      </c>
      <c r="O573" s="26">
        <f>SUM(O574+O583+O584)</f>
        <v>218</v>
      </c>
      <c r="R573" s="27"/>
    </row>
    <row r="574" spans="1:18" s="1" customFormat="1" ht="33" customHeight="1" x14ac:dyDescent="0.25">
      <c r="A574" s="266"/>
      <c r="B574" s="262"/>
      <c r="C574" s="7" t="s">
        <v>226</v>
      </c>
      <c r="D574" s="5">
        <f t="shared" si="315"/>
        <v>0</v>
      </c>
      <c r="E574" s="5">
        <v>0</v>
      </c>
      <c r="F574" s="5">
        <v>0</v>
      </c>
      <c r="G574" s="5">
        <f t="shared" si="327"/>
        <v>0</v>
      </c>
      <c r="H574" s="5">
        <v>0</v>
      </c>
      <c r="I574" s="5">
        <v>0</v>
      </c>
      <c r="J574" s="5">
        <f t="shared" si="337"/>
        <v>0</v>
      </c>
      <c r="K574" s="5">
        <v>0</v>
      </c>
      <c r="L574" s="5">
        <v>0</v>
      </c>
      <c r="M574" s="5">
        <f t="shared" si="329"/>
        <v>0</v>
      </c>
      <c r="N574" s="5">
        <v>0</v>
      </c>
      <c r="O574" s="5">
        <v>0</v>
      </c>
    </row>
    <row r="575" spans="1:18" s="1" customFormat="1" ht="50.1" customHeight="1" x14ac:dyDescent="0.25">
      <c r="A575" s="266"/>
      <c r="B575" s="262"/>
      <c r="C575" s="7" t="s">
        <v>225</v>
      </c>
      <c r="D575" s="5">
        <f t="shared" si="315"/>
        <v>0</v>
      </c>
      <c r="E575" s="5">
        <v>0</v>
      </c>
      <c r="F575" s="5">
        <v>0</v>
      </c>
      <c r="G575" s="5">
        <f t="shared" si="327"/>
        <v>0</v>
      </c>
      <c r="H575" s="5">
        <v>0</v>
      </c>
      <c r="I575" s="5">
        <v>0</v>
      </c>
      <c r="J575" s="5">
        <f t="shared" si="337"/>
        <v>0</v>
      </c>
      <c r="K575" s="5">
        <v>0</v>
      </c>
      <c r="L575" s="5">
        <v>0</v>
      </c>
      <c r="M575" s="5">
        <f t="shared" si="329"/>
        <v>0</v>
      </c>
      <c r="N575" s="5">
        <v>0</v>
      </c>
      <c r="O575" s="5">
        <v>0</v>
      </c>
    </row>
    <row r="576" spans="1:18" s="1" customFormat="1" ht="33" customHeight="1" x14ac:dyDescent="0.25">
      <c r="A576" s="266"/>
      <c r="B576" s="262"/>
      <c r="C576" s="106" t="s">
        <v>458</v>
      </c>
      <c r="D576" s="5">
        <f t="shared" ref="D576:D582" si="338">SUM(E576:F576)</f>
        <v>0</v>
      </c>
      <c r="E576" s="5">
        <v>0</v>
      </c>
      <c r="F576" s="5">
        <v>0</v>
      </c>
      <c r="G576" s="5">
        <f t="shared" ref="G576:G582" si="339">SUM(H576:I576)</f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</row>
    <row r="577" spans="1:18" s="1" customFormat="1" ht="50.1" customHeight="1" x14ac:dyDescent="0.25">
      <c r="A577" s="266"/>
      <c r="B577" s="262"/>
      <c r="C577" s="106" t="s">
        <v>459</v>
      </c>
      <c r="D577" s="5">
        <f t="shared" si="338"/>
        <v>0</v>
      </c>
      <c r="E577" s="5">
        <v>0</v>
      </c>
      <c r="F577" s="5">
        <v>0</v>
      </c>
      <c r="G577" s="5">
        <f t="shared" si="339"/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</row>
    <row r="578" spans="1:18" s="1" customFormat="1" ht="34.5" customHeight="1" x14ac:dyDescent="0.25">
      <c r="A578" s="266"/>
      <c r="B578" s="262"/>
      <c r="C578" s="106" t="s">
        <v>460</v>
      </c>
      <c r="D578" s="5">
        <f t="shared" si="338"/>
        <v>0</v>
      </c>
      <c r="E578" s="5">
        <v>0</v>
      </c>
      <c r="F578" s="5">
        <v>0</v>
      </c>
      <c r="G578" s="5">
        <f t="shared" si="339"/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</row>
    <row r="579" spans="1:18" s="1" customFormat="1" ht="49.5" customHeight="1" x14ac:dyDescent="0.25">
      <c r="A579" s="266"/>
      <c r="B579" s="262"/>
      <c r="C579" s="106" t="s">
        <v>461</v>
      </c>
      <c r="D579" s="5">
        <f t="shared" si="338"/>
        <v>0</v>
      </c>
      <c r="E579" s="5">
        <v>0</v>
      </c>
      <c r="F579" s="5">
        <v>0</v>
      </c>
      <c r="G579" s="5">
        <f t="shared" si="339"/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</row>
    <row r="580" spans="1:18" s="1" customFormat="1" ht="50.25" customHeight="1" x14ac:dyDescent="0.25">
      <c r="A580" s="266"/>
      <c r="B580" s="262"/>
      <c r="C580" s="7" t="s">
        <v>224</v>
      </c>
      <c r="D580" s="5">
        <f t="shared" si="338"/>
        <v>0</v>
      </c>
      <c r="E580" s="5">
        <v>0</v>
      </c>
      <c r="F580" s="5">
        <v>0</v>
      </c>
      <c r="G580" s="5">
        <f t="shared" si="339"/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</row>
    <row r="581" spans="1:18" s="1" customFormat="1" ht="49.5" customHeight="1" x14ac:dyDescent="0.25">
      <c r="A581" s="266"/>
      <c r="B581" s="262"/>
      <c r="C581" s="106" t="s">
        <v>462</v>
      </c>
      <c r="D581" s="5">
        <f t="shared" si="338"/>
        <v>0</v>
      </c>
      <c r="E581" s="5">
        <v>0</v>
      </c>
      <c r="F581" s="5">
        <v>0</v>
      </c>
      <c r="G581" s="5">
        <f t="shared" si="339"/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</row>
    <row r="582" spans="1:18" s="1" customFormat="1" ht="64.5" customHeight="1" x14ac:dyDescent="0.25">
      <c r="A582" s="266"/>
      <c r="B582" s="262"/>
      <c r="C582" s="107" t="s">
        <v>463</v>
      </c>
      <c r="D582" s="5">
        <f t="shared" si="338"/>
        <v>0</v>
      </c>
      <c r="E582" s="5">
        <v>0</v>
      </c>
      <c r="F582" s="5">
        <v>0</v>
      </c>
      <c r="G582" s="5">
        <f t="shared" si="339"/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</row>
    <row r="583" spans="1:18" s="1" customFormat="1" ht="24.9" customHeight="1" x14ac:dyDescent="0.25">
      <c r="A583" s="266"/>
      <c r="B583" s="262"/>
      <c r="C583" s="7" t="s">
        <v>223</v>
      </c>
      <c r="D583" s="5">
        <f t="shared" si="315"/>
        <v>0</v>
      </c>
      <c r="E583" s="5">
        <v>0</v>
      </c>
      <c r="F583" s="5">
        <v>0</v>
      </c>
      <c r="G583" s="5">
        <f t="shared" si="327"/>
        <v>0</v>
      </c>
      <c r="H583" s="5">
        <v>0</v>
      </c>
      <c r="I583" s="5">
        <v>0</v>
      </c>
      <c r="J583" s="5">
        <f t="shared" si="337"/>
        <v>0</v>
      </c>
      <c r="K583" s="5">
        <v>0</v>
      </c>
      <c r="L583" s="5">
        <v>0</v>
      </c>
      <c r="M583" s="5">
        <f t="shared" si="329"/>
        <v>0</v>
      </c>
      <c r="N583" s="5">
        <v>0</v>
      </c>
      <c r="O583" s="5">
        <v>0</v>
      </c>
    </row>
    <row r="584" spans="1:18" s="1" customFormat="1" ht="24.9" customHeight="1" x14ac:dyDescent="0.25">
      <c r="A584" s="267"/>
      <c r="B584" s="263"/>
      <c r="C584" s="7" t="s">
        <v>222</v>
      </c>
      <c r="D584" s="5">
        <f t="shared" si="315"/>
        <v>244</v>
      </c>
      <c r="E584" s="5">
        <v>0</v>
      </c>
      <c r="F584" s="5">
        <v>244</v>
      </c>
      <c r="G584" s="5">
        <f t="shared" si="327"/>
        <v>244</v>
      </c>
      <c r="H584" s="5">
        <v>0</v>
      </c>
      <c r="I584" s="5">
        <v>244</v>
      </c>
      <c r="J584" s="5">
        <f t="shared" si="337"/>
        <v>244</v>
      </c>
      <c r="K584" s="5">
        <v>0</v>
      </c>
      <c r="L584" s="5">
        <v>244</v>
      </c>
      <c r="M584" s="5">
        <f t="shared" si="329"/>
        <v>218</v>
      </c>
      <c r="N584" s="5">
        <v>0</v>
      </c>
      <c r="O584" s="5">
        <v>218</v>
      </c>
      <c r="Q584" s="27"/>
    </row>
    <row r="585" spans="1:18" s="1" customFormat="1" ht="27.75" customHeight="1" x14ac:dyDescent="0.25">
      <c r="A585" s="265" t="s">
        <v>142</v>
      </c>
      <c r="B585" s="261" t="s">
        <v>109</v>
      </c>
      <c r="C585" s="105" t="s">
        <v>227</v>
      </c>
      <c r="D585" s="26">
        <f t="shared" si="315"/>
        <v>219</v>
      </c>
      <c r="E585" s="26">
        <v>0</v>
      </c>
      <c r="F585" s="26">
        <f>SUM(F586+F595+F596)</f>
        <v>219</v>
      </c>
      <c r="G585" s="26">
        <f t="shared" si="327"/>
        <v>219</v>
      </c>
      <c r="H585" s="26">
        <v>0</v>
      </c>
      <c r="I585" s="26">
        <f>SUM(I586+I595+I596)</f>
        <v>219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R585" s="27"/>
    </row>
    <row r="586" spans="1:18" s="1" customFormat="1" ht="33" customHeight="1" x14ac:dyDescent="0.25">
      <c r="A586" s="266"/>
      <c r="B586" s="262"/>
      <c r="C586" s="7" t="s">
        <v>226</v>
      </c>
      <c r="D586" s="5">
        <f t="shared" si="315"/>
        <v>0</v>
      </c>
      <c r="E586" s="5">
        <v>0</v>
      </c>
      <c r="F586" s="5">
        <v>0</v>
      </c>
      <c r="G586" s="5">
        <f t="shared" si="327"/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</row>
    <row r="587" spans="1:18" s="1" customFormat="1" ht="50.1" customHeight="1" x14ac:dyDescent="0.25">
      <c r="A587" s="266"/>
      <c r="B587" s="262"/>
      <c r="C587" s="7" t="s">
        <v>225</v>
      </c>
      <c r="D587" s="5">
        <f t="shared" si="315"/>
        <v>0</v>
      </c>
      <c r="E587" s="5">
        <v>0</v>
      </c>
      <c r="F587" s="5">
        <v>0</v>
      </c>
      <c r="G587" s="5">
        <f t="shared" si="327"/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</row>
    <row r="588" spans="1:18" s="1" customFormat="1" ht="33" customHeight="1" x14ac:dyDescent="0.25">
      <c r="A588" s="266"/>
      <c r="B588" s="262"/>
      <c r="C588" s="106" t="s">
        <v>458</v>
      </c>
      <c r="D588" s="5">
        <f t="shared" ref="D588:D594" si="340">SUM(E588:F588)</f>
        <v>0</v>
      </c>
      <c r="E588" s="5">
        <v>0</v>
      </c>
      <c r="F588" s="5">
        <v>0</v>
      </c>
      <c r="G588" s="5">
        <f t="shared" ref="G588:G594" si="341">SUM(H588:I588)</f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</row>
    <row r="589" spans="1:18" s="1" customFormat="1" ht="50.1" customHeight="1" x14ac:dyDescent="0.25">
      <c r="A589" s="266"/>
      <c r="B589" s="262"/>
      <c r="C589" s="106" t="s">
        <v>459</v>
      </c>
      <c r="D589" s="5">
        <f t="shared" si="340"/>
        <v>0</v>
      </c>
      <c r="E589" s="5">
        <v>0</v>
      </c>
      <c r="F589" s="5">
        <v>0</v>
      </c>
      <c r="G589" s="5">
        <f t="shared" si="341"/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</row>
    <row r="590" spans="1:18" s="1" customFormat="1" ht="34.5" customHeight="1" x14ac:dyDescent="0.25">
      <c r="A590" s="266"/>
      <c r="B590" s="262"/>
      <c r="C590" s="106" t="s">
        <v>460</v>
      </c>
      <c r="D590" s="5">
        <f t="shared" si="340"/>
        <v>0</v>
      </c>
      <c r="E590" s="5">
        <v>0</v>
      </c>
      <c r="F590" s="5">
        <v>0</v>
      </c>
      <c r="G590" s="5">
        <f t="shared" si="341"/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</row>
    <row r="591" spans="1:18" s="1" customFormat="1" ht="49.5" customHeight="1" x14ac:dyDescent="0.25">
      <c r="A591" s="266"/>
      <c r="B591" s="262"/>
      <c r="C591" s="106" t="s">
        <v>461</v>
      </c>
      <c r="D591" s="5">
        <f t="shared" si="340"/>
        <v>0</v>
      </c>
      <c r="E591" s="5">
        <v>0</v>
      </c>
      <c r="F591" s="5">
        <v>0</v>
      </c>
      <c r="G591" s="5">
        <f t="shared" si="341"/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</row>
    <row r="592" spans="1:18" s="1" customFormat="1" ht="50.25" customHeight="1" x14ac:dyDescent="0.25">
      <c r="A592" s="266"/>
      <c r="B592" s="262"/>
      <c r="C592" s="7" t="s">
        <v>224</v>
      </c>
      <c r="D592" s="5">
        <f t="shared" si="340"/>
        <v>0</v>
      </c>
      <c r="E592" s="5">
        <v>0</v>
      </c>
      <c r="F592" s="5">
        <v>0</v>
      </c>
      <c r="G592" s="5">
        <f t="shared" si="341"/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</row>
    <row r="593" spans="1:18" s="1" customFormat="1" ht="49.5" customHeight="1" x14ac:dyDescent="0.25">
      <c r="A593" s="266"/>
      <c r="B593" s="262"/>
      <c r="C593" s="106" t="s">
        <v>462</v>
      </c>
      <c r="D593" s="5">
        <f t="shared" si="340"/>
        <v>0</v>
      </c>
      <c r="E593" s="5">
        <v>0</v>
      </c>
      <c r="F593" s="5">
        <v>0</v>
      </c>
      <c r="G593" s="5">
        <f t="shared" si="341"/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</row>
    <row r="594" spans="1:18" s="1" customFormat="1" ht="64.5" customHeight="1" x14ac:dyDescent="0.25">
      <c r="A594" s="266"/>
      <c r="B594" s="262"/>
      <c r="C594" s="107" t="s">
        <v>463</v>
      </c>
      <c r="D594" s="5">
        <f t="shared" si="340"/>
        <v>0</v>
      </c>
      <c r="E594" s="5">
        <v>0</v>
      </c>
      <c r="F594" s="5">
        <v>0</v>
      </c>
      <c r="G594" s="5">
        <f t="shared" si="341"/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</row>
    <row r="595" spans="1:18" s="1" customFormat="1" ht="24.9" customHeight="1" x14ac:dyDescent="0.25">
      <c r="A595" s="266"/>
      <c r="B595" s="262"/>
      <c r="C595" s="7" t="s">
        <v>223</v>
      </c>
      <c r="D595" s="5">
        <f t="shared" si="315"/>
        <v>0</v>
      </c>
      <c r="E595" s="5">
        <v>0</v>
      </c>
      <c r="F595" s="5">
        <v>0</v>
      </c>
      <c r="G595" s="5">
        <f t="shared" si="327"/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</row>
    <row r="596" spans="1:18" s="1" customFormat="1" ht="24.9" customHeight="1" x14ac:dyDescent="0.25">
      <c r="A596" s="267"/>
      <c r="B596" s="263"/>
      <c r="C596" s="7" t="s">
        <v>222</v>
      </c>
      <c r="D596" s="5">
        <f t="shared" si="315"/>
        <v>219</v>
      </c>
      <c r="E596" s="5">
        <v>0</v>
      </c>
      <c r="F596" s="5">
        <v>219</v>
      </c>
      <c r="G596" s="5">
        <f t="shared" si="327"/>
        <v>219</v>
      </c>
      <c r="H596" s="5">
        <v>0</v>
      </c>
      <c r="I596" s="5">
        <v>219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Q596" s="27"/>
    </row>
    <row r="597" spans="1:18" s="1" customFormat="1" ht="27.75" customHeight="1" x14ac:dyDescent="0.25">
      <c r="A597" s="265" t="s">
        <v>28</v>
      </c>
      <c r="B597" s="261" t="s">
        <v>173</v>
      </c>
      <c r="C597" s="105" t="s">
        <v>227</v>
      </c>
      <c r="D597" s="26">
        <f t="shared" si="315"/>
        <v>38159.100000000006</v>
      </c>
      <c r="E597" s="26">
        <v>0</v>
      </c>
      <c r="F597" s="26">
        <f>SUM(F598+F607+F608)</f>
        <v>38159.100000000006</v>
      </c>
      <c r="G597" s="26">
        <f t="shared" si="327"/>
        <v>54311.400000000009</v>
      </c>
      <c r="H597" s="26">
        <f>H608</f>
        <v>16152.3</v>
      </c>
      <c r="I597" s="26">
        <f>SUM(I598+I607+I608)</f>
        <v>38159.100000000006</v>
      </c>
      <c r="J597" s="26">
        <f t="shared" ref="J597:L597" si="342">J608</f>
        <v>54311.400000000009</v>
      </c>
      <c r="K597" s="26">
        <f t="shared" si="342"/>
        <v>16152.3</v>
      </c>
      <c r="L597" s="26">
        <f t="shared" si="342"/>
        <v>38159.100000000006</v>
      </c>
      <c r="M597" s="26">
        <f t="shared" ref="M597:O597" si="343">M608</f>
        <v>43298.8</v>
      </c>
      <c r="N597" s="26">
        <f t="shared" si="343"/>
        <v>16152.3</v>
      </c>
      <c r="O597" s="26">
        <f t="shared" si="343"/>
        <v>27146.500000000004</v>
      </c>
      <c r="R597" s="27"/>
    </row>
    <row r="598" spans="1:18" s="1" customFormat="1" ht="33" customHeight="1" x14ac:dyDescent="0.25">
      <c r="A598" s="266"/>
      <c r="B598" s="262"/>
      <c r="C598" s="7" t="s">
        <v>226</v>
      </c>
      <c r="D598" s="5">
        <f t="shared" si="315"/>
        <v>0</v>
      </c>
      <c r="E598" s="5">
        <v>0</v>
      </c>
      <c r="F598" s="5">
        <v>0</v>
      </c>
      <c r="G598" s="5">
        <f t="shared" si="327"/>
        <v>0</v>
      </c>
      <c r="H598" s="5">
        <v>0</v>
      </c>
      <c r="I598" s="5">
        <v>0</v>
      </c>
      <c r="J598" s="5">
        <f>SUM(K598:L598)</f>
        <v>0</v>
      </c>
      <c r="K598" s="5">
        <v>0</v>
      </c>
      <c r="L598" s="5">
        <v>0</v>
      </c>
      <c r="M598" s="5">
        <f>SUM(N598:O598)</f>
        <v>0</v>
      </c>
      <c r="N598" s="5">
        <v>0</v>
      </c>
      <c r="O598" s="5">
        <v>0</v>
      </c>
    </row>
    <row r="599" spans="1:18" s="1" customFormat="1" ht="50.1" customHeight="1" x14ac:dyDescent="0.25">
      <c r="A599" s="266"/>
      <c r="B599" s="262"/>
      <c r="C599" s="7" t="s">
        <v>225</v>
      </c>
      <c r="D599" s="5">
        <f t="shared" si="315"/>
        <v>0</v>
      </c>
      <c r="E599" s="5">
        <v>0</v>
      </c>
      <c r="F599" s="5">
        <v>0</v>
      </c>
      <c r="G599" s="5">
        <f t="shared" si="327"/>
        <v>0</v>
      </c>
      <c r="H599" s="5">
        <v>0</v>
      </c>
      <c r="I599" s="5">
        <v>0</v>
      </c>
      <c r="J599" s="5">
        <f>SUM(K599:L599)</f>
        <v>0</v>
      </c>
      <c r="K599" s="5">
        <v>0</v>
      </c>
      <c r="L599" s="5">
        <v>0</v>
      </c>
      <c r="M599" s="5">
        <f>SUM(N599:O599)</f>
        <v>0</v>
      </c>
      <c r="N599" s="5">
        <v>0</v>
      </c>
      <c r="O599" s="5">
        <v>0</v>
      </c>
    </row>
    <row r="600" spans="1:18" s="1" customFormat="1" ht="33" customHeight="1" x14ac:dyDescent="0.25">
      <c r="A600" s="266"/>
      <c r="B600" s="262"/>
      <c r="C600" s="106" t="s">
        <v>458</v>
      </c>
      <c r="D600" s="5">
        <f t="shared" ref="D600:D606" si="344">SUM(E600:F600)</f>
        <v>0</v>
      </c>
      <c r="E600" s="5">
        <v>0</v>
      </c>
      <c r="F600" s="5">
        <v>0</v>
      </c>
      <c r="G600" s="5">
        <f t="shared" ref="G600:G606" si="345">SUM(H600:I600)</f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</row>
    <row r="601" spans="1:18" s="1" customFormat="1" ht="50.1" customHeight="1" x14ac:dyDescent="0.25">
      <c r="A601" s="266"/>
      <c r="B601" s="262"/>
      <c r="C601" s="106" t="s">
        <v>459</v>
      </c>
      <c r="D601" s="5">
        <f t="shared" si="344"/>
        <v>0</v>
      </c>
      <c r="E601" s="5">
        <v>0</v>
      </c>
      <c r="F601" s="5">
        <v>0</v>
      </c>
      <c r="G601" s="5">
        <f t="shared" si="345"/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</row>
    <row r="602" spans="1:18" s="1" customFormat="1" ht="34.5" customHeight="1" x14ac:dyDescent="0.25">
      <c r="A602" s="266"/>
      <c r="B602" s="262"/>
      <c r="C602" s="106" t="s">
        <v>460</v>
      </c>
      <c r="D602" s="5">
        <f t="shared" si="344"/>
        <v>0</v>
      </c>
      <c r="E602" s="5">
        <v>0</v>
      </c>
      <c r="F602" s="5">
        <v>0</v>
      </c>
      <c r="G602" s="5">
        <f t="shared" si="345"/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</row>
    <row r="603" spans="1:18" s="1" customFormat="1" ht="49.5" customHeight="1" x14ac:dyDescent="0.25">
      <c r="A603" s="266"/>
      <c r="B603" s="262"/>
      <c r="C603" s="106" t="s">
        <v>461</v>
      </c>
      <c r="D603" s="5">
        <f t="shared" si="344"/>
        <v>0</v>
      </c>
      <c r="E603" s="5">
        <v>0</v>
      </c>
      <c r="F603" s="5">
        <v>0</v>
      </c>
      <c r="G603" s="5">
        <f t="shared" si="345"/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</row>
    <row r="604" spans="1:18" s="1" customFormat="1" ht="50.25" customHeight="1" x14ac:dyDescent="0.25">
      <c r="A604" s="266"/>
      <c r="B604" s="262"/>
      <c r="C604" s="7" t="s">
        <v>224</v>
      </c>
      <c r="D604" s="5">
        <f t="shared" si="344"/>
        <v>0</v>
      </c>
      <c r="E604" s="5">
        <v>0</v>
      </c>
      <c r="F604" s="5">
        <v>0</v>
      </c>
      <c r="G604" s="5">
        <f t="shared" si="345"/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</row>
    <row r="605" spans="1:18" s="1" customFormat="1" ht="49.5" customHeight="1" x14ac:dyDescent="0.25">
      <c r="A605" s="266"/>
      <c r="B605" s="262"/>
      <c r="C605" s="106" t="s">
        <v>462</v>
      </c>
      <c r="D605" s="5">
        <f t="shared" si="344"/>
        <v>0</v>
      </c>
      <c r="E605" s="5">
        <v>0</v>
      </c>
      <c r="F605" s="5">
        <v>0</v>
      </c>
      <c r="G605" s="5">
        <f t="shared" si="345"/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</row>
    <row r="606" spans="1:18" s="1" customFormat="1" ht="64.5" customHeight="1" x14ac:dyDescent="0.25">
      <c r="A606" s="266"/>
      <c r="B606" s="262"/>
      <c r="C606" s="107" t="s">
        <v>463</v>
      </c>
      <c r="D606" s="5">
        <f t="shared" si="344"/>
        <v>0</v>
      </c>
      <c r="E606" s="5">
        <v>0</v>
      </c>
      <c r="F606" s="5">
        <v>0</v>
      </c>
      <c r="G606" s="5">
        <f t="shared" si="345"/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</row>
    <row r="607" spans="1:18" s="1" customFormat="1" ht="24.9" customHeight="1" x14ac:dyDescent="0.25">
      <c r="A607" s="266"/>
      <c r="B607" s="262"/>
      <c r="C607" s="7" t="s">
        <v>223</v>
      </c>
      <c r="D607" s="5">
        <f t="shared" si="315"/>
        <v>0</v>
      </c>
      <c r="E607" s="5">
        <v>0</v>
      </c>
      <c r="F607" s="5">
        <v>0</v>
      </c>
      <c r="G607" s="5">
        <f t="shared" si="327"/>
        <v>0</v>
      </c>
      <c r="H607" s="5">
        <v>0</v>
      </c>
      <c r="I607" s="5">
        <v>0</v>
      </c>
      <c r="J607" s="5">
        <f>SUM(K607:L607)</f>
        <v>0</v>
      </c>
      <c r="K607" s="5">
        <v>0</v>
      </c>
      <c r="L607" s="5">
        <v>0</v>
      </c>
      <c r="M607" s="5">
        <f>SUM(N607:O607)</f>
        <v>0</v>
      </c>
      <c r="N607" s="5">
        <v>0</v>
      </c>
      <c r="O607" s="5">
        <v>0</v>
      </c>
    </row>
    <row r="608" spans="1:18" s="1" customFormat="1" ht="24.9" customHeight="1" x14ac:dyDescent="0.25">
      <c r="A608" s="267"/>
      <c r="B608" s="263"/>
      <c r="C608" s="7" t="s">
        <v>222</v>
      </c>
      <c r="D608" s="5">
        <f t="shared" si="315"/>
        <v>38159.100000000006</v>
      </c>
      <c r="E608" s="5">
        <v>0</v>
      </c>
      <c r="F608" s="5">
        <f>SUM(F620+F632+F644+F656+F668+F680+F692+F704+F716+F728+F740)</f>
        <v>38159.100000000006</v>
      </c>
      <c r="G608" s="5">
        <f t="shared" si="327"/>
        <v>54311.400000000009</v>
      </c>
      <c r="H608" s="5">
        <f>H609+H621+H633+H645+H657+H669+H681+H693+H705+H717+H729</f>
        <v>16152.3</v>
      </c>
      <c r="I608" s="5">
        <f>SUM(I620+I632+I644+I656+I668+I680+I692+I704+I716+I728+I740)</f>
        <v>38159.100000000006</v>
      </c>
      <c r="J608" s="5">
        <f>K608+L608</f>
        <v>54311.400000000009</v>
      </c>
      <c r="K608" s="5">
        <f>K609+K621+K633+K645+K657+K669+K681+K693+K705+K717+K729</f>
        <v>16152.3</v>
      </c>
      <c r="L608" s="5">
        <f>L609+L621+L633+L645+L657+L669+L681+L693+L705+L717+L729</f>
        <v>38159.100000000006</v>
      </c>
      <c r="M608" s="5">
        <f>N608+O608</f>
        <v>43298.8</v>
      </c>
      <c r="N608" s="5">
        <f>N609+N621+N633+N645+N657+N669+N681+N693+N705+N717+N729</f>
        <v>16152.3</v>
      </c>
      <c r="O608" s="5">
        <f>O609+O621+O633+O645+O657+O669+O681+O693+O705+O717+O729</f>
        <v>27146.500000000004</v>
      </c>
      <c r="Q608" s="27"/>
    </row>
    <row r="609" spans="1:18" s="1" customFormat="1" ht="27.75" customHeight="1" x14ac:dyDescent="0.25">
      <c r="A609" s="265" t="s">
        <v>147</v>
      </c>
      <c r="B609" s="261" t="s">
        <v>67</v>
      </c>
      <c r="C609" s="105" t="s">
        <v>227</v>
      </c>
      <c r="D609" s="26">
        <f t="shared" si="315"/>
        <v>30695.61</v>
      </c>
      <c r="E609" s="26">
        <v>0</v>
      </c>
      <c r="F609" s="26">
        <f>SUM(F610+F619+F620)</f>
        <v>30695.61</v>
      </c>
      <c r="G609" s="26">
        <f t="shared" ref="G609:G620" si="346">SUM(H609:I609)</f>
        <v>30695.61</v>
      </c>
      <c r="H609" s="26">
        <v>0</v>
      </c>
      <c r="I609" s="26">
        <f>SUM(I610+I619+I620)</f>
        <v>30695.61</v>
      </c>
      <c r="J609" s="26">
        <f t="shared" ref="J609:J620" si="347">SUM(K609:L609)</f>
        <v>30695.61</v>
      </c>
      <c r="K609" s="26">
        <v>0</v>
      </c>
      <c r="L609" s="26">
        <f>SUM(L610+L619+L620)</f>
        <v>30695.61</v>
      </c>
      <c r="M609" s="26">
        <f t="shared" ref="M609:M620" si="348">SUM(N609:O609)</f>
        <v>19683.68</v>
      </c>
      <c r="N609" s="26">
        <v>0</v>
      </c>
      <c r="O609" s="26">
        <f>SUM(O610+O619+O620)</f>
        <v>19683.68</v>
      </c>
      <c r="R609" s="27"/>
    </row>
    <row r="610" spans="1:18" s="1" customFormat="1" ht="33" customHeight="1" x14ac:dyDescent="0.25">
      <c r="A610" s="266"/>
      <c r="B610" s="262"/>
      <c r="C610" s="7" t="s">
        <v>226</v>
      </c>
      <c r="D610" s="5">
        <f t="shared" si="315"/>
        <v>0</v>
      </c>
      <c r="E610" s="5">
        <v>0</v>
      </c>
      <c r="F610" s="5">
        <v>0</v>
      </c>
      <c r="G610" s="5">
        <f t="shared" si="346"/>
        <v>0</v>
      </c>
      <c r="H610" s="5">
        <v>0</v>
      </c>
      <c r="I610" s="5">
        <v>0</v>
      </c>
      <c r="J610" s="5">
        <f t="shared" si="347"/>
        <v>0</v>
      </c>
      <c r="K610" s="5">
        <v>0</v>
      </c>
      <c r="L610" s="5">
        <v>0</v>
      </c>
      <c r="M610" s="5">
        <f t="shared" si="348"/>
        <v>0</v>
      </c>
      <c r="N610" s="5">
        <v>0</v>
      </c>
      <c r="O610" s="5">
        <v>0</v>
      </c>
    </row>
    <row r="611" spans="1:18" s="1" customFormat="1" ht="50.1" customHeight="1" x14ac:dyDescent="0.25">
      <c r="A611" s="266"/>
      <c r="B611" s="262"/>
      <c r="C611" s="7" t="s">
        <v>225</v>
      </c>
      <c r="D611" s="5">
        <f t="shared" si="315"/>
        <v>0</v>
      </c>
      <c r="E611" s="5">
        <v>0</v>
      </c>
      <c r="F611" s="5">
        <v>0</v>
      </c>
      <c r="G611" s="5">
        <f t="shared" si="346"/>
        <v>0</v>
      </c>
      <c r="H611" s="5">
        <v>0</v>
      </c>
      <c r="I611" s="5">
        <v>0</v>
      </c>
      <c r="J611" s="5">
        <f t="shared" si="347"/>
        <v>0</v>
      </c>
      <c r="K611" s="5">
        <v>0</v>
      </c>
      <c r="L611" s="5">
        <v>0</v>
      </c>
      <c r="M611" s="5">
        <f t="shared" si="348"/>
        <v>0</v>
      </c>
      <c r="N611" s="5">
        <v>0</v>
      </c>
      <c r="O611" s="5">
        <v>0</v>
      </c>
    </row>
    <row r="612" spans="1:18" s="1" customFormat="1" ht="33" customHeight="1" x14ac:dyDescent="0.25">
      <c r="A612" s="266"/>
      <c r="B612" s="262"/>
      <c r="C612" s="106" t="s">
        <v>458</v>
      </c>
      <c r="D612" s="5">
        <f t="shared" ref="D612:D618" si="349">SUM(E612:F612)</f>
        <v>0</v>
      </c>
      <c r="E612" s="5">
        <v>0</v>
      </c>
      <c r="F612" s="5">
        <v>0</v>
      </c>
      <c r="G612" s="5">
        <f t="shared" ref="G612:G618" si="350">SUM(H612:I612)</f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</row>
    <row r="613" spans="1:18" s="1" customFormat="1" ht="50.1" customHeight="1" x14ac:dyDescent="0.25">
      <c r="A613" s="266"/>
      <c r="B613" s="262"/>
      <c r="C613" s="106" t="s">
        <v>459</v>
      </c>
      <c r="D613" s="5">
        <f t="shared" si="349"/>
        <v>0</v>
      </c>
      <c r="E613" s="5">
        <v>0</v>
      </c>
      <c r="F613" s="5">
        <v>0</v>
      </c>
      <c r="G613" s="5">
        <f t="shared" si="350"/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</row>
    <row r="614" spans="1:18" s="1" customFormat="1" ht="34.5" customHeight="1" x14ac:dyDescent="0.25">
      <c r="A614" s="266"/>
      <c r="B614" s="262"/>
      <c r="C614" s="106" t="s">
        <v>460</v>
      </c>
      <c r="D614" s="5">
        <f t="shared" si="349"/>
        <v>0</v>
      </c>
      <c r="E614" s="5">
        <v>0</v>
      </c>
      <c r="F614" s="5">
        <v>0</v>
      </c>
      <c r="G614" s="5">
        <f t="shared" si="350"/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</row>
    <row r="615" spans="1:18" s="1" customFormat="1" ht="49.5" customHeight="1" x14ac:dyDescent="0.25">
      <c r="A615" s="266"/>
      <c r="B615" s="262"/>
      <c r="C615" s="106" t="s">
        <v>461</v>
      </c>
      <c r="D615" s="5">
        <f t="shared" si="349"/>
        <v>0</v>
      </c>
      <c r="E615" s="5">
        <v>0</v>
      </c>
      <c r="F615" s="5">
        <v>0</v>
      </c>
      <c r="G615" s="5">
        <f t="shared" si="350"/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</row>
    <row r="616" spans="1:18" s="1" customFormat="1" ht="50.25" customHeight="1" x14ac:dyDescent="0.25">
      <c r="A616" s="266"/>
      <c r="B616" s="262"/>
      <c r="C616" s="7" t="s">
        <v>224</v>
      </c>
      <c r="D616" s="5">
        <f t="shared" si="349"/>
        <v>0</v>
      </c>
      <c r="E616" s="5">
        <v>0</v>
      </c>
      <c r="F616" s="5">
        <v>0</v>
      </c>
      <c r="G616" s="5">
        <f t="shared" si="350"/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</row>
    <row r="617" spans="1:18" s="1" customFormat="1" ht="49.5" customHeight="1" x14ac:dyDescent="0.25">
      <c r="A617" s="266"/>
      <c r="B617" s="262"/>
      <c r="C617" s="106" t="s">
        <v>462</v>
      </c>
      <c r="D617" s="5">
        <f t="shared" si="349"/>
        <v>0</v>
      </c>
      <c r="E617" s="5">
        <v>0</v>
      </c>
      <c r="F617" s="5">
        <v>0</v>
      </c>
      <c r="G617" s="5">
        <f t="shared" si="350"/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</row>
    <row r="618" spans="1:18" s="1" customFormat="1" ht="64.5" customHeight="1" x14ac:dyDescent="0.25">
      <c r="A618" s="266"/>
      <c r="B618" s="262"/>
      <c r="C618" s="107" t="s">
        <v>463</v>
      </c>
      <c r="D618" s="5">
        <f t="shared" si="349"/>
        <v>0</v>
      </c>
      <c r="E618" s="5">
        <v>0</v>
      </c>
      <c r="F618" s="5">
        <v>0</v>
      </c>
      <c r="G618" s="5">
        <f t="shared" si="350"/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</row>
    <row r="619" spans="1:18" s="1" customFormat="1" ht="24.9" customHeight="1" x14ac:dyDescent="0.25">
      <c r="A619" s="266"/>
      <c r="B619" s="262"/>
      <c r="C619" s="7" t="s">
        <v>223</v>
      </c>
      <c r="D619" s="5">
        <f t="shared" si="315"/>
        <v>0</v>
      </c>
      <c r="E619" s="5">
        <v>0</v>
      </c>
      <c r="F619" s="5">
        <v>0</v>
      </c>
      <c r="G619" s="5">
        <f t="shared" si="346"/>
        <v>0</v>
      </c>
      <c r="H619" s="5">
        <v>0</v>
      </c>
      <c r="I619" s="5">
        <v>0</v>
      </c>
      <c r="J619" s="5">
        <f t="shared" si="347"/>
        <v>0</v>
      </c>
      <c r="K619" s="5">
        <v>0</v>
      </c>
      <c r="L619" s="5">
        <v>0</v>
      </c>
      <c r="M619" s="5">
        <f t="shared" si="348"/>
        <v>0</v>
      </c>
      <c r="N619" s="5">
        <v>0</v>
      </c>
      <c r="O619" s="5">
        <v>0</v>
      </c>
    </row>
    <row r="620" spans="1:18" s="1" customFormat="1" ht="24.9" customHeight="1" x14ac:dyDescent="0.25">
      <c r="A620" s="267"/>
      <c r="B620" s="263"/>
      <c r="C620" s="7" t="s">
        <v>222</v>
      </c>
      <c r="D620" s="5">
        <f t="shared" si="315"/>
        <v>30695.61</v>
      </c>
      <c r="E620" s="5">
        <v>0</v>
      </c>
      <c r="F620" s="5">
        <v>30695.61</v>
      </c>
      <c r="G620" s="5">
        <f t="shared" si="346"/>
        <v>30695.61</v>
      </c>
      <c r="H620" s="5">
        <v>0</v>
      </c>
      <c r="I620" s="5">
        <v>30695.61</v>
      </c>
      <c r="J620" s="5">
        <f t="shared" si="347"/>
        <v>30695.61</v>
      </c>
      <c r="K620" s="5">
        <v>0</v>
      </c>
      <c r="L620" s="5">
        <v>30695.61</v>
      </c>
      <c r="M620" s="5">
        <f t="shared" si="348"/>
        <v>19683.68</v>
      </c>
      <c r="N620" s="5">
        <v>0</v>
      </c>
      <c r="O620" s="5">
        <v>19683.68</v>
      </c>
      <c r="Q620" s="27"/>
    </row>
    <row r="621" spans="1:18" s="1" customFormat="1" ht="27.75" customHeight="1" x14ac:dyDescent="0.25">
      <c r="A621" s="265" t="s">
        <v>148</v>
      </c>
      <c r="B621" s="261" t="s">
        <v>68</v>
      </c>
      <c r="C621" s="105" t="s">
        <v>227</v>
      </c>
      <c r="D621" s="26">
        <f>E621+F621</f>
        <v>733.56</v>
      </c>
      <c r="E621" s="26">
        <v>0</v>
      </c>
      <c r="F621" s="26">
        <f>SUM(F622+F631+F632)</f>
        <v>733.56</v>
      </c>
      <c r="G621" s="26">
        <f>H621+I621</f>
        <v>5239.7099999999991</v>
      </c>
      <c r="H621" s="26">
        <f>H632</f>
        <v>4506.1499999999996</v>
      </c>
      <c r="I621" s="26">
        <f>SUM(I622+I631+I632)</f>
        <v>733.56</v>
      </c>
      <c r="J621" s="26">
        <f>K621+L621</f>
        <v>5239.7099999999991</v>
      </c>
      <c r="K621" s="26">
        <f>K632</f>
        <v>4506.1499999999996</v>
      </c>
      <c r="L621" s="26">
        <f>SUM(L622+L631+L632)</f>
        <v>733.56</v>
      </c>
      <c r="M621" s="26">
        <f>N621+O621</f>
        <v>5239.7099999999991</v>
      </c>
      <c r="N621" s="26">
        <f>N632</f>
        <v>4506.1499999999996</v>
      </c>
      <c r="O621" s="26">
        <f>SUM(O622+O631+O632)</f>
        <v>733.56</v>
      </c>
      <c r="R621" s="27"/>
    </row>
    <row r="622" spans="1:18" s="1" customFormat="1" ht="33" customHeight="1" x14ac:dyDescent="0.25">
      <c r="A622" s="266"/>
      <c r="B622" s="262"/>
      <c r="C622" s="7" t="s">
        <v>226</v>
      </c>
      <c r="D622" s="5">
        <f>SUM(E622:F622)</f>
        <v>0</v>
      </c>
      <c r="E622" s="5">
        <v>0</v>
      </c>
      <c r="F622" s="5">
        <v>0</v>
      </c>
      <c r="G622" s="5">
        <f>SUM(H622:I622)</f>
        <v>0</v>
      </c>
      <c r="H622" s="5">
        <v>0</v>
      </c>
      <c r="I622" s="5">
        <v>0</v>
      </c>
      <c r="J622" s="5">
        <f>SUM(K622:L622)</f>
        <v>0</v>
      </c>
      <c r="K622" s="5">
        <v>0</v>
      </c>
      <c r="L622" s="5">
        <v>0</v>
      </c>
      <c r="M622" s="5">
        <f>SUM(N622:O622)</f>
        <v>0</v>
      </c>
      <c r="N622" s="5">
        <v>0</v>
      </c>
      <c r="O622" s="5">
        <v>0</v>
      </c>
    </row>
    <row r="623" spans="1:18" s="1" customFormat="1" ht="50.1" customHeight="1" x14ac:dyDescent="0.25">
      <c r="A623" s="266"/>
      <c r="B623" s="262"/>
      <c r="C623" s="7" t="s">
        <v>225</v>
      </c>
      <c r="D623" s="5">
        <f>SUM(E623:F623)</f>
        <v>0</v>
      </c>
      <c r="E623" s="5">
        <v>0</v>
      </c>
      <c r="F623" s="5">
        <v>0</v>
      </c>
      <c r="G623" s="5">
        <f>SUM(H623:I623)</f>
        <v>0</v>
      </c>
      <c r="H623" s="5">
        <v>0</v>
      </c>
      <c r="I623" s="5">
        <v>0</v>
      </c>
      <c r="J623" s="5">
        <f>SUM(K623:L623)</f>
        <v>0</v>
      </c>
      <c r="K623" s="5">
        <v>0</v>
      </c>
      <c r="L623" s="5">
        <v>0</v>
      </c>
      <c r="M623" s="5">
        <f>SUM(N623:O623)</f>
        <v>0</v>
      </c>
      <c r="N623" s="5">
        <v>0</v>
      </c>
      <c r="O623" s="5">
        <v>0</v>
      </c>
    </row>
    <row r="624" spans="1:18" s="1" customFormat="1" ht="33" customHeight="1" x14ac:dyDescent="0.25">
      <c r="A624" s="266"/>
      <c r="B624" s="262"/>
      <c r="C624" s="106" t="s">
        <v>458</v>
      </c>
      <c r="D624" s="5">
        <f t="shared" ref="D624:D627" si="351">SUM(E624:F624)</f>
        <v>0</v>
      </c>
      <c r="E624" s="5">
        <v>0</v>
      </c>
      <c r="F624" s="5">
        <v>0</v>
      </c>
      <c r="G624" s="5">
        <f t="shared" ref="G624:G627" si="352">SUM(H624:I624)</f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</row>
    <row r="625" spans="1:18" s="1" customFormat="1" ht="50.1" customHeight="1" x14ac:dyDescent="0.25">
      <c r="A625" s="266"/>
      <c r="B625" s="262"/>
      <c r="C625" s="106" t="s">
        <v>459</v>
      </c>
      <c r="D625" s="5">
        <f t="shared" si="351"/>
        <v>0</v>
      </c>
      <c r="E625" s="5">
        <v>0</v>
      </c>
      <c r="F625" s="5">
        <v>0</v>
      </c>
      <c r="G625" s="5">
        <f t="shared" si="352"/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</row>
    <row r="626" spans="1:18" s="1" customFormat="1" ht="34.5" customHeight="1" x14ac:dyDescent="0.25">
      <c r="A626" s="266"/>
      <c r="B626" s="262"/>
      <c r="C626" s="106" t="s">
        <v>460</v>
      </c>
      <c r="D626" s="5">
        <f t="shared" si="351"/>
        <v>0</v>
      </c>
      <c r="E626" s="5">
        <v>0</v>
      </c>
      <c r="F626" s="5">
        <v>0</v>
      </c>
      <c r="G626" s="5">
        <f t="shared" si="352"/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</row>
    <row r="627" spans="1:18" s="1" customFormat="1" ht="49.5" customHeight="1" x14ac:dyDescent="0.25">
      <c r="A627" s="266"/>
      <c r="B627" s="262"/>
      <c r="C627" s="106" t="s">
        <v>461</v>
      </c>
      <c r="D627" s="5">
        <f t="shared" si="351"/>
        <v>0</v>
      </c>
      <c r="E627" s="5">
        <v>0</v>
      </c>
      <c r="F627" s="5">
        <v>0</v>
      </c>
      <c r="G627" s="5">
        <f t="shared" si="352"/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</row>
    <row r="628" spans="1:18" s="1" customFormat="1" ht="50.25" customHeight="1" x14ac:dyDescent="0.25">
      <c r="A628" s="266"/>
      <c r="B628" s="262"/>
      <c r="C628" s="7" t="s">
        <v>224</v>
      </c>
      <c r="D628" s="5">
        <f>SUM(E628:F628)</f>
        <v>0</v>
      </c>
      <c r="E628" s="5">
        <v>0</v>
      </c>
      <c r="F628" s="5">
        <v>0</v>
      </c>
      <c r="G628" s="5">
        <f>SUM(H628:I628)</f>
        <v>0</v>
      </c>
      <c r="H628" s="5">
        <v>0</v>
      </c>
      <c r="I628" s="5">
        <v>0</v>
      </c>
      <c r="J628" s="5">
        <f>SUM(K628:L628)</f>
        <v>0</v>
      </c>
      <c r="K628" s="5">
        <v>0</v>
      </c>
      <c r="L628" s="5">
        <v>0</v>
      </c>
      <c r="M628" s="5">
        <f>SUM(N628:O628)</f>
        <v>0</v>
      </c>
      <c r="N628" s="5">
        <v>0</v>
      </c>
      <c r="O628" s="5">
        <v>0</v>
      </c>
    </row>
    <row r="629" spans="1:18" s="1" customFormat="1" ht="49.5" customHeight="1" x14ac:dyDescent="0.25">
      <c r="A629" s="266"/>
      <c r="B629" s="262"/>
      <c r="C629" s="106" t="s">
        <v>462</v>
      </c>
      <c r="D629" s="5">
        <f t="shared" ref="D629:D630" si="353">SUM(E629:F629)</f>
        <v>0</v>
      </c>
      <c r="E629" s="5">
        <v>0</v>
      </c>
      <c r="F629" s="5">
        <v>0</v>
      </c>
      <c r="G629" s="5">
        <f t="shared" ref="G629:G630" si="354">SUM(H629:I629)</f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</row>
    <row r="630" spans="1:18" s="1" customFormat="1" ht="64.5" customHeight="1" x14ac:dyDescent="0.25">
      <c r="A630" s="266"/>
      <c r="B630" s="262"/>
      <c r="C630" s="107" t="s">
        <v>463</v>
      </c>
      <c r="D630" s="5">
        <f t="shared" si="353"/>
        <v>0</v>
      </c>
      <c r="E630" s="5">
        <v>0</v>
      </c>
      <c r="F630" s="5">
        <v>0</v>
      </c>
      <c r="G630" s="5">
        <f t="shared" si="354"/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</row>
    <row r="631" spans="1:18" s="1" customFormat="1" ht="24.9" customHeight="1" x14ac:dyDescent="0.25">
      <c r="A631" s="266"/>
      <c r="B631" s="262"/>
      <c r="C631" s="7" t="s">
        <v>223</v>
      </c>
      <c r="D631" s="5">
        <f>SUM(E631:F631)</f>
        <v>0</v>
      </c>
      <c r="E631" s="5">
        <v>0</v>
      </c>
      <c r="F631" s="5">
        <v>0</v>
      </c>
      <c r="G631" s="5">
        <f>SUM(H631:I631)</f>
        <v>0</v>
      </c>
      <c r="H631" s="5">
        <v>0</v>
      </c>
      <c r="I631" s="5">
        <v>0</v>
      </c>
      <c r="J631" s="5">
        <f>SUM(K631:L631)</f>
        <v>0</v>
      </c>
      <c r="K631" s="5">
        <v>0</v>
      </c>
      <c r="L631" s="5">
        <v>0</v>
      </c>
      <c r="M631" s="5">
        <f>SUM(N631:O631)</f>
        <v>0</v>
      </c>
      <c r="N631" s="5">
        <v>0</v>
      </c>
      <c r="O631" s="5">
        <v>0</v>
      </c>
    </row>
    <row r="632" spans="1:18" s="1" customFormat="1" ht="24.9" customHeight="1" x14ac:dyDescent="0.25">
      <c r="A632" s="267"/>
      <c r="B632" s="263"/>
      <c r="C632" s="7" t="s">
        <v>222</v>
      </c>
      <c r="D632" s="5">
        <f>SUM(E632:F632)</f>
        <v>733.56</v>
      </c>
      <c r="E632" s="5">
        <v>0</v>
      </c>
      <c r="F632" s="5">
        <v>733.56</v>
      </c>
      <c r="G632" s="5">
        <f>SUM(H632:I632)</f>
        <v>5239.7099999999991</v>
      </c>
      <c r="H632" s="5">
        <v>4506.1499999999996</v>
      </c>
      <c r="I632" s="5">
        <v>733.56</v>
      </c>
      <c r="J632" s="5">
        <f>SUM(K632:L632)</f>
        <v>5239.7099999999991</v>
      </c>
      <c r="K632" s="5">
        <v>4506.1499999999996</v>
      </c>
      <c r="L632" s="5">
        <v>733.56</v>
      </c>
      <c r="M632" s="5">
        <f>SUM(N632:O632)</f>
        <v>5239.7099999999991</v>
      </c>
      <c r="N632" s="5">
        <v>4506.1499999999996</v>
      </c>
      <c r="O632" s="5">
        <v>733.56</v>
      </c>
      <c r="Q632" s="27"/>
    </row>
    <row r="633" spans="1:18" s="1" customFormat="1" ht="27.75" customHeight="1" x14ac:dyDescent="0.25">
      <c r="A633" s="265" t="s">
        <v>149</v>
      </c>
      <c r="B633" s="261" t="s">
        <v>69</v>
      </c>
      <c r="C633" s="105" t="s">
        <v>227</v>
      </c>
      <c r="D633" s="26">
        <f>E633+F633</f>
        <v>533.33000000000004</v>
      </c>
      <c r="E633" s="26">
        <v>0</v>
      </c>
      <c r="F633" s="26">
        <f>SUM(F634+F643+F644)</f>
        <v>533.33000000000004</v>
      </c>
      <c r="G633" s="26">
        <f>H633+I633</f>
        <v>533.33000000000004</v>
      </c>
      <c r="H633" s="26">
        <v>0</v>
      </c>
      <c r="I633" s="26">
        <f>SUM(I634+I643+I644)</f>
        <v>533.33000000000004</v>
      </c>
      <c r="J633" s="26">
        <f t="shared" ref="J633:O633" si="355">J644</f>
        <v>533.33000000000004</v>
      </c>
      <c r="K633" s="26">
        <f t="shared" si="355"/>
        <v>0</v>
      </c>
      <c r="L633" s="26">
        <f t="shared" si="355"/>
        <v>533.33000000000004</v>
      </c>
      <c r="M633" s="26">
        <f t="shared" si="355"/>
        <v>533.33000000000004</v>
      </c>
      <c r="N633" s="26">
        <f t="shared" si="355"/>
        <v>0</v>
      </c>
      <c r="O633" s="26">
        <f t="shared" si="355"/>
        <v>533.33000000000004</v>
      </c>
      <c r="R633" s="27"/>
    </row>
    <row r="634" spans="1:18" s="1" customFormat="1" ht="33" customHeight="1" x14ac:dyDescent="0.25">
      <c r="A634" s="266"/>
      <c r="B634" s="262"/>
      <c r="C634" s="7" t="s">
        <v>226</v>
      </c>
      <c r="D634" s="5">
        <f>SUM(E634:F634)</f>
        <v>0</v>
      </c>
      <c r="E634" s="5">
        <v>0</v>
      </c>
      <c r="F634" s="5">
        <v>0</v>
      </c>
      <c r="G634" s="5">
        <f>SUM(H634:I634)</f>
        <v>0</v>
      </c>
      <c r="H634" s="5">
        <v>0</v>
      </c>
      <c r="I634" s="5">
        <v>0</v>
      </c>
      <c r="J634" s="5">
        <f>SUM(K634:L634)</f>
        <v>0</v>
      </c>
      <c r="K634" s="5">
        <v>0</v>
      </c>
      <c r="L634" s="5">
        <v>0</v>
      </c>
      <c r="M634" s="5">
        <f>SUM(N634:O634)</f>
        <v>0</v>
      </c>
      <c r="N634" s="5">
        <v>0</v>
      </c>
      <c r="O634" s="5">
        <v>0</v>
      </c>
    </row>
    <row r="635" spans="1:18" s="1" customFormat="1" ht="50.1" customHeight="1" x14ac:dyDescent="0.25">
      <c r="A635" s="266"/>
      <c r="B635" s="262"/>
      <c r="C635" s="7" t="s">
        <v>225</v>
      </c>
      <c r="D635" s="5">
        <f>SUM(E635:F635)</f>
        <v>0</v>
      </c>
      <c r="E635" s="5">
        <v>0</v>
      </c>
      <c r="F635" s="5">
        <v>0</v>
      </c>
      <c r="G635" s="5">
        <f>SUM(H635:I635)</f>
        <v>0</v>
      </c>
      <c r="H635" s="5">
        <v>0</v>
      </c>
      <c r="I635" s="5">
        <v>0</v>
      </c>
      <c r="J635" s="5">
        <f>SUM(K635:L635)</f>
        <v>0</v>
      </c>
      <c r="K635" s="5">
        <v>0</v>
      </c>
      <c r="L635" s="5">
        <v>0</v>
      </c>
      <c r="M635" s="5">
        <f>SUM(N635:O635)</f>
        <v>0</v>
      </c>
      <c r="N635" s="5">
        <v>0</v>
      </c>
      <c r="O635" s="5">
        <v>0</v>
      </c>
    </row>
    <row r="636" spans="1:18" s="1" customFormat="1" ht="33" customHeight="1" x14ac:dyDescent="0.25">
      <c r="A636" s="266"/>
      <c r="B636" s="262"/>
      <c r="C636" s="106" t="s">
        <v>458</v>
      </c>
      <c r="D636" s="5">
        <f t="shared" ref="D636:D642" si="356">SUM(E636:F636)</f>
        <v>0</v>
      </c>
      <c r="E636" s="5">
        <v>0</v>
      </c>
      <c r="F636" s="5">
        <v>0</v>
      </c>
      <c r="G636" s="5">
        <f t="shared" ref="G636:G642" si="357">SUM(H636:I636)</f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</row>
    <row r="637" spans="1:18" s="1" customFormat="1" ht="50.1" customHeight="1" x14ac:dyDescent="0.25">
      <c r="A637" s="266"/>
      <c r="B637" s="262"/>
      <c r="C637" s="106" t="s">
        <v>459</v>
      </c>
      <c r="D637" s="5">
        <f t="shared" si="356"/>
        <v>0</v>
      </c>
      <c r="E637" s="5">
        <v>0</v>
      </c>
      <c r="F637" s="5">
        <v>0</v>
      </c>
      <c r="G637" s="5">
        <f t="shared" si="357"/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</row>
    <row r="638" spans="1:18" s="1" customFormat="1" ht="34.5" customHeight="1" x14ac:dyDescent="0.25">
      <c r="A638" s="266"/>
      <c r="B638" s="262"/>
      <c r="C638" s="106" t="s">
        <v>460</v>
      </c>
      <c r="D638" s="5">
        <f t="shared" si="356"/>
        <v>0</v>
      </c>
      <c r="E638" s="5">
        <v>0</v>
      </c>
      <c r="F638" s="5">
        <v>0</v>
      </c>
      <c r="G638" s="5">
        <f t="shared" si="357"/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</row>
    <row r="639" spans="1:18" s="1" customFormat="1" ht="49.5" customHeight="1" x14ac:dyDescent="0.25">
      <c r="A639" s="266"/>
      <c r="B639" s="262"/>
      <c r="C639" s="106" t="s">
        <v>461</v>
      </c>
      <c r="D639" s="5">
        <f t="shared" si="356"/>
        <v>0</v>
      </c>
      <c r="E639" s="5">
        <v>0</v>
      </c>
      <c r="F639" s="5">
        <v>0</v>
      </c>
      <c r="G639" s="5">
        <f t="shared" si="357"/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</row>
    <row r="640" spans="1:18" s="1" customFormat="1" ht="50.25" customHeight="1" x14ac:dyDescent="0.25">
      <c r="A640" s="266"/>
      <c r="B640" s="262"/>
      <c r="C640" s="7" t="s">
        <v>224</v>
      </c>
      <c r="D640" s="5">
        <f t="shared" si="356"/>
        <v>0</v>
      </c>
      <c r="E640" s="5">
        <v>0</v>
      </c>
      <c r="F640" s="5">
        <v>0</v>
      </c>
      <c r="G640" s="5">
        <f t="shared" si="357"/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</row>
    <row r="641" spans="1:18" s="1" customFormat="1" ht="49.5" customHeight="1" x14ac:dyDescent="0.25">
      <c r="A641" s="266"/>
      <c r="B641" s="262"/>
      <c r="C641" s="106" t="s">
        <v>462</v>
      </c>
      <c r="D641" s="5">
        <f t="shared" si="356"/>
        <v>0</v>
      </c>
      <c r="E641" s="5">
        <v>0</v>
      </c>
      <c r="F641" s="5">
        <v>0</v>
      </c>
      <c r="G641" s="5">
        <f t="shared" si="357"/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</row>
    <row r="642" spans="1:18" s="1" customFormat="1" ht="64.5" customHeight="1" x14ac:dyDescent="0.25">
      <c r="A642" s="266"/>
      <c r="B642" s="262"/>
      <c r="C642" s="107" t="s">
        <v>463</v>
      </c>
      <c r="D642" s="5">
        <f t="shared" si="356"/>
        <v>0</v>
      </c>
      <c r="E642" s="5">
        <v>0</v>
      </c>
      <c r="F642" s="5">
        <v>0</v>
      </c>
      <c r="G642" s="5">
        <f t="shared" si="357"/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</row>
    <row r="643" spans="1:18" s="1" customFormat="1" ht="24.9" customHeight="1" x14ac:dyDescent="0.25">
      <c r="A643" s="266"/>
      <c r="B643" s="262"/>
      <c r="C643" s="7" t="s">
        <v>223</v>
      </c>
      <c r="D643" s="5">
        <f>SUM(E643:F643)</f>
        <v>0</v>
      </c>
      <c r="E643" s="5">
        <v>0</v>
      </c>
      <c r="F643" s="5">
        <v>0</v>
      </c>
      <c r="G643" s="5">
        <f>SUM(H643:I643)</f>
        <v>0</v>
      </c>
      <c r="H643" s="5">
        <v>0</v>
      </c>
      <c r="I643" s="5">
        <v>0</v>
      </c>
      <c r="J643" s="5">
        <f>SUM(K643:L643)</f>
        <v>0</v>
      </c>
      <c r="K643" s="5">
        <v>0</v>
      </c>
      <c r="L643" s="5">
        <v>0</v>
      </c>
      <c r="M643" s="5">
        <f>SUM(N643:O643)</f>
        <v>0</v>
      </c>
      <c r="N643" s="5">
        <v>0</v>
      </c>
      <c r="O643" s="5">
        <v>0</v>
      </c>
    </row>
    <row r="644" spans="1:18" s="1" customFormat="1" ht="24.9" customHeight="1" x14ac:dyDescent="0.25">
      <c r="A644" s="267"/>
      <c r="B644" s="263"/>
      <c r="C644" s="7" t="s">
        <v>222</v>
      </c>
      <c r="D644" s="5">
        <f>SUM(E644:F644)</f>
        <v>533.33000000000004</v>
      </c>
      <c r="E644" s="5">
        <v>0</v>
      </c>
      <c r="F644" s="5">
        <v>533.33000000000004</v>
      </c>
      <c r="G644" s="5">
        <f>SUM(H644:I644)</f>
        <v>533.33000000000004</v>
      </c>
      <c r="H644" s="5">
        <v>0</v>
      </c>
      <c r="I644" s="5">
        <v>533.33000000000004</v>
      </c>
      <c r="J644" s="5">
        <f>SUM(K644:L644)</f>
        <v>533.33000000000004</v>
      </c>
      <c r="K644" s="5">
        <v>0</v>
      </c>
      <c r="L644" s="5">
        <v>533.33000000000004</v>
      </c>
      <c r="M644" s="5">
        <f>SUM(N644:O644)</f>
        <v>533.33000000000004</v>
      </c>
      <c r="N644" s="5">
        <v>0</v>
      </c>
      <c r="O644" s="5">
        <v>533.33000000000004</v>
      </c>
      <c r="Q644" s="27"/>
    </row>
    <row r="645" spans="1:18" s="1" customFormat="1" ht="27.75" customHeight="1" x14ac:dyDescent="0.25">
      <c r="A645" s="265" t="s">
        <v>150</v>
      </c>
      <c r="B645" s="261" t="s">
        <v>70</v>
      </c>
      <c r="C645" s="105" t="s">
        <v>227</v>
      </c>
      <c r="D645" s="26">
        <f>E645+F645</f>
        <v>533.33000000000004</v>
      </c>
      <c r="E645" s="26">
        <v>0</v>
      </c>
      <c r="F645" s="26">
        <f>SUM(F646+F655+F656)</f>
        <v>533.33000000000004</v>
      </c>
      <c r="G645" s="26">
        <v>533.29999999999995</v>
      </c>
      <c r="H645" s="26">
        <v>0</v>
      </c>
      <c r="I645" s="26">
        <f>SUM(I646+I655+I656)</f>
        <v>533.33000000000004</v>
      </c>
      <c r="J645" s="26">
        <f t="shared" ref="J645:O645" si="358">J656</f>
        <v>533.33000000000004</v>
      </c>
      <c r="K645" s="26">
        <f t="shared" si="358"/>
        <v>0</v>
      </c>
      <c r="L645" s="26">
        <f t="shared" si="358"/>
        <v>533.33000000000004</v>
      </c>
      <c r="M645" s="26">
        <f t="shared" si="358"/>
        <v>533.33000000000004</v>
      </c>
      <c r="N645" s="26">
        <f t="shared" si="358"/>
        <v>0</v>
      </c>
      <c r="O645" s="26">
        <f t="shared" si="358"/>
        <v>533.33000000000004</v>
      </c>
      <c r="R645" s="27"/>
    </row>
    <row r="646" spans="1:18" s="1" customFormat="1" ht="33" customHeight="1" x14ac:dyDescent="0.25">
      <c r="A646" s="266"/>
      <c r="B646" s="262"/>
      <c r="C646" s="7" t="s">
        <v>226</v>
      </c>
      <c r="D646" s="5">
        <f>SUM(E646:F646)</f>
        <v>0</v>
      </c>
      <c r="E646" s="5">
        <v>0</v>
      </c>
      <c r="F646" s="5">
        <v>0</v>
      </c>
      <c r="G646" s="5">
        <f>SUM(H646:I646)</f>
        <v>0</v>
      </c>
      <c r="H646" s="5">
        <v>0</v>
      </c>
      <c r="I646" s="5">
        <v>0</v>
      </c>
      <c r="J646" s="5">
        <f>SUM(K646:L646)</f>
        <v>0</v>
      </c>
      <c r="K646" s="5">
        <v>0</v>
      </c>
      <c r="L646" s="5">
        <v>0</v>
      </c>
      <c r="M646" s="5">
        <f>SUM(N646:O646)</f>
        <v>0</v>
      </c>
      <c r="N646" s="5">
        <v>0</v>
      </c>
      <c r="O646" s="5">
        <v>0</v>
      </c>
    </row>
    <row r="647" spans="1:18" s="1" customFormat="1" ht="50.1" customHeight="1" x14ac:dyDescent="0.25">
      <c r="A647" s="266"/>
      <c r="B647" s="262"/>
      <c r="C647" s="7" t="s">
        <v>225</v>
      </c>
      <c r="D647" s="5">
        <f>SUM(E647:F647)</f>
        <v>0</v>
      </c>
      <c r="E647" s="5">
        <v>0</v>
      </c>
      <c r="F647" s="5">
        <v>0</v>
      </c>
      <c r="G647" s="5">
        <f>SUM(H647:I647)</f>
        <v>0</v>
      </c>
      <c r="H647" s="5">
        <v>0</v>
      </c>
      <c r="I647" s="5">
        <v>0</v>
      </c>
      <c r="J647" s="5">
        <f>SUM(K647:L647)</f>
        <v>0</v>
      </c>
      <c r="K647" s="5">
        <v>0</v>
      </c>
      <c r="L647" s="5">
        <v>0</v>
      </c>
      <c r="M647" s="5">
        <f>SUM(N647:O647)</f>
        <v>0</v>
      </c>
      <c r="N647" s="5">
        <v>0</v>
      </c>
      <c r="O647" s="5">
        <v>0</v>
      </c>
    </row>
    <row r="648" spans="1:18" s="1" customFormat="1" ht="33" customHeight="1" x14ac:dyDescent="0.25">
      <c r="A648" s="266"/>
      <c r="B648" s="262"/>
      <c r="C648" s="106" t="s">
        <v>458</v>
      </c>
      <c r="D648" s="5">
        <f t="shared" ref="D648:D654" si="359">SUM(E648:F648)</f>
        <v>0</v>
      </c>
      <c r="E648" s="5">
        <v>0</v>
      </c>
      <c r="F648" s="5">
        <v>0</v>
      </c>
      <c r="G648" s="5">
        <f t="shared" ref="G648:G654" si="360">SUM(H648:I648)</f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</row>
    <row r="649" spans="1:18" s="1" customFormat="1" ht="50.1" customHeight="1" x14ac:dyDescent="0.25">
      <c r="A649" s="266"/>
      <c r="B649" s="262"/>
      <c r="C649" s="106" t="s">
        <v>459</v>
      </c>
      <c r="D649" s="5">
        <f t="shared" si="359"/>
        <v>0</v>
      </c>
      <c r="E649" s="5">
        <v>0</v>
      </c>
      <c r="F649" s="5">
        <v>0</v>
      </c>
      <c r="G649" s="5">
        <f t="shared" si="360"/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</row>
    <row r="650" spans="1:18" s="1" customFormat="1" ht="34.5" customHeight="1" x14ac:dyDescent="0.25">
      <c r="A650" s="266"/>
      <c r="B650" s="262"/>
      <c r="C650" s="106" t="s">
        <v>460</v>
      </c>
      <c r="D650" s="5">
        <f t="shared" si="359"/>
        <v>0</v>
      </c>
      <c r="E650" s="5">
        <v>0</v>
      </c>
      <c r="F650" s="5">
        <v>0</v>
      </c>
      <c r="G650" s="5">
        <f t="shared" si="360"/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</row>
    <row r="651" spans="1:18" s="1" customFormat="1" ht="49.5" customHeight="1" x14ac:dyDescent="0.25">
      <c r="A651" s="266"/>
      <c r="B651" s="262"/>
      <c r="C651" s="106" t="s">
        <v>461</v>
      </c>
      <c r="D651" s="5">
        <f t="shared" si="359"/>
        <v>0</v>
      </c>
      <c r="E651" s="5">
        <v>0</v>
      </c>
      <c r="F651" s="5">
        <v>0</v>
      </c>
      <c r="G651" s="5">
        <f t="shared" si="360"/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</row>
    <row r="652" spans="1:18" s="1" customFormat="1" ht="50.25" customHeight="1" x14ac:dyDescent="0.25">
      <c r="A652" s="266"/>
      <c r="B652" s="262"/>
      <c r="C652" s="7" t="s">
        <v>224</v>
      </c>
      <c r="D652" s="5">
        <f t="shared" si="359"/>
        <v>0</v>
      </c>
      <c r="E652" s="5">
        <v>0</v>
      </c>
      <c r="F652" s="5">
        <v>0</v>
      </c>
      <c r="G652" s="5">
        <f t="shared" si="360"/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</row>
    <row r="653" spans="1:18" s="1" customFormat="1" ht="49.5" customHeight="1" x14ac:dyDescent="0.25">
      <c r="A653" s="266"/>
      <c r="B653" s="262"/>
      <c r="C653" s="106" t="s">
        <v>462</v>
      </c>
      <c r="D653" s="5">
        <f t="shared" si="359"/>
        <v>0</v>
      </c>
      <c r="E653" s="5">
        <v>0</v>
      </c>
      <c r="F653" s="5">
        <v>0</v>
      </c>
      <c r="G653" s="5">
        <f t="shared" si="360"/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</row>
    <row r="654" spans="1:18" s="1" customFormat="1" ht="64.5" customHeight="1" x14ac:dyDescent="0.25">
      <c r="A654" s="266"/>
      <c r="B654" s="262"/>
      <c r="C654" s="107" t="s">
        <v>463</v>
      </c>
      <c r="D654" s="5">
        <f t="shared" si="359"/>
        <v>0</v>
      </c>
      <c r="E654" s="5">
        <v>0</v>
      </c>
      <c r="F654" s="5">
        <v>0</v>
      </c>
      <c r="G654" s="5">
        <f t="shared" si="360"/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</row>
    <row r="655" spans="1:18" s="1" customFormat="1" ht="24.9" customHeight="1" x14ac:dyDescent="0.25">
      <c r="A655" s="266"/>
      <c r="B655" s="262"/>
      <c r="C655" s="7" t="s">
        <v>223</v>
      </c>
      <c r="D655" s="5">
        <f>SUM(E655:F655)</f>
        <v>0</v>
      </c>
      <c r="E655" s="5">
        <v>0</v>
      </c>
      <c r="F655" s="5">
        <v>0</v>
      </c>
      <c r="G655" s="5">
        <f>SUM(H655:I655)</f>
        <v>0</v>
      </c>
      <c r="H655" s="5">
        <v>0</v>
      </c>
      <c r="I655" s="5">
        <v>0</v>
      </c>
      <c r="J655" s="5">
        <f>SUM(K655:L655)</f>
        <v>0</v>
      </c>
      <c r="K655" s="5">
        <v>0</v>
      </c>
      <c r="L655" s="5">
        <v>0</v>
      </c>
      <c r="M655" s="5">
        <f>SUM(N655:O655)</f>
        <v>0</v>
      </c>
      <c r="N655" s="5">
        <v>0</v>
      </c>
      <c r="O655" s="5">
        <v>0</v>
      </c>
    </row>
    <row r="656" spans="1:18" s="1" customFormat="1" ht="24.9" customHeight="1" x14ac:dyDescent="0.25">
      <c r="A656" s="267"/>
      <c r="B656" s="263"/>
      <c r="C656" s="7" t="s">
        <v>222</v>
      </c>
      <c r="D656" s="5">
        <f>SUM(E656:F656)</f>
        <v>533.33000000000004</v>
      </c>
      <c r="E656" s="5">
        <v>0</v>
      </c>
      <c r="F656" s="5">
        <v>533.33000000000004</v>
      </c>
      <c r="G656" s="5">
        <f>SUM(H656:I656)</f>
        <v>533.33000000000004</v>
      </c>
      <c r="H656" s="5">
        <v>0</v>
      </c>
      <c r="I656" s="5">
        <v>533.33000000000004</v>
      </c>
      <c r="J656" s="5">
        <f>SUM(K656:L656)</f>
        <v>533.33000000000004</v>
      </c>
      <c r="K656" s="5">
        <v>0</v>
      </c>
      <c r="L656" s="5">
        <v>533.33000000000004</v>
      </c>
      <c r="M656" s="5">
        <f>SUM(N656:O656)</f>
        <v>533.33000000000004</v>
      </c>
      <c r="N656" s="5">
        <v>0</v>
      </c>
      <c r="O656" s="5">
        <v>533.33000000000004</v>
      </c>
      <c r="Q656" s="27"/>
    </row>
    <row r="657" spans="1:18" s="1" customFormat="1" ht="27.75" customHeight="1" x14ac:dyDescent="0.25">
      <c r="A657" s="265" t="s">
        <v>151</v>
      </c>
      <c r="B657" s="261" t="s">
        <v>71</v>
      </c>
      <c r="C657" s="105" t="s">
        <v>227</v>
      </c>
      <c r="D657" s="26">
        <f>E657+F657</f>
        <v>533.33000000000004</v>
      </c>
      <c r="E657" s="26">
        <v>0</v>
      </c>
      <c r="F657" s="26">
        <f>SUM(F658+F667+F668)</f>
        <v>533.33000000000004</v>
      </c>
      <c r="G657" s="26">
        <f>H657+I657</f>
        <v>533.33000000000004</v>
      </c>
      <c r="H657" s="26">
        <v>0</v>
      </c>
      <c r="I657" s="26">
        <f>SUM(I658+I667+I668)</f>
        <v>533.33000000000004</v>
      </c>
      <c r="J657" s="26">
        <f t="shared" ref="J657:O657" si="361">J668</f>
        <v>533.33000000000004</v>
      </c>
      <c r="K657" s="26">
        <f t="shared" si="361"/>
        <v>0</v>
      </c>
      <c r="L657" s="26">
        <f t="shared" si="361"/>
        <v>533.33000000000004</v>
      </c>
      <c r="M657" s="26">
        <f t="shared" si="361"/>
        <v>533.33000000000004</v>
      </c>
      <c r="N657" s="26">
        <f t="shared" si="361"/>
        <v>0</v>
      </c>
      <c r="O657" s="26">
        <f t="shared" si="361"/>
        <v>533.33000000000004</v>
      </c>
      <c r="R657" s="27"/>
    </row>
    <row r="658" spans="1:18" s="1" customFormat="1" ht="33" customHeight="1" x14ac:dyDescent="0.25">
      <c r="A658" s="266"/>
      <c r="B658" s="262"/>
      <c r="C658" s="7" t="s">
        <v>226</v>
      </c>
      <c r="D658" s="5">
        <f>SUM(E658:F658)</f>
        <v>0</v>
      </c>
      <c r="E658" s="5">
        <v>0</v>
      </c>
      <c r="F658" s="5">
        <v>0</v>
      </c>
      <c r="G658" s="5">
        <f>SUM(H658:I658)</f>
        <v>0</v>
      </c>
      <c r="H658" s="5">
        <v>0</v>
      </c>
      <c r="I658" s="5">
        <v>0</v>
      </c>
      <c r="J658" s="5">
        <f>SUM(K658:L658)</f>
        <v>0</v>
      </c>
      <c r="K658" s="5">
        <v>0</v>
      </c>
      <c r="L658" s="5">
        <v>0</v>
      </c>
      <c r="M658" s="5">
        <f>SUM(N658:O658)</f>
        <v>0</v>
      </c>
      <c r="N658" s="5">
        <v>0</v>
      </c>
      <c r="O658" s="5">
        <v>0</v>
      </c>
    </row>
    <row r="659" spans="1:18" s="1" customFormat="1" ht="50.1" customHeight="1" x14ac:dyDescent="0.25">
      <c r="A659" s="266"/>
      <c r="B659" s="262"/>
      <c r="C659" s="7" t="s">
        <v>225</v>
      </c>
      <c r="D659" s="5">
        <f>SUM(E659:F659)</f>
        <v>0</v>
      </c>
      <c r="E659" s="5">
        <v>0</v>
      </c>
      <c r="F659" s="5">
        <v>0</v>
      </c>
      <c r="G659" s="5">
        <f>SUM(H659:I659)</f>
        <v>0</v>
      </c>
      <c r="H659" s="5">
        <v>0</v>
      </c>
      <c r="I659" s="5">
        <v>0</v>
      </c>
      <c r="J659" s="5">
        <f>SUM(K659:L659)</f>
        <v>0</v>
      </c>
      <c r="K659" s="5">
        <v>0</v>
      </c>
      <c r="L659" s="5">
        <v>0</v>
      </c>
      <c r="M659" s="5">
        <f>SUM(N659:O659)</f>
        <v>0</v>
      </c>
      <c r="N659" s="5">
        <v>0</v>
      </c>
      <c r="O659" s="5">
        <v>0</v>
      </c>
    </row>
    <row r="660" spans="1:18" s="1" customFormat="1" ht="33" customHeight="1" x14ac:dyDescent="0.25">
      <c r="A660" s="266"/>
      <c r="B660" s="262"/>
      <c r="C660" s="106" t="s">
        <v>458</v>
      </c>
      <c r="D660" s="5">
        <f t="shared" ref="D660:D666" si="362">SUM(E660:F660)</f>
        <v>0</v>
      </c>
      <c r="E660" s="5">
        <v>0</v>
      </c>
      <c r="F660" s="5">
        <v>0</v>
      </c>
      <c r="G660" s="5">
        <f t="shared" ref="G660:G666" si="363">SUM(H660:I660)</f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</row>
    <row r="661" spans="1:18" s="1" customFormat="1" ht="50.1" customHeight="1" x14ac:dyDescent="0.25">
      <c r="A661" s="266"/>
      <c r="B661" s="262"/>
      <c r="C661" s="106" t="s">
        <v>459</v>
      </c>
      <c r="D661" s="5">
        <f t="shared" si="362"/>
        <v>0</v>
      </c>
      <c r="E661" s="5">
        <v>0</v>
      </c>
      <c r="F661" s="5">
        <v>0</v>
      </c>
      <c r="G661" s="5">
        <f t="shared" si="363"/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</row>
    <row r="662" spans="1:18" s="1" customFormat="1" ht="34.5" customHeight="1" x14ac:dyDescent="0.25">
      <c r="A662" s="266"/>
      <c r="B662" s="262"/>
      <c r="C662" s="106" t="s">
        <v>460</v>
      </c>
      <c r="D662" s="5">
        <f t="shared" si="362"/>
        <v>0</v>
      </c>
      <c r="E662" s="5">
        <v>0</v>
      </c>
      <c r="F662" s="5">
        <v>0</v>
      </c>
      <c r="G662" s="5">
        <f t="shared" si="363"/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</row>
    <row r="663" spans="1:18" s="1" customFormat="1" ht="49.5" customHeight="1" x14ac:dyDescent="0.25">
      <c r="A663" s="266"/>
      <c r="B663" s="262"/>
      <c r="C663" s="106" t="s">
        <v>461</v>
      </c>
      <c r="D663" s="5">
        <f t="shared" si="362"/>
        <v>0</v>
      </c>
      <c r="E663" s="5">
        <v>0</v>
      </c>
      <c r="F663" s="5">
        <v>0</v>
      </c>
      <c r="G663" s="5">
        <f t="shared" si="363"/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</row>
    <row r="664" spans="1:18" s="1" customFormat="1" ht="50.25" customHeight="1" x14ac:dyDescent="0.25">
      <c r="A664" s="266"/>
      <c r="B664" s="262"/>
      <c r="C664" s="7" t="s">
        <v>224</v>
      </c>
      <c r="D664" s="5">
        <f t="shared" si="362"/>
        <v>0</v>
      </c>
      <c r="E664" s="5">
        <v>0</v>
      </c>
      <c r="F664" s="5">
        <v>0</v>
      </c>
      <c r="G664" s="5">
        <f t="shared" si="363"/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</row>
    <row r="665" spans="1:18" s="1" customFormat="1" ht="49.5" customHeight="1" x14ac:dyDescent="0.25">
      <c r="A665" s="266"/>
      <c r="B665" s="262"/>
      <c r="C665" s="106" t="s">
        <v>462</v>
      </c>
      <c r="D665" s="5">
        <f t="shared" si="362"/>
        <v>0</v>
      </c>
      <c r="E665" s="5">
        <v>0</v>
      </c>
      <c r="F665" s="5">
        <v>0</v>
      </c>
      <c r="G665" s="5">
        <f t="shared" si="363"/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</row>
    <row r="666" spans="1:18" s="1" customFormat="1" ht="64.5" customHeight="1" x14ac:dyDescent="0.25">
      <c r="A666" s="266"/>
      <c r="B666" s="262"/>
      <c r="C666" s="107" t="s">
        <v>463</v>
      </c>
      <c r="D666" s="5">
        <f t="shared" si="362"/>
        <v>0</v>
      </c>
      <c r="E666" s="5">
        <v>0</v>
      </c>
      <c r="F666" s="5">
        <v>0</v>
      </c>
      <c r="G666" s="5">
        <f t="shared" si="363"/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</row>
    <row r="667" spans="1:18" s="1" customFormat="1" ht="24.9" customHeight="1" x14ac:dyDescent="0.25">
      <c r="A667" s="266"/>
      <c r="B667" s="262"/>
      <c r="C667" s="7" t="s">
        <v>223</v>
      </c>
      <c r="D667" s="5">
        <f>SUM(E667:F667)</f>
        <v>0</v>
      </c>
      <c r="E667" s="5">
        <v>0</v>
      </c>
      <c r="F667" s="5">
        <v>0</v>
      </c>
      <c r="G667" s="5">
        <f>SUM(H667:I667)</f>
        <v>0</v>
      </c>
      <c r="H667" s="5">
        <v>0</v>
      </c>
      <c r="I667" s="5">
        <v>0</v>
      </c>
      <c r="J667" s="5">
        <f>SUM(K667:L667)</f>
        <v>0</v>
      </c>
      <c r="K667" s="5">
        <v>0</v>
      </c>
      <c r="L667" s="5">
        <v>0</v>
      </c>
      <c r="M667" s="5">
        <f>SUM(N667:O667)</f>
        <v>0</v>
      </c>
      <c r="N667" s="5">
        <v>0</v>
      </c>
      <c r="O667" s="5">
        <v>0</v>
      </c>
    </row>
    <row r="668" spans="1:18" s="1" customFormat="1" ht="24.9" customHeight="1" x14ac:dyDescent="0.25">
      <c r="A668" s="267"/>
      <c r="B668" s="263"/>
      <c r="C668" s="7" t="s">
        <v>222</v>
      </c>
      <c r="D668" s="5">
        <f>SUM(E668:F668)</f>
        <v>533.33000000000004</v>
      </c>
      <c r="E668" s="5">
        <v>0</v>
      </c>
      <c r="F668" s="5">
        <v>533.33000000000004</v>
      </c>
      <c r="G668" s="5">
        <f>SUM(H668:I668)</f>
        <v>533.33000000000004</v>
      </c>
      <c r="H668" s="5">
        <v>0</v>
      </c>
      <c r="I668" s="5">
        <v>533.33000000000004</v>
      </c>
      <c r="J668" s="5">
        <f>SUM(K668:L668)</f>
        <v>533.33000000000004</v>
      </c>
      <c r="K668" s="5">
        <v>0</v>
      </c>
      <c r="L668" s="5">
        <v>533.33000000000004</v>
      </c>
      <c r="M668" s="5">
        <f>SUM(N668:O668)</f>
        <v>533.33000000000004</v>
      </c>
      <c r="N668" s="5">
        <v>0</v>
      </c>
      <c r="O668" s="5">
        <v>533.33000000000004</v>
      </c>
      <c r="Q668" s="27"/>
    </row>
    <row r="669" spans="1:18" s="1" customFormat="1" ht="27.75" customHeight="1" x14ac:dyDescent="0.25">
      <c r="A669" s="265" t="s">
        <v>152</v>
      </c>
      <c r="B669" s="261" t="s">
        <v>72</v>
      </c>
      <c r="C669" s="105" t="s">
        <v>227</v>
      </c>
      <c r="D669" s="26">
        <f t="shared" ref="D669:D719" si="364">SUM(E669:F669)</f>
        <v>600</v>
      </c>
      <c r="E669" s="26">
        <v>0</v>
      </c>
      <c r="F669" s="26">
        <f>SUM(F670+F679+F680)</f>
        <v>600</v>
      </c>
      <c r="G669" s="26">
        <f t="shared" ref="G669:G719" si="365">SUM(H669:I669)</f>
        <v>600</v>
      </c>
      <c r="H669" s="26">
        <v>0</v>
      </c>
      <c r="I669" s="26">
        <f>SUM(I670+I679+I680)</f>
        <v>600</v>
      </c>
      <c r="J669" s="26">
        <f t="shared" ref="J669:O669" si="366">J680</f>
        <v>600</v>
      </c>
      <c r="K669" s="26">
        <f t="shared" si="366"/>
        <v>0</v>
      </c>
      <c r="L669" s="26">
        <f t="shared" si="366"/>
        <v>600</v>
      </c>
      <c r="M669" s="26">
        <f t="shared" si="366"/>
        <v>600</v>
      </c>
      <c r="N669" s="26">
        <f t="shared" si="366"/>
        <v>0</v>
      </c>
      <c r="O669" s="26">
        <f t="shared" si="366"/>
        <v>600</v>
      </c>
      <c r="R669" s="27"/>
    </row>
    <row r="670" spans="1:18" s="1" customFormat="1" ht="33" customHeight="1" x14ac:dyDescent="0.25">
      <c r="A670" s="266"/>
      <c r="B670" s="262"/>
      <c r="C670" s="7" t="s">
        <v>226</v>
      </c>
      <c r="D670" s="5">
        <f t="shared" si="364"/>
        <v>0</v>
      </c>
      <c r="E670" s="5">
        <v>0</v>
      </c>
      <c r="F670" s="5">
        <v>0</v>
      </c>
      <c r="G670" s="5">
        <f t="shared" si="365"/>
        <v>0</v>
      </c>
      <c r="H670" s="5">
        <v>0</v>
      </c>
      <c r="I670" s="5">
        <v>0</v>
      </c>
      <c r="J670" s="5">
        <f>SUM(K670:L670)</f>
        <v>0</v>
      </c>
      <c r="K670" s="5">
        <v>0</v>
      </c>
      <c r="L670" s="5">
        <v>0</v>
      </c>
      <c r="M670" s="5">
        <f>SUM(N670:O670)</f>
        <v>0</v>
      </c>
      <c r="N670" s="5">
        <v>0</v>
      </c>
      <c r="O670" s="5">
        <v>0</v>
      </c>
    </row>
    <row r="671" spans="1:18" s="1" customFormat="1" ht="50.1" customHeight="1" x14ac:dyDescent="0.25">
      <c r="A671" s="266"/>
      <c r="B671" s="262"/>
      <c r="C671" s="7" t="s">
        <v>225</v>
      </c>
      <c r="D671" s="5">
        <f t="shared" si="364"/>
        <v>0</v>
      </c>
      <c r="E671" s="5">
        <v>0</v>
      </c>
      <c r="F671" s="5">
        <v>0</v>
      </c>
      <c r="G671" s="5">
        <f t="shared" si="365"/>
        <v>0</v>
      </c>
      <c r="H671" s="5">
        <v>0</v>
      </c>
      <c r="I671" s="5">
        <v>0</v>
      </c>
      <c r="J671" s="5">
        <f>SUM(K671:L671)</f>
        <v>0</v>
      </c>
      <c r="K671" s="5">
        <v>0</v>
      </c>
      <c r="L671" s="5">
        <v>0</v>
      </c>
      <c r="M671" s="5">
        <f>SUM(N671:O671)</f>
        <v>0</v>
      </c>
      <c r="N671" s="5">
        <v>0</v>
      </c>
      <c r="O671" s="5">
        <v>0</v>
      </c>
    </row>
    <row r="672" spans="1:18" s="1" customFormat="1" ht="33" customHeight="1" x14ac:dyDescent="0.25">
      <c r="A672" s="266"/>
      <c r="B672" s="262"/>
      <c r="C672" s="106" t="s">
        <v>458</v>
      </c>
      <c r="D672" s="5">
        <f t="shared" ref="D672:D678" si="367">SUM(E672:F672)</f>
        <v>0</v>
      </c>
      <c r="E672" s="5">
        <v>0</v>
      </c>
      <c r="F672" s="5">
        <v>0</v>
      </c>
      <c r="G672" s="5">
        <f t="shared" ref="G672:G678" si="368">SUM(H672:I672)</f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</row>
    <row r="673" spans="1:18" s="1" customFormat="1" ht="50.1" customHeight="1" x14ac:dyDescent="0.25">
      <c r="A673" s="266"/>
      <c r="B673" s="262"/>
      <c r="C673" s="106" t="s">
        <v>459</v>
      </c>
      <c r="D673" s="5">
        <f t="shared" si="367"/>
        <v>0</v>
      </c>
      <c r="E673" s="5">
        <v>0</v>
      </c>
      <c r="F673" s="5">
        <v>0</v>
      </c>
      <c r="G673" s="5">
        <f t="shared" si="368"/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</row>
    <row r="674" spans="1:18" s="1" customFormat="1" ht="34.5" customHeight="1" x14ac:dyDescent="0.25">
      <c r="A674" s="266"/>
      <c r="B674" s="262"/>
      <c r="C674" s="106" t="s">
        <v>460</v>
      </c>
      <c r="D674" s="5">
        <f t="shared" si="367"/>
        <v>0</v>
      </c>
      <c r="E674" s="5">
        <v>0</v>
      </c>
      <c r="F674" s="5">
        <v>0</v>
      </c>
      <c r="G674" s="5">
        <f t="shared" si="368"/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</row>
    <row r="675" spans="1:18" s="1" customFormat="1" ht="49.5" customHeight="1" x14ac:dyDescent="0.25">
      <c r="A675" s="266"/>
      <c r="B675" s="262"/>
      <c r="C675" s="106" t="s">
        <v>461</v>
      </c>
      <c r="D675" s="5">
        <f t="shared" si="367"/>
        <v>0</v>
      </c>
      <c r="E675" s="5">
        <v>0</v>
      </c>
      <c r="F675" s="5">
        <v>0</v>
      </c>
      <c r="G675" s="5">
        <f t="shared" si="368"/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</row>
    <row r="676" spans="1:18" s="1" customFormat="1" ht="50.25" customHeight="1" x14ac:dyDescent="0.25">
      <c r="A676" s="266"/>
      <c r="B676" s="262"/>
      <c r="C676" s="7" t="s">
        <v>224</v>
      </c>
      <c r="D676" s="5">
        <f t="shared" si="367"/>
        <v>0</v>
      </c>
      <c r="E676" s="5">
        <v>0</v>
      </c>
      <c r="F676" s="5">
        <v>0</v>
      </c>
      <c r="G676" s="5">
        <f t="shared" si="368"/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</row>
    <row r="677" spans="1:18" s="1" customFormat="1" ht="49.5" customHeight="1" x14ac:dyDescent="0.25">
      <c r="A677" s="266"/>
      <c r="B677" s="262"/>
      <c r="C677" s="106" t="s">
        <v>462</v>
      </c>
      <c r="D677" s="5">
        <f t="shared" si="367"/>
        <v>0</v>
      </c>
      <c r="E677" s="5">
        <v>0</v>
      </c>
      <c r="F677" s="5">
        <v>0</v>
      </c>
      <c r="G677" s="5">
        <f t="shared" si="368"/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</row>
    <row r="678" spans="1:18" s="1" customFormat="1" ht="64.5" customHeight="1" x14ac:dyDescent="0.25">
      <c r="A678" s="266"/>
      <c r="B678" s="262"/>
      <c r="C678" s="107" t="s">
        <v>463</v>
      </c>
      <c r="D678" s="5">
        <f t="shared" si="367"/>
        <v>0</v>
      </c>
      <c r="E678" s="5">
        <v>0</v>
      </c>
      <c r="F678" s="5">
        <v>0</v>
      </c>
      <c r="G678" s="5">
        <f t="shared" si="368"/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</row>
    <row r="679" spans="1:18" s="1" customFormat="1" ht="24.9" customHeight="1" x14ac:dyDescent="0.25">
      <c r="A679" s="266"/>
      <c r="B679" s="262"/>
      <c r="C679" s="7" t="s">
        <v>223</v>
      </c>
      <c r="D679" s="5">
        <f t="shared" si="364"/>
        <v>0</v>
      </c>
      <c r="E679" s="5">
        <v>0</v>
      </c>
      <c r="F679" s="5">
        <v>0</v>
      </c>
      <c r="G679" s="5">
        <f t="shared" si="365"/>
        <v>0</v>
      </c>
      <c r="H679" s="5">
        <v>0</v>
      </c>
      <c r="I679" s="5">
        <v>0</v>
      </c>
      <c r="J679" s="5">
        <f>SUM(K679:L679)</f>
        <v>0</v>
      </c>
      <c r="K679" s="5">
        <v>0</v>
      </c>
      <c r="L679" s="5">
        <v>0</v>
      </c>
      <c r="M679" s="5">
        <f>SUM(N679:O679)</f>
        <v>0</v>
      </c>
      <c r="N679" s="5">
        <v>0</v>
      </c>
      <c r="O679" s="5">
        <v>0</v>
      </c>
    </row>
    <row r="680" spans="1:18" s="1" customFormat="1" ht="24.9" customHeight="1" x14ac:dyDescent="0.25">
      <c r="A680" s="267"/>
      <c r="B680" s="263"/>
      <c r="C680" s="7" t="s">
        <v>222</v>
      </c>
      <c r="D680" s="5">
        <f t="shared" si="364"/>
        <v>600</v>
      </c>
      <c r="E680" s="5">
        <v>0</v>
      </c>
      <c r="F680" s="5">
        <v>600</v>
      </c>
      <c r="G680" s="5">
        <f t="shared" si="365"/>
        <v>600</v>
      </c>
      <c r="H680" s="5">
        <v>0</v>
      </c>
      <c r="I680" s="5">
        <v>600</v>
      </c>
      <c r="J680" s="5">
        <f>SUM(K680:L680)</f>
        <v>600</v>
      </c>
      <c r="K680" s="5">
        <v>0</v>
      </c>
      <c r="L680" s="5">
        <v>600</v>
      </c>
      <c r="M680" s="5">
        <f>SUM(N680:O680)</f>
        <v>600</v>
      </c>
      <c r="N680" s="5">
        <v>0</v>
      </c>
      <c r="O680" s="5">
        <v>600</v>
      </c>
      <c r="Q680" s="27"/>
    </row>
    <row r="681" spans="1:18" s="1" customFormat="1" ht="27.75" customHeight="1" x14ac:dyDescent="0.25">
      <c r="A681" s="265" t="s">
        <v>153</v>
      </c>
      <c r="B681" s="261" t="s">
        <v>73</v>
      </c>
      <c r="C681" s="105" t="s">
        <v>227</v>
      </c>
      <c r="D681" s="26">
        <f t="shared" si="364"/>
        <v>213.55</v>
      </c>
      <c r="E681" s="26">
        <v>0</v>
      </c>
      <c r="F681" s="26">
        <f>SUM(F682+F691+F692)</f>
        <v>213.55</v>
      </c>
      <c r="G681" s="26">
        <f t="shared" si="365"/>
        <v>1525.32</v>
      </c>
      <c r="H681" s="26">
        <f>H692</f>
        <v>1311.77</v>
      </c>
      <c r="I681" s="26">
        <f>SUM(I682+I691+I692)</f>
        <v>213.55</v>
      </c>
      <c r="J681" s="26">
        <f t="shared" ref="J681:J692" si="369">SUM(K681:L681)</f>
        <v>1525.32</v>
      </c>
      <c r="K681" s="26">
        <f>K692</f>
        <v>1311.77</v>
      </c>
      <c r="L681" s="26">
        <f>SUM(L682+L691+L692)</f>
        <v>213.55</v>
      </c>
      <c r="M681" s="26">
        <f t="shared" ref="M681:M692" si="370">SUM(N681:O681)</f>
        <v>1525.32</v>
      </c>
      <c r="N681" s="26">
        <f>N692</f>
        <v>1311.77</v>
      </c>
      <c r="O681" s="26">
        <f>SUM(O682+O691+O692)</f>
        <v>213.55</v>
      </c>
      <c r="R681" s="27"/>
    </row>
    <row r="682" spans="1:18" s="1" customFormat="1" ht="33" customHeight="1" x14ac:dyDescent="0.25">
      <c r="A682" s="266"/>
      <c r="B682" s="262"/>
      <c r="C682" s="7" t="s">
        <v>226</v>
      </c>
      <c r="D682" s="5">
        <f t="shared" si="364"/>
        <v>0</v>
      </c>
      <c r="E682" s="5">
        <v>0</v>
      </c>
      <c r="F682" s="5">
        <v>0</v>
      </c>
      <c r="G682" s="5">
        <f t="shared" si="365"/>
        <v>0</v>
      </c>
      <c r="H682" s="5">
        <v>0</v>
      </c>
      <c r="I682" s="5">
        <v>0</v>
      </c>
      <c r="J682" s="5">
        <f t="shared" si="369"/>
        <v>0</v>
      </c>
      <c r="K682" s="5">
        <v>0</v>
      </c>
      <c r="L682" s="5">
        <v>0</v>
      </c>
      <c r="M682" s="5">
        <f t="shared" si="370"/>
        <v>0</v>
      </c>
      <c r="N682" s="5">
        <v>0</v>
      </c>
      <c r="O682" s="5">
        <v>0</v>
      </c>
    </row>
    <row r="683" spans="1:18" s="1" customFormat="1" ht="50.1" customHeight="1" x14ac:dyDescent="0.25">
      <c r="A683" s="266"/>
      <c r="B683" s="262"/>
      <c r="C683" s="7" t="s">
        <v>225</v>
      </c>
      <c r="D683" s="5">
        <f t="shared" si="364"/>
        <v>0</v>
      </c>
      <c r="E683" s="5">
        <v>0</v>
      </c>
      <c r="F683" s="5">
        <v>0</v>
      </c>
      <c r="G683" s="5">
        <f t="shared" si="365"/>
        <v>0</v>
      </c>
      <c r="H683" s="5">
        <v>0</v>
      </c>
      <c r="I683" s="5">
        <v>0</v>
      </c>
      <c r="J683" s="5">
        <f t="shared" si="369"/>
        <v>0</v>
      </c>
      <c r="K683" s="5">
        <v>0</v>
      </c>
      <c r="L683" s="5">
        <v>0</v>
      </c>
      <c r="M683" s="5">
        <f t="shared" si="370"/>
        <v>0</v>
      </c>
      <c r="N683" s="5">
        <v>0</v>
      </c>
      <c r="O683" s="5">
        <v>0</v>
      </c>
    </row>
    <row r="684" spans="1:18" s="1" customFormat="1" ht="33" customHeight="1" x14ac:dyDescent="0.25">
      <c r="A684" s="266"/>
      <c r="B684" s="262"/>
      <c r="C684" s="106" t="s">
        <v>458</v>
      </c>
      <c r="D684" s="5">
        <f t="shared" ref="D684:D690" si="371">SUM(E684:F684)</f>
        <v>0</v>
      </c>
      <c r="E684" s="5">
        <v>0</v>
      </c>
      <c r="F684" s="5">
        <v>0</v>
      </c>
      <c r="G684" s="5">
        <f t="shared" ref="G684:G690" si="372">SUM(H684:I684)</f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</row>
    <row r="685" spans="1:18" s="1" customFormat="1" ht="50.1" customHeight="1" x14ac:dyDescent="0.25">
      <c r="A685" s="266"/>
      <c r="B685" s="262"/>
      <c r="C685" s="106" t="s">
        <v>459</v>
      </c>
      <c r="D685" s="5">
        <f t="shared" si="371"/>
        <v>0</v>
      </c>
      <c r="E685" s="5">
        <v>0</v>
      </c>
      <c r="F685" s="5">
        <v>0</v>
      </c>
      <c r="G685" s="5">
        <f t="shared" si="372"/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</row>
    <row r="686" spans="1:18" s="1" customFormat="1" ht="34.5" customHeight="1" x14ac:dyDescent="0.25">
      <c r="A686" s="266"/>
      <c r="B686" s="262"/>
      <c r="C686" s="106" t="s">
        <v>460</v>
      </c>
      <c r="D686" s="5">
        <f t="shared" si="371"/>
        <v>0</v>
      </c>
      <c r="E686" s="5">
        <v>0</v>
      </c>
      <c r="F686" s="5">
        <v>0</v>
      </c>
      <c r="G686" s="5">
        <f t="shared" si="372"/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</row>
    <row r="687" spans="1:18" s="1" customFormat="1" ht="49.5" customHeight="1" x14ac:dyDescent="0.25">
      <c r="A687" s="266"/>
      <c r="B687" s="262"/>
      <c r="C687" s="106" t="s">
        <v>461</v>
      </c>
      <c r="D687" s="5">
        <f t="shared" si="371"/>
        <v>0</v>
      </c>
      <c r="E687" s="5">
        <v>0</v>
      </c>
      <c r="F687" s="5">
        <v>0</v>
      </c>
      <c r="G687" s="5">
        <f t="shared" si="372"/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</row>
    <row r="688" spans="1:18" s="1" customFormat="1" ht="50.25" customHeight="1" x14ac:dyDescent="0.25">
      <c r="A688" s="266"/>
      <c r="B688" s="262"/>
      <c r="C688" s="7" t="s">
        <v>224</v>
      </c>
      <c r="D688" s="5">
        <f t="shared" si="371"/>
        <v>0</v>
      </c>
      <c r="E688" s="5">
        <v>0</v>
      </c>
      <c r="F688" s="5">
        <v>0</v>
      </c>
      <c r="G688" s="5">
        <f t="shared" si="372"/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</row>
    <row r="689" spans="1:18" s="1" customFormat="1" ht="49.5" customHeight="1" x14ac:dyDescent="0.25">
      <c r="A689" s="266"/>
      <c r="B689" s="262"/>
      <c r="C689" s="106" t="s">
        <v>462</v>
      </c>
      <c r="D689" s="5">
        <f t="shared" si="371"/>
        <v>0</v>
      </c>
      <c r="E689" s="5">
        <v>0</v>
      </c>
      <c r="F689" s="5">
        <v>0</v>
      </c>
      <c r="G689" s="5">
        <f t="shared" si="372"/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</row>
    <row r="690" spans="1:18" s="1" customFormat="1" ht="64.5" customHeight="1" x14ac:dyDescent="0.25">
      <c r="A690" s="266"/>
      <c r="B690" s="262"/>
      <c r="C690" s="107" t="s">
        <v>463</v>
      </c>
      <c r="D690" s="5">
        <f t="shared" si="371"/>
        <v>0</v>
      </c>
      <c r="E690" s="5">
        <v>0</v>
      </c>
      <c r="F690" s="5">
        <v>0</v>
      </c>
      <c r="G690" s="5">
        <f t="shared" si="372"/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</row>
    <row r="691" spans="1:18" s="1" customFormat="1" ht="24.9" customHeight="1" x14ac:dyDescent="0.25">
      <c r="A691" s="266"/>
      <c r="B691" s="262"/>
      <c r="C691" s="7" t="s">
        <v>223</v>
      </c>
      <c r="D691" s="5">
        <f t="shared" si="364"/>
        <v>0</v>
      </c>
      <c r="E691" s="5">
        <v>0</v>
      </c>
      <c r="F691" s="5">
        <v>0</v>
      </c>
      <c r="G691" s="5">
        <f t="shared" si="365"/>
        <v>0</v>
      </c>
      <c r="H691" s="5">
        <v>0</v>
      </c>
      <c r="I691" s="5">
        <v>0</v>
      </c>
      <c r="J691" s="5">
        <f t="shared" si="369"/>
        <v>0</v>
      </c>
      <c r="K691" s="5">
        <v>0</v>
      </c>
      <c r="L691" s="5">
        <v>0</v>
      </c>
      <c r="M691" s="5">
        <f t="shared" si="370"/>
        <v>0</v>
      </c>
      <c r="N691" s="5">
        <v>0</v>
      </c>
      <c r="O691" s="5">
        <v>0</v>
      </c>
    </row>
    <row r="692" spans="1:18" s="1" customFormat="1" ht="24.9" customHeight="1" x14ac:dyDescent="0.25">
      <c r="A692" s="267"/>
      <c r="B692" s="263"/>
      <c r="C692" s="7" t="s">
        <v>222</v>
      </c>
      <c r="D692" s="5">
        <f t="shared" si="364"/>
        <v>213.55</v>
      </c>
      <c r="E692" s="5">
        <v>0</v>
      </c>
      <c r="F692" s="5">
        <v>213.55</v>
      </c>
      <c r="G692" s="5">
        <f t="shared" si="365"/>
        <v>1525.32</v>
      </c>
      <c r="H692" s="5">
        <v>1311.77</v>
      </c>
      <c r="I692" s="5">
        <v>213.55</v>
      </c>
      <c r="J692" s="5">
        <f t="shared" si="369"/>
        <v>1525.32</v>
      </c>
      <c r="K692" s="5">
        <v>1311.77</v>
      </c>
      <c r="L692" s="5">
        <v>213.55</v>
      </c>
      <c r="M692" s="5">
        <f t="shared" si="370"/>
        <v>1525.32</v>
      </c>
      <c r="N692" s="5">
        <v>1311.77</v>
      </c>
      <c r="O692" s="5">
        <v>213.55</v>
      </c>
      <c r="Q692" s="27"/>
    </row>
    <row r="693" spans="1:18" s="1" customFormat="1" ht="27.75" customHeight="1" x14ac:dyDescent="0.25">
      <c r="A693" s="265" t="s">
        <v>154</v>
      </c>
      <c r="B693" s="261" t="s">
        <v>74</v>
      </c>
      <c r="C693" s="105" t="s">
        <v>227</v>
      </c>
      <c r="D693" s="26">
        <f t="shared" si="364"/>
        <v>842.35</v>
      </c>
      <c r="E693" s="26">
        <v>0</v>
      </c>
      <c r="F693" s="26">
        <f>SUM(F694+F703+F704)</f>
        <v>842.35</v>
      </c>
      <c r="G693" s="26">
        <f t="shared" si="365"/>
        <v>6016.7300000000005</v>
      </c>
      <c r="H693" s="26">
        <f>H704</f>
        <v>5174.38</v>
      </c>
      <c r="I693" s="26">
        <f>SUM(I694+I703+I704)</f>
        <v>842.35</v>
      </c>
      <c r="J693" s="26">
        <f t="shared" ref="J693:J716" si="373">SUM(K693:L693)</f>
        <v>6016.7300000000005</v>
      </c>
      <c r="K693" s="26">
        <f>K704</f>
        <v>5174.38</v>
      </c>
      <c r="L693" s="26">
        <f>SUM(L694+L703+L704)</f>
        <v>842.35</v>
      </c>
      <c r="M693" s="26">
        <f t="shared" ref="M693:M719" si="374">SUM(N693:O693)</f>
        <v>6016.7300000000005</v>
      </c>
      <c r="N693" s="26">
        <f>N704</f>
        <v>5174.38</v>
      </c>
      <c r="O693" s="26">
        <f>SUM(O694+O703+O704)</f>
        <v>842.35</v>
      </c>
      <c r="R693" s="27"/>
    </row>
    <row r="694" spans="1:18" s="1" customFormat="1" ht="33" customHeight="1" x14ac:dyDescent="0.25">
      <c r="A694" s="266"/>
      <c r="B694" s="262"/>
      <c r="C694" s="7" t="s">
        <v>226</v>
      </c>
      <c r="D694" s="5">
        <f t="shared" si="364"/>
        <v>0</v>
      </c>
      <c r="E694" s="5">
        <v>0</v>
      </c>
      <c r="F694" s="5">
        <v>0</v>
      </c>
      <c r="G694" s="5">
        <f t="shared" si="365"/>
        <v>0</v>
      </c>
      <c r="H694" s="5">
        <v>0</v>
      </c>
      <c r="I694" s="5">
        <v>0</v>
      </c>
      <c r="J694" s="5">
        <f t="shared" si="373"/>
        <v>0</v>
      </c>
      <c r="K694" s="5">
        <v>0</v>
      </c>
      <c r="L694" s="5">
        <v>0</v>
      </c>
      <c r="M694" s="5">
        <f t="shared" si="374"/>
        <v>0</v>
      </c>
      <c r="N694" s="5">
        <v>0</v>
      </c>
      <c r="O694" s="5">
        <v>0</v>
      </c>
    </row>
    <row r="695" spans="1:18" s="1" customFormat="1" ht="50.1" customHeight="1" x14ac:dyDescent="0.25">
      <c r="A695" s="266"/>
      <c r="B695" s="262"/>
      <c r="C695" s="7" t="s">
        <v>225</v>
      </c>
      <c r="D695" s="5">
        <f t="shared" si="364"/>
        <v>0</v>
      </c>
      <c r="E695" s="5">
        <v>0</v>
      </c>
      <c r="F695" s="5">
        <v>0</v>
      </c>
      <c r="G695" s="5">
        <f t="shared" si="365"/>
        <v>0</v>
      </c>
      <c r="H695" s="5">
        <v>0</v>
      </c>
      <c r="I695" s="5">
        <v>0</v>
      </c>
      <c r="J695" s="5">
        <f t="shared" si="373"/>
        <v>0</v>
      </c>
      <c r="K695" s="5">
        <v>0</v>
      </c>
      <c r="L695" s="5">
        <v>0</v>
      </c>
      <c r="M695" s="5">
        <f t="shared" si="374"/>
        <v>0</v>
      </c>
      <c r="N695" s="5">
        <v>0</v>
      </c>
      <c r="O695" s="5">
        <v>0</v>
      </c>
    </row>
    <row r="696" spans="1:18" s="1" customFormat="1" ht="33" customHeight="1" x14ac:dyDescent="0.25">
      <c r="A696" s="266"/>
      <c r="B696" s="262"/>
      <c r="C696" s="106" t="s">
        <v>458</v>
      </c>
      <c r="D696" s="5">
        <f t="shared" ref="D696:D702" si="375">SUM(E696:F696)</f>
        <v>0</v>
      </c>
      <c r="E696" s="5">
        <v>0</v>
      </c>
      <c r="F696" s="5">
        <v>0</v>
      </c>
      <c r="G696" s="5">
        <f t="shared" ref="G696:G702" si="376">SUM(H696:I696)</f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</row>
    <row r="697" spans="1:18" s="1" customFormat="1" ht="50.1" customHeight="1" x14ac:dyDescent="0.25">
      <c r="A697" s="266"/>
      <c r="B697" s="262"/>
      <c r="C697" s="106" t="s">
        <v>459</v>
      </c>
      <c r="D697" s="5">
        <f t="shared" si="375"/>
        <v>0</v>
      </c>
      <c r="E697" s="5">
        <v>0</v>
      </c>
      <c r="F697" s="5">
        <v>0</v>
      </c>
      <c r="G697" s="5">
        <f t="shared" si="376"/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</row>
    <row r="698" spans="1:18" s="1" customFormat="1" ht="34.5" customHeight="1" x14ac:dyDescent="0.25">
      <c r="A698" s="266"/>
      <c r="B698" s="262"/>
      <c r="C698" s="106" t="s">
        <v>460</v>
      </c>
      <c r="D698" s="5">
        <f t="shared" si="375"/>
        <v>0</v>
      </c>
      <c r="E698" s="5">
        <v>0</v>
      </c>
      <c r="F698" s="5">
        <v>0</v>
      </c>
      <c r="G698" s="5">
        <f t="shared" si="376"/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</row>
    <row r="699" spans="1:18" s="1" customFormat="1" ht="49.5" customHeight="1" x14ac:dyDescent="0.25">
      <c r="A699" s="266"/>
      <c r="B699" s="262"/>
      <c r="C699" s="106" t="s">
        <v>461</v>
      </c>
      <c r="D699" s="5">
        <f t="shared" si="375"/>
        <v>0</v>
      </c>
      <c r="E699" s="5">
        <v>0</v>
      </c>
      <c r="F699" s="5">
        <v>0</v>
      </c>
      <c r="G699" s="5">
        <f t="shared" si="376"/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</row>
    <row r="700" spans="1:18" s="1" customFormat="1" ht="50.25" customHeight="1" x14ac:dyDescent="0.25">
      <c r="A700" s="266"/>
      <c r="B700" s="262"/>
      <c r="C700" s="7" t="s">
        <v>224</v>
      </c>
      <c r="D700" s="5">
        <f t="shared" si="375"/>
        <v>0</v>
      </c>
      <c r="E700" s="5">
        <v>0</v>
      </c>
      <c r="F700" s="5">
        <v>0</v>
      </c>
      <c r="G700" s="5">
        <f t="shared" si="376"/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</row>
    <row r="701" spans="1:18" s="1" customFormat="1" ht="49.5" customHeight="1" x14ac:dyDescent="0.25">
      <c r="A701" s="266"/>
      <c r="B701" s="262"/>
      <c r="C701" s="106" t="s">
        <v>462</v>
      </c>
      <c r="D701" s="5">
        <f t="shared" si="375"/>
        <v>0</v>
      </c>
      <c r="E701" s="5">
        <v>0</v>
      </c>
      <c r="F701" s="5">
        <v>0</v>
      </c>
      <c r="G701" s="5">
        <f t="shared" si="376"/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</row>
    <row r="702" spans="1:18" s="1" customFormat="1" ht="64.5" customHeight="1" x14ac:dyDescent="0.25">
      <c r="A702" s="266"/>
      <c r="B702" s="262"/>
      <c r="C702" s="107" t="s">
        <v>463</v>
      </c>
      <c r="D702" s="5">
        <f t="shared" si="375"/>
        <v>0</v>
      </c>
      <c r="E702" s="5">
        <v>0</v>
      </c>
      <c r="F702" s="5">
        <v>0</v>
      </c>
      <c r="G702" s="5">
        <f t="shared" si="376"/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</row>
    <row r="703" spans="1:18" s="1" customFormat="1" ht="24.9" customHeight="1" x14ac:dyDescent="0.25">
      <c r="A703" s="266"/>
      <c r="B703" s="262"/>
      <c r="C703" s="7" t="s">
        <v>223</v>
      </c>
      <c r="D703" s="5">
        <f t="shared" si="364"/>
        <v>0</v>
      </c>
      <c r="E703" s="5">
        <v>0</v>
      </c>
      <c r="F703" s="5">
        <v>0</v>
      </c>
      <c r="G703" s="5">
        <f t="shared" si="365"/>
        <v>0</v>
      </c>
      <c r="H703" s="5">
        <v>0</v>
      </c>
      <c r="I703" s="5">
        <v>0</v>
      </c>
      <c r="J703" s="5">
        <f t="shared" si="373"/>
        <v>0</v>
      </c>
      <c r="K703" s="5">
        <v>0</v>
      </c>
      <c r="L703" s="5">
        <v>0</v>
      </c>
      <c r="M703" s="5">
        <f t="shared" si="374"/>
        <v>0</v>
      </c>
      <c r="N703" s="5">
        <v>0</v>
      </c>
      <c r="O703" s="5">
        <v>0</v>
      </c>
    </row>
    <row r="704" spans="1:18" s="1" customFormat="1" ht="24.9" customHeight="1" x14ac:dyDescent="0.25">
      <c r="A704" s="267"/>
      <c r="B704" s="263"/>
      <c r="C704" s="7" t="s">
        <v>222</v>
      </c>
      <c r="D704" s="5">
        <f t="shared" si="364"/>
        <v>842.35</v>
      </c>
      <c r="E704" s="5">
        <v>0</v>
      </c>
      <c r="F704" s="5">
        <v>842.35</v>
      </c>
      <c r="G704" s="5">
        <f t="shared" si="365"/>
        <v>6016.7300000000005</v>
      </c>
      <c r="H704" s="5">
        <v>5174.38</v>
      </c>
      <c r="I704" s="5">
        <v>842.35</v>
      </c>
      <c r="J704" s="5">
        <f t="shared" si="373"/>
        <v>6016.7300000000005</v>
      </c>
      <c r="K704" s="5">
        <v>5174.38</v>
      </c>
      <c r="L704" s="5">
        <v>842.35</v>
      </c>
      <c r="M704" s="5">
        <f t="shared" si="374"/>
        <v>6016.7300000000005</v>
      </c>
      <c r="N704" s="5">
        <v>5174.38</v>
      </c>
      <c r="O704" s="5">
        <v>842.35</v>
      </c>
      <c r="Q704" s="27"/>
    </row>
    <row r="705" spans="1:18" s="1" customFormat="1" ht="27.75" customHeight="1" x14ac:dyDescent="0.25">
      <c r="A705" s="265" t="s">
        <v>155</v>
      </c>
      <c r="B705" s="261" t="s">
        <v>75</v>
      </c>
      <c r="C705" s="105" t="s">
        <v>227</v>
      </c>
      <c r="D705" s="26">
        <f t="shared" si="364"/>
        <v>840</v>
      </c>
      <c r="E705" s="26">
        <v>0</v>
      </c>
      <c r="F705" s="26">
        <f>SUM(F706+F715+F716)</f>
        <v>840</v>
      </c>
      <c r="G705" s="26">
        <f t="shared" si="365"/>
        <v>6000</v>
      </c>
      <c r="H705" s="26">
        <f>SUM(H706+H715+H716)</f>
        <v>5160</v>
      </c>
      <c r="I705" s="26">
        <f>SUM(I706+I715+I716)</f>
        <v>840</v>
      </c>
      <c r="J705" s="26">
        <f t="shared" si="373"/>
        <v>6000</v>
      </c>
      <c r="K705" s="26">
        <f>SUM(K706+K715+K716)</f>
        <v>5160</v>
      </c>
      <c r="L705" s="26">
        <f>SUM(L706+L715+L716)</f>
        <v>840</v>
      </c>
      <c r="M705" s="26">
        <f t="shared" si="374"/>
        <v>6000</v>
      </c>
      <c r="N705" s="26">
        <f>SUM(N706+N715+N716)</f>
        <v>5160</v>
      </c>
      <c r="O705" s="26">
        <f>SUM(O706+O715+O716)</f>
        <v>840</v>
      </c>
      <c r="R705" s="27"/>
    </row>
    <row r="706" spans="1:18" s="1" customFormat="1" ht="33" customHeight="1" x14ac:dyDescent="0.25">
      <c r="A706" s="266"/>
      <c r="B706" s="262"/>
      <c r="C706" s="7" t="s">
        <v>226</v>
      </c>
      <c r="D706" s="5">
        <f t="shared" si="364"/>
        <v>0</v>
      </c>
      <c r="E706" s="5">
        <v>0</v>
      </c>
      <c r="F706" s="5">
        <v>0</v>
      </c>
      <c r="G706" s="5">
        <f t="shared" si="365"/>
        <v>0</v>
      </c>
      <c r="H706" s="5">
        <v>0</v>
      </c>
      <c r="I706" s="5">
        <v>0</v>
      </c>
      <c r="J706" s="5">
        <f t="shared" si="373"/>
        <v>0</v>
      </c>
      <c r="K706" s="5">
        <v>0</v>
      </c>
      <c r="L706" s="5">
        <v>0</v>
      </c>
      <c r="M706" s="5">
        <f t="shared" si="374"/>
        <v>0</v>
      </c>
      <c r="N706" s="5">
        <v>0</v>
      </c>
      <c r="O706" s="5">
        <v>0</v>
      </c>
    </row>
    <row r="707" spans="1:18" s="1" customFormat="1" ht="50.1" customHeight="1" x14ac:dyDescent="0.25">
      <c r="A707" s="266"/>
      <c r="B707" s="262"/>
      <c r="C707" s="7" t="s">
        <v>225</v>
      </c>
      <c r="D707" s="5">
        <f t="shared" si="364"/>
        <v>0</v>
      </c>
      <c r="E707" s="5">
        <v>0</v>
      </c>
      <c r="F707" s="5">
        <v>0</v>
      </c>
      <c r="G707" s="5">
        <f t="shared" si="365"/>
        <v>0</v>
      </c>
      <c r="H707" s="5">
        <v>0</v>
      </c>
      <c r="I707" s="5">
        <v>0</v>
      </c>
      <c r="J707" s="5">
        <f t="shared" si="373"/>
        <v>0</v>
      </c>
      <c r="K707" s="5">
        <v>0</v>
      </c>
      <c r="L707" s="5">
        <v>0</v>
      </c>
      <c r="M707" s="5">
        <f t="shared" si="374"/>
        <v>0</v>
      </c>
      <c r="N707" s="5">
        <v>0</v>
      </c>
      <c r="O707" s="5">
        <v>0</v>
      </c>
    </row>
    <row r="708" spans="1:18" s="1" customFormat="1" ht="33" customHeight="1" x14ac:dyDescent="0.25">
      <c r="A708" s="266"/>
      <c r="B708" s="262"/>
      <c r="C708" s="106" t="s">
        <v>458</v>
      </c>
      <c r="D708" s="5">
        <f t="shared" ref="D708:D714" si="377">SUM(E708:F708)</f>
        <v>0</v>
      </c>
      <c r="E708" s="5">
        <v>0</v>
      </c>
      <c r="F708" s="5">
        <v>0</v>
      </c>
      <c r="G708" s="5">
        <f t="shared" ref="G708:G714" si="378">SUM(H708:I708)</f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</row>
    <row r="709" spans="1:18" s="1" customFormat="1" ht="50.1" customHeight="1" x14ac:dyDescent="0.25">
      <c r="A709" s="266"/>
      <c r="B709" s="262"/>
      <c r="C709" s="106" t="s">
        <v>459</v>
      </c>
      <c r="D709" s="5">
        <f t="shared" si="377"/>
        <v>0</v>
      </c>
      <c r="E709" s="5">
        <v>0</v>
      </c>
      <c r="F709" s="5">
        <v>0</v>
      </c>
      <c r="G709" s="5">
        <f t="shared" si="378"/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</row>
    <row r="710" spans="1:18" s="1" customFormat="1" ht="34.5" customHeight="1" x14ac:dyDescent="0.25">
      <c r="A710" s="266"/>
      <c r="B710" s="262"/>
      <c r="C710" s="106" t="s">
        <v>460</v>
      </c>
      <c r="D710" s="5">
        <f t="shared" si="377"/>
        <v>0</v>
      </c>
      <c r="E710" s="5">
        <v>0</v>
      </c>
      <c r="F710" s="5">
        <v>0</v>
      </c>
      <c r="G710" s="5">
        <f t="shared" si="378"/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</row>
    <row r="711" spans="1:18" s="1" customFormat="1" ht="49.5" customHeight="1" x14ac:dyDescent="0.25">
      <c r="A711" s="266"/>
      <c r="B711" s="262"/>
      <c r="C711" s="106" t="s">
        <v>461</v>
      </c>
      <c r="D711" s="5">
        <f t="shared" si="377"/>
        <v>0</v>
      </c>
      <c r="E711" s="5">
        <v>0</v>
      </c>
      <c r="F711" s="5">
        <v>0</v>
      </c>
      <c r="G711" s="5">
        <f t="shared" si="378"/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</row>
    <row r="712" spans="1:18" s="1" customFormat="1" ht="50.25" customHeight="1" x14ac:dyDescent="0.25">
      <c r="A712" s="266"/>
      <c r="B712" s="262"/>
      <c r="C712" s="7" t="s">
        <v>224</v>
      </c>
      <c r="D712" s="5">
        <f t="shared" si="377"/>
        <v>0</v>
      </c>
      <c r="E712" s="5">
        <v>0</v>
      </c>
      <c r="F712" s="5">
        <v>0</v>
      </c>
      <c r="G712" s="5">
        <f t="shared" si="378"/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</row>
    <row r="713" spans="1:18" s="1" customFormat="1" ht="49.5" customHeight="1" x14ac:dyDescent="0.25">
      <c r="A713" s="266"/>
      <c r="B713" s="262"/>
      <c r="C713" s="106" t="s">
        <v>462</v>
      </c>
      <c r="D713" s="5">
        <f t="shared" si="377"/>
        <v>0</v>
      </c>
      <c r="E713" s="5">
        <v>0</v>
      </c>
      <c r="F713" s="5">
        <v>0</v>
      </c>
      <c r="G713" s="5">
        <f t="shared" si="378"/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</row>
    <row r="714" spans="1:18" s="1" customFormat="1" ht="64.5" customHeight="1" x14ac:dyDescent="0.25">
      <c r="A714" s="266"/>
      <c r="B714" s="262"/>
      <c r="C714" s="107" t="s">
        <v>463</v>
      </c>
      <c r="D714" s="5">
        <f t="shared" si="377"/>
        <v>0</v>
      </c>
      <c r="E714" s="5">
        <v>0</v>
      </c>
      <c r="F714" s="5">
        <v>0</v>
      </c>
      <c r="G714" s="5">
        <f t="shared" si="378"/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</row>
    <row r="715" spans="1:18" s="1" customFormat="1" ht="24.9" customHeight="1" x14ac:dyDescent="0.25">
      <c r="A715" s="266"/>
      <c r="B715" s="262"/>
      <c r="C715" s="7" t="s">
        <v>223</v>
      </c>
      <c r="D715" s="5">
        <f t="shared" si="364"/>
        <v>0</v>
      </c>
      <c r="E715" s="5">
        <v>0</v>
      </c>
      <c r="F715" s="5">
        <v>0</v>
      </c>
      <c r="G715" s="5">
        <f t="shared" si="365"/>
        <v>0</v>
      </c>
      <c r="H715" s="5">
        <v>0</v>
      </c>
      <c r="I715" s="5">
        <v>0</v>
      </c>
      <c r="J715" s="5">
        <f t="shared" si="373"/>
        <v>0</v>
      </c>
      <c r="K715" s="5">
        <v>0</v>
      </c>
      <c r="L715" s="5">
        <v>0</v>
      </c>
      <c r="M715" s="5">
        <f t="shared" si="374"/>
        <v>0</v>
      </c>
      <c r="N715" s="5">
        <v>0</v>
      </c>
      <c r="O715" s="5">
        <v>0</v>
      </c>
    </row>
    <row r="716" spans="1:18" s="1" customFormat="1" ht="24.9" customHeight="1" x14ac:dyDescent="0.25">
      <c r="A716" s="267"/>
      <c r="B716" s="263"/>
      <c r="C716" s="7" t="s">
        <v>222</v>
      </c>
      <c r="D716" s="5">
        <f t="shared" si="364"/>
        <v>840</v>
      </c>
      <c r="E716" s="5">
        <v>0</v>
      </c>
      <c r="F716" s="5">
        <v>840</v>
      </c>
      <c r="G716" s="5">
        <f t="shared" si="365"/>
        <v>6000</v>
      </c>
      <c r="H716" s="5">
        <v>5160</v>
      </c>
      <c r="I716" s="5">
        <v>840</v>
      </c>
      <c r="J716" s="5">
        <f t="shared" si="373"/>
        <v>6000</v>
      </c>
      <c r="K716" s="5">
        <v>5160</v>
      </c>
      <c r="L716" s="5">
        <v>840</v>
      </c>
      <c r="M716" s="5">
        <f t="shared" si="374"/>
        <v>6000</v>
      </c>
      <c r="N716" s="5">
        <v>5160</v>
      </c>
      <c r="O716" s="5">
        <v>840</v>
      </c>
      <c r="Q716" s="27"/>
    </row>
    <row r="717" spans="1:18" s="1" customFormat="1" ht="27.75" customHeight="1" x14ac:dyDescent="0.25">
      <c r="A717" s="265" t="s">
        <v>156</v>
      </c>
      <c r="B717" s="261" t="s">
        <v>110</v>
      </c>
      <c r="C717" s="105" t="s">
        <v>227</v>
      </c>
      <c r="D717" s="26">
        <f t="shared" si="364"/>
        <v>2150</v>
      </c>
      <c r="E717" s="26">
        <v>0</v>
      </c>
      <c r="F717" s="26">
        <f>SUM(F718+F727+F728)</f>
        <v>2150</v>
      </c>
      <c r="G717" s="26">
        <f t="shared" si="365"/>
        <v>2150</v>
      </c>
      <c r="H717" s="26">
        <v>0</v>
      </c>
      <c r="I717" s="26">
        <f>SUM(I718+I727+I728)</f>
        <v>2150</v>
      </c>
      <c r="J717" s="26">
        <f t="shared" ref="J717:J752" si="379">SUM(K717:L717)</f>
        <v>2150</v>
      </c>
      <c r="K717" s="26">
        <v>0</v>
      </c>
      <c r="L717" s="26">
        <f>SUM(L718+L727+L728)</f>
        <v>2150</v>
      </c>
      <c r="M717" s="26">
        <f t="shared" si="374"/>
        <v>2150</v>
      </c>
      <c r="N717" s="26">
        <v>0</v>
      </c>
      <c r="O717" s="26">
        <f>SUM(O718+O727+O728)</f>
        <v>2150</v>
      </c>
      <c r="R717" s="27"/>
    </row>
    <row r="718" spans="1:18" s="1" customFormat="1" ht="33" customHeight="1" x14ac:dyDescent="0.25">
      <c r="A718" s="266"/>
      <c r="B718" s="262"/>
      <c r="C718" s="7" t="s">
        <v>226</v>
      </c>
      <c r="D718" s="5">
        <f t="shared" si="364"/>
        <v>0</v>
      </c>
      <c r="E718" s="5">
        <v>0</v>
      </c>
      <c r="F718" s="5">
        <v>0</v>
      </c>
      <c r="G718" s="5">
        <f t="shared" si="365"/>
        <v>0</v>
      </c>
      <c r="H718" s="5">
        <v>0</v>
      </c>
      <c r="I718" s="5">
        <v>0</v>
      </c>
      <c r="J718" s="5">
        <f t="shared" si="379"/>
        <v>0</v>
      </c>
      <c r="K718" s="5">
        <v>0</v>
      </c>
      <c r="L718" s="5">
        <v>0</v>
      </c>
      <c r="M718" s="5">
        <f t="shared" si="374"/>
        <v>0</v>
      </c>
      <c r="N718" s="5">
        <v>0</v>
      </c>
      <c r="O718" s="5">
        <v>0</v>
      </c>
    </row>
    <row r="719" spans="1:18" s="1" customFormat="1" ht="50.1" customHeight="1" x14ac:dyDescent="0.25">
      <c r="A719" s="266"/>
      <c r="B719" s="262"/>
      <c r="C719" s="7" t="s">
        <v>225</v>
      </c>
      <c r="D719" s="5">
        <f t="shared" si="364"/>
        <v>0</v>
      </c>
      <c r="E719" s="5">
        <v>0</v>
      </c>
      <c r="F719" s="5">
        <v>0</v>
      </c>
      <c r="G719" s="5">
        <f t="shared" si="365"/>
        <v>0</v>
      </c>
      <c r="H719" s="5">
        <v>0</v>
      </c>
      <c r="I719" s="5">
        <v>0</v>
      </c>
      <c r="J719" s="5">
        <f t="shared" si="379"/>
        <v>0</v>
      </c>
      <c r="K719" s="5">
        <v>0</v>
      </c>
      <c r="L719" s="5">
        <v>0</v>
      </c>
      <c r="M719" s="5">
        <f t="shared" si="374"/>
        <v>0</v>
      </c>
      <c r="N719" s="5">
        <v>0</v>
      </c>
      <c r="O719" s="5">
        <v>0</v>
      </c>
    </row>
    <row r="720" spans="1:18" s="1" customFormat="1" ht="33" customHeight="1" x14ac:dyDescent="0.25">
      <c r="A720" s="266"/>
      <c r="B720" s="262"/>
      <c r="C720" s="106" t="s">
        <v>458</v>
      </c>
      <c r="D720" s="5">
        <f t="shared" ref="D720:D726" si="380">SUM(E720:F720)</f>
        <v>0</v>
      </c>
      <c r="E720" s="5">
        <v>0</v>
      </c>
      <c r="F720" s="5">
        <v>0</v>
      </c>
      <c r="G720" s="5">
        <f t="shared" ref="G720:G726" si="381">SUM(H720:I720)</f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</row>
    <row r="721" spans="1:18" s="1" customFormat="1" ht="50.1" customHeight="1" x14ac:dyDescent="0.25">
      <c r="A721" s="266"/>
      <c r="B721" s="262"/>
      <c r="C721" s="106" t="s">
        <v>459</v>
      </c>
      <c r="D721" s="5">
        <f t="shared" si="380"/>
        <v>0</v>
      </c>
      <c r="E721" s="5">
        <v>0</v>
      </c>
      <c r="F721" s="5">
        <v>0</v>
      </c>
      <c r="G721" s="5">
        <f t="shared" si="381"/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</row>
    <row r="722" spans="1:18" s="1" customFormat="1" ht="34.5" customHeight="1" x14ac:dyDescent="0.25">
      <c r="A722" s="266"/>
      <c r="B722" s="262"/>
      <c r="C722" s="106" t="s">
        <v>460</v>
      </c>
      <c r="D722" s="5">
        <f t="shared" si="380"/>
        <v>0</v>
      </c>
      <c r="E722" s="5">
        <v>0</v>
      </c>
      <c r="F722" s="5">
        <v>0</v>
      </c>
      <c r="G722" s="5">
        <f t="shared" si="381"/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</row>
    <row r="723" spans="1:18" s="1" customFormat="1" ht="49.5" customHeight="1" x14ac:dyDescent="0.25">
      <c r="A723" s="266"/>
      <c r="B723" s="262"/>
      <c r="C723" s="106" t="s">
        <v>461</v>
      </c>
      <c r="D723" s="5">
        <f t="shared" si="380"/>
        <v>0</v>
      </c>
      <c r="E723" s="5">
        <v>0</v>
      </c>
      <c r="F723" s="5">
        <v>0</v>
      </c>
      <c r="G723" s="5">
        <f t="shared" si="381"/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</row>
    <row r="724" spans="1:18" s="1" customFormat="1" ht="50.25" customHeight="1" x14ac:dyDescent="0.25">
      <c r="A724" s="266"/>
      <c r="B724" s="262"/>
      <c r="C724" s="7" t="s">
        <v>224</v>
      </c>
      <c r="D724" s="5">
        <f t="shared" si="380"/>
        <v>0</v>
      </c>
      <c r="E724" s="5">
        <v>0</v>
      </c>
      <c r="F724" s="5">
        <v>0</v>
      </c>
      <c r="G724" s="5">
        <f t="shared" si="381"/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</row>
    <row r="725" spans="1:18" s="1" customFormat="1" ht="49.5" customHeight="1" x14ac:dyDescent="0.25">
      <c r="A725" s="266"/>
      <c r="B725" s="262"/>
      <c r="C725" s="106" t="s">
        <v>462</v>
      </c>
      <c r="D725" s="5">
        <f t="shared" si="380"/>
        <v>0</v>
      </c>
      <c r="E725" s="5">
        <v>0</v>
      </c>
      <c r="F725" s="5">
        <v>0</v>
      </c>
      <c r="G725" s="5">
        <f t="shared" si="381"/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</row>
    <row r="726" spans="1:18" s="1" customFormat="1" ht="64.5" customHeight="1" x14ac:dyDescent="0.25">
      <c r="A726" s="266"/>
      <c r="B726" s="262"/>
      <c r="C726" s="107" t="s">
        <v>463</v>
      </c>
      <c r="D726" s="5">
        <f t="shared" si="380"/>
        <v>0</v>
      </c>
      <c r="E726" s="5">
        <v>0</v>
      </c>
      <c r="F726" s="5">
        <v>0</v>
      </c>
      <c r="G726" s="5">
        <f t="shared" si="381"/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</row>
    <row r="727" spans="1:18" s="1" customFormat="1" ht="24.9" customHeight="1" x14ac:dyDescent="0.25">
      <c r="A727" s="266"/>
      <c r="B727" s="262"/>
      <c r="C727" s="7" t="s">
        <v>223</v>
      </c>
      <c r="D727" s="5">
        <f t="shared" ref="D727:D765" si="382">SUM(E727:F727)</f>
        <v>0</v>
      </c>
      <c r="E727" s="5">
        <v>0</v>
      </c>
      <c r="F727" s="5">
        <v>0</v>
      </c>
      <c r="G727" s="5">
        <f t="shared" ref="G727:G765" si="383">SUM(H727:I727)</f>
        <v>0</v>
      </c>
      <c r="H727" s="5">
        <v>0</v>
      </c>
      <c r="I727" s="5">
        <v>0</v>
      </c>
      <c r="J727" s="5">
        <f t="shared" si="379"/>
        <v>0</v>
      </c>
      <c r="K727" s="5">
        <v>0</v>
      </c>
      <c r="L727" s="5">
        <v>0</v>
      </c>
      <c r="M727" s="5">
        <f t="shared" ref="M727:M740" si="384">SUM(N727:O727)</f>
        <v>0</v>
      </c>
      <c r="N727" s="5">
        <v>0</v>
      </c>
      <c r="O727" s="5">
        <v>0</v>
      </c>
    </row>
    <row r="728" spans="1:18" s="1" customFormat="1" ht="24.9" customHeight="1" x14ac:dyDescent="0.25">
      <c r="A728" s="267"/>
      <c r="B728" s="263"/>
      <c r="C728" s="7" t="s">
        <v>222</v>
      </c>
      <c r="D728" s="5">
        <f t="shared" si="382"/>
        <v>2150</v>
      </c>
      <c r="E728" s="5">
        <v>0</v>
      </c>
      <c r="F728" s="5">
        <v>2150</v>
      </c>
      <c r="G728" s="5">
        <f t="shared" si="383"/>
        <v>2150</v>
      </c>
      <c r="H728" s="5">
        <v>0</v>
      </c>
      <c r="I728" s="5">
        <v>2150</v>
      </c>
      <c r="J728" s="5">
        <f t="shared" si="379"/>
        <v>2150</v>
      </c>
      <c r="K728" s="5">
        <v>0</v>
      </c>
      <c r="L728" s="5">
        <v>2150</v>
      </c>
      <c r="M728" s="5">
        <f t="shared" si="384"/>
        <v>2150</v>
      </c>
      <c r="N728" s="5">
        <v>0</v>
      </c>
      <c r="O728" s="5">
        <v>2150</v>
      </c>
      <c r="Q728" s="27"/>
    </row>
    <row r="729" spans="1:18" s="1" customFormat="1" ht="27.75" customHeight="1" x14ac:dyDescent="0.25">
      <c r="A729" s="265" t="s">
        <v>157</v>
      </c>
      <c r="B729" s="261" t="s">
        <v>217</v>
      </c>
      <c r="C729" s="105" t="s">
        <v>227</v>
      </c>
      <c r="D729" s="26">
        <f t="shared" si="382"/>
        <v>484.04</v>
      </c>
      <c r="E729" s="26">
        <v>0</v>
      </c>
      <c r="F729" s="26">
        <f>SUM(F730+F739+F740)</f>
        <v>484.04</v>
      </c>
      <c r="G729" s="26">
        <f t="shared" si="383"/>
        <v>484.04</v>
      </c>
      <c r="H729" s="26">
        <v>0</v>
      </c>
      <c r="I729" s="26">
        <f>SUM(I730+I739+I740)</f>
        <v>484.04</v>
      </c>
      <c r="J729" s="26">
        <f t="shared" si="379"/>
        <v>484.04</v>
      </c>
      <c r="K729" s="26">
        <v>0</v>
      </c>
      <c r="L729" s="26">
        <f>SUM(L730+L739+L740)</f>
        <v>484.04</v>
      </c>
      <c r="M729" s="26">
        <f t="shared" si="384"/>
        <v>483.37</v>
      </c>
      <c r="N729" s="26">
        <v>0</v>
      </c>
      <c r="O729" s="26">
        <f>SUM(O730+O739+O740)</f>
        <v>483.37</v>
      </c>
      <c r="R729" s="27"/>
    </row>
    <row r="730" spans="1:18" s="1" customFormat="1" ht="33" customHeight="1" x14ac:dyDescent="0.25">
      <c r="A730" s="266"/>
      <c r="B730" s="262"/>
      <c r="C730" s="7" t="s">
        <v>226</v>
      </c>
      <c r="D730" s="5">
        <f t="shared" si="382"/>
        <v>0</v>
      </c>
      <c r="E730" s="5">
        <v>0</v>
      </c>
      <c r="F730" s="5">
        <v>0</v>
      </c>
      <c r="G730" s="5">
        <f t="shared" si="383"/>
        <v>0</v>
      </c>
      <c r="H730" s="5">
        <v>0</v>
      </c>
      <c r="I730" s="5">
        <v>0</v>
      </c>
      <c r="J730" s="5">
        <f t="shared" si="379"/>
        <v>0</v>
      </c>
      <c r="K730" s="5">
        <v>0</v>
      </c>
      <c r="L730" s="5">
        <v>0</v>
      </c>
      <c r="M730" s="5">
        <f t="shared" si="384"/>
        <v>0</v>
      </c>
      <c r="N730" s="5">
        <v>0</v>
      </c>
      <c r="O730" s="5">
        <v>0</v>
      </c>
    </row>
    <row r="731" spans="1:18" s="1" customFormat="1" ht="50.1" customHeight="1" x14ac:dyDescent="0.25">
      <c r="A731" s="266"/>
      <c r="B731" s="262"/>
      <c r="C731" s="7" t="s">
        <v>225</v>
      </c>
      <c r="D731" s="5">
        <f t="shared" si="382"/>
        <v>0</v>
      </c>
      <c r="E731" s="5">
        <v>0</v>
      </c>
      <c r="F731" s="5">
        <v>0</v>
      </c>
      <c r="G731" s="5">
        <f t="shared" si="383"/>
        <v>0</v>
      </c>
      <c r="H731" s="5">
        <v>0</v>
      </c>
      <c r="I731" s="5">
        <v>0</v>
      </c>
      <c r="J731" s="5">
        <f t="shared" si="379"/>
        <v>0</v>
      </c>
      <c r="K731" s="5">
        <v>0</v>
      </c>
      <c r="L731" s="5">
        <v>0</v>
      </c>
      <c r="M731" s="5">
        <f t="shared" si="384"/>
        <v>0</v>
      </c>
      <c r="N731" s="5">
        <v>0</v>
      </c>
      <c r="O731" s="5">
        <v>0</v>
      </c>
    </row>
    <row r="732" spans="1:18" s="1" customFormat="1" ht="33" customHeight="1" x14ac:dyDescent="0.25">
      <c r="A732" s="266"/>
      <c r="B732" s="262"/>
      <c r="C732" s="106" t="s">
        <v>458</v>
      </c>
      <c r="D732" s="5">
        <f t="shared" ref="D732:D738" si="385">SUM(E732:F732)</f>
        <v>0</v>
      </c>
      <c r="E732" s="5">
        <v>0</v>
      </c>
      <c r="F732" s="5">
        <v>0</v>
      </c>
      <c r="G732" s="5">
        <f t="shared" ref="G732:G738" si="386">SUM(H732:I732)</f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</row>
    <row r="733" spans="1:18" s="1" customFormat="1" ht="50.1" customHeight="1" x14ac:dyDescent="0.25">
      <c r="A733" s="266"/>
      <c r="B733" s="262"/>
      <c r="C733" s="106" t="s">
        <v>459</v>
      </c>
      <c r="D733" s="5">
        <f t="shared" si="385"/>
        <v>0</v>
      </c>
      <c r="E733" s="5">
        <v>0</v>
      </c>
      <c r="F733" s="5">
        <v>0</v>
      </c>
      <c r="G733" s="5">
        <f t="shared" si="386"/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</row>
    <row r="734" spans="1:18" s="1" customFormat="1" ht="34.5" customHeight="1" x14ac:dyDescent="0.25">
      <c r="A734" s="266"/>
      <c r="B734" s="262"/>
      <c r="C734" s="106" t="s">
        <v>460</v>
      </c>
      <c r="D734" s="5">
        <f t="shared" si="385"/>
        <v>0</v>
      </c>
      <c r="E734" s="5">
        <v>0</v>
      </c>
      <c r="F734" s="5">
        <v>0</v>
      </c>
      <c r="G734" s="5">
        <f t="shared" si="386"/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</row>
    <row r="735" spans="1:18" s="1" customFormat="1" ht="49.5" customHeight="1" x14ac:dyDescent="0.25">
      <c r="A735" s="266"/>
      <c r="B735" s="262"/>
      <c r="C735" s="106" t="s">
        <v>461</v>
      </c>
      <c r="D735" s="5">
        <f t="shared" si="385"/>
        <v>0</v>
      </c>
      <c r="E735" s="5">
        <v>0</v>
      </c>
      <c r="F735" s="5">
        <v>0</v>
      </c>
      <c r="G735" s="5">
        <f t="shared" si="386"/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</row>
    <row r="736" spans="1:18" s="1" customFormat="1" ht="50.25" customHeight="1" x14ac:dyDescent="0.25">
      <c r="A736" s="266"/>
      <c r="B736" s="262"/>
      <c r="C736" s="7" t="s">
        <v>224</v>
      </c>
      <c r="D736" s="5">
        <f t="shared" si="385"/>
        <v>0</v>
      </c>
      <c r="E736" s="5">
        <v>0</v>
      </c>
      <c r="F736" s="5">
        <v>0</v>
      </c>
      <c r="G736" s="5">
        <f t="shared" si="386"/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</row>
    <row r="737" spans="1:18" s="1" customFormat="1" ht="49.5" customHeight="1" x14ac:dyDescent="0.25">
      <c r="A737" s="266"/>
      <c r="B737" s="262"/>
      <c r="C737" s="106" t="s">
        <v>462</v>
      </c>
      <c r="D737" s="5">
        <f t="shared" si="385"/>
        <v>0</v>
      </c>
      <c r="E737" s="5">
        <v>0</v>
      </c>
      <c r="F737" s="5">
        <v>0</v>
      </c>
      <c r="G737" s="5">
        <f t="shared" si="386"/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</row>
    <row r="738" spans="1:18" s="1" customFormat="1" ht="64.5" customHeight="1" x14ac:dyDescent="0.25">
      <c r="A738" s="266"/>
      <c r="B738" s="262"/>
      <c r="C738" s="107" t="s">
        <v>463</v>
      </c>
      <c r="D738" s="5">
        <f t="shared" si="385"/>
        <v>0</v>
      </c>
      <c r="E738" s="5">
        <v>0</v>
      </c>
      <c r="F738" s="5">
        <v>0</v>
      </c>
      <c r="G738" s="5">
        <f t="shared" si="386"/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</row>
    <row r="739" spans="1:18" s="1" customFormat="1" ht="24.9" customHeight="1" x14ac:dyDescent="0.25">
      <c r="A739" s="266"/>
      <c r="B739" s="262"/>
      <c r="C739" s="7" t="s">
        <v>223</v>
      </c>
      <c r="D739" s="5">
        <f t="shared" si="382"/>
        <v>0</v>
      </c>
      <c r="E739" s="5">
        <v>0</v>
      </c>
      <c r="F739" s="5">
        <v>0</v>
      </c>
      <c r="G739" s="5">
        <f t="shared" si="383"/>
        <v>0</v>
      </c>
      <c r="H739" s="5">
        <v>0</v>
      </c>
      <c r="I739" s="5">
        <v>0</v>
      </c>
      <c r="J739" s="5">
        <f t="shared" si="379"/>
        <v>0</v>
      </c>
      <c r="K739" s="5">
        <v>0</v>
      </c>
      <c r="L739" s="5">
        <v>0</v>
      </c>
      <c r="M739" s="5">
        <f t="shared" si="384"/>
        <v>0</v>
      </c>
      <c r="N739" s="5">
        <v>0</v>
      </c>
      <c r="O739" s="5">
        <v>0</v>
      </c>
    </row>
    <row r="740" spans="1:18" s="1" customFormat="1" ht="24.9" customHeight="1" x14ac:dyDescent="0.25">
      <c r="A740" s="267"/>
      <c r="B740" s="263"/>
      <c r="C740" s="7" t="s">
        <v>222</v>
      </c>
      <c r="D740" s="5">
        <f t="shared" si="382"/>
        <v>484.04</v>
      </c>
      <c r="E740" s="5">
        <v>0</v>
      </c>
      <c r="F740" s="5">
        <v>484.04</v>
      </c>
      <c r="G740" s="5">
        <f t="shared" si="383"/>
        <v>484.04</v>
      </c>
      <c r="H740" s="5">
        <v>0</v>
      </c>
      <c r="I740" s="5">
        <v>484.04</v>
      </c>
      <c r="J740" s="5">
        <f t="shared" si="379"/>
        <v>484.04</v>
      </c>
      <c r="K740" s="5">
        <v>0</v>
      </c>
      <c r="L740" s="5">
        <v>484.04</v>
      </c>
      <c r="M740" s="5">
        <f t="shared" si="384"/>
        <v>483.37</v>
      </c>
      <c r="N740" s="5">
        <v>0</v>
      </c>
      <c r="O740" s="5">
        <v>483.37</v>
      </c>
      <c r="Q740" s="27"/>
    </row>
    <row r="741" spans="1:18" s="1" customFormat="1" ht="27.75" customHeight="1" x14ac:dyDescent="0.25">
      <c r="A741" s="246" t="s">
        <v>29</v>
      </c>
      <c r="B741" s="243" t="s">
        <v>30</v>
      </c>
      <c r="C741" s="105" t="s">
        <v>227</v>
      </c>
      <c r="D741" s="26">
        <f t="shared" si="382"/>
        <v>1797.6</v>
      </c>
      <c r="E741" s="26">
        <f>SUM(E742+E751+E752)</f>
        <v>206.6</v>
      </c>
      <c r="F741" s="26">
        <f>SUM(F742+F751+F752)</f>
        <v>1591</v>
      </c>
      <c r="G741" s="26">
        <f t="shared" si="383"/>
        <v>1797.6</v>
      </c>
      <c r="H741" s="26">
        <f>SUM(H742+H751+H752)</f>
        <v>206.6</v>
      </c>
      <c r="I741" s="26">
        <f>SUM(I742+I751+I752)</f>
        <v>1591</v>
      </c>
      <c r="J741" s="26">
        <f t="shared" si="379"/>
        <v>1797.6</v>
      </c>
      <c r="K741" s="26">
        <f>SUM(K742+K751+K752)</f>
        <v>206.6</v>
      </c>
      <c r="L741" s="26">
        <f>SUM(L742+L751+L752)</f>
        <v>1591</v>
      </c>
      <c r="M741" s="26">
        <f>SUM(M742+M751+M752)</f>
        <v>1797.6</v>
      </c>
      <c r="N741" s="26">
        <f>SUM(N742+N751+N752)</f>
        <v>206.6</v>
      </c>
      <c r="O741" s="26">
        <f>O751+O752</f>
        <v>1591</v>
      </c>
      <c r="R741" s="27"/>
    </row>
    <row r="742" spans="1:18" s="1" customFormat="1" ht="33" customHeight="1" x14ac:dyDescent="0.25">
      <c r="A742" s="247"/>
      <c r="B742" s="244"/>
      <c r="C742" s="7" t="s">
        <v>226</v>
      </c>
      <c r="D742" s="5">
        <f t="shared" si="382"/>
        <v>0</v>
      </c>
      <c r="E742" s="5">
        <v>0</v>
      </c>
      <c r="F742" s="5">
        <v>0</v>
      </c>
      <c r="G742" s="5">
        <f t="shared" si="383"/>
        <v>0</v>
      </c>
      <c r="H742" s="5">
        <v>0</v>
      </c>
      <c r="I742" s="5">
        <v>0</v>
      </c>
      <c r="J742" s="5">
        <f t="shared" si="379"/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</row>
    <row r="743" spans="1:18" s="1" customFormat="1" ht="50.1" customHeight="1" x14ac:dyDescent="0.25">
      <c r="A743" s="247"/>
      <c r="B743" s="244"/>
      <c r="C743" s="7" t="s">
        <v>225</v>
      </c>
      <c r="D743" s="5">
        <f t="shared" si="382"/>
        <v>0</v>
      </c>
      <c r="E743" s="5">
        <v>0</v>
      </c>
      <c r="F743" s="5">
        <v>0</v>
      </c>
      <c r="G743" s="5">
        <f t="shared" si="383"/>
        <v>0</v>
      </c>
      <c r="H743" s="5">
        <v>0</v>
      </c>
      <c r="I743" s="5">
        <v>0</v>
      </c>
      <c r="J743" s="5">
        <f t="shared" si="379"/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</row>
    <row r="744" spans="1:18" s="1" customFormat="1" ht="33" customHeight="1" x14ac:dyDescent="0.25">
      <c r="A744" s="247"/>
      <c r="B744" s="244"/>
      <c r="C744" s="106" t="s">
        <v>458</v>
      </c>
      <c r="D744" s="5">
        <f t="shared" ref="D744:D750" si="387">SUM(E744:F744)</f>
        <v>0</v>
      </c>
      <c r="E744" s="5">
        <v>0</v>
      </c>
      <c r="F744" s="5">
        <v>0</v>
      </c>
      <c r="G744" s="5">
        <f t="shared" ref="G744:G750" si="388">SUM(H744:I744)</f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</row>
    <row r="745" spans="1:18" s="1" customFormat="1" ht="50.1" customHeight="1" x14ac:dyDescent="0.25">
      <c r="A745" s="247"/>
      <c r="B745" s="244"/>
      <c r="C745" s="106" t="s">
        <v>459</v>
      </c>
      <c r="D745" s="5">
        <f t="shared" si="387"/>
        <v>0</v>
      </c>
      <c r="E745" s="5">
        <v>0</v>
      </c>
      <c r="F745" s="5">
        <v>0</v>
      </c>
      <c r="G745" s="5">
        <f t="shared" si="388"/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</row>
    <row r="746" spans="1:18" s="1" customFormat="1" ht="34.5" customHeight="1" x14ac:dyDescent="0.25">
      <c r="A746" s="247"/>
      <c r="B746" s="244"/>
      <c r="C746" s="106" t="s">
        <v>460</v>
      </c>
      <c r="D746" s="5">
        <f t="shared" si="387"/>
        <v>0</v>
      </c>
      <c r="E746" s="5">
        <v>0</v>
      </c>
      <c r="F746" s="5">
        <v>0</v>
      </c>
      <c r="G746" s="5">
        <f t="shared" si="388"/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</row>
    <row r="747" spans="1:18" s="1" customFormat="1" ht="49.5" customHeight="1" x14ac:dyDescent="0.25">
      <c r="A747" s="247"/>
      <c r="B747" s="244"/>
      <c r="C747" s="106" t="s">
        <v>461</v>
      </c>
      <c r="D747" s="5">
        <f t="shared" si="387"/>
        <v>0</v>
      </c>
      <c r="E747" s="5">
        <v>0</v>
      </c>
      <c r="F747" s="5">
        <v>0</v>
      </c>
      <c r="G747" s="5">
        <f t="shared" si="388"/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</row>
    <row r="748" spans="1:18" s="1" customFormat="1" ht="50.25" customHeight="1" x14ac:dyDescent="0.25">
      <c r="A748" s="247"/>
      <c r="B748" s="244"/>
      <c r="C748" s="7" t="s">
        <v>224</v>
      </c>
      <c r="D748" s="5">
        <f t="shared" si="387"/>
        <v>0</v>
      </c>
      <c r="E748" s="5">
        <v>0</v>
      </c>
      <c r="F748" s="5">
        <v>0</v>
      </c>
      <c r="G748" s="5">
        <f t="shared" si="388"/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</row>
    <row r="749" spans="1:18" s="1" customFormat="1" ht="49.5" customHeight="1" x14ac:dyDescent="0.25">
      <c r="A749" s="247"/>
      <c r="B749" s="244"/>
      <c r="C749" s="106" t="s">
        <v>462</v>
      </c>
      <c r="D749" s="5">
        <f t="shared" si="387"/>
        <v>0</v>
      </c>
      <c r="E749" s="5">
        <v>0</v>
      </c>
      <c r="F749" s="5">
        <v>0</v>
      </c>
      <c r="G749" s="5">
        <f t="shared" si="388"/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</row>
    <row r="750" spans="1:18" s="1" customFormat="1" ht="64.5" customHeight="1" x14ac:dyDescent="0.25">
      <c r="A750" s="247"/>
      <c r="B750" s="244"/>
      <c r="C750" s="107" t="s">
        <v>463</v>
      </c>
      <c r="D750" s="5">
        <f t="shared" si="387"/>
        <v>0</v>
      </c>
      <c r="E750" s="5">
        <v>0</v>
      </c>
      <c r="F750" s="5">
        <v>0</v>
      </c>
      <c r="G750" s="5">
        <f t="shared" si="388"/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</row>
    <row r="751" spans="1:18" s="1" customFormat="1" ht="24.9" customHeight="1" x14ac:dyDescent="0.25">
      <c r="A751" s="247"/>
      <c r="B751" s="244"/>
      <c r="C751" s="7" t="s">
        <v>223</v>
      </c>
      <c r="D751" s="5">
        <f t="shared" si="382"/>
        <v>1591</v>
      </c>
      <c r="E751" s="5">
        <f>E763+E775</f>
        <v>0</v>
      </c>
      <c r="F751" s="5">
        <f>F763+F775</f>
        <v>1591</v>
      </c>
      <c r="G751" s="5">
        <f t="shared" si="383"/>
        <v>1591</v>
      </c>
      <c r="H751" s="5">
        <f>H763+H775</f>
        <v>0</v>
      </c>
      <c r="I751" s="5">
        <f>I763+I775</f>
        <v>1591</v>
      </c>
      <c r="J751" s="5">
        <f t="shared" si="379"/>
        <v>1591</v>
      </c>
      <c r="K751" s="5">
        <f>K763+K775</f>
        <v>0</v>
      </c>
      <c r="L751" s="5">
        <f>L763+L775</f>
        <v>1591</v>
      </c>
      <c r="M751" s="5">
        <f t="shared" ref="M751" si="389">SUM(N751:O751)</f>
        <v>1591</v>
      </c>
      <c r="N751" s="5">
        <f>N763+N775</f>
        <v>0</v>
      </c>
      <c r="O751" s="5">
        <f>O763+O775</f>
        <v>1591</v>
      </c>
    </row>
    <row r="752" spans="1:18" s="1" customFormat="1" ht="24.9" customHeight="1" x14ac:dyDescent="0.25">
      <c r="A752" s="248"/>
      <c r="B752" s="245"/>
      <c r="C752" s="7" t="s">
        <v>222</v>
      </c>
      <c r="D752" s="5">
        <f t="shared" si="382"/>
        <v>206.6</v>
      </c>
      <c r="E752" s="5">
        <f>N(E765)</f>
        <v>206.6</v>
      </c>
      <c r="F752" s="5">
        <v>0</v>
      </c>
      <c r="G752" s="5">
        <f t="shared" si="383"/>
        <v>206.6</v>
      </c>
      <c r="H752" s="5">
        <f>N(H765)</f>
        <v>206.6</v>
      </c>
      <c r="I752" s="5">
        <v>0</v>
      </c>
      <c r="J752" s="5">
        <f t="shared" si="379"/>
        <v>206.6</v>
      </c>
      <c r="K752" s="5">
        <f>N(K765)</f>
        <v>206.6</v>
      </c>
      <c r="L752" s="5">
        <v>0</v>
      </c>
      <c r="M752" s="5">
        <f t="shared" ref="M752" si="390">SUM(N752:O752)</f>
        <v>206.6</v>
      </c>
      <c r="N752" s="5">
        <f>N(N765)</f>
        <v>206.6</v>
      </c>
      <c r="O752" s="5">
        <f t="shared" ref="O752" si="391">SUM(P752:Q752)</f>
        <v>0</v>
      </c>
      <c r="Q752" s="27"/>
    </row>
    <row r="753" spans="1:18" s="1" customFormat="1" ht="27.75" customHeight="1" x14ac:dyDescent="0.25">
      <c r="A753" s="265" t="s">
        <v>31</v>
      </c>
      <c r="B753" s="261" t="s">
        <v>231</v>
      </c>
      <c r="C753" s="105" t="s">
        <v>227</v>
      </c>
      <c r="D753" s="26">
        <f t="shared" si="382"/>
        <v>1341</v>
      </c>
      <c r="E753" s="26">
        <v>0</v>
      </c>
      <c r="F753" s="26">
        <f>SUM(F754+F763+F764)</f>
        <v>1341</v>
      </c>
      <c r="G753" s="26">
        <f t="shared" si="383"/>
        <v>1341</v>
      </c>
      <c r="H753" s="26">
        <v>0</v>
      </c>
      <c r="I753" s="26">
        <f>SUM(I754+I763+I764)</f>
        <v>1341</v>
      </c>
      <c r="J753" s="26">
        <f t="shared" ref="J753:O753" si="392">J763</f>
        <v>1341</v>
      </c>
      <c r="K753" s="26">
        <f t="shared" si="392"/>
        <v>0</v>
      </c>
      <c r="L753" s="26">
        <f t="shared" si="392"/>
        <v>1341</v>
      </c>
      <c r="M753" s="26">
        <f t="shared" si="392"/>
        <v>1341</v>
      </c>
      <c r="N753" s="26">
        <f t="shared" si="392"/>
        <v>0</v>
      </c>
      <c r="O753" s="26">
        <f t="shared" si="392"/>
        <v>1341</v>
      </c>
      <c r="R753" s="27"/>
    </row>
    <row r="754" spans="1:18" s="1" customFormat="1" ht="33" customHeight="1" x14ac:dyDescent="0.25">
      <c r="A754" s="266"/>
      <c r="B754" s="262"/>
      <c r="C754" s="7" t="s">
        <v>226</v>
      </c>
      <c r="D754" s="5">
        <f t="shared" si="382"/>
        <v>0</v>
      </c>
      <c r="E754" s="5">
        <v>0</v>
      </c>
      <c r="F754" s="5">
        <v>0</v>
      </c>
      <c r="G754" s="5">
        <f t="shared" si="383"/>
        <v>0</v>
      </c>
      <c r="H754" s="5">
        <v>0</v>
      </c>
      <c r="I754" s="5">
        <v>0</v>
      </c>
      <c r="J754" s="5">
        <f>SUM(K754:L754)</f>
        <v>0</v>
      </c>
      <c r="K754" s="5">
        <v>0</v>
      </c>
      <c r="L754" s="5">
        <v>0</v>
      </c>
      <c r="M754" s="5">
        <f>SUM(N754:O754)</f>
        <v>0</v>
      </c>
      <c r="N754" s="5">
        <v>0</v>
      </c>
      <c r="O754" s="5">
        <v>0</v>
      </c>
    </row>
    <row r="755" spans="1:18" s="1" customFormat="1" ht="50.1" customHeight="1" x14ac:dyDescent="0.25">
      <c r="A755" s="266"/>
      <c r="B755" s="262"/>
      <c r="C755" s="7" t="s">
        <v>225</v>
      </c>
      <c r="D755" s="5">
        <f t="shared" si="382"/>
        <v>0</v>
      </c>
      <c r="E755" s="5">
        <v>0</v>
      </c>
      <c r="F755" s="5">
        <v>0</v>
      </c>
      <c r="G755" s="5">
        <f t="shared" si="383"/>
        <v>0</v>
      </c>
      <c r="H755" s="5">
        <v>0</v>
      </c>
      <c r="I755" s="5">
        <v>0</v>
      </c>
      <c r="J755" s="5">
        <f>SUM(K755:L755)</f>
        <v>0</v>
      </c>
      <c r="K755" s="5">
        <v>0</v>
      </c>
      <c r="L755" s="5">
        <v>0</v>
      </c>
      <c r="M755" s="5">
        <f>SUM(N755:O755)</f>
        <v>0</v>
      </c>
      <c r="N755" s="5">
        <v>0</v>
      </c>
      <c r="O755" s="5">
        <v>0</v>
      </c>
    </row>
    <row r="756" spans="1:18" s="1" customFormat="1" ht="33" customHeight="1" x14ac:dyDescent="0.25">
      <c r="A756" s="266"/>
      <c r="B756" s="262"/>
      <c r="C756" s="106" t="s">
        <v>458</v>
      </c>
      <c r="D756" s="5">
        <f t="shared" ref="D756:D762" si="393">SUM(E756:F756)</f>
        <v>0</v>
      </c>
      <c r="E756" s="5">
        <v>0</v>
      </c>
      <c r="F756" s="5">
        <v>0</v>
      </c>
      <c r="G756" s="5">
        <f t="shared" ref="G756:G762" si="394">SUM(H756:I756)</f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</row>
    <row r="757" spans="1:18" s="1" customFormat="1" ht="50.1" customHeight="1" x14ac:dyDescent="0.25">
      <c r="A757" s="266"/>
      <c r="B757" s="262"/>
      <c r="C757" s="106" t="s">
        <v>459</v>
      </c>
      <c r="D757" s="5">
        <f t="shared" si="393"/>
        <v>0</v>
      </c>
      <c r="E757" s="5">
        <v>0</v>
      </c>
      <c r="F757" s="5">
        <v>0</v>
      </c>
      <c r="G757" s="5">
        <f t="shared" si="394"/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</row>
    <row r="758" spans="1:18" s="1" customFormat="1" ht="34.5" customHeight="1" x14ac:dyDescent="0.25">
      <c r="A758" s="266"/>
      <c r="B758" s="262"/>
      <c r="C758" s="106" t="s">
        <v>460</v>
      </c>
      <c r="D758" s="5">
        <f t="shared" si="393"/>
        <v>0</v>
      </c>
      <c r="E758" s="5">
        <v>0</v>
      </c>
      <c r="F758" s="5">
        <v>0</v>
      </c>
      <c r="G758" s="5">
        <f t="shared" si="394"/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</row>
    <row r="759" spans="1:18" s="1" customFormat="1" ht="49.5" customHeight="1" x14ac:dyDescent="0.25">
      <c r="A759" s="266"/>
      <c r="B759" s="262"/>
      <c r="C759" s="106" t="s">
        <v>461</v>
      </c>
      <c r="D759" s="5">
        <f t="shared" si="393"/>
        <v>0</v>
      </c>
      <c r="E759" s="5">
        <v>0</v>
      </c>
      <c r="F759" s="5">
        <v>0</v>
      </c>
      <c r="G759" s="5">
        <f t="shared" si="394"/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</row>
    <row r="760" spans="1:18" s="1" customFormat="1" ht="50.25" customHeight="1" x14ac:dyDescent="0.25">
      <c r="A760" s="266"/>
      <c r="B760" s="262"/>
      <c r="C760" s="7" t="s">
        <v>224</v>
      </c>
      <c r="D760" s="5">
        <f t="shared" si="393"/>
        <v>0</v>
      </c>
      <c r="E760" s="5">
        <v>0</v>
      </c>
      <c r="F760" s="5">
        <v>0</v>
      </c>
      <c r="G760" s="5">
        <f t="shared" si="394"/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</row>
    <row r="761" spans="1:18" s="1" customFormat="1" ht="49.5" customHeight="1" x14ac:dyDescent="0.25">
      <c r="A761" s="266"/>
      <c r="B761" s="262"/>
      <c r="C761" s="106" t="s">
        <v>462</v>
      </c>
      <c r="D761" s="5">
        <f t="shared" si="393"/>
        <v>0</v>
      </c>
      <c r="E761" s="5">
        <v>0</v>
      </c>
      <c r="F761" s="5">
        <v>0</v>
      </c>
      <c r="G761" s="5">
        <f t="shared" si="394"/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</row>
    <row r="762" spans="1:18" s="1" customFormat="1" ht="64.5" customHeight="1" x14ac:dyDescent="0.25">
      <c r="A762" s="266"/>
      <c r="B762" s="262"/>
      <c r="C762" s="107" t="s">
        <v>463</v>
      </c>
      <c r="D762" s="5">
        <f t="shared" si="393"/>
        <v>0</v>
      </c>
      <c r="E762" s="5">
        <v>0</v>
      </c>
      <c r="F762" s="5">
        <v>0</v>
      </c>
      <c r="G762" s="5">
        <f t="shared" si="394"/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</row>
    <row r="763" spans="1:18" s="1" customFormat="1" ht="24.9" customHeight="1" x14ac:dyDescent="0.25">
      <c r="A763" s="266"/>
      <c r="B763" s="262"/>
      <c r="C763" s="7" t="s">
        <v>223</v>
      </c>
      <c r="D763" s="5">
        <f t="shared" si="382"/>
        <v>1341</v>
      </c>
      <c r="E763" s="5">
        <v>0</v>
      </c>
      <c r="F763" s="5">
        <v>1341</v>
      </c>
      <c r="G763" s="5">
        <f t="shared" si="383"/>
        <v>1341</v>
      </c>
      <c r="H763" s="5">
        <v>0</v>
      </c>
      <c r="I763" s="5">
        <v>1341</v>
      </c>
      <c r="J763" s="5">
        <f>K763+L763</f>
        <v>1341</v>
      </c>
      <c r="K763" s="5">
        <v>0</v>
      </c>
      <c r="L763" s="5">
        <v>1341</v>
      </c>
      <c r="M763" s="5">
        <f>N763+O763</f>
        <v>1341</v>
      </c>
      <c r="N763" s="5">
        <v>0</v>
      </c>
      <c r="O763" s="5">
        <v>1341</v>
      </c>
    </row>
    <row r="764" spans="1:18" s="1" customFormat="1" ht="24.9" customHeight="1" x14ac:dyDescent="0.25">
      <c r="A764" s="267"/>
      <c r="B764" s="263"/>
      <c r="C764" s="7" t="s">
        <v>222</v>
      </c>
      <c r="D764" s="5">
        <f t="shared" si="382"/>
        <v>0</v>
      </c>
      <c r="E764" s="5">
        <v>0</v>
      </c>
      <c r="F764" s="5">
        <v>0</v>
      </c>
      <c r="G764" s="5">
        <f t="shared" si="383"/>
        <v>0</v>
      </c>
      <c r="H764" s="5">
        <v>0</v>
      </c>
      <c r="I764" s="5">
        <v>0</v>
      </c>
      <c r="J764" s="5">
        <f>SUM(K764:L764)</f>
        <v>0</v>
      </c>
      <c r="K764" s="5">
        <v>0</v>
      </c>
      <c r="L764" s="5">
        <v>0</v>
      </c>
      <c r="M764" s="5">
        <f>SUM(N764:O764)</f>
        <v>0</v>
      </c>
      <c r="N764" s="5">
        <v>0</v>
      </c>
      <c r="O764" s="5">
        <v>0</v>
      </c>
      <c r="Q764" s="27"/>
    </row>
    <row r="765" spans="1:18" s="1" customFormat="1" ht="27.75" customHeight="1" x14ac:dyDescent="0.25">
      <c r="A765" s="265" t="s">
        <v>32</v>
      </c>
      <c r="B765" s="261" t="s">
        <v>230</v>
      </c>
      <c r="C765" s="105" t="s">
        <v>227</v>
      </c>
      <c r="D765" s="26">
        <f t="shared" si="382"/>
        <v>456.6</v>
      </c>
      <c r="E765" s="26">
        <f>SUM(E766+E775+E776)</f>
        <v>206.6</v>
      </c>
      <c r="F765" s="26">
        <f>SUM(F766+F775+F776)</f>
        <v>250</v>
      </c>
      <c r="G765" s="26">
        <f t="shared" si="383"/>
        <v>456.6</v>
      </c>
      <c r="H765" s="26">
        <f>SUM(H766+H775+H776)</f>
        <v>206.6</v>
      </c>
      <c r="I765" s="26">
        <f>SUM(I766+I775+I776)</f>
        <v>250</v>
      </c>
      <c r="J765" s="26">
        <f t="shared" ref="J765" si="395">SUM(K765:L765)</f>
        <v>456.6</v>
      </c>
      <c r="K765" s="26">
        <f>SUM(K766+K775+K776)</f>
        <v>206.6</v>
      </c>
      <c r="L765" s="26">
        <f>SUM(L766+L775+L776)</f>
        <v>250</v>
      </c>
      <c r="M765" s="26">
        <f t="shared" ref="M765" si="396">SUM(N765:O765)</f>
        <v>456.6</v>
      </c>
      <c r="N765" s="26">
        <f>SUM(N766+N775+N776)</f>
        <v>206.6</v>
      </c>
      <c r="O765" s="26">
        <f>SUM(O766+O775+O776)</f>
        <v>250</v>
      </c>
      <c r="R765" s="27"/>
    </row>
    <row r="766" spans="1:18" s="1" customFormat="1" ht="33" customHeight="1" x14ac:dyDescent="0.25">
      <c r="A766" s="266"/>
      <c r="B766" s="262"/>
      <c r="C766" s="7" t="s">
        <v>226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</row>
    <row r="767" spans="1:18" s="1" customFormat="1" ht="50.1" customHeight="1" x14ac:dyDescent="0.25">
      <c r="A767" s="266"/>
      <c r="B767" s="262"/>
      <c r="C767" s="7" t="s">
        <v>225</v>
      </c>
      <c r="D767" s="5">
        <f>SUM(E767:F767)</f>
        <v>0</v>
      </c>
      <c r="E767" s="5">
        <v>0</v>
      </c>
      <c r="F767" s="5">
        <v>0</v>
      </c>
      <c r="G767" s="5">
        <f>SUM(H767:I767)</f>
        <v>0</v>
      </c>
      <c r="H767" s="5">
        <v>0</v>
      </c>
      <c r="I767" s="5">
        <v>0</v>
      </c>
      <c r="J767" s="5">
        <f>SUM(K767:L767)</f>
        <v>0</v>
      </c>
      <c r="K767" s="5">
        <v>0</v>
      </c>
      <c r="L767" s="5">
        <v>0</v>
      </c>
      <c r="M767" s="5">
        <f>SUM(N767:O767)</f>
        <v>0</v>
      </c>
      <c r="N767" s="5">
        <v>0</v>
      </c>
      <c r="O767" s="5">
        <v>0</v>
      </c>
    </row>
    <row r="768" spans="1:18" s="1" customFormat="1" ht="33" customHeight="1" x14ac:dyDescent="0.25">
      <c r="A768" s="266"/>
      <c r="B768" s="262"/>
      <c r="C768" s="106" t="s">
        <v>458</v>
      </c>
      <c r="D768" s="5">
        <f t="shared" ref="D768:D774" si="397">SUM(E768:F768)</f>
        <v>0</v>
      </c>
      <c r="E768" s="5">
        <v>0</v>
      </c>
      <c r="F768" s="5">
        <v>0</v>
      </c>
      <c r="G768" s="5">
        <f t="shared" ref="G768:G774" si="398">SUM(H768:I768)</f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</row>
    <row r="769" spans="1:18" s="1" customFormat="1" ht="50.1" customHeight="1" x14ac:dyDescent="0.25">
      <c r="A769" s="266"/>
      <c r="B769" s="262"/>
      <c r="C769" s="106" t="s">
        <v>459</v>
      </c>
      <c r="D769" s="5">
        <f t="shared" si="397"/>
        <v>0</v>
      </c>
      <c r="E769" s="5">
        <v>0</v>
      </c>
      <c r="F769" s="5">
        <v>0</v>
      </c>
      <c r="G769" s="5">
        <f t="shared" si="398"/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</row>
    <row r="770" spans="1:18" s="1" customFormat="1" ht="34.5" customHeight="1" x14ac:dyDescent="0.25">
      <c r="A770" s="266"/>
      <c r="B770" s="262"/>
      <c r="C770" s="106" t="s">
        <v>460</v>
      </c>
      <c r="D770" s="5">
        <f t="shared" si="397"/>
        <v>0</v>
      </c>
      <c r="E770" s="5">
        <v>0</v>
      </c>
      <c r="F770" s="5">
        <v>0</v>
      </c>
      <c r="G770" s="5">
        <f t="shared" si="398"/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</row>
    <row r="771" spans="1:18" s="1" customFormat="1" ht="49.5" customHeight="1" x14ac:dyDescent="0.25">
      <c r="A771" s="266"/>
      <c r="B771" s="262"/>
      <c r="C771" s="106" t="s">
        <v>461</v>
      </c>
      <c r="D771" s="5">
        <f t="shared" si="397"/>
        <v>0</v>
      </c>
      <c r="E771" s="5">
        <v>0</v>
      </c>
      <c r="F771" s="5">
        <v>0</v>
      </c>
      <c r="G771" s="5">
        <f t="shared" si="398"/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</row>
    <row r="772" spans="1:18" s="1" customFormat="1" ht="50.25" customHeight="1" x14ac:dyDescent="0.25">
      <c r="A772" s="266"/>
      <c r="B772" s="262"/>
      <c r="C772" s="7" t="s">
        <v>224</v>
      </c>
      <c r="D772" s="5">
        <f t="shared" si="397"/>
        <v>0</v>
      </c>
      <c r="E772" s="5">
        <v>0</v>
      </c>
      <c r="F772" s="5">
        <v>0</v>
      </c>
      <c r="G772" s="5">
        <f t="shared" si="398"/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</row>
    <row r="773" spans="1:18" s="1" customFormat="1" ht="49.5" customHeight="1" x14ac:dyDescent="0.25">
      <c r="A773" s="266"/>
      <c r="B773" s="262"/>
      <c r="C773" s="106" t="s">
        <v>462</v>
      </c>
      <c r="D773" s="5">
        <f t="shared" si="397"/>
        <v>0</v>
      </c>
      <c r="E773" s="5">
        <v>0</v>
      </c>
      <c r="F773" s="5">
        <v>0</v>
      </c>
      <c r="G773" s="5">
        <f t="shared" si="398"/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</row>
    <row r="774" spans="1:18" s="1" customFormat="1" ht="64.5" customHeight="1" x14ac:dyDescent="0.25">
      <c r="A774" s="266"/>
      <c r="B774" s="262"/>
      <c r="C774" s="107" t="s">
        <v>463</v>
      </c>
      <c r="D774" s="5">
        <f t="shared" si="397"/>
        <v>0</v>
      </c>
      <c r="E774" s="5">
        <v>0</v>
      </c>
      <c r="F774" s="5">
        <v>0</v>
      </c>
      <c r="G774" s="5">
        <f t="shared" si="398"/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</row>
    <row r="775" spans="1:18" s="1" customFormat="1" ht="24.9" customHeight="1" x14ac:dyDescent="0.25">
      <c r="A775" s="266"/>
      <c r="B775" s="262"/>
      <c r="C775" s="7" t="s">
        <v>223</v>
      </c>
      <c r="D775" s="5">
        <f>SUM(E775:F775)</f>
        <v>250</v>
      </c>
      <c r="E775" s="5">
        <v>0</v>
      </c>
      <c r="F775" s="5">
        <v>250</v>
      </c>
      <c r="G775" s="5">
        <v>0</v>
      </c>
      <c r="H775" s="5">
        <v>0</v>
      </c>
      <c r="I775" s="5">
        <v>250</v>
      </c>
      <c r="J775" s="5">
        <v>0</v>
      </c>
      <c r="K775" s="5">
        <v>0</v>
      </c>
      <c r="L775" s="5">
        <v>250</v>
      </c>
      <c r="M775" s="5">
        <v>0</v>
      </c>
      <c r="N775" s="5">
        <v>0</v>
      </c>
      <c r="O775" s="5">
        <v>250</v>
      </c>
    </row>
    <row r="776" spans="1:18" s="1" customFormat="1" ht="24.9" customHeight="1" x14ac:dyDescent="0.25">
      <c r="A776" s="267"/>
      <c r="B776" s="263"/>
      <c r="C776" s="7" t="s">
        <v>222</v>
      </c>
      <c r="D776" s="5">
        <f>SUM(E776:F776)</f>
        <v>206.6</v>
      </c>
      <c r="E776" s="5">
        <v>206.6</v>
      </c>
      <c r="F776" s="5">
        <v>0</v>
      </c>
      <c r="G776" s="5">
        <f>SUM(H776:I776)</f>
        <v>206.6</v>
      </c>
      <c r="H776" s="5">
        <v>206.6</v>
      </c>
      <c r="I776" s="5">
        <v>0</v>
      </c>
      <c r="J776" s="5">
        <f>SUM(K776:L776)</f>
        <v>206.6</v>
      </c>
      <c r="K776" s="5">
        <v>206.6</v>
      </c>
      <c r="L776" s="5">
        <v>0</v>
      </c>
      <c r="M776" s="5">
        <f>SUM(N776:O776)</f>
        <v>206.6</v>
      </c>
      <c r="N776" s="5">
        <v>206.6</v>
      </c>
      <c r="O776" s="5">
        <v>0</v>
      </c>
      <c r="Q776" s="27"/>
    </row>
    <row r="777" spans="1:18" s="1" customFormat="1" ht="27.75" customHeight="1" x14ac:dyDescent="0.25">
      <c r="A777" s="246" t="s">
        <v>76</v>
      </c>
      <c r="B777" s="243" t="s">
        <v>175</v>
      </c>
      <c r="C777" s="105" t="s">
        <v>227</v>
      </c>
      <c r="D777" s="26">
        <f>SUM(D789+D801+D813)</f>
        <v>103089.5</v>
      </c>
      <c r="E777" s="26">
        <f>SUM(E778+E787+E788)</f>
        <v>11936.5</v>
      </c>
      <c r="F777" s="26">
        <f>SUM(F778+F787+F788)</f>
        <v>91153</v>
      </c>
      <c r="G777" s="26">
        <f>SUM(G789+G801+G813)</f>
        <v>103089.5</v>
      </c>
      <c r="H777" s="26">
        <f>SUM(H778+H787+H788)</f>
        <v>11936.5</v>
      </c>
      <c r="I777" s="26">
        <f>SUM(I778+I787+I788)</f>
        <v>91153</v>
      </c>
      <c r="J777" s="26">
        <f t="shared" ref="J777:O777" si="399">J788</f>
        <v>103089.5</v>
      </c>
      <c r="K777" s="26">
        <f t="shared" si="399"/>
        <v>11936.5</v>
      </c>
      <c r="L777" s="26">
        <f>SUM(L778+L787+L788)</f>
        <v>91153</v>
      </c>
      <c r="M777" s="26">
        <f t="shared" si="399"/>
        <v>102557.36</v>
      </c>
      <c r="N777" s="26">
        <f t="shared" si="399"/>
        <v>11783.28</v>
      </c>
      <c r="O777" s="26">
        <f t="shared" si="399"/>
        <v>90774.080000000002</v>
      </c>
      <c r="R777" s="27"/>
    </row>
    <row r="778" spans="1:18" s="1" customFormat="1" ht="33" customHeight="1" x14ac:dyDescent="0.25">
      <c r="A778" s="247"/>
      <c r="B778" s="244"/>
      <c r="C778" s="7" t="s">
        <v>226</v>
      </c>
      <c r="D778" s="5">
        <f>SUM(E778:F778)</f>
        <v>0</v>
      </c>
      <c r="E778" s="5">
        <f>N(E790+E802+E814)</f>
        <v>0</v>
      </c>
      <c r="F778" s="5">
        <f>N(F790+F802+F814)</f>
        <v>0</v>
      </c>
      <c r="G778" s="5">
        <f>SUM(H778:I778)</f>
        <v>0</v>
      </c>
      <c r="H778" s="5">
        <f>N(H790+H802+H814)</f>
        <v>0</v>
      </c>
      <c r="I778" s="5">
        <f>N(I790+I802+I814)</f>
        <v>0</v>
      </c>
      <c r="J778" s="5">
        <v>0</v>
      </c>
      <c r="K778" s="5">
        <v>0</v>
      </c>
      <c r="L778" s="5">
        <f>N(L790+L802+L814)</f>
        <v>0</v>
      </c>
      <c r="M778" s="5">
        <v>0</v>
      </c>
      <c r="N778" s="5">
        <v>0</v>
      </c>
      <c r="O778" s="5">
        <v>0</v>
      </c>
    </row>
    <row r="779" spans="1:18" s="1" customFormat="1" ht="50.1" customHeight="1" x14ac:dyDescent="0.25">
      <c r="A779" s="247"/>
      <c r="B779" s="244"/>
      <c r="C779" s="7" t="s">
        <v>225</v>
      </c>
      <c r="D779" s="5">
        <f>SUM(E779:F779)</f>
        <v>0</v>
      </c>
      <c r="E779" s="5">
        <v>0</v>
      </c>
      <c r="F779" s="5">
        <v>0</v>
      </c>
      <c r="G779" s="5">
        <f>SUM(H779:I779)</f>
        <v>0</v>
      </c>
      <c r="H779" s="5">
        <v>0</v>
      </c>
      <c r="I779" s="5">
        <v>0</v>
      </c>
      <c r="J779" s="5">
        <f>SUM(K779:L779)</f>
        <v>0</v>
      </c>
      <c r="K779" s="5">
        <v>0</v>
      </c>
      <c r="L779" s="5">
        <v>0</v>
      </c>
      <c r="M779" s="5">
        <f>SUM(N779:O779)</f>
        <v>0</v>
      </c>
      <c r="N779" s="5">
        <v>0</v>
      </c>
      <c r="O779" s="5">
        <v>0</v>
      </c>
    </row>
    <row r="780" spans="1:18" s="1" customFormat="1" ht="33" customHeight="1" x14ac:dyDescent="0.25">
      <c r="A780" s="247"/>
      <c r="B780" s="244"/>
      <c r="C780" s="106" t="s">
        <v>458</v>
      </c>
      <c r="D780" s="5">
        <f t="shared" ref="D780:D786" si="400">SUM(E780:F780)</f>
        <v>0</v>
      </c>
      <c r="E780" s="5">
        <v>0</v>
      </c>
      <c r="F780" s="5">
        <v>0</v>
      </c>
      <c r="G780" s="5">
        <f t="shared" ref="G780:G786" si="401">SUM(H780:I780)</f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</row>
    <row r="781" spans="1:18" s="1" customFormat="1" ht="50.1" customHeight="1" x14ac:dyDescent="0.25">
      <c r="A781" s="247"/>
      <c r="B781" s="244"/>
      <c r="C781" s="106" t="s">
        <v>459</v>
      </c>
      <c r="D781" s="5">
        <f t="shared" si="400"/>
        <v>0</v>
      </c>
      <c r="E781" s="5">
        <v>0</v>
      </c>
      <c r="F781" s="5">
        <v>0</v>
      </c>
      <c r="G781" s="5">
        <f t="shared" si="401"/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</row>
    <row r="782" spans="1:18" s="1" customFormat="1" ht="34.5" customHeight="1" x14ac:dyDescent="0.25">
      <c r="A782" s="247"/>
      <c r="B782" s="244"/>
      <c r="C782" s="106" t="s">
        <v>460</v>
      </c>
      <c r="D782" s="5">
        <f t="shared" si="400"/>
        <v>0</v>
      </c>
      <c r="E782" s="5">
        <v>0</v>
      </c>
      <c r="F782" s="5">
        <v>0</v>
      </c>
      <c r="G782" s="5">
        <f t="shared" si="401"/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</row>
    <row r="783" spans="1:18" s="1" customFormat="1" ht="49.5" customHeight="1" x14ac:dyDescent="0.25">
      <c r="A783" s="247"/>
      <c r="B783" s="244"/>
      <c r="C783" s="106" t="s">
        <v>461</v>
      </c>
      <c r="D783" s="5">
        <f t="shared" si="400"/>
        <v>0</v>
      </c>
      <c r="E783" s="5">
        <v>0</v>
      </c>
      <c r="F783" s="5">
        <v>0</v>
      </c>
      <c r="G783" s="5">
        <f t="shared" si="401"/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</row>
    <row r="784" spans="1:18" s="1" customFormat="1" ht="50.25" customHeight="1" x14ac:dyDescent="0.25">
      <c r="A784" s="247"/>
      <c r="B784" s="244"/>
      <c r="C784" s="7" t="s">
        <v>224</v>
      </c>
      <c r="D784" s="5">
        <f t="shared" si="400"/>
        <v>0</v>
      </c>
      <c r="E784" s="5">
        <v>0</v>
      </c>
      <c r="F784" s="5">
        <v>0</v>
      </c>
      <c r="G784" s="5">
        <f t="shared" si="401"/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</row>
    <row r="785" spans="1:18" s="1" customFormat="1" ht="49.5" customHeight="1" x14ac:dyDescent="0.25">
      <c r="A785" s="247"/>
      <c r="B785" s="244"/>
      <c r="C785" s="106" t="s">
        <v>462</v>
      </c>
      <c r="D785" s="5">
        <f t="shared" si="400"/>
        <v>0</v>
      </c>
      <c r="E785" s="5">
        <v>0</v>
      </c>
      <c r="F785" s="5">
        <v>0</v>
      </c>
      <c r="G785" s="5">
        <f t="shared" si="401"/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</row>
    <row r="786" spans="1:18" s="1" customFormat="1" ht="64.5" customHeight="1" x14ac:dyDescent="0.25">
      <c r="A786" s="247"/>
      <c r="B786" s="244"/>
      <c r="C786" s="107" t="s">
        <v>463</v>
      </c>
      <c r="D786" s="5">
        <f t="shared" si="400"/>
        <v>0</v>
      </c>
      <c r="E786" s="5">
        <v>0</v>
      </c>
      <c r="F786" s="5">
        <v>0</v>
      </c>
      <c r="G786" s="5">
        <f t="shared" si="401"/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</row>
    <row r="787" spans="1:18" s="1" customFormat="1" ht="24.9" customHeight="1" x14ac:dyDescent="0.25">
      <c r="A787" s="247"/>
      <c r="B787" s="244"/>
      <c r="C787" s="7" t="s">
        <v>223</v>
      </c>
      <c r="D787" s="5">
        <f>SUM(E787:F787)</f>
        <v>0</v>
      </c>
      <c r="E787" s="5">
        <f>N(E799+E811+E823)</f>
        <v>0</v>
      </c>
      <c r="F787" s="5">
        <f>N(F799+F811+F823)</f>
        <v>0</v>
      </c>
      <c r="G787" s="5">
        <f>SUM(H787:I787)</f>
        <v>0</v>
      </c>
      <c r="H787" s="5">
        <f>N(H799+H811+H823)</f>
        <v>0</v>
      </c>
      <c r="I787" s="5">
        <f>N(I799+I811+I823)</f>
        <v>0</v>
      </c>
      <c r="J787" s="5">
        <v>0</v>
      </c>
      <c r="K787" s="5">
        <v>0</v>
      </c>
      <c r="L787" s="5">
        <f>N(L799+L811+L823)</f>
        <v>0</v>
      </c>
      <c r="M787" s="5">
        <v>0</v>
      </c>
      <c r="N787" s="5">
        <v>0</v>
      </c>
      <c r="O787" s="5">
        <v>0</v>
      </c>
    </row>
    <row r="788" spans="1:18" s="1" customFormat="1" ht="24.9" customHeight="1" x14ac:dyDescent="0.25">
      <c r="A788" s="248"/>
      <c r="B788" s="245"/>
      <c r="C788" s="7" t="s">
        <v>222</v>
      </c>
      <c r="D788" s="5">
        <f>SUM(E788:F788)</f>
        <v>103089.5</v>
      </c>
      <c r="E788" s="5">
        <f>N(E800+E812+E824)</f>
        <v>11936.5</v>
      </c>
      <c r="F788" s="5">
        <f>N(F800+F812+F824)</f>
        <v>91153</v>
      </c>
      <c r="G788" s="5">
        <f>SUM(H788:I788)</f>
        <v>103089.5</v>
      </c>
      <c r="H788" s="5">
        <f>N(H800+H812+H824)</f>
        <v>11936.5</v>
      </c>
      <c r="I788" s="5">
        <f>N(I800+I812+I824)</f>
        <v>91153</v>
      </c>
      <c r="J788" s="5">
        <f t="shared" ref="J788:O788" si="402">J789+J801+J813</f>
        <v>103089.5</v>
      </c>
      <c r="K788" s="5">
        <f t="shared" si="402"/>
        <v>11936.5</v>
      </c>
      <c r="L788" s="5">
        <f>N(L800+L812+L824)</f>
        <v>91153</v>
      </c>
      <c r="M788" s="5">
        <f t="shared" si="402"/>
        <v>102557.36</v>
      </c>
      <c r="N788" s="5">
        <f t="shared" si="402"/>
        <v>11783.28</v>
      </c>
      <c r="O788" s="5">
        <f t="shared" si="402"/>
        <v>90774.080000000002</v>
      </c>
      <c r="Q788" s="27"/>
    </row>
    <row r="789" spans="1:18" s="1" customFormat="1" ht="27.75" customHeight="1" x14ac:dyDescent="0.25">
      <c r="A789" s="265" t="s">
        <v>143</v>
      </c>
      <c r="B789" s="261" t="s">
        <v>176</v>
      </c>
      <c r="C789" s="105" t="s">
        <v>227</v>
      </c>
      <c r="D789" s="26">
        <f>E789+F789</f>
        <v>36326</v>
      </c>
      <c r="E789" s="26">
        <f>E796+E799+E800</f>
        <v>0</v>
      </c>
      <c r="F789" s="26">
        <f>F796+F799+F800</f>
        <v>36326</v>
      </c>
      <c r="G789" s="26">
        <f>H789+I789</f>
        <v>36326</v>
      </c>
      <c r="H789" s="26">
        <f>H796+H799+H800</f>
        <v>0</v>
      </c>
      <c r="I789" s="26">
        <f>I796+I799+I800</f>
        <v>36326</v>
      </c>
      <c r="J789" s="26">
        <f>K789+L789</f>
        <v>36326</v>
      </c>
      <c r="K789" s="26">
        <f>K796+K799+K800</f>
        <v>0</v>
      </c>
      <c r="L789" s="26">
        <f>L796+L799+L800</f>
        <v>36326</v>
      </c>
      <c r="M789" s="26">
        <f>N789+O789</f>
        <v>35956.550000000003</v>
      </c>
      <c r="N789" s="26">
        <f>N796+N799+N800</f>
        <v>0</v>
      </c>
      <c r="O789" s="26">
        <f>O796+O799+O800</f>
        <v>35956.550000000003</v>
      </c>
      <c r="R789" s="27"/>
    </row>
    <row r="790" spans="1:18" s="1" customFormat="1" ht="33" customHeight="1" x14ac:dyDescent="0.25">
      <c r="A790" s="266"/>
      <c r="B790" s="262"/>
      <c r="C790" s="7" t="s">
        <v>226</v>
      </c>
      <c r="D790" s="5">
        <f>SUM(E790:F790)</f>
        <v>0</v>
      </c>
      <c r="E790" s="5">
        <v>0</v>
      </c>
      <c r="F790" s="5">
        <v>0</v>
      </c>
      <c r="G790" s="5">
        <f>SUM(H790:I790)</f>
        <v>0</v>
      </c>
      <c r="H790" s="5">
        <v>0</v>
      </c>
      <c r="I790" s="5">
        <v>0</v>
      </c>
      <c r="J790" s="5">
        <f>SUM(K790:L790)</f>
        <v>0</v>
      </c>
      <c r="K790" s="5">
        <v>0</v>
      </c>
      <c r="L790" s="5">
        <v>0</v>
      </c>
      <c r="M790" s="5">
        <f>SUM(N790:O790)</f>
        <v>0</v>
      </c>
      <c r="N790" s="5">
        <v>0</v>
      </c>
      <c r="O790" s="5">
        <v>0</v>
      </c>
    </row>
    <row r="791" spans="1:18" s="1" customFormat="1" ht="50.1" customHeight="1" x14ac:dyDescent="0.25">
      <c r="A791" s="266"/>
      <c r="B791" s="262"/>
      <c r="C791" s="7" t="s">
        <v>225</v>
      </c>
      <c r="D791" s="5">
        <f>SUM(E791:F791)</f>
        <v>0</v>
      </c>
      <c r="E791" s="5">
        <v>0</v>
      </c>
      <c r="F791" s="5">
        <v>0</v>
      </c>
      <c r="G791" s="5">
        <f>SUM(H791:I791)</f>
        <v>0</v>
      </c>
      <c r="H791" s="5">
        <v>0</v>
      </c>
      <c r="I791" s="5">
        <v>0</v>
      </c>
      <c r="J791" s="5">
        <f>SUM(K791:L791)</f>
        <v>0</v>
      </c>
      <c r="K791" s="5">
        <v>0</v>
      </c>
      <c r="L791" s="5">
        <v>0</v>
      </c>
      <c r="M791" s="5">
        <f>SUM(N791:O791)</f>
        <v>0</v>
      </c>
      <c r="N791" s="5">
        <v>0</v>
      </c>
      <c r="O791" s="5">
        <v>0</v>
      </c>
    </row>
    <row r="792" spans="1:18" s="1" customFormat="1" ht="33" customHeight="1" x14ac:dyDescent="0.25">
      <c r="A792" s="266"/>
      <c r="B792" s="262"/>
      <c r="C792" s="106" t="s">
        <v>458</v>
      </c>
      <c r="D792" s="5">
        <f t="shared" ref="D792:D798" si="403">SUM(E792:F792)</f>
        <v>0</v>
      </c>
      <c r="E792" s="5">
        <v>0</v>
      </c>
      <c r="F792" s="5">
        <v>0</v>
      </c>
      <c r="G792" s="5">
        <f t="shared" ref="G792:G798" si="404">SUM(H792:I792)</f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</row>
    <row r="793" spans="1:18" s="1" customFormat="1" ht="50.1" customHeight="1" x14ac:dyDescent="0.25">
      <c r="A793" s="266"/>
      <c r="B793" s="262"/>
      <c r="C793" s="106" t="s">
        <v>459</v>
      </c>
      <c r="D793" s="5">
        <f t="shared" si="403"/>
        <v>0</v>
      </c>
      <c r="E793" s="5">
        <v>0</v>
      </c>
      <c r="F793" s="5">
        <v>0</v>
      </c>
      <c r="G793" s="5">
        <f t="shared" si="404"/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</row>
    <row r="794" spans="1:18" s="1" customFormat="1" ht="34.5" customHeight="1" x14ac:dyDescent="0.25">
      <c r="A794" s="266"/>
      <c r="B794" s="262"/>
      <c r="C794" s="106" t="s">
        <v>460</v>
      </c>
      <c r="D794" s="5">
        <f t="shared" si="403"/>
        <v>0</v>
      </c>
      <c r="E794" s="5">
        <v>0</v>
      </c>
      <c r="F794" s="5">
        <v>0</v>
      </c>
      <c r="G794" s="5">
        <f t="shared" si="404"/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</row>
    <row r="795" spans="1:18" s="1" customFormat="1" ht="49.5" customHeight="1" x14ac:dyDescent="0.25">
      <c r="A795" s="266"/>
      <c r="B795" s="262"/>
      <c r="C795" s="106" t="s">
        <v>461</v>
      </c>
      <c r="D795" s="5">
        <f t="shared" si="403"/>
        <v>0</v>
      </c>
      <c r="E795" s="5">
        <v>0</v>
      </c>
      <c r="F795" s="5">
        <v>0</v>
      </c>
      <c r="G795" s="5">
        <f t="shared" si="404"/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</row>
    <row r="796" spans="1:18" s="1" customFormat="1" ht="50.25" customHeight="1" x14ac:dyDescent="0.25">
      <c r="A796" s="266"/>
      <c r="B796" s="262"/>
      <c r="C796" s="7" t="s">
        <v>224</v>
      </c>
      <c r="D796" s="5">
        <f t="shared" si="403"/>
        <v>0</v>
      </c>
      <c r="E796" s="5">
        <v>0</v>
      </c>
      <c r="F796" s="5">
        <v>0</v>
      </c>
      <c r="G796" s="5">
        <f t="shared" si="404"/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</row>
    <row r="797" spans="1:18" s="1" customFormat="1" ht="49.5" customHeight="1" x14ac:dyDescent="0.25">
      <c r="A797" s="266"/>
      <c r="B797" s="262"/>
      <c r="C797" s="106" t="s">
        <v>462</v>
      </c>
      <c r="D797" s="5">
        <f t="shared" si="403"/>
        <v>0</v>
      </c>
      <c r="E797" s="5">
        <v>0</v>
      </c>
      <c r="F797" s="5">
        <v>0</v>
      </c>
      <c r="G797" s="5">
        <f t="shared" si="404"/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</row>
    <row r="798" spans="1:18" s="1" customFormat="1" ht="64.5" customHeight="1" x14ac:dyDescent="0.25">
      <c r="A798" s="266"/>
      <c r="B798" s="262"/>
      <c r="C798" s="107" t="s">
        <v>463</v>
      </c>
      <c r="D798" s="5">
        <f t="shared" si="403"/>
        <v>0</v>
      </c>
      <c r="E798" s="5">
        <v>0</v>
      </c>
      <c r="F798" s="5">
        <v>0</v>
      </c>
      <c r="G798" s="5">
        <f t="shared" si="404"/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</row>
    <row r="799" spans="1:18" s="1" customFormat="1" ht="24.9" customHeight="1" x14ac:dyDescent="0.25">
      <c r="A799" s="266"/>
      <c r="B799" s="262"/>
      <c r="C799" s="7" t="s">
        <v>223</v>
      </c>
      <c r="D799" s="5">
        <f>SUM(E799:F799)</f>
        <v>0</v>
      </c>
      <c r="E799" s="5">
        <v>0</v>
      </c>
      <c r="F799" s="5">
        <v>0</v>
      </c>
      <c r="G799" s="5">
        <f>SUM(H799:I799)</f>
        <v>0</v>
      </c>
      <c r="H799" s="5">
        <v>0</v>
      </c>
      <c r="I799" s="5">
        <v>0</v>
      </c>
      <c r="J799" s="5">
        <f>SUM(K799:L799)</f>
        <v>0</v>
      </c>
      <c r="K799" s="5">
        <v>0</v>
      </c>
      <c r="L799" s="5">
        <v>0</v>
      </c>
      <c r="M799" s="5">
        <f>SUM(N799:O799)</f>
        <v>0</v>
      </c>
      <c r="N799" s="5">
        <v>0</v>
      </c>
      <c r="O799" s="5">
        <v>0</v>
      </c>
    </row>
    <row r="800" spans="1:18" s="1" customFormat="1" ht="24.9" customHeight="1" x14ac:dyDescent="0.25">
      <c r="A800" s="267"/>
      <c r="B800" s="263"/>
      <c r="C800" s="7" t="s">
        <v>222</v>
      </c>
      <c r="D800" s="5">
        <f>E800+F800</f>
        <v>36326</v>
      </c>
      <c r="E800" s="5">
        <v>0</v>
      </c>
      <c r="F800" s="5">
        <v>36326</v>
      </c>
      <c r="G800" s="5">
        <f>H800+I800</f>
        <v>36326</v>
      </c>
      <c r="H800" s="5">
        <v>0</v>
      </c>
      <c r="I800" s="5">
        <v>36326</v>
      </c>
      <c r="J800" s="5">
        <f>K800+L800</f>
        <v>36326</v>
      </c>
      <c r="K800" s="5">
        <v>0</v>
      </c>
      <c r="L800" s="5">
        <v>36326</v>
      </c>
      <c r="M800" s="5">
        <f>N800+O800</f>
        <v>35956.550000000003</v>
      </c>
      <c r="N800" s="5">
        <v>0</v>
      </c>
      <c r="O800" s="5">
        <v>35956.550000000003</v>
      </c>
      <c r="Q800" s="27"/>
    </row>
    <row r="801" spans="1:18" s="1" customFormat="1" ht="27.75" customHeight="1" x14ac:dyDescent="0.25">
      <c r="A801" s="265" t="s">
        <v>144</v>
      </c>
      <c r="B801" s="261" t="s">
        <v>229</v>
      </c>
      <c r="C801" s="105" t="s">
        <v>227</v>
      </c>
      <c r="D801" s="26">
        <f>SUM(E801:F801)</f>
        <v>54827</v>
      </c>
      <c r="E801" s="26">
        <f>SUM(E802+E811+E812)</f>
        <v>0</v>
      </c>
      <c r="F801" s="26">
        <f>SUM(F802+F811+F812)</f>
        <v>54827</v>
      </c>
      <c r="G801" s="26">
        <f>SUM(H801:I801)</f>
        <v>54827</v>
      </c>
      <c r="H801" s="26">
        <f>SUM(H802+H811+H812)</f>
        <v>0</v>
      </c>
      <c r="I801" s="26">
        <f>SUM(I802+I811+I812)</f>
        <v>54827</v>
      </c>
      <c r="J801" s="26">
        <f>SUM(K801:L801)</f>
        <v>54827</v>
      </c>
      <c r="K801" s="26">
        <f>SUM(K802+K811+K812)</f>
        <v>0</v>
      </c>
      <c r="L801" s="26">
        <f>SUM(L802+L811+L812)</f>
        <v>54827</v>
      </c>
      <c r="M801" s="26">
        <f t="shared" ref="M801:O801" si="405">M812</f>
        <v>54817.53</v>
      </c>
      <c r="N801" s="26">
        <f t="shared" si="405"/>
        <v>0</v>
      </c>
      <c r="O801" s="26">
        <f t="shared" si="405"/>
        <v>54817.53</v>
      </c>
      <c r="R801" s="27"/>
    </row>
    <row r="802" spans="1:18" s="1" customFormat="1" ht="33" customHeight="1" x14ac:dyDescent="0.25">
      <c r="A802" s="266"/>
      <c r="B802" s="262"/>
      <c r="C802" s="7" t="s">
        <v>226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</row>
    <row r="803" spans="1:18" s="1" customFormat="1" ht="50.1" customHeight="1" x14ac:dyDescent="0.25">
      <c r="A803" s="266"/>
      <c r="B803" s="262"/>
      <c r="C803" s="7" t="s">
        <v>225</v>
      </c>
      <c r="D803" s="5">
        <f>SUM(E803:F803)</f>
        <v>0</v>
      </c>
      <c r="E803" s="5">
        <v>0</v>
      </c>
      <c r="F803" s="5">
        <v>0</v>
      </c>
      <c r="G803" s="5">
        <f>SUM(H803:I803)</f>
        <v>0</v>
      </c>
      <c r="H803" s="5">
        <v>0</v>
      </c>
      <c r="I803" s="5">
        <v>0</v>
      </c>
      <c r="J803" s="5">
        <f>SUM(K803:L803)</f>
        <v>0</v>
      </c>
      <c r="K803" s="5">
        <v>0</v>
      </c>
      <c r="L803" s="5">
        <v>0</v>
      </c>
      <c r="M803" s="5">
        <f>SUM(N803:O803)</f>
        <v>0</v>
      </c>
      <c r="N803" s="5">
        <v>0</v>
      </c>
      <c r="O803" s="5">
        <v>0</v>
      </c>
    </row>
    <row r="804" spans="1:18" s="1" customFormat="1" ht="33" customHeight="1" x14ac:dyDescent="0.25">
      <c r="A804" s="266"/>
      <c r="B804" s="262"/>
      <c r="C804" s="106" t="s">
        <v>458</v>
      </c>
      <c r="D804" s="5">
        <f t="shared" ref="D804:D810" si="406">SUM(E804:F804)</f>
        <v>0</v>
      </c>
      <c r="E804" s="5">
        <v>0</v>
      </c>
      <c r="F804" s="5">
        <v>0</v>
      </c>
      <c r="G804" s="5">
        <f t="shared" ref="G804:G810" si="407">SUM(H804:I804)</f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</row>
    <row r="805" spans="1:18" s="1" customFormat="1" ht="50.1" customHeight="1" x14ac:dyDescent="0.25">
      <c r="A805" s="266"/>
      <c r="B805" s="262"/>
      <c r="C805" s="106" t="s">
        <v>459</v>
      </c>
      <c r="D805" s="5">
        <f t="shared" si="406"/>
        <v>0</v>
      </c>
      <c r="E805" s="5">
        <v>0</v>
      </c>
      <c r="F805" s="5">
        <v>0</v>
      </c>
      <c r="G805" s="5">
        <f t="shared" si="407"/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</row>
    <row r="806" spans="1:18" s="1" customFormat="1" ht="34.5" customHeight="1" x14ac:dyDescent="0.25">
      <c r="A806" s="266"/>
      <c r="B806" s="262"/>
      <c r="C806" s="106" t="s">
        <v>460</v>
      </c>
      <c r="D806" s="5">
        <f t="shared" si="406"/>
        <v>0</v>
      </c>
      <c r="E806" s="5">
        <v>0</v>
      </c>
      <c r="F806" s="5">
        <v>0</v>
      </c>
      <c r="G806" s="5">
        <f t="shared" si="407"/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</row>
    <row r="807" spans="1:18" s="1" customFormat="1" ht="49.5" customHeight="1" x14ac:dyDescent="0.25">
      <c r="A807" s="266"/>
      <c r="B807" s="262"/>
      <c r="C807" s="106" t="s">
        <v>461</v>
      </c>
      <c r="D807" s="5">
        <f t="shared" si="406"/>
        <v>0</v>
      </c>
      <c r="E807" s="5">
        <v>0</v>
      </c>
      <c r="F807" s="5">
        <v>0</v>
      </c>
      <c r="G807" s="5">
        <f t="shared" si="407"/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</row>
    <row r="808" spans="1:18" s="1" customFormat="1" ht="50.25" customHeight="1" x14ac:dyDescent="0.25">
      <c r="A808" s="266"/>
      <c r="B808" s="262"/>
      <c r="C808" s="7" t="s">
        <v>224</v>
      </c>
      <c r="D808" s="5">
        <f t="shared" si="406"/>
        <v>0</v>
      </c>
      <c r="E808" s="5">
        <v>0</v>
      </c>
      <c r="F808" s="5">
        <v>0</v>
      </c>
      <c r="G808" s="5">
        <f t="shared" si="407"/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</row>
    <row r="809" spans="1:18" s="1" customFormat="1" ht="49.5" customHeight="1" x14ac:dyDescent="0.25">
      <c r="A809" s="266"/>
      <c r="B809" s="262"/>
      <c r="C809" s="106" t="s">
        <v>462</v>
      </c>
      <c r="D809" s="5">
        <f t="shared" si="406"/>
        <v>0</v>
      </c>
      <c r="E809" s="5">
        <v>0</v>
      </c>
      <c r="F809" s="5">
        <v>0</v>
      </c>
      <c r="G809" s="5">
        <f t="shared" si="407"/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</row>
    <row r="810" spans="1:18" s="1" customFormat="1" ht="64.5" customHeight="1" x14ac:dyDescent="0.25">
      <c r="A810" s="266"/>
      <c r="B810" s="262"/>
      <c r="C810" s="107" t="s">
        <v>463</v>
      </c>
      <c r="D810" s="5">
        <f t="shared" si="406"/>
        <v>0</v>
      </c>
      <c r="E810" s="5">
        <v>0</v>
      </c>
      <c r="F810" s="5">
        <v>0</v>
      </c>
      <c r="G810" s="5">
        <f t="shared" si="407"/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</row>
    <row r="811" spans="1:18" s="1" customFormat="1" ht="24.9" customHeight="1" x14ac:dyDescent="0.25">
      <c r="A811" s="266"/>
      <c r="B811" s="262"/>
      <c r="C811" s="7" t="s">
        <v>223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</row>
    <row r="812" spans="1:18" s="1" customFormat="1" ht="24.9" customHeight="1" x14ac:dyDescent="0.25">
      <c r="A812" s="267"/>
      <c r="B812" s="263"/>
      <c r="C812" s="7" t="s">
        <v>222</v>
      </c>
      <c r="D812" s="5">
        <f>SUM(E812:F812)</f>
        <v>54827</v>
      </c>
      <c r="E812" s="5">
        <v>0</v>
      </c>
      <c r="F812" s="5">
        <v>54827</v>
      </c>
      <c r="G812" s="5">
        <f>SUM(H812:I812)</f>
        <v>54827</v>
      </c>
      <c r="H812" s="5">
        <v>0</v>
      </c>
      <c r="I812" s="5">
        <v>54827</v>
      </c>
      <c r="J812" s="5">
        <f>SUM(K812:L812)</f>
        <v>54827</v>
      </c>
      <c r="K812" s="5">
        <v>0</v>
      </c>
      <c r="L812" s="5">
        <v>54827</v>
      </c>
      <c r="M812" s="5">
        <f>N812+O812</f>
        <v>54817.53</v>
      </c>
      <c r="N812" s="5">
        <v>0</v>
      </c>
      <c r="O812" s="5">
        <v>54817.53</v>
      </c>
      <c r="Q812" s="27"/>
    </row>
    <row r="813" spans="1:18" s="1" customFormat="1" ht="27.75" customHeight="1" x14ac:dyDescent="0.25">
      <c r="A813" s="265" t="s">
        <v>145</v>
      </c>
      <c r="B813" s="261" t="s">
        <v>228</v>
      </c>
      <c r="C813" s="105" t="s">
        <v>227</v>
      </c>
      <c r="D813" s="26">
        <f>E813+F813</f>
        <v>11936.5</v>
      </c>
      <c r="E813" s="26">
        <f>E820+E823+E824</f>
        <v>11936.5</v>
      </c>
      <c r="F813" s="26">
        <f>F820+F823+F824</f>
        <v>0</v>
      </c>
      <c r="G813" s="26">
        <f>H813+I813</f>
        <v>11936.5</v>
      </c>
      <c r="H813" s="26">
        <f>H820+H823+H824</f>
        <v>11936.5</v>
      </c>
      <c r="I813" s="26">
        <f>I820+I823+I824</f>
        <v>0</v>
      </c>
      <c r="J813" s="26">
        <f>K813+L813</f>
        <v>11936.5</v>
      </c>
      <c r="K813" s="26">
        <f>K820+K823+K824</f>
        <v>11936.5</v>
      </c>
      <c r="L813" s="26">
        <f>L820+L823+L824</f>
        <v>0</v>
      </c>
      <c r="M813" s="26">
        <f>N813+O813</f>
        <v>11783.28</v>
      </c>
      <c r="N813" s="26">
        <f>N820+N823+N824</f>
        <v>11783.28</v>
      </c>
      <c r="O813" s="26">
        <f>O820+O823+O824</f>
        <v>0</v>
      </c>
      <c r="R813" s="27"/>
    </row>
    <row r="814" spans="1:18" s="1" customFormat="1" ht="33" customHeight="1" x14ac:dyDescent="0.25">
      <c r="A814" s="266"/>
      <c r="B814" s="262"/>
      <c r="C814" s="7" t="s">
        <v>226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</row>
    <row r="815" spans="1:18" s="1" customFormat="1" ht="50.1" customHeight="1" x14ac:dyDescent="0.25">
      <c r="A815" s="266"/>
      <c r="B815" s="262"/>
      <c r="C815" s="7" t="s">
        <v>225</v>
      </c>
      <c r="D815" s="5">
        <f>SUM(E815:F815)</f>
        <v>0</v>
      </c>
      <c r="E815" s="5">
        <v>0</v>
      </c>
      <c r="F815" s="5">
        <v>0</v>
      </c>
      <c r="G815" s="5">
        <f>SUM(H815:I815)</f>
        <v>0</v>
      </c>
      <c r="H815" s="5">
        <v>0</v>
      </c>
      <c r="I815" s="5">
        <v>0</v>
      </c>
      <c r="J815" s="5">
        <f>SUM(K815:L815)</f>
        <v>0</v>
      </c>
      <c r="K815" s="5">
        <v>0</v>
      </c>
      <c r="L815" s="5">
        <v>0</v>
      </c>
      <c r="M815" s="5">
        <f>SUM(N815:O815)</f>
        <v>0</v>
      </c>
      <c r="N815" s="5">
        <v>0</v>
      </c>
      <c r="O815" s="5">
        <v>0</v>
      </c>
    </row>
    <row r="816" spans="1:18" s="1" customFormat="1" ht="33" customHeight="1" x14ac:dyDescent="0.25">
      <c r="A816" s="266"/>
      <c r="B816" s="262"/>
      <c r="C816" s="106" t="s">
        <v>458</v>
      </c>
      <c r="D816" s="5">
        <f t="shared" ref="D816:D822" si="408">SUM(E816:F816)</f>
        <v>0</v>
      </c>
      <c r="E816" s="5">
        <v>0</v>
      </c>
      <c r="F816" s="5">
        <v>0</v>
      </c>
      <c r="G816" s="5">
        <f t="shared" ref="G816:G822" si="409">SUM(H816:I816)</f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</row>
    <row r="817" spans="1:17" s="1" customFormat="1" ht="50.1" customHeight="1" x14ac:dyDescent="0.25">
      <c r="A817" s="266"/>
      <c r="B817" s="262"/>
      <c r="C817" s="106" t="s">
        <v>459</v>
      </c>
      <c r="D817" s="5">
        <f t="shared" si="408"/>
        <v>0</v>
      </c>
      <c r="E817" s="5">
        <v>0</v>
      </c>
      <c r="F817" s="5">
        <v>0</v>
      </c>
      <c r="G817" s="5">
        <f t="shared" si="409"/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</row>
    <row r="818" spans="1:17" s="1" customFormat="1" ht="34.5" customHeight="1" x14ac:dyDescent="0.25">
      <c r="A818" s="266"/>
      <c r="B818" s="262"/>
      <c r="C818" s="106" t="s">
        <v>460</v>
      </c>
      <c r="D818" s="5">
        <f t="shared" si="408"/>
        <v>0</v>
      </c>
      <c r="E818" s="5">
        <v>0</v>
      </c>
      <c r="F818" s="5">
        <v>0</v>
      </c>
      <c r="G818" s="5">
        <f t="shared" si="409"/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</row>
    <row r="819" spans="1:17" s="1" customFormat="1" ht="49.5" customHeight="1" x14ac:dyDescent="0.25">
      <c r="A819" s="266"/>
      <c r="B819" s="262"/>
      <c r="C819" s="106" t="s">
        <v>461</v>
      </c>
      <c r="D819" s="5">
        <f t="shared" si="408"/>
        <v>0</v>
      </c>
      <c r="E819" s="5">
        <v>0</v>
      </c>
      <c r="F819" s="5">
        <v>0</v>
      </c>
      <c r="G819" s="5">
        <f t="shared" si="409"/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</row>
    <row r="820" spans="1:17" s="1" customFormat="1" ht="50.25" customHeight="1" x14ac:dyDescent="0.25">
      <c r="A820" s="266"/>
      <c r="B820" s="262"/>
      <c r="C820" s="7" t="s">
        <v>224</v>
      </c>
      <c r="D820" s="5">
        <f t="shared" si="408"/>
        <v>0</v>
      </c>
      <c r="E820" s="5">
        <v>0</v>
      </c>
      <c r="F820" s="5">
        <v>0</v>
      </c>
      <c r="G820" s="5">
        <f t="shared" si="409"/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</row>
    <row r="821" spans="1:17" s="1" customFormat="1" ht="49.5" customHeight="1" x14ac:dyDescent="0.25">
      <c r="A821" s="266"/>
      <c r="B821" s="262"/>
      <c r="C821" s="106" t="s">
        <v>462</v>
      </c>
      <c r="D821" s="5">
        <f t="shared" si="408"/>
        <v>0</v>
      </c>
      <c r="E821" s="5">
        <v>0</v>
      </c>
      <c r="F821" s="5">
        <v>0</v>
      </c>
      <c r="G821" s="5">
        <f t="shared" si="409"/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</row>
    <row r="822" spans="1:17" s="1" customFormat="1" ht="64.5" customHeight="1" x14ac:dyDescent="0.25">
      <c r="A822" s="266"/>
      <c r="B822" s="262"/>
      <c r="C822" s="107" t="s">
        <v>463</v>
      </c>
      <c r="D822" s="5">
        <f t="shared" si="408"/>
        <v>0</v>
      </c>
      <c r="E822" s="5">
        <v>0</v>
      </c>
      <c r="F822" s="5">
        <v>0</v>
      </c>
      <c r="G822" s="5">
        <f t="shared" si="409"/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</row>
    <row r="823" spans="1:17" s="1" customFormat="1" ht="24.9" customHeight="1" x14ac:dyDescent="0.25">
      <c r="A823" s="266"/>
      <c r="B823" s="262"/>
      <c r="C823" s="7" t="s">
        <v>223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</row>
    <row r="824" spans="1:17" s="1" customFormat="1" ht="24.9" customHeight="1" x14ac:dyDescent="0.25">
      <c r="A824" s="267"/>
      <c r="B824" s="263"/>
      <c r="C824" s="7" t="s">
        <v>222</v>
      </c>
      <c r="D824" s="5">
        <f>E824+F824</f>
        <v>11936.5</v>
      </c>
      <c r="E824" s="5">
        <v>11936.5</v>
      </c>
      <c r="F824" s="5">
        <v>0</v>
      </c>
      <c r="G824" s="5">
        <f>H824+I824</f>
        <v>11936.5</v>
      </c>
      <c r="H824" s="5">
        <v>11936.5</v>
      </c>
      <c r="I824" s="5">
        <v>0</v>
      </c>
      <c r="J824" s="5">
        <f>K824+L824</f>
        <v>11936.5</v>
      </c>
      <c r="K824" s="5">
        <v>11936.5</v>
      </c>
      <c r="L824" s="5">
        <v>0</v>
      </c>
      <c r="M824" s="5">
        <f>N824+O824</f>
        <v>11783.28</v>
      </c>
      <c r="N824" s="5">
        <v>11783.28</v>
      </c>
      <c r="O824" s="5">
        <v>0</v>
      </c>
      <c r="Q824" s="27"/>
    </row>
  </sheetData>
  <mergeCells count="154">
    <mergeCell ref="N1:O1"/>
    <mergeCell ref="B801:B812"/>
    <mergeCell ref="A801:A812"/>
    <mergeCell ref="B741:B752"/>
    <mergeCell ref="A741:A752"/>
    <mergeCell ref="B597:B608"/>
    <mergeCell ref="A597:A608"/>
    <mergeCell ref="B765:B776"/>
    <mergeCell ref="A765:A776"/>
    <mergeCell ref="B753:B764"/>
    <mergeCell ref="A753:A764"/>
    <mergeCell ref="B609:B620"/>
    <mergeCell ref="B621:B632"/>
    <mergeCell ref="B633:B644"/>
    <mergeCell ref="B645:B656"/>
    <mergeCell ref="B657:B668"/>
    <mergeCell ref="A729:A740"/>
    <mergeCell ref="B729:B740"/>
    <mergeCell ref="B717:B728"/>
    <mergeCell ref="B669:B680"/>
    <mergeCell ref="B681:B692"/>
    <mergeCell ref="B693:B704"/>
    <mergeCell ref="A657:A668"/>
    <mergeCell ref="A669:A680"/>
    <mergeCell ref="A585:A596"/>
    <mergeCell ref="A645:A656"/>
    <mergeCell ref="A573:A584"/>
    <mergeCell ref="B573:B584"/>
    <mergeCell ref="B585:B596"/>
    <mergeCell ref="A609:A620"/>
    <mergeCell ref="B477:B488"/>
    <mergeCell ref="A489:A500"/>
    <mergeCell ref="A525:A536"/>
    <mergeCell ref="B525:B536"/>
    <mergeCell ref="A237:A248"/>
    <mergeCell ref="B237:B248"/>
    <mergeCell ref="A537:A548"/>
    <mergeCell ref="B537:B548"/>
    <mergeCell ref="A549:A560"/>
    <mergeCell ref="B549:B560"/>
    <mergeCell ref="A513:A524"/>
    <mergeCell ref="B513:B524"/>
    <mergeCell ref="A357:A368"/>
    <mergeCell ref="B357:B368"/>
    <mergeCell ref="A369:A380"/>
    <mergeCell ref="B369:B380"/>
    <mergeCell ref="B381:B392"/>
    <mergeCell ref="A405:A416"/>
    <mergeCell ref="B405:B416"/>
    <mergeCell ref="A441:A452"/>
    <mergeCell ref="B441:B452"/>
    <mergeCell ref="A381:A392"/>
    <mergeCell ref="A261:A272"/>
    <mergeCell ref="A417:A428"/>
    <mergeCell ref="B417:B428"/>
    <mergeCell ref="A477:A488"/>
    <mergeCell ref="A453:A464"/>
    <mergeCell ref="B453:B464"/>
    <mergeCell ref="A129:A140"/>
    <mergeCell ref="A141:A152"/>
    <mergeCell ref="B33:B44"/>
    <mergeCell ref="A33:A44"/>
    <mergeCell ref="B45:B56"/>
    <mergeCell ref="A57:A68"/>
    <mergeCell ref="B57:B68"/>
    <mergeCell ref="A201:A212"/>
    <mergeCell ref="B201:B212"/>
    <mergeCell ref="B189:B200"/>
    <mergeCell ref="B813:B824"/>
    <mergeCell ref="A813:A824"/>
    <mergeCell ref="A561:A572"/>
    <mergeCell ref="B561:B572"/>
    <mergeCell ref="B777:B788"/>
    <mergeCell ref="A777:A788"/>
    <mergeCell ref="A321:A332"/>
    <mergeCell ref="B321:B332"/>
    <mergeCell ref="A429:A440"/>
    <mergeCell ref="B429:B440"/>
    <mergeCell ref="B789:B800"/>
    <mergeCell ref="A789:A800"/>
    <mergeCell ref="A465:A476"/>
    <mergeCell ref="B465:B476"/>
    <mergeCell ref="A501:A512"/>
    <mergeCell ref="B501:B512"/>
    <mergeCell ref="A693:A704"/>
    <mergeCell ref="A705:A716"/>
    <mergeCell ref="A717:A728"/>
    <mergeCell ref="B705:B716"/>
    <mergeCell ref="A621:A632"/>
    <mergeCell ref="A633:A644"/>
    <mergeCell ref="A681:A692"/>
    <mergeCell ref="B489:B500"/>
    <mergeCell ref="A273:A284"/>
    <mergeCell ref="B273:B284"/>
    <mergeCell ref="A285:A296"/>
    <mergeCell ref="B285:B296"/>
    <mergeCell ref="A297:A308"/>
    <mergeCell ref="B297:B308"/>
    <mergeCell ref="A309:A320"/>
    <mergeCell ref="B309:B320"/>
    <mergeCell ref="A393:A404"/>
    <mergeCell ref="B393:B404"/>
    <mergeCell ref="A333:A344"/>
    <mergeCell ref="B333:B344"/>
    <mergeCell ref="A345:A356"/>
    <mergeCell ref="B345:B356"/>
    <mergeCell ref="B261:B272"/>
    <mergeCell ref="A153:A164"/>
    <mergeCell ref="B153:B164"/>
    <mergeCell ref="A225:A236"/>
    <mergeCell ref="B225:B236"/>
    <mergeCell ref="C4:C7"/>
    <mergeCell ref="A213:A224"/>
    <mergeCell ref="B213:B224"/>
    <mergeCell ref="A249:A260"/>
    <mergeCell ref="B249:B260"/>
    <mergeCell ref="A9:A20"/>
    <mergeCell ref="A165:A176"/>
    <mergeCell ref="B165:B176"/>
    <mergeCell ref="A81:A92"/>
    <mergeCell ref="B81:B92"/>
    <mergeCell ref="A69:A80"/>
    <mergeCell ref="B117:B128"/>
    <mergeCell ref="A93:A104"/>
    <mergeCell ref="B93:B104"/>
    <mergeCell ref="A105:A116"/>
    <mergeCell ref="B21:B32"/>
    <mergeCell ref="A21:A32"/>
    <mergeCell ref="B105:B116"/>
    <mergeCell ref="A189:A200"/>
    <mergeCell ref="B9:B20"/>
    <mergeCell ref="B129:B140"/>
    <mergeCell ref="B141:B152"/>
    <mergeCell ref="A45:A56"/>
    <mergeCell ref="B69:B80"/>
    <mergeCell ref="A4:A7"/>
    <mergeCell ref="A177:A188"/>
    <mergeCell ref="B177:B188"/>
    <mergeCell ref="A2:O2"/>
    <mergeCell ref="D4:O4"/>
    <mergeCell ref="J6:J7"/>
    <mergeCell ref="K6:L6"/>
    <mergeCell ref="M6:M7"/>
    <mergeCell ref="N6:O6"/>
    <mergeCell ref="D5:F5"/>
    <mergeCell ref="G5:I5"/>
    <mergeCell ref="D6:D7"/>
    <mergeCell ref="E6:F6"/>
    <mergeCell ref="G6:G7"/>
    <mergeCell ref="H6:I6"/>
    <mergeCell ref="B4:B7"/>
    <mergeCell ref="J5:L5"/>
    <mergeCell ref="M5:O5"/>
    <mergeCell ref="A117:A128"/>
  </mergeCells>
  <printOptions horizontalCentered="1"/>
  <pageMargins left="0.39370078740157483" right="0.23622047244094491" top="0.51181102362204722" bottom="0.31496062992125984" header="0.27559055118110237" footer="0.19685039370078741"/>
  <pageSetup paperSize="9" scale="54" firstPageNumber="163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view="pageBreakPreview" zoomScaleSheetLayoutView="100" workbookViewId="0">
      <selection activeCell="E23" sqref="E23:V23"/>
    </sheetView>
  </sheetViews>
  <sheetFormatPr defaultRowHeight="13.2" x14ac:dyDescent="0.25"/>
  <cols>
    <col min="1" max="1" width="11.33203125" customWidth="1"/>
    <col min="2" max="2" width="24.5546875" customWidth="1"/>
    <col min="3" max="3" width="18.44140625" customWidth="1"/>
    <col min="4" max="4" width="13.5546875" customWidth="1"/>
    <col min="5" max="5" width="9.5546875" customWidth="1"/>
    <col min="6" max="6" width="9.33203125" style="25" customWidth="1"/>
    <col min="7" max="7" width="6.44140625" customWidth="1"/>
    <col min="8" max="8" width="6.44140625" style="25" customWidth="1"/>
    <col min="9" max="9" width="6.88671875" customWidth="1"/>
    <col min="10" max="10" width="6.88671875" style="25" customWidth="1"/>
    <col min="11" max="11" width="6.33203125" customWidth="1"/>
    <col min="12" max="12" width="7.109375" style="25" customWidth="1"/>
    <col min="13" max="13" width="6.5546875" customWidth="1"/>
    <col min="14" max="14" width="6.44140625" style="25" customWidth="1"/>
    <col min="15" max="15" width="6.44140625" customWidth="1"/>
    <col min="16" max="16" width="6.109375" style="25" customWidth="1"/>
    <col min="17" max="17" width="6.6640625" customWidth="1"/>
    <col min="18" max="18" width="7.44140625" style="25" customWidth="1"/>
    <col min="19" max="19" width="6.6640625" customWidth="1"/>
    <col min="20" max="20" width="7.33203125" style="25" customWidth="1"/>
    <col min="21" max="21" width="10.33203125" customWidth="1"/>
    <col min="22" max="22" width="11.109375" style="25" customWidth="1"/>
  </cols>
  <sheetData>
    <row r="1" spans="1:22" ht="15.6" x14ac:dyDescent="0.3">
      <c r="A1" s="273" t="s">
        <v>248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</row>
    <row r="2" spans="1:22" ht="15.6" x14ac:dyDescent="0.3">
      <c r="A2" s="14"/>
    </row>
    <row r="3" spans="1:22" ht="15.75" customHeight="1" x14ac:dyDescent="0.3">
      <c r="A3" s="271" t="s">
        <v>246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1:22" ht="15.75" customHeight="1" x14ac:dyDescent="0.3">
      <c r="A4" s="271" t="s">
        <v>245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ht="15.75" customHeight="1" x14ac:dyDescent="0.3">
      <c r="A5" s="271" t="s">
        <v>244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</row>
    <row r="6" spans="1:22" ht="15.75" customHeight="1" x14ac:dyDescent="0.3">
      <c r="A6" s="271" t="s">
        <v>275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</row>
    <row r="7" spans="1:22" ht="11.25" customHeight="1" thickBot="1" x14ac:dyDescent="0.35">
      <c r="A7" s="17"/>
    </row>
    <row r="8" spans="1:22" ht="24" customHeight="1" thickBot="1" x14ac:dyDescent="0.3">
      <c r="A8" s="275" t="s">
        <v>49</v>
      </c>
      <c r="B8" s="275" t="s">
        <v>276</v>
      </c>
      <c r="C8" s="275" t="s">
        <v>280</v>
      </c>
      <c r="D8" s="275" t="s">
        <v>243</v>
      </c>
      <c r="E8" s="275" t="s">
        <v>281</v>
      </c>
      <c r="F8" s="275" t="s">
        <v>282</v>
      </c>
      <c r="G8" s="283" t="s">
        <v>241</v>
      </c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</row>
    <row r="9" spans="1:22" ht="78" customHeight="1" thickBot="1" x14ac:dyDescent="0.3">
      <c r="A9" s="276"/>
      <c r="B9" s="276"/>
      <c r="C9" s="276"/>
      <c r="D9" s="276"/>
      <c r="E9" s="276"/>
      <c r="F9" s="276"/>
      <c r="G9" s="278" t="s">
        <v>292</v>
      </c>
      <c r="H9" s="279"/>
      <c r="I9" s="269" t="s">
        <v>283</v>
      </c>
      <c r="J9" s="270"/>
      <c r="K9" s="269" t="s">
        <v>284</v>
      </c>
      <c r="L9" s="270"/>
      <c r="M9" s="269" t="s">
        <v>285</v>
      </c>
      <c r="N9" s="270"/>
      <c r="O9" s="269" t="s">
        <v>286</v>
      </c>
      <c r="P9" s="270"/>
      <c r="Q9" s="269" t="s">
        <v>287</v>
      </c>
      <c r="R9" s="270"/>
      <c r="S9" s="269" t="s">
        <v>288</v>
      </c>
      <c r="T9" s="270"/>
      <c r="U9" s="269" t="s">
        <v>289</v>
      </c>
      <c r="V9" s="270"/>
    </row>
    <row r="10" spans="1:22" s="25" customFormat="1" ht="28.5" customHeight="1" thickBot="1" x14ac:dyDescent="0.3">
      <c r="A10" s="277"/>
      <c r="B10" s="277"/>
      <c r="C10" s="277"/>
      <c r="D10" s="277"/>
      <c r="E10" s="277"/>
      <c r="F10" s="277"/>
      <c r="G10" s="280"/>
      <c r="H10" s="281"/>
      <c r="I10" s="28" t="s">
        <v>290</v>
      </c>
      <c r="J10" s="28" t="s">
        <v>291</v>
      </c>
      <c r="K10" s="28" t="s">
        <v>290</v>
      </c>
      <c r="L10" s="28" t="s">
        <v>291</v>
      </c>
      <c r="M10" s="28" t="s">
        <v>290</v>
      </c>
      <c r="N10" s="28" t="s">
        <v>291</v>
      </c>
      <c r="O10" s="28" t="s">
        <v>290</v>
      </c>
      <c r="P10" s="28" t="s">
        <v>291</v>
      </c>
      <c r="Q10" s="28" t="s">
        <v>290</v>
      </c>
      <c r="R10" s="28" t="s">
        <v>291</v>
      </c>
      <c r="S10" s="28" t="s">
        <v>290</v>
      </c>
      <c r="T10" s="28" t="s">
        <v>291</v>
      </c>
      <c r="U10" s="28" t="s">
        <v>290</v>
      </c>
      <c r="V10" s="28" t="s">
        <v>291</v>
      </c>
    </row>
    <row r="11" spans="1:22" ht="13.8" thickBot="1" x14ac:dyDescent="0.3">
      <c r="A11" s="16">
        <v>1</v>
      </c>
      <c r="B11" s="16">
        <v>2</v>
      </c>
      <c r="C11" s="16">
        <v>3</v>
      </c>
      <c r="D11" s="16">
        <v>4</v>
      </c>
      <c r="E11" s="16">
        <v>5</v>
      </c>
      <c r="F11" s="16">
        <v>6</v>
      </c>
      <c r="G11" s="282">
        <v>7</v>
      </c>
      <c r="H11" s="282"/>
      <c r="I11" s="29">
        <v>8</v>
      </c>
      <c r="J11" s="30">
        <v>9</v>
      </c>
      <c r="K11" s="29">
        <v>10</v>
      </c>
      <c r="L11" s="30">
        <v>11</v>
      </c>
      <c r="M11" s="29">
        <v>12</v>
      </c>
      <c r="N11" s="30">
        <v>13</v>
      </c>
      <c r="O11" s="29">
        <v>14</v>
      </c>
      <c r="P11" s="30">
        <v>15</v>
      </c>
      <c r="Q11" s="29">
        <v>16</v>
      </c>
      <c r="R11" s="30">
        <v>17</v>
      </c>
      <c r="S11" s="29">
        <v>18</v>
      </c>
      <c r="T11" s="30">
        <v>19</v>
      </c>
      <c r="U11" s="29">
        <v>20</v>
      </c>
      <c r="V11" s="30">
        <v>21</v>
      </c>
    </row>
    <row r="12" spans="1:22" ht="19.8" thickBot="1" x14ac:dyDescent="0.3">
      <c r="A12" s="31" t="s">
        <v>239</v>
      </c>
      <c r="B12" s="31" t="s">
        <v>115</v>
      </c>
      <c r="C12" s="31"/>
      <c r="D12" s="31" t="s">
        <v>130</v>
      </c>
      <c r="E12" s="32">
        <f>E13</f>
        <v>64058.3</v>
      </c>
      <c r="F12" s="32">
        <f>F13</f>
        <v>63665.79</v>
      </c>
      <c r="G12" s="288">
        <f t="shared" ref="G12" si="0">G13</f>
        <v>0</v>
      </c>
      <c r="H12" s="289"/>
      <c r="I12" s="32">
        <f t="shared" ref="I12:V12" si="1">I13</f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2">
        <f t="shared" si="1"/>
        <v>0</v>
      </c>
      <c r="O12" s="32">
        <f t="shared" si="1"/>
        <v>0</v>
      </c>
      <c r="P12" s="32">
        <f t="shared" si="1"/>
        <v>0</v>
      </c>
      <c r="Q12" s="32">
        <f t="shared" si="1"/>
        <v>0</v>
      </c>
      <c r="R12" s="32">
        <f t="shared" si="1"/>
        <v>0</v>
      </c>
      <c r="S12" s="32">
        <f t="shared" si="1"/>
        <v>0</v>
      </c>
      <c r="T12" s="32">
        <f t="shared" si="1"/>
        <v>0</v>
      </c>
      <c r="U12" s="32">
        <f t="shared" si="1"/>
        <v>0</v>
      </c>
      <c r="V12" s="32">
        <f t="shared" si="1"/>
        <v>0</v>
      </c>
    </row>
    <row r="13" spans="1:22" ht="29.4" thickBot="1" x14ac:dyDescent="0.3">
      <c r="A13" s="31" t="s">
        <v>238</v>
      </c>
      <c r="B13" s="31" t="s">
        <v>181</v>
      </c>
      <c r="C13" s="31"/>
      <c r="D13" s="31" t="s">
        <v>237</v>
      </c>
      <c r="E13" s="32">
        <f>E16</f>
        <v>64058.3</v>
      </c>
      <c r="F13" s="32">
        <f>F16</f>
        <v>63665.79</v>
      </c>
      <c r="G13" s="288">
        <f t="shared" ref="G13" si="2">G16</f>
        <v>0</v>
      </c>
      <c r="H13" s="289"/>
      <c r="I13" s="32">
        <f t="shared" ref="I13:V13" si="3">I16</f>
        <v>0</v>
      </c>
      <c r="J13" s="32">
        <f t="shared" si="3"/>
        <v>0</v>
      </c>
      <c r="K13" s="32">
        <f t="shared" si="3"/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0</v>
      </c>
      <c r="Q13" s="32">
        <f t="shared" si="3"/>
        <v>0</v>
      </c>
      <c r="R13" s="32">
        <f t="shared" si="3"/>
        <v>0</v>
      </c>
      <c r="S13" s="32">
        <f t="shared" si="3"/>
        <v>0</v>
      </c>
      <c r="T13" s="32">
        <f t="shared" si="3"/>
        <v>0</v>
      </c>
      <c r="U13" s="32">
        <f t="shared" si="3"/>
        <v>0</v>
      </c>
      <c r="V13" s="32">
        <f t="shared" si="3"/>
        <v>0</v>
      </c>
    </row>
    <row r="14" spans="1:22" ht="13.5" customHeight="1" thickBot="1" x14ac:dyDescent="0.3">
      <c r="A14" s="284" t="s">
        <v>200</v>
      </c>
      <c r="B14" s="274" t="s">
        <v>201</v>
      </c>
      <c r="C14" s="285" t="s">
        <v>317</v>
      </c>
      <c r="D14" s="31" t="s">
        <v>236</v>
      </c>
      <c r="E14" s="32"/>
      <c r="F14" s="32"/>
      <c r="G14" s="288"/>
      <c r="H14" s="289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7.25" customHeight="1" thickBot="1" x14ac:dyDescent="0.3">
      <c r="A15" s="284"/>
      <c r="B15" s="274"/>
      <c r="C15" s="286"/>
      <c r="D15" s="31" t="s">
        <v>247</v>
      </c>
      <c r="E15" s="32"/>
      <c r="F15" s="32"/>
      <c r="G15" s="288"/>
      <c r="H15" s="289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ht="62.25" customHeight="1" thickBot="1" x14ac:dyDescent="0.3">
      <c r="A16" s="284"/>
      <c r="B16" s="274"/>
      <c r="C16" s="287"/>
      <c r="D16" s="31" t="s">
        <v>203</v>
      </c>
      <c r="E16" s="32">
        <v>64058.3</v>
      </c>
      <c r="F16" s="32">
        <v>63665.79</v>
      </c>
      <c r="G16" s="288">
        <v>0</v>
      </c>
      <c r="H16" s="289"/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</row>
    <row r="17" spans="1:23" ht="12" customHeight="1" x14ac:dyDescent="0.35">
      <c r="A17" s="13"/>
    </row>
    <row r="18" spans="1:23" s="25" customFormat="1" ht="28.5" customHeight="1" x14ac:dyDescent="0.3">
      <c r="A18" s="273" t="s">
        <v>279</v>
      </c>
      <c r="B18" s="273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</row>
    <row r="19" spans="1:23" s="25" customFormat="1" ht="15.75" customHeight="1" x14ac:dyDescent="0.3">
      <c r="A19" s="271" t="s">
        <v>347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</row>
    <row r="20" spans="1:23" s="25" customFormat="1" ht="15.75" customHeight="1" x14ac:dyDescent="0.3">
      <c r="A20" s="271" t="s">
        <v>244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</row>
    <row r="21" spans="1:23" s="25" customFormat="1" ht="15.75" customHeight="1" x14ac:dyDescent="0.3">
      <c r="A21" s="271" t="s">
        <v>275</v>
      </c>
      <c r="B21" s="271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</row>
    <row r="22" spans="1:23" ht="18.600000000000001" thickBot="1" x14ac:dyDescent="0.4">
      <c r="A22" s="13"/>
    </row>
    <row r="23" spans="1:23" ht="24" customHeight="1" thickBot="1" x14ac:dyDescent="0.3">
      <c r="A23" s="275" t="s">
        <v>49</v>
      </c>
      <c r="B23" s="275" t="s">
        <v>276</v>
      </c>
      <c r="C23" s="275" t="s">
        <v>243</v>
      </c>
      <c r="D23" s="275" t="s">
        <v>242</v>
      </c>
      <c r="E23" s="274" t="s">
        <v>241</v>
      </c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</row>
    <row r="24" spans="1:23" ht="60.75" customHeight="1" thickBot="1" x14ac:dyDescent="0.3">
      <c r="A24" s="276"/>
      <c r="B24" s="276"/>
      <c r="C24" s="276"/>
      <c r="D24" s="276"/>
      <c r="E24" s="269" t="s">
        <v>293</v>
      </c>
      <c r="F24" s="269"/>
      <c r="G24" s="269" t="s">
        <v>294</v>
      </c>
      <c r="H24" s="269"/>
      <c r="I24" s="269" t="s">
        <v>295</v>
      </c>
      <c r="J24" s="269"/>
      <c r="K24" s="269" t="s">
        <v>296</v>
      </c>
      <c r="L24" s="269"/>
      <c r="M24" s="269" t="s">
        <v>297</v>
      </c>
      <c r="N24" s="269"/>
      <c r="O24" s="269" t="s">
        <v>298</v>
      </c>
      <c r="P24" s="269"/>
      <c r="Q24" s="269" t="s">
        <v>299</v>
      </c>
      <c r="R24" s="269"/>
      <c r="S24" s="269" t="s">
        <v>300</v>
      </c>
      <c r="T24" s="269"/>
      <c r="U24" s="269" t="s">
        <v>301</v>
      </c>
      <c r="V24" s="269"/>
    </row>
    <row r="25" spans="1:23" s="25" customFormat="1" ht="26.25" customHeight="1" thickBot="1" x14ac:dyDescent="0.3">
      <c r="A25" s="277"/>
      <c r="B25" s="277"/>
      <c r="C25" s="277"/>
      <c r="D25" s="277"/>
      <c r="E25" s="28" t="s">
        <v>290</v>
      </c>
      <c r="F25" s="28" t="s">
        <v>291</v>
      </c>
      <c r="G25" s="28" t="s">
        <v>290</v>
      </c>
      <c r="H25" s="28" t="s">
        <v>291</v>
      </c>
      <c r="I25" s="28" t="s">
        <v>290</v>
      </c>
      <c r="J25" s="28" t="s">
        <v>291</v>
      </c>
      <c r="K25" s="28" t="s">
        <v>290</v>
      </c>
      <c r="L25" s="28" t="s">
        <v>291</v>
      </c>
      <c r="M25" s="28" t="s">
        <v>290</v>
      </c>
      <c r="N25" s="28" t="s">
        <v>291</v>
      </c>
      <c r="O25" s="28" t="s">
        <v>290</v>
      </c>
      <c r="P25" s="28" t="s">
        <v>291</v>
      </c>
      <c r="Q25" s="28" t="s">
        <v>290</v>
      </c>
      <c r="R25" s="28" t="s">
        <v>291</v>
      </c>
      <c r="S25" s="28" t="s">
        <v>290</v>
      </c>
      <c r="T25" s="28" t="s">
        <v>291</v>
      </c>
      <c r="U25" s="28" t="s">
        <v>290</v>
      </c>
      <c r="V25" s="28" t="s">
        <v>291</v>
      </c>
      <c r="W25"/>
    </row>
    <row r="26" spans="1:23" ht="13.8" thickBot="1" x14ac:dyDescent="0.3">
      <c r="A26" s="16">
        <v>1</v>
      </c>
      <c r="B26" s="16">
        <v>2</v>
      </c>
      <c r="C26" s="16">
        <v>3</v>
      </c>
      <c r="D26" s="16">
        <v>4</v>
      </c>
      <c r="E26" s="29">
        <v>22</v>
      </c>
      <c r="F26" s="30">
        <v>23</v>
      </c>
      <c r="G26" s="29">
        <v>24</v>
      </c>
      <c r="H26" s="30">
        <v>25</v>
      </c>
      <c r="I26" s="29">
        <v>26</v>
      </c>
      <c r="J26" s="30">
        <v>27</v>
      </c>
      <c r="K26" s="29">
        <v>28</v>
      </c>
      <c r="L26" s="30">
        <v>29</v>
      </c>
      <c r="M26" s="29">
        <v>30</v>
      </c>
      <c r="N26" s="30">
        <v>31</v>
      </c>
      <c r="O26" s="29">
        <v>32</v>
      </c>
      <c r="P26" s="30">
        <v>33</v>
      </c>
      <c r="Q26" s="29">
        <v>34</v>
      </c>
      <c r="R26" s="30">
        <v>35</v>
      </c>
      <c r="S26" s="29">
        <v>36</v>
      </c>
      <c r="T26" s="30">
        <v>37</v>
      </c>
      <c r="U26" s="30">
        <v>38</v>
      </c>
      <c r="V26" s="30">
        <v>39</v>
      </c>
    </row>
    <row r="27" spans="1:23" ht="19.8" thickBot="1" x14ac:dyDescent="0.3">
      <c r="A27" s="12" t="s">
        <v>239</v>
      </c>
      <c r="B27" s="12" t="s">
        <v>115</v>
      </c>
      <c r="C27" s="12" t="s">
        <v>130</v>
      </c>
      <c r="D27" s="32">
        <f>D28</f>
        <v>63665.79</v>
      </c>
      <c r="E27" s="32">
        <f t="shared" ref="E27" si="4">E28</f>
        <v>0</v>
      </c>
      <c r="F27" s="32">
        <f t="shared" ref="F27" si="5">F28</f>
        <v>0</v>
      </c>
      <c r="G27" s="32">
        <f t="shared" ref="G27" si="6">G28</f>
        <v>0</v>
      </c>
      <c r="H27" s="32">
        <f t="shared" ref="H27" si="7">H28</f>
        <v>0</v>
      </c>
      <c r="I27" s="32">
        <f t="shared" ref="I27" si="8">I28</f>
        <v>0</v>
      </c>
      <c r="J27" s="32">
        <f t="shared" ref="J27" si="9">J28</f>
        <v>0</v>
      </c>
      <c r="K27" s="32">
        <f t="shared" ref="K27" si="10">K28</f>
        <v>0</v>
      </c>
      <c r="L27" s="32">
        <f t="shared" ref="L27" si="11">L28</f>
        <v>0</v>
      </c>
      <c r="M27" s="32">
        <f t="shared" ref="M27" si="12">M28</f>
        <v>0</v>
      </c>
      <c r="N27" s="32">
        <f t="shared" ref="N27" si="13">N28</f>
        <v>0</v>
      </c>
      <c r="O27" s="32">
        <f t="shared" ref="O27" si="14">O28</f>
        <v>0</v>
      </c>
      <c r="P27" s="32">
        <f t="shared" ref="P27" si="15">P28</f>
        <v>0</v>
      </c>
      <c r="Q27" s="32">
        <f t="shared" ref="Q27" si="16">Q28</f>
        <v>0</v>
      </c>
      <c r="R27" s="32">
        <f t="shared" ref="R27" si="17">R28</f>
        <v>0</v>
      </c>
      <c r="S27" s="32">
        <f t="shared" ref="S27" si="18">S28</f>
        <v>0</v>
      </c>
      <c r="T27" s="32">
        <f t="shared" ref="T27" si="19">T28</f>
        <v>0</v>
      </c>
      <c r="U27" s="32">
        <f t="shared" ref="U27" si="20">U28</f>
        <v>0</v>
      </c>
      <c r="V27" s="32">
        <f t="shared" ref="V27" si="21">V28</f>
        <v>0</v>
      </c>
    </row>
    <row r="28" spans="1:23" ht="29.4" thickBot="1" x14ac:dyDescent="0.3">
      <c r="A28" s="12" t="s">
        <v>238</v>
      </c>
      <c r="B28" s="12" t="s">
        <v>181</v>
      </c>
      <c r="C28" s="12" t="s">
        <v>237</v>
      </c>
      <c r="D28" s="32">
        <f>D31</f>
        <v>63665.79</v>
      </c>
      <c r="E28" s="32">
        <f t="shared" ref="E28:V28" si="22">E31</f>
        <v>0</v>
      </c>
      <c r="F28" s="32">
        <f t="shared" si="22"/>
        <v>0</v>
      </c>
      <c r="G28" s="32">
        <f t="shared" si="22"/>
        <v>0</v>
      </c>
      <c r="H28" s="32">
        <f t="shared" si="22"/>
        <v>0</v>
      </c>
      <c r="I28" s="32">
        <f t="shared" si="22"/>
        <v>0</v>
      </c>
      <c r="J28" s="32">
        <f t="shared" si="22"/>
        <v>0</v>
      </c>
      <c r="K28" s="32">
        <f t="shared" si="22"/>
        <v>0</v>
      </c>
      <c r="L28" s="32">
        <f t="shared" si="22"/>
        <v>0</v>
      </c>
      <c r="M28" s="32">
        <f t="shared" si="22"/>
        <v>0</v>
      </c>
      <c r="N28" s="32">
        <f t="shared" si="22"/>
        <v>0</v>
      </c>
      <c r="O28" s="32">
        <f t="shared" si="22"/>
        <v>0</v>
      </c>
      <c r="P28" s="32">
        <f t="shared" si="22"/>
        <v>0</v>
      </c>
      <c r="Q28" s="32">
        <f t="shared" si="22"/>
        <v>0</v>
      </c>
      <c r="R28" s="32">
        <f t="shared" si="22"/>
        <v>0</v>
      </c>
      <c r="S28" s="32">
        <f t="shared" si="22"/>
        <v>0</v>
      </c>
      <c r="T28" s="32">
        <f t="shared" si="22"/>
        <v>0</v>
      </c>
      <c r="U28" s="32">
        <f t="shared" si="22"/>
        <v>0</v>
      </c>
      <c r="V28" s="32">
        <f t="shared" si="22"/>
        <v>0</v>
      </c>
      <c r="W28" s="25"/>
    </row>
    <row r="29" spans="1:23" s="25" customFormat="1" ht="13.5" customHeight="1" thickBot="1" x14ac:dyDescent="0.3">
      <c r="A29" s="284" t="s">
        <v>200</v>
      </c>
      <c r="B29" s="274" t="s">
        <v>201</v>
      </c>
      <c r="C29" s="31" t="s">
        <v>236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3" s="25" customFormat="1" ht="17.25" customHeight="1" thickBot="1" x14ac:dyDescent="0.3">
      <c r="A30" s="284"/>
      <c r="B30" s="274"/>
      <c r="C30" s="31" t="s">
        <v>247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3" s="25" customFormat="1" ht="19.5" customHeight="1" thickBot="1" x14ac:dyDescent="0.3">
      <c r="A31" s="284"/>
      <c r="B31" s="274"/>
      <c r="C31" s="31" t="s">
        <v>203</v>
      </c>
      <c r="D31" s="32">
        <v>63665.79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</row>
    <row r="32" spans="1:23" ht="1.5" customHeight="1" x14ac:dyDescent="0.25">
      <c r="W32" s="25"/>
    </row>
    <row r="33" spans="1:23" s="25" customFormat="1" ht="25.5" customHeight="1" x14ac:dyDescent="0.3">
      <c r="A33" s="273" t="s">
        <v>279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</row>
    <row r="34" spans="1:23" s="25" customFormat="1" ht="15.75" customHeight="1" x14ac:dyDescent="0.3">
      <c r="A34" s="271" t="s">
        <v>347</v>
      </c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</row>
    <row r="35" spans="1:23" s="25" customFormat="1" ht="15.75" customHeight="1" x14ac:dyDescent="0.3">
      <c r="A35" s="271" t="s">
        <v>244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</row>
    <row r="36" spans="1:23" s="25" customFormat="1" ht="15.75" customHeight="1" x14ac:dyDescent="0.3">
      <c r="A36" s="271" t="s">
        <v>275</v>
      </c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</row>
    <row r="37" spans="1:23" ht="24.75" customHeight="1" thickBot="1" x14ac:dyDescent="0.3">
      <c r="W37" s="25"/>
    </row>
    <row r="38" spans="1:23" s="25" customFormat="1" ht="24" customHeight="1" thickBot="1" x14ac:dyDescent="0.3">
      <c r="A38" s="275" t="s">
        <v>49</v>
      </c>
      <c r="B38" s="275" t="s">
        <v>276</v>
      </c>
      <c r="C38" s="275" t="s">
        <v>243</v>
      </c>
      <c r="D38" s="275" t="s">
        <v>242</v>
      </c>
      <c r="E38" s="274" t="s">
        <v>241</v>
      </c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</row>
    <row r="39" spans="1:23" s="25" customFormat="1" ht="66.75" customHeight="1" thickBot="1" x14ac:dyDescent="0.3">
      <c r="A39" s="276"/>
      <c r="B39" s="276"/>
      <c r="C39" s="276"/>
      <c r="D39" s="276"/>
      <c r="E39" s="269" t="s">
        <v>302</v>
      </c>
      <c r="F39" s="272"/>
      <c r="G39" s="269" t="s">
        <v>303</v>
      </c>
      <c r="H39" s="272"/>
      <c r="I39" s="269" t="s">
        <v>304</v>
      </c>
      <c r="J39" s="272"/>
      <c r="K39" s="269" t="s">
        <v>305</v>
      </c>
      <c r="L39" s="272"/>
      <c r="M39" s="269" t="s">
        <v>306</v>
      </c>
      <c r="N39" s="270"/>
      <c r="O39" s="269" t="s">
        <v>307</v>
      </c>
      <c r="P39" s="270"/>
      <c r="Q39" s="269" t="s">
        <v>308</v>
      </c>
      <c r="R39" s="270"/>
      <c r="S39" s="269" t="s">
        <v>309</v>
      </c>
      <c r="T39" s="270"/>
      <c r="U39" s="269" t="s">
        <v>310</v>
      </c>
      <c r="V39" s="270"/>
    </row>
    <row r="40" spans="1:23" s="25" customFormat="1" ht="27.75" customHeight="1" thickBot="1" x14ac:dyDescent="0.3">
      <c r="A40" s="277"/>
      <c r="B40" s="277"/>
      <c r="C40" s="277"/>
      <c r="D40" s="277"/>
      <c r="E40" s="28" t="s">
        <v>290</v>
      </c>
      <c r="F40" s="28" t="s">
        <v>291</v>
      </c>
      <c r="G40" s="28" t="s">
        <v>290</v>
      </c>
      <c r="H40" s="28" t="s">
        <v>291</v>
      </c>
      <c r="I40" s="28" t="s">
        <v>290</v>
      </c>
      <c r="J40" s="28" t="s">
        <v>291</v>
      </c>
      <c r="K40" s="28" t="s">
        <v>290</v>
      </c>
      <c r="L40" s="28" t="s">
        <v>291</v>
      </c>
      <c r="M40" s="28" t="s">
        <v>290</v>
      </c>
      <c r="N40" s="28" t="s">
        <v>291</v>
      </c>
      <c r="O40" s="28" t="s">
        <v>290</v>
      </c>
      <c r="P40" s="28" t="s">
        <v>291</v>
      </c>
      <c r="Q40" s="28" t="s">
        <v>290</v>
      </c>
      <c r="R40" s="28" t="s">
        <v>291</v>
      </c>
      <c r="S40" s="28" t="s">
        <v>290</v>
      </c>
      <c r="T40" s="28" t="s">
        <v>291</v>
      </c>
      <c r="U40" s="28" t="s">
        <v>290</v>
      </c>
      <c r="V40" s="28" t="s">
        <v>291</v>
      </c>
    </row>
    <row r="41" spans="1:23" s="25" customFormat="1" ht="13.8" thickBot="1" x14ac:dyDescent="0.3">
      <c r="A41" s="16">
        <v>1</v>
      </c>
      <c r="B41" s="16">
        <v>2</v>
      </c>
      <c r="C41" s="16">
        <v>3</v>
      </c>
      <c r="D41" s="16">
        <v>4</v>
      </c>
      <c r="E41" s="29">
        <v>40</v>
      </c>
      <c r="F41" s="30">
        <v>41</v>
      </c>
      <c r="G41" s="29">
        <v>42</v>
      </c>
      <c r="H41" s="30">
        <v>43</v>
      </c>
      <c r="I41" s="29">
        <v>44</v>
      </c>
      <c r="J41" s="30">
        <v>45</v>
      </c>
      <c r="K41" s="29">
        <v>46</v>
      </c>
      <c r="L41" s="30">
        <v>47</v>
      </c>
      <c r="M41" s="29">
        <v>48</v>
      </c>
      <c r="N41" s="30">
        <v>49</v>
      </c>
      <c r="O41" s="29">
        <v>50</v>
      </c>
      <c r="P41" s="30">
        <v>51</v>
      </c>
      <c r="Q41" s="29">
        <v>52</v>
      </c>
      <c r="R41" s="30">
        <v>53</v>
      </c>
      <c r="S41" s="29">
        <v>54</v>
      </c>
      <c r="T41" s="30">
        <v>55</v>
      </c>
      <c r="U41" s="29">
        <v>56</v>
      </c>
      <c r="V41" s="30">
        <v>57</v>
      </c>
    </row>
    <row r="42" spans="1:23" s="25" customFormat="1" ht="19.8" thickBot="1" x14ac:dyDescent="0.3">
      <c r="A42" s="31" t="s">
        <v>239</v>
      </c>
      <c r="B42" s="31" t="s">
        <v>115</v>
      </c>
      <c r="C42" s="31" t="s">
        <v>130</v>
      </c>
      <c r="D42" s="32">
        <f>D43</f>
        <v>63665.79</v>
      </c>
      <c r="E42" s="32">
        <f t="shared" ref="E42" si="23">E43</f>
        <v>0</v>
      </c>
      <c r="F42" s="32">
        <f t="shared" ref="F42" si="24">F43</f>
        <v>0</v>
      </c>
      <c r="G42" s="32">
        <f t="shared" ref="G42" si="25">G43</f>
        <v>0</v>
      </c>
      <c r="H42" s="32">
        <f t="shared" ref="H42" si="26">H43</f>
        <v>0</v>
      </c>
      <c r="I42" s="32">
        <f t="shared" ref="I42" si="27">I43</f>
        <v>0</v>
      </c>
      <c r="J42" s="32">
        <f t="shared" ref="J42" si="28">J43</f>
        <v>0</v>
      </c>
      <c r="K42" s="32">
        <f t="shared" ref="K42" si="29">K43</f>
        <v>0</v>
      </c>
      <c r="L42" s="32">
        <f t="shared" ref="L42" si="30">L43</f>
        <v>0</v>
      </c>
      <c r="M42" s="32">
        <f t="shared" ref="M42" si="31">M43</f>
        <v>0</v>
      </c>
      <c r="N42" s="32">
        <f t="shared" ref="N42" si="32">N43</f>
        <v>0</v>
      </c>
      <c r="O42" s="32">
        <f t="shared" ref="O42" si="33">O43</f>
        <v>0</v>
      </c>
      <c r="P42" s="32">
        <f t="shared" ref="P42" si="34">P43</f>
        <v>0</v>
      </c>
      <c r="Q42" s="32">
        <f t="shared" ref="Q42" si="35">Q43</f>
        <v>0</v>
      </c>
      <c r="R42" s="32">
        <f t="shared" ref="R42" si="36">R43</f>
        <v>0</v>
      </c>
      <c r="S42" s="32">
        <f t="shared" ref="S42" si="37">S43</f>
        <v>0</v>
      </c>
      <c r="T42" s="32">
        <f t="shared" ref="T42" si="38">T43</f>
        <v>0</v>
      </c>
      <c r="U42" s="32">
        <f t="shared" ref="U42" si="39">U43</f>
        <v>0</v>
      </c>
      <c r="V42" s="32">
        <f t="shared" ref="V42" si="40">V43</f>
        <v>0</v>
      </c>
    </row>
    <row r="43" spans="1:23" s="25" customFormat="1" ht="29.4" thickBot="1" x14ac:dyDescent="0.3">
      <c r="A43" s="31" t="s">
        <v>238</v>
      </c>
      <c r="B43" s="31" t="s">
        <v>181</v>
      </c>
      <c r="C43" s="31" t="s">
        <v>237</v>
      </c>
      <c r="D43" s="32">
        <f>D46</f>
        <v>63665.79</v>
      </c>
      <c r="E43" s="32">
        <f t="shared" ref="E43:V43" si="41">E46</f>
        <v>0</v>
      </c>
      <c r="F43" s="32">
        <f t="shared" si="41"/>
        <v>0</v>
      </c>
      <c r="G43" s="32">
        <f t="shared" si="41"/>
        <v>0</v>
      </c>
      <c r="H43" s="32">
        <f t="shared" si="41"/>
        <v>0</v>
      </c>
      <c r="I43" s="32">
        <f t="shared" si="41"/>
        <v>0</v>
      </c>
      <c r="J43" s="32">
        <f t="shared" si="41"/>
        <v>0</v>
      </c>
      <c r="K43" s="32">
        <f t="shared" si="41"/>
        <v>0</v>
      </c>
      <c r="L43" s="32">
        <f t="shared" si="41"/>
        <v>0</v>
      </c>
      <c r="M43" s="32">
        <f t="shared" si="41"/>
        <v>0</v>
      </c>
      <c r="N43" s="32">
        <f t="shared" si="41"/>
        <v>0</v>
      </c>
      <c r="O43" s="32">
        <f t="shared" si="41"/>
        <v>0</v>
      </c>
      <c r="P43" s="32">
        <f t="shared" si="41"/>
        <v>0</v>
      </c>
      <c r="Q43" s="32">
        <f t="shared" si="41"/>
        <v>0</v>
      </c>
      <c r="R43" s="32">
        <f t="shared" si="41"/>
        <v>0</v>
      </c>
      <c r="S43" s="32">
        <f t="shared" si="41"/>
        <v>0</v>
      </c>
      <c r="T43" s="32">
        <f t="shared" si="41"/>
        <v>0</v>
      </c>
      <c r="U43" s="32">
        <f t="shared" si="41"/>
        <v>0</v>
      </c>
      <c r="V43" s="32">
        <f t="shared" si="41"/>
        <v>0</v>
      </c>
    </row>
    <row r="44" spans="1:23" s="25" customFormat="1" ht="13.5" customHeight="1" thickBot="1" x14ac:dyDescent="0.3">
      <c r="A44" s="284" t="s">
        <v>200</v>
      </c>
      <c r="B44" s="274" t="s">
        <v>201</v>
      </c>
      <c r="C44" s="31" t="s">
        <v>236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3" s="25" customFormat="1" ht="17.25" customHeight="1" thickBot="1" x14ac:dyDescent="0.3">
      <c r="A45" s="284"/>
      <c r="B45" s="274"/>
      <c r="C45" s="31" t="s">
        <v>247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3" s="25" customFormat="1" ht="19.5" customHeight="1" thickBot="1" x14ac:dyDescent="0.3">
      <c r="A46" s="284"/>
      <c r="B46" s="274"/>
      <c r="C46" s="31" t="s">
        <v>203</v>
      </c>
      <c r="D46" s="32">
        <v>63665.79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</row>
    <row r="47" spans="1:23" s="25" customFormat="1" ht="18" x14ac:dyDescent="0.35">
      <c r="A47" s="13"/>
    </row>
    <row r="48" spans="1:23" s="25" customFormat="1" ht="25.5" customHeight="1" x14ac:dyDescent="0.3">
      <c r="A48" s="273" t="s">
        <v>279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</row>
    <row r="49" spans="1:23" s="25" customFormat="1" ht="15.75" customHeight="1" x14ac:dyDescent="0.3">
      <c r="A49" s="271" t="s">
        <v>347</v>
      </c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</row>
    <row r="50" spans="1:23" s="25" customFormat="1" ht="15.75" customHeight="1" x14ac:dyDescent="0.3">
      <c r="A50" s="271" t="s">
        <v>244</v>
      </c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</row>
    <row r="51" spans="1:23" s="25" customFormat="1" ht="15.75" customHeight="1" x14ac:dyDescent="0.3">
      <c r="A51" s="271" t="s">
        <v>275</v>
      </c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</row>
    <row r="52" spans="1:23" s="25" customFormat="1" ht="30" customHeight="1" thickBot="1" x14ac:dyDescent="0.4">
      <c r="A52" s="15"/>
    </row>
    <row r="53" spans="1:23" s="25" customFormat="1" ht="24" customHeight="1" thickBot="1" x14ac:dyDescent="0.3">
      <c r="A53" s="275" t="s">
        <v>49</v>
      </c>
      <c r="B53" s="275" t="s">
        <v>276</v>
      </c>
      <c r="C53" s="275" t="s">
        <v>243</v>
      </c>
      <c r="D53" s="275" t="s">
        <v>242</v>
      </c>
      <c r="E53" s="274" t="s">
        <v>241</v>
      </c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</row>
    <row r="54" spans="1:23" s="25" customFormat="1" ht="77.25" customHeight="1" thickBot="1" x14ac:dyDescent="0.3">
      <c r="A54" s="276"/>
      <c r="B54" s="276"/>
      <c r="C54" s="276"/>
      <c r="D54" s="276"/>
      <c r="E54" s="269" t="s">
        <v>311</v>
      </c>
      <c r="F54" s="270"/>
      <c r="G54" s="269" t="s">
        <v>312</v>
      </c>
      <c r="H54" s="270"/>
      <c r="I54" s="269" t="s">
        <v>313</v>
      </c>
      <c r="J54" s="270"/>
      <c r="K54" s="269" t="s">
        <v>314</v>
      </c>
      <c r="L54" s="270"/>
      <c r="M54" s="269" t="s">
        <v>315</v>
      </c>
      <c r="N54" s="270"/>
      <c r="O54" s="269" t="s">
        <v>316</v>
      </c>
      <c r="P54" s="270"/>
      <c r="Q54" s="269" t="s">
        <v>277</v>
      </c>
      <c r="R54" s="270"/>
      <c r="S54" s="269" t="s">
        <v>278</v>
      </c>
      <c r="T54" s="270"/>
      <c r="U54" s="269" t="s">
        <v>240</v>
      </c>
      <c r="V54" s="270"/>
    </row>
    <row r="55" spans="1:23" s="25" customFormat="1" ht="30" customHeight="1" thickBot="1" x14ac:dyDescent="0.3">
      <c r="A55" s="277"/>
      <c r="B55" s="277"/>
      <c r="C55" s="277"/>
      <c r="D55" s="277"/>
      <c r="E55" s="28" t="s">
        <v>290</v>
      </c>
      <c r="F55" s="28" t="s">
        <v>291</v>
      </c>
      <c r="G55" s="28" t="s">
        <v>290</v>
      </c>
      <c r="H55" s="28" t="s">
        <v>291</v>
      </c>
      <c r="I55" s="28" t="s">
        <v>290</v>
      </c>
      <c r="J55" s="28" t="s">
        <v>291</v>
      </c>
      <c r="K55" s="28" t="s">
        <v>290</v>
      </c>
      <c r="L55" s="28" t="s">
        <v>291</v>
      </c>
      <c r="M55" s="28" t="s">
        <v>290</v>
      </c>
      <c r="N55" s="28" t="s">
        <v>291</v>
      </c>
      <c r="O55" s="28" t="s">
        <v>290</v>
      </c>
      <c r="P55" s="28" t="s">
        <v>291</v>
      </c>
      <c r="Q55" s="28" t="s">
        <v>290</v>
      </c>
      <c r="R55" s="28" t="s">
        <v>291</v>
      </c>
      <c r="S55" s="28" t="s">
        <v>290</v>
      </c>
      <c r="T55" s="28" t="s">
        <v>291</v>
      </c>
      <c r="U55" s="28" t="s">
        <v>290</v>
      </c>
      <c r="V55" s="28" t="s">
        <v>291</v>
      </c>
    </row>
    <row r="56" spans="1:23" s="25" customFormat="1" ht="13.8" thickBot="1" x14ac:dyDescent="0.3">
      <c r="A56" s="16">
        <v>1</v>
      </c>
      <c r="B56" s="16">
        <v>2</v>
      </c>
      <c r="C56" s="16">
        <v>3</v>
      </c>
      <c r="D56" s="16">
        <v>4</v>
      </c>
      <c r="E56" s="29">
        <v>58</v>
      </c>
      <c r="F56" s="30">
        <v>59</v>
      </c>
      <c r="G56" s="29">
        <v>60</v>
      </c>
      <c r="H56" s="30">
        <v>61</v>
      </c>
      <c r="I56" s="29">
        <v>62</v>
      </c>
      <c r="J56" s="30">
        <v>63</v>
      </c>
      <c r="K56" s="29">
        <v>64</v>
      </c>
      <c r="L56" s="30">
        <v>65</v>
      </c>
      <c r="M56" s="29">
        <v>66</v>
      </c>
      <c r="N56" s="30">
        <v>67</v>
      </c>
      <c r="O56" s="29">
        <v>68</v>
      </c>
      <c r="P56" s="30">
        <v>69</v>
      </c>
      <c r="Q56" s="29">
        <v>70</v>
      </c>
      <c r="R56" s="30">
        <v>71</v>
      </c>
      <c r="S56" s="29">
        <v>72</v>
      </c>
      <c r="T56" s="30">
        <v>73</v>
      </c>
      <c r="U56" s="29">
        <v>74</v>
      </c>
      <c r="V56" s="30">
        <v>75</v>
      </c>
      <c r="W56"/>
    </row>
    <row r="57" spans="1:23" s="25" customFormat="1" ht="19.8" thickBot="1" x14ac:dyDescent="0.3">
      <c r="A57" s="12" t="s">
        <v>239</v>
      </c>
      <c r="B57" s="12" t="s">
        <v>115</v>
      </c>
      <c r="C57" s="12" t="s">
        <v>130</v>
      </c>
      <c r="D57" s="32">
        <f>D58</f>
        <v>63665.79</v>
      </c>
      <c r="E57" s="32">
        <f t="shared" ref="E57" si="42">E58</f>
        <v>0</v>
      </c>
      <c r="F57" s="32">
        <f t="shared" ref="F57" si="43">F58</f>
        <v>0</v>
      </c>
      <c r="G57" s="32">
        <f t="shared" ref="G57" si="44">G58</f>
        <v>0</v>
      </c>
      <c r="H57" s="32">
        <f t="shared" ref="H57" si="45">H58</f>
        <v>0</v>
      </c>
      <c r="I57" s="32">
        <f t="shared" ref="I57" si="46">I58</f>
        <v>0</v>
      </c>
      <c r="J57" s="32">
        <f t="shared" ref="J57" si="47">J58</f>
        <v>0</v>
      </c>
      <c r="K57" s="32">
        <f t="shared" ref="K57" si="48">K58</f>
        <v>0</v>
      </c>
      <c r="L57" s="32">
        <f t="shared" ref="L57" si="49">L58</f>
        <v>0</v>
      </c>
      <c r="M57" s="32">
        <f t="shared" ref="M57" si="50">M58</f>
        <v>0</v>
      </c>
      <c r="N57" s="32">
        <f t="shared" ref="N57" si="51">N58</f>
        <v>0</v>
      </c>
      <c r="O57" s="32">
        <f t="shared" ref="O57" si="52">O58</f>
        <v>0</v>
      </c>
      <c r="P57" s="32">
        <f t="shared" ref="P57" si="53">P58</f>
        <v>0</v>
      </c>
      <c r="Q57" s="32">
        <f t="shared" ref="Q57" si="54">Q58</f>
        <v>0</v>
      </c>
      <c r="R57" s="32">
        <f t="shared" ref="R57" si="55">R58</f>
        <v>0</v>
      </c>
      <c r="S57" s="32">
        <f t="shared" ref="S57" si="56">S58</f>
        <v>0</v>
      </c>
      <c r="T57" s="32">
        <f t="shared" ref="T57" si="57">T58</f>
        <v>0</v>
      </c>
      <c r="U57" s="32">
        <f t="shared" ref="U57:V57" si="58">U58</f>
        <v>0</v>
      </c>
      <c r="V57" s="32">
        <f t="shared" si="58"/>
        <v>63665.79</v>
      </c>
      <c r="W57"/>
    </row>
    <row r="58" spans="1:23" s="25" customFormat="1" ht="29.4" thickBot="1" x14ac:dyDescent="0.3">
      <c r="A58" s="12" t="s">
        <v>238</v>
      </c>
      <c r="B58" s="12" t="s">
        <v>181</v>
      </c>
      <c r="C58" s="12" t="s">
        <v>237</v>
      </c>
      <c r="D58" s="32">
        <f>D61</f>
        <v>63665.79</v>
      </c>
      <c r="E58" s="32">
        <f t="shared" ref="E58:V58" si="59">E61</f>
        <v>0</v>
      </c>
      <c r="F58" s="32">
        <f t="shared" si="59"/>
        <v>0</v>
      </c>
      <c r="G58" s="32">
        <f t="shared" si="59"/>
        <v>0</v>
      </c>
      <c r="H58" s="32">
        <f t="shared" si="59"/>
        <v>0</v>
      </c>
      <c r="I58" s="32">
        <f t="shared" si="59"/>
        <v>0</v>
      </c>
      <c r="J58" s="32">
        <f t="shared" si="59"/>
        <v>0</v>
      </c>
      <c r="K58" s="32">
        <f t="shared" si="59"/>
        <v>0</v>
      </c>
      <c r="L58" s="32">
        <f t="shared" si="59"/>
        <v>0</v>
      </c>
      <c r="M58" s="32">
        <f t="shared" si="59"/>
        <v>0</v>
      </c>
      <c r="N58" s="32">
        <f t="shared" si="59"/>
        <v>0</v>
      </c>
      <c r="O58" s="32">
        <f t="shared" si="59"/>
        <v>0</v>
      </c>
      <c r="P58" s="32">
        <f t="shared" si="59"/>
        <v>0</v>
      </c>
      <c r="Q58" s="32">
        <f t="shared" si="59"/>
        <v>0</v>
      </c>
      <c r="R58" s="32">
        <f t="shared" si="59"/>
        <v>0</v>
      </c>
      <c r="S58" s="32">
        <f t="shared" si="59"/>
        <v>0</v>
      </c>
      <c r="T58" s="32">
        <f t="shared" si="59"/>
        <v>0</v>
      </c>
      <c r="U58" s="32">
        <f t="shared" si="59"/>
        <v>0</v>
      </c>
      <c r="V58" s="32">
        <f t="shared" si="59"/>
        <v>63665.79</v>
      </c>
      <c r="W58"/>
    </row>
    <row r="59" spans="1:23" s="25" customFormat="1" ht="13.5" customHeight="1" thickBot="1" x14ac:dyDescent="0.3">
      <c r="A59" s="284" t="s">
        <v>200</v>
      </c>
      <c r="B59" s="274" t="s">
        <v>201</v>
      </c>
      <c r="C59" s="31" t="s">
        <v>236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3" s="25" customFormat="1" ht="17.25" customHeight="1" thickBot="1" x14ac:dyDescent="0.3">
      <c r="A60" s="284"/>
      <c r="B60" s="274"/>
      <c r="C60" s="31" t="s">
        <v>247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3" s="25" customFormat="1" ht="19.5" customHeight="1" thickBot="1" x14ac:dyDescent="0.3">
      <c r="A61" s="284"/>
      <c r="B61" s="274"/>
      <c r="C61" s="31" t="s">
        <v>203</v>
      </c>
      <c r="D61" s="32">
        <v>63665.79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63665.79</v>
      </c>
    </row>
    <row r="62" spans="1:23" s="25" customFormat="1" x14ac:dyDescent="0.25">
      <c r="W62"/>
    </row>
    <row r="63" spans="1:23" s="25" customFormat="1" x14ac:dyDescent="0.25">
      <c r="W63"/>
    </row>
    <row r="64" spans="1:23" s="25" customFormat="1" x14ac:dyDescent="0.25">
      <c r="W64"/>
    </row>
    <row r="65" spans="23:23" s="25" customFormat="1" x14ac:dyDescent="0.25">
      <c r="W65"/>
    </row>
    <row r="66" spans="23:23" s="25" customFormat="1" x14ac:dyDescent="0.25">
      <c r="W66"/>
    </row>
  </sheetData>
  <mergeCells count="89">
    <mergeCell ref="A53:A55"/>
    <mergeCell ref="B53:B55"/>
    <mergeCell ref="C53:C55"/>
    <mergeCell ref="D53:D55"/>
    <mergeCell ref="F8:F10"/>
    <mergeCell ref="A23:A25"/>
    <mergeCell ref="B23:B25"/>
    <mergeCell ref="C23:C25"/>
    <mergeCell ref="D23:D25"/>
    <mergeCell ref="E24:F24"/>
    <mergeCell ref="D8:D10"/>
    <mergeCell ref="E8:E10"/>
    <mergeCell ref="C8:C10"/>
    <mergeCell ref="A8:A10"/>
    <mergeCell ref="B8:B10"/>
    <mergeCell ref="A44:A46"/>
    <mergeCell ref="A59:A61"/>
    <mergeCell ref="B59:B61"/>
    <mergeCell ref="A29:A31"/>
    <mergeCell ref="B29:B31"/>
    <mergeCell ref="G15:H15"/>
    <mergeCell ref="G16:H16"/>
    <mergeCell ref="E38:V38"/>
    <mergeCell ref="S54:T54"/>
    <mergeCell ref="U54:V54"/>
    <mergeCell ref="E53:V53"/>
    <mergeCell ref="E23:V23"/>
    <mergeCell ref="Q54:R54"/>
    <mergeCell ref="U24:V24"/>
    <mergeCell ref="A38:A40"/>
    <mergeCell ref="B38:B40"/>
    <mergeCell ref="C38:C40"/>
    <mergeCell ref="A1:V1"/>
    <mergeCell ref="A4:V4"/>
    <mergeCell ref="A5:V5"/>
    <mergeCell ref="A6:V6"/>
    <mergeCell ref="B14:B16"/>
    <mergeCell ref="U9:V9"/>
    <mergeCell ref="G9:H10"/>
    <mergeCell ref="G11:H11"/>
    <mergeCell ref="G8:V8"/>
    <mergeCell ref="A14:A16"/>
    <mergeCell ref="C14:C16"/>
    <mergeCell ref="A3:V3"/>
    <mergeCell ref="G12:H12"/>
    <mergeCell ref="G14:H14"/>
    <mergeCell ref="G13:H13"/>
    <mergeCell ref="O24:P24"/>
    <mergeCell ref="Q24:R24"/>
    <mergeCell ref="S24:T24"/>
    <mergeCell ref="Q9:R9"/>
    <mergeCell ref="S9:T9"/>
    <mergeCell ref="A18:V18"/>
    <mergeCell ref="A21:V21"/>
    <mergeCell ref="A19:V19"/>
    <mergeCell ref="A20:V20"/>
    <mergeCell ref="I9:J9"/>
    <mergeCell ref="K9:L9"/>
    <mergeCell ref="M9:N9"/>
    <mergeCell ref="O9:P9"/>
    <mergeCell ref="B44:B46"/>
    <mergeCell ref="A33:V33"/>
    <mergeCell ref="A34:V34"/>
    <mergeCell ref="A35:V35"/>
    <mergeCell ref="A36:V36"/>
    <mergeCell ref="D38:D40"/>
    <mergeCell ref="I54:J54"/>
    <mergeCell ref="K54:L54"/>
    <mergeCell ref="M54:N54"/>
    <mergeCell ref="G24:H24"/>
    <mergeCell ref="I24:J24"/>
    <mergeCell ref="K24:L24"/>
    <mergeCell ref="M24:N24"/>
    <mergeCell ref="O54:P54"/>
    <mergeCell ref="A50:V50"/>
    <mergeCell ref="A51:V51"/>
    <mergeCell ref="E39:F39"/>
    <mergeCell ref="G39:H39"/>
    <mergeCell ref="I39:J39"/>
    <mergeCell ref="K39:L39"/>
    <mergeCell ref="M39:N39"/>
    <mergeCell ref="A48:V48"/>
    <mergeCell ref="A49:V49"/>
    <mergeCell ref="O39:P39"/>
    <mergeCell ref="Q39:R39"/>
    <mergeCell ref="S39:T39"/>
    <mergeCell ref="U39:V39"/>
    <mergeCell ref="E54:F54"/>
    <mergeCell ref="G54:H54"/>
  </mergeCells>
  <pageMargins left="0.70866141732283472" right="0.36" top="0.74803149606299213" bottom="0.7480314960629921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zoomScale="130" zoomScaleNormal="130" workbookViewId="0">
      <selection activeCell="G9" sqref="G9:G10"/>
    </sheetView>
  </sheetViews>
  <sheetFormatPr defaultRowHeight="13.2" x14ac:dyDescent="0.25"/>
  <cols>
    <col min="1" max="1" width="15.109375" customWidth="1"/>
    <col min="2" max="2" width="16.5546875" customWidth="1"/>
    <col min="3" max="3" width="23.5546875" customWidth="1"/>
    <col min="4" max="4" width="15" customWidth="1"/>
    <col min="5" max="5" width="14.109375" customWidth="1"/>
    <col min="6" max="6" width="15.109375" customWidth="1"/>
    <col min="7" max="7" width="10.109375" bestFit="1" customWidth="1"/>
    <col min="8" max="9" width="10.33203125" bestFit="1" customWidth="1"/>
    <col min="10" max="10" width="11.44140625" customWidth="1"/>
    <col min="12" max="12" width="10.33203125" bestFit="1" customWidth="1"/>
  </cols>
  <sheetData>
    <row r="1" spans="1:12" ht="15.6" x14ac:dyDescent="0.25">
      <c r="A1" s="33"/>
      <c r="B1" s="33"/>
      <c r="C1" s="33"/>
      <c r="D1" s="33"/>
      <c r="E1" s="293" t="s">
        <v>346</v>
      </c>
      <c r="F1" s="293"/>
    </row>
    <row r="2" spans="1:12" s="38" customFormat="1" ht="90" x14ac:dyDescent="0.25">
      <c r="A2" s="37" t="s">
        <v>345</v>
      </c>
      <c r="B2" s="37"/>
      <c r="C2" s="37"/>
      <c r="D2" s="37"/>
      <c r="E2" s="37"/>
      <c r="F2" s="37"/>
    </row>
    <row r="3" spans="1:12" ht="13.8" x14ac:dyDescent="0.25">
      <c r="A3" s="294" t="s">
        <v>49</v>
      </c>
      <c r="B3" s="295" t="s">
        <v>318</v>
      </c>
      <c r="C3" s="296" t="s">
        <v>319</v>
      </c>
      <c r="D3" s="35" t="s">
        <v>338</v>
      </c>
      <c r="E3" s="35"/>
      <c r="F3" s="35"/>
    </row>
    <row r="4" spans="1:12" ht="44.4" x14ac:dyDescent="0.25">
      <c r="A4" s="294"/>
      <c r="B4" s="295"/>
      <c r="C4" s="297"/>
      <c r="D4" s="36" t="s">
        <v>342</v>
      </c>
      <c r="E4" s="36" t="s">
        <v>343</v>
      </c>
      <c r="F4" s="36" t="s">
        <v>344</v>
      </c>
    </row>
    <row r="5" spans="1:12" ht="13.8" x14ac:dyDescent="0.25">
      <c r="A5" s="72">
        <v>1</v>
      </c>
      <c r="B5" s="72">
        <v>2</v>
      </c>
      <c r="C5" s="72">
        <v>3</v>
      </c>
      <c r="D5" s="68">
        <v>4</v>
      </c>
      <c r="E5" s="68">
        <v>5</v>
      </c>
      <c r="F5" s="68">
        <v>6</v>
      </c>
    </row>
    <row r="6" spans="1:12" ht="13.8" x14ac:dyDescent="0.25">
      <c r="A6" s="298" t="s">
        <v>239</v>
      </c>
      <c r="B6" s="294" t="s">
        <v>115</v>
      </c>
      <c r="C6" s="95" t="s">
        <v>237</v>
      </c>
      <c r="D6" s="84">
        <f>D7+D8+D12</f>
        <v>384214.2</v>
      </c>
      <c r="E6" s="84">
        <f t="shared" ref="E6:F6" si="0">E7+E8+E12</f>
        <v>371881.25</v>
      </c>
      <c r="F6" s="84">
        <f t="shared" si="0"/>
        <v>370446.45</v>
      </c>
    </row>
    <row r="7" spans="1:12" ht="93" customHeight="1" x14ac:dyDescent="0.25">
      <c r="A7" s="298"/>
      <c r="B7" s="294"/>
      <c r="C7" s="96" t="s">
        <v>339</v>
      </c>
      <c r="D7" s="85">
        <f>SUM(D20+D53+D94+D119+D183)</f>
        <v>59152.3</v>
      </c>
      <c r="E7" s="85">
        <f>SUM(E20+E53+E94+E119+E183)</f>
        <v>59152.3</v>
      </c>
      <c r="F7" s="85">
        <f>SUM(F20+F53+F94+F119+F183)</f>
        <v>59152.3</v>
      </c>
      <c r="H7" s="8"/>
      <c r="I7" s="8"/>
      <c r="J7" s="8"/>
    </row>
    <row r="8" spans="1:12" ht="72" customHeight="1" x14ac:dyDescent="0.25">
      <c r="A8" s="298"/>
      <c r="B8" s="294"/>
      <c r="C8" s="96" t="s">
        <v>340</v>
      </c>
      <c r="D8" s="85">
        <f>D21+D62+D95+D120+D160+D184</f>
        <v>274287.90000000002</v>
      </c>
      <c r="E8" s="85">
        <f>E21+E62+E95+E120+E160+E184</f>
        <v>261954.95</v>
      </c>
      <c r="F8" s="85">
        <f>F21+F62+F95+F120+F160+F184</f>
        <v>260520.15</v>
      </c>
      <c r="G8" s="8"/>
      <c r="H8" s="8"/>
      <c r="I8" s="8"/>
      <c r="J8" s="8"/>
      <c r="L8" s="8"/>
    </row>
    <row r="9" spans="1:12" ht="13.8" x14ac:dyDescent="0.25">
      <c r="A9" s="298"/>
      <c r="B9" s="294"/>
      <c r="C9" s="96" t="s">
        <v>320</v>
      </c>
      <c r="D9" s="85"/>
      <c r="E9" s="85"/>
      <c r="F9" s="85"/>
      <c r="G9" s="8"/>
      <c r="H9" s="8"/>
      <c r="I9" s="8"/>
    </row>
    <row r="10" spans="1:12" ht="13.8" x14ac:dyDescent="0.25">
      <c r="A10" s="298"/>
      <c r="B10" s="294"/>
      <c r="C10" s="96" t="s">
        <v>15</v>
      </c>
      <c r="D10" s="85">
        <f>D23+D64+D97+D122+D162+D186</f>
        <v>30595</v>
      </c>
      <c r="E10" s="85">
        <f>SUM(E23+E64+E97+E122+E162+E186)</f>
        <v>30435.18</v>
      </c>
      <c r="F10" s="85">
        <f>F23+F64+F97+F122+F162+F186</f>
        <v>30435.18</v>
      </c>
      <c r="G10" s="8"/>
      <c r="H10" s="8"/>
      <c r="I10" s="8"/>
      <c r="L10" s="8"/>
    </row>
    <row r="11" spans="1:12" ht="15.6" x14ac:dyDescent="0.25">
      <c r="A11" s="298"/>
      <c r="B11" s="294"/>
      <c r="C11" s="96" t="s">
        <v>489</v>
      </c>
      <c r="D11" s="85">
        <f>D24+D65+D98+D123+D163+D187</f>
        <v>243692.9</v>
      </c>
      <c r="E11" s="85">
        <f t="shared" ref="E11:F11" si="1">E24+E65+E98+E123+E163+E187</f>
        <v>231519.77000000002</v>
      </c>
      <c r="F11" s="85">
        <f t="shared" si="1"/>
        <v>230084.97</v>
      </c>
      <c r="G11" s="8"/>
      <c r="I11" s="8"/>
    </row>
    <row r="12" spans="1:12" ht="13.8" x14ac:dyDescent="0.25">
      <c r="A12" s="298"/>
      <c r="B12" s="294"/>
      <c r="C12" s="97" t="s">
        <v>321</v>
      </c>
      <c r="D12" s="85">
        <f>SUM(D25+D66)</f>
        <v>50774</v>
      </c>
      <c r="E12" s="85">
        <f>SUM(E25+E66)</f>
        <v>50774</v>
      </c>
      <c r="F12" s="85">
        <f>SUM(F25+F66)</f>
        <v>50774</v>
      </c>
    </row>
    <row r="13" spans="1:12" ht="26.4" x14ac:dyDescent="0.25">
      <c r="A13" s="298"/>
      <c r="B13" s="294"/>
      <c r="C13" s="98" t="s">
        <v>322</v>
      </c>
      <c r="D13" s="85">
        <v>0</v>
      </c>
      <c r="E13" s="85">
        <v>0</v>
      </c>
      <c r="F13" s="85">
        <v>0</v>
      </c>
    </row>
    <row r="14" spans="1:12" ht="13.8" x14ac:dyDescent="0.25">
      <c r="A14" s="298"/>
      <c r="B14" s="294"/>
      <c r="C14" s="97" t="s">
        <v>320</v>
      </c>
      <c r="D14" s="85">
        <v>0</v>
      </c>
      <c r="E14" s="85">
        <v>0</v>
      </c>
      <c r="F14" s="85">
        <v>0</v>
      </c>
      <c r="I14" s="8"/>
    </row>
    <row r="15" spans="1:12" ht="39.6" x14ac:dyDescent="0.25">
      <c r="A15" s="298"/>
      <c r="B15" s="294"/>
      <c r="C15" s="99" t="s">
        <v>341</v>
      </c>
      <c r="D15" s="85">
        <v>0</v>
      </c>
      <c r="E15" s="85">
        <v>0</v>
      </c>
      <c r="F15" s="85">
        <v>0</v>
      </c>
    </row>
    <row r="16" spans="1:12" ht="13.8" x14ac:dyDescent="0.25">
      <c r="A16" s="298"/>
      <c r="B16" s="294"/>
      <c r="C16" s="98" t="s">
        <v>323</v>
      </c>
      <c r="D16" s="84">
        <v>0</v>
      </c>
      <c r="E16" s="84">
        <v>0</v>
      </c>
      <c r="F16" s="84">
        <v>0</v>
      </c>
      <c r="I16" s="8"/>
    </row>
    <row r="17" spans="1:6" ht="13.8" x14ac:dyDescent="0.25">
      <c r="A17" s="298"/>
      <c r="B17" s="294"/>
      <c r="C17" s="97" t="s">
        <v>324</v>
      </c>
      <c r="D17" s="85">
        <v>0</v>
      </c>
      <c r="E17" s="85">
        <v>0</v>
      </c>
      <c r="F17" s="85">
        <v>0</v>
      </c>
    </row>
    <row r="18" spans="1:6" ht="13.8" x14ac:dyDescent="0.25">
      <c r="A18" s="93" t="s">
        <v>320</v>
      </c>
      <c r="B18" s="94"/>
      <c r="C18" s="100"/>
      <c r="D18" s="85"/>
      <c r="E18" s="85"/>
      <c r="F18" s="85"/>
    </row>
    <row r="19" spans="1:6" ht="13.8" x14ac:dyDescent="0.25">
      <c r="A19" s="299" t="s">
        <v>325</v>
      </c>
      <c r="B19" s="294" t="s">
        <v>114</v>
      </c>
      <c r="C19" s="101" t="s">
        <v>237</v>
      </c>
      <c r="D19" s="85">
        <f t="shared" ref="D19" si="2">SUM(D20+D21+D25+D26)</f>
        <v>30352.5</v>
      </c>
      <c r="E19" s="85">
        <f t="shared" ref="E19:F19" si="3">SUM(E20+E21+E25+E26)</f>
        <v>30019.61</v>
      </c>
      <c r="F19" s="85">
        <f t="shared" si="3"/>
        <v>28834.61</v>
      </c>
    </row>
    <row r="20" spans="1:6" ht="93" customHeight="1" x14ac:dyDescent="0.25">
      <c r="A20" s="299"/>
      <c r="B20" s="294"/>
      <c r="C20" s="96" t="s">
        <v>339</v>
      </c>
      <c r="D20" s="85">
        <v>0</v>
      </c>
      <c r="E20" s="85">
        <v>0</v>
      </c>
      <c r="F20" s="85">
        <v>0</v>
      </c>
    </row>
    <row r="21" spans="1:6" ht="72" customHeight="1" x14ac:dyDescent="0.25">
      <c r="A21" s="299"/>
      <c r="B21" s="294"/>
      <c r="C21" s="96" t="s">
        <v>340</v>
      </c>
      <c r="D21" s="86">
        <f>D30+D38+D46+D54</f>
        <v>30352.5</v>
      </c>
      <c r="E21" s="86">
        <f>E30+E38+E46+E54</f>
        <v>30019.61</v>
      </c>
      <c r="F21" s="86">
        <f t="shared" ref="F21" si="4">F30+F38+F46+F54</f>
        <v>28834.61</v>
      </c>
    </row>
    <row r="22" spans="1:6" ht="13.8" x14ac:dyDescent="0.25">
      <c r="A22" s="299"/>
      <c r="B22" s="294"/>
      <c r="C22" s="100" t="s">
        <v>320</v>
      </c>
      <c r="D22" s="85"/>
      <c r="E22" s="85"/>
      <c r="F22" s="85"/>
    </row>
    <row r="23" spans="1:6" ht="13.8" x14ac:dyDescent="0.25">
      <c r="A23" s="299"/>
      <c r="B23" s="294"/>
      <c r="C23" s="95" t="s">
        <v>15</v>
      </c>
      <c r="D23" s="85">
        <v>0</v>
      </c>
      <c r="E23" s="85">
        <v>0</v>
      </c>
      <c r="F23" s="85">
        <v>0</v>
      </c>
    </row>
    <row r="24" spans="1:6" ht="13.8" x14ac:dyDescent="0.25">
      <c r="A24" s="299"/>
      <c r="B24" s="294"/>
      <c r="C24" s="95" t="s">
        <v>16</v>
      </c>
      <c r="D24" s="85">
        <f>D33+D41+D49+D57</f>
        <v>30352.5</v>
      </c>
      <c r="E24" s="85">
        <f t="shared" ref="E24:F24" si="5">E33+E41+E49+E57</f>
        <v>30019.61</v>
      </c>
      <c r="F24" s="85">
        <f t="shared" si="5"/>
        <v>28834.61</v>
      </c>
    </row>
    <row r="25" spans="1:6" ht="13.8" x14ac:dyDescent="0.25">
      <c r="A25" s="299"/>
      <c r="B25" s="294"/>
      <c r="C25" s="100" t="s">
        <v>321</v>
      </c>
      <c r="D25" s="85">
        <f t="shared" ref="D25:D26" si="6">SUM(D34+D42)</f>
        <v>0</v>
      </c>
      <c r="E25" s="85">
        <f t="shared" ref="E25:F25" si="7">SUM(E34+E42)</f>
        <v>0</v>
      </c>
      <c r="F25" s="85">
        <f t="shared" si="7"/>
        <v>0</v>
      </c>
    </row>
    <row r="26" spans="1:6" ht="26.4" x14ac:dyDescent="0.25">
      <c r="A26" s="299"/>
      <c r="B26" s="294"/>
      <c r="C26" s="95" t="s">
        <v>322</v>
      </c>
      <c r="D26" s="85">
        <f t="shared" si="6"/>
        <v>0</v>
      </c>
      <c r="E26" s="85">
        <f t="shared" ref="E26:F26" si="8">SUM(E35+E43)</f>
        <v>0</v>
      </c>
      <c r="F26" s="85">
        <f t="shared" si="8"/>
        <v>0</v>
      </c>
    </row>
    <row r="27" spans="1:6" ht="13.8" x14ac:dyDescent="0.25">
      <c r="A27" s="93" t="s">
        <v>320</v>
      </c>
      <c r="B27" s="73"/>
      <c r="C27" s="100"/>
      <c r="D27" s="85"/>
      <c r="E27" s="85"/>
      <c r="F27" s="85"/>
    </row>
    <row r="28" spans="1:6" ht="13.8" x14ac:dyDescent="0.25">
      <c r="A28" s="299" t="s">
        <v>326</v>
      </c>
      <c r="B28" s="294" t="s">
        <v>113</v>
      </c>
      <c r="C28" s="101" t="s">
        <v>237</v>
      </c>
      <c r="D28" s="85">
        <f t="shared" ref="D28" si="9">SUM(D29+D30+D34+D35)</f>
        <v>10163.4</v>
      </c>
      <c r="E28" s="85">
        <f t="shared" ref="E28:F28" si="10">SUM(E29+E30+E34+E35)</f>
        <v>9885</v>
      </c>
      <c r="F28" s="85">
        <f t="shared" si="10"/>
        <v>8700</v>
      </c>
    </row>
    <row r="29" spans="1:6" ht="96" customHeight="1" x14ac:dyDescent="0.25">
      <c r="A29" s="299"/>
      <c r="B29" s="294"/>
      <c r="C29" s="96" t="s">
        <v>339</v>
      </c>
      <c r="D29" s="86">
        <v>0</v>
      </c>
      <c r="E29" s="86">
        <v>0</v>
      </c>
      <c r="F29" s="86">
        <v>0</v>
      </c>
    </row>
    <row r="30" spans="1:6" ht="68.25" customHeight="1" x14ac:dyDescent="0.25">
      <c r="A30" s="299"/>
      <c r="B30" s="294"/>
      <c r="C30" s="96" t="s">
        <v>340</v>
      </c>
      <c r="D30" s="86">
        <v>10163.4</v>
      </c>
      <c r="E30" s="86">
        <v>9885</v>
      </c>
      <c r="F30" s="86">
        <v>8700</v>
      </c>
    </row>
    <row r="31" spans="1:6" ht="13.8" x14ac:dyDescent="0.25">
      <c r="A31" s="299"/>
      <c r="B31" s="294"/>
      <c r="C31" s="100" t="s">
        <v>320</v>
      </c>
      <c r="D31" s="85"/>
      <c r="E31" s="85"/>
      <c r="F31" s="85"/>
    </row>
    <row r="32" spans="1:6" ht="13.8" x14ac:dyDescent="0.25">
      <c r="A32" s="299"/>
      <c r="B32" s="294"/>
      <c r="C32" s="95" t="s">
        <v>15</v>
      </c>
      <c r="D32" s="85">
        <f>'[2]табл.2 (обл.бюджет)'!F31</f>
        <v>0</v>
      </c>
      <c r="E32" s="85">
        <v>0</v>
      </c>
      <c r="F32" s="85">
        <v>0</v>
      </c>
    </row>
    <row r="33" spans="1:6" ht="13.8" x14ac:dyDescent="0.25">
      <c r="A33" s="299"/>
      <c r="B33" s="294"/>
      <c r="C33" s="95" t="s">
        <v>16</v>
      </c>
      <c r="D33" s="86">
        <v>10163.4</v>
      </c>
      <c r="E33" s="86">
        <v>9885</v>
      </c>
      <c r="F33" s="86">
        <v>8700</v>
      </c>
    </row>
    <row r="34" spans="1:6" ht="13.8" x14ac:dyDescent="0.25">
      <c r="A34" s="299"/>
      <c r="B34" s="294"/>
      <c r="C34" s="100" t="s">
        <v>321</v>
      </c>
      <c r="D34" s="87">
        <v>0</v>
      </c>
      <c r="E34" s="87">
        <v>0</v>
      </c>
      <c r="F34" s="87">
        <v>0</v>
      </c>
    </row>
    <row r="35" spans="1:6" ht="26.4" x14ac:dyDescent="0.25">
      <c r="A35" s="299"/>
      <c r="B35" s="294"/>
      <c r="C35" s="95" t="s">
        <v>322</v>
      </c>
      <c r="D35" s="85">
        <v>0</v>
      </c>
      <c r="E35" s="85">
        <v>0</v>
      </c>
      <c r="F35" s="85">
        <v>0</v>
      </c>
    </row>
    <row r="36" spans="1:6" ht="13.8" x14ac:dyDescent="0.25">
      <c r="A36" s="299" t="s">
        <v>327</v>
      </c>
      <c r="B36" s="294" t="s">
        <v>167</v>
      </c>
      <c r="C36" s="101" t="s">
        <v>237</v>
      </c>
      <c r="D36" s="85">
        <f t="shared" ref="D36" si="11">SUM(D37:D38)</f>
        <v>1300</v>
      </c>
      <c r="E36" s="85">
        <f t="shared" ref="E36:F36" si="12">SUM(E37:E38)</f>
        <v>1300</v>
      </c>
      <c r="F36" s="85">
        <f t="shared" si="12"/>
        <v>1300</v>
      </c>
    </row>
    <row r="37" spans="1:6" ht="90.75" customHeight="1" x14ac:dyDescent="0.25">
      <c r="A37" s="299"/>
      <c r="B37" s="294"/>
      <c r="C37" s="96" t="s">
        <v>339</v>
      </c>
      <c r="D37" s="86">
        <v>0</v>
      </c>
      <c r="E37" s="86">
        <v>0</v>
      </c>
      <c r="F37" s="86">
        <v>0</v>
      </c>
    </row>
    <row r="38" spans="1:6" ht="68.25" customHeight="1" x14ac:dyDescent="0.25">
      <c r="A38" s="299"/>
      <c r="B38" s="294"/>
      <c r="C38" s="96" t="s">
        <v>340</v>
      </c>
      <c r="D38" s="86">
        <v>1300</v>
      </c>
      <c r="E38" s="86">
        <v>1300</v>
      </c>
      <c r="F38" s="86">
        <v>1300</v>
      </c>
    </row>
    <row r="39" spans="1:6" ht="13.8" x14ac:dyDescent="0.25">
      <c r="A39" s="299"/>
      <c r="B39" s="294"/>
      <c r="C39" s="100" t="s">
        <v>320</v>
      </c>
      <c r="D39" s="85"/>
      <c r="E39" s="85"/>
      <c r="F39" s="85"/>
    </row>
    <row r="40" spans="1:6" ht="13.8" x14ac:dyDescent="0.25">
      <c r="A40" s="299"/>
      <c r="B40" s="294"/>
      <c r="C40" s="95" t="s">
        <v>15</v>
      </c>
      <c r="D40" s="85">
        <v>0</v>
      </c>
      <c r="E40" s="85">
        <v>0</v>
      </c>
      <c r="F40" s="85">
        <v>0</v>
      </c>
    </row>
    <row r="41" spans="1:6" ht="13.8" x14ac:dyDescent="0.25">
      <c r="A41" s="299"/>
      <c r="B41" s="294"/>
      <c r="C41" s="95" t="s">
        <v>16</v>
      </c>
      <c r="D41" s="86">
        <v>1300</v>
      </c>
      <c r="E41" s="86">
        <v>1300</v>
      </c>
      <c r="F41" s="86">
        <v>1300</v>
      </c>
    </row>
    <row r="42" spans="1:6" ht="13.8" x14ac:dyDescent="0.25">
      <c r="A42" s="299"/>
      <c r="B42" s="294"/>
      <c r="C42" s="100" t="s">
        <v>321</v>
      </c>
      <c r="D42" s="85">
        <v>0</v>
      </c>
      <c r="E42" s="85">
        <v>0</v>
      </c>
      <c r="F42" s="85">
        <v>0</v>
      </c>
    </row>
    <row r="43" spans="1:6" ht="26.4" x14ac:dyDescent="0.25">
      <c r="A43" s="299"/>
      <c r="B43" s="294"/>
      <c r="C43" s="95" t="s">
        <v>322</v>
      </c>
      <c r="D43" s="85">
        <v>0</v>
      </c>
      <c r="E43" s="85">
        <v>0</v>
      </c>
      <c r="F43" s="85">
        <v>0</v>
      </c>
    </row>
    <row r="44" spans="1:6" ht="13.8" x14ac:dyDescent="0.25">
      <c r="A44" s="299" t="s">
        <v>328</v>
      </c>
      <c r="B44" s="294" t="s">
        <v>121</v>
      </c>
      <c r="C44" s="101" t="s">
        <v>237</v>
      </c>
      <c r="D44" s="85">
        <f t="shared" ref="D44" si="13">SUM(D45:D46)</f>
        <v>18464</v>
      </c>
      <c r="E44" s="85">
        <f t="shared" ref="E44:F44" si="14">SUM(E45:E46)</f>
        <v>18454.580000000002</v>
      </c>
      <c r="F44" s="85">
        <f t="shared" si="14"/>
        <v>18454.580000000002</v>
      </c>
    </row>
    <row r="45" spans="1:6" ht="93.75" customHeight="1" x14ac:dyDescent="0.25">
      <c r="A45" s="299"/>
      <c r="B45" s="294"/>
      <c r="C45" s="96" t="s">
        <v>339</v>
      </c>
      <c r="D45" s="86">
        <v>0</v>
      </c>
      <c r="E45" s="86">
        <v>0</v>
      </c>
      <c r="F45" s="86">
        <v>0</v>
      </c>
    </row>
    <row r="46" spans="1:6" ht="65.25" customHeight="1" x14ac:dyDescent="0.25">
      <c r="A46" s="299"/>
      <c r="B46" s="294"/>
      <c r="C46" s="96" t="s">
        <v>340</v>
      </c>
      <c r="D46" s="86">
        <v>18464</v>
      </c>
      <c r="E46" s="86">
        <v>18454.580000000002</v>
      </c>
      <c r="F46" s="86">
        <v>18454.580000000002</v>
      </c>
    </row>
    <row r="47" spans="1:6" ht="13.8" x14ac:dyDescent="0.25">
      <c r="A47" s="299"/>
      <c r="B47" s="294"/>
      <c r="C47" s="100" t="s">
        <v>320</v>
      </c>
      <c r="D47" s="85"/>
      <c r="E47" s="85"/>
      <c r="F47" s="85"/>
    </row>
    <row r="48" spans="1:6" ht="13.8" x14ac:dyDescent="0.25">
      <c r="A48" s="299"/>
      <c r="B48" s="294"/>
      <c r="C48" s="95" t="s">
        <v>15</v>
      </c>
      <c r="D48" s="85">
        <v>0</v>
      </c>
      <c r="E48" s="85">
        <v>0</v>
      </c>
      <c r="F48" s="85">
        <v>0</v>
      </c>
    </row>
    <row r="49" spans="1:6" ht="13.8" x14ac:dyDescent="0.25">
      <c r="A49" s="299"/>
      <c r="B49" s="294"/>
      <c r="C49" s="95" t="s">
        <v>16</v>
      </c>
      <c r="D49" s="86">
        <v>18464</v>
      </c>
      <c r="E49" s="86">
        <v>18454.580000000002</v>
      </c>
      <c r="F49" s="86">
        <v>18454.580000000002</v>
      </c>
    </row>
    <row r="50" spans="1:6" ht="13.8" x14ac:dyDescent="0.25">
      <c r="A50" s="299"/>
      <c r="B50" s="294"/>
      <c r="C50" s="100" t="s">
        <v>321</v>
      </c>
      <c r="D50" s="85">
        <v>0</v>
      </c>
      <c r="E50" s="85">
        <v>0</v>
      </c>
      <c r="F50" s="85">
        <v>0</v>
      </c>
    </row>
    <row r="51" spans="1:6" ht="26.4" x14ac:dyDescent="0.25">
      <c r="A51" s="299"/>
      <c r="B51" s="294"/>
      <c r="C51" s="95" t="s">
        <v>322</v>
      </c>
      <c r="D51" s="85">
        <v>0</v>
      </c>
      <c r="E51" s="85">
        <v>0</v>
      </c>
      <c r="F51" s="85">
        <v>0</v>
      </c>
    </row>
    <row r="52" spans="1:6" ht="13.8" x14ac:dyDescent="0.25">
      <c r="A52" s="299" t="s">
        <v>329</v>
      </c>
      <c r="B52" s="294" t="s">
        <v>123</v>
      </c>
      <c r="C52" s="101" t="s">
        <v>237</v>
      </c>
      <c r="D52" s="85">
        <f t="shared" ref="D52" si="15">SUM(D53:D54)</f>
        <v>425.1</v>
      </c>
      <c r="E52" s="85">
        <f t="shared" ref="E52:F52" si="16">SUM(E53:E54)</f>
        <v>380.03</v>
      </c>
      <c r="F52" s="85">
        <f t="shared" si="16"/>
        <v>380.03</v>
      </c>
    </row>
    <row r="53" spans="1:6" ht="93.75" customHeight="1" x14ac:dyDescent="0.25">
      <c r="A53" s="299"/>
      <c r="B53" s="294"/>
      <c r="C53" s="96" t="s">
        <v>339</v>
      </c>
      <c r="D53" s="86">
        <v>0</v>
      </c>
      <c r="E53" s="86">
        <v>0</v>
      </c>
      <c r="F53" s="86">
        <v>0</v>
      </c>
    </row>
    <row r="54" spans="1:6" ht="69.75" customHeight="1" x14ac:dyDescent="0.25">
      <c r="A54" s="299"/>
      <c r="B54" s="294"/>
      <c r="C54" s="96" t="s">
        <v>340</v>
      </c>
      <c r="D54" s="86">
        <v>425.1</v>
      </c>
      <c r="E54" s="86">
        <v>380.03</v>
      </c>
      <c r="F54" s="86">
        <v>380.03</v>
      </c>
    </row>
    <row r="55" spans="1:6" ht="13.8" x14ac:dyDescent="0.25">
      <c r="A55" s="299"/>
      <c r="B55" s="294"/>
      <c r="C55" s="100" t="s">
        <v>320</v>
      </c>
      <c r="D55" s="85"/>
      <c r="E55" s="85"/>
      <c r="F55" s="85"/>
    </row>
    <row r="56" spans="1:6" ht="13.8" x14ac:dyDescent="0.25">
      <c r="A56" s="299"/>
      <c r="B56" s="294"/>
      <c r="C56" s="95" t="s">
        <v>15</v>
      </c>
      <c r="D56" s="85">
        <v>0</v>
      </c>
      <c r="E56" s="85">
        <v>0</v>
      </c>
      <c r="F56" s="85">
        <v>0</v>
      </c>
    </row>
    <row r="57" spans="1:6" ht="13.8" x14ac:dyDescent="0.25">
      <c r="A57" s="299"/>
      <c r="B57" s="294"/>
      <c r="C57" s="95" t="s">
        <v>16</v>
      </c>
      <c r="D57" s="86">
        <v>425.1</v>
      </c>
      <c r="E57" s="86">
        <v>380.03</v>
      </c>
      <c r="F57" s="86">
        <v>380.03</v>
      </c>
    </row>
    <row r="58" spans="1:6" ht="13.8" x14ac:dyDescent="0.25">
      <c r="A58" s="299"/>
      <c r="B58" s="294"/>
      <c r="C58" s="100" t="s">
        <v>321</v>
      </c>
      <c r="D58" s="85">
        <v>0</v>
      </c>
      <c r="E58" s="85">
        <v>0</v>
      </c>
      <c r="F58" s="85">
        <v>0</v>
      </c>
    </row>
    <row r="59" spans="1:6" ht="26.4" x14ac:dyDescent="0.25">
      <c r="A59" s="299"/>
      <c r="B59" s="294"/>
      <c r="C59" s="95" t="s">
        <v>322</v>
      </c>
      <c r="D59" s="85">
        <v>0</v>
      </c>
      <c r="E59" s="85">
        <v>0</v>
      </c>
      <c r="F59" s="85">
        <v>0</v>
      </c>
    </row>
    <row r="60" spans="1:6" ht="13.8" x14ac:dyDescent="0.25">
      <c r="A60" s="299" t="s">
        <v>4</v>
      </c>
      <c r="B60" s="294" t="s">
        <v>122</v>
      </c>
      <c r="C60" s="101" t="s">
        <v>237</v>
      </c>
      <c r="D60" s="85">
        <f>SUM(D61+D62+D66+D67)</f>
        <v>121421.8</v>
      </c>
      <c r="E60" s="85">
        <f t="shared" ref="E60:F60" si="17">SUM(E61+E62+E66+E67)</f>
        <v>121007.14</v>
      </c>
      <c r="F60" s="85">
        <f t="shared" si="17"/>
        <v>121007.14</v>
      </c>
    </row>
    <row r="61" spans="1:6" ht="107.25" customHeight="1" x14ac:dyDescent="0.25">
      <c r="A61" s="299"/>
      <c r="B61" s="294"/>
      <c r="C61" s="96" t="s">
        <v>339</v>
      </c>
      <c r="D61" s="85">
        <v>0</v>
      </c>
      <c r="E61" s="85">
        <v>0</v>
      </c>
      <c r="F61" s="85">
        <v>0</v>
      </c>
    </row>
    <row r="62" spans="1:6" ht="76.5" customHeight="1" x14ac:dyDescent="0.25">
      <c r="A62" s="299"/>
      <c r="B62" s="294"/>
      <c r="C62" s="96" t="s">
        <v>340</v>
      </c>
      <c r="D62" s="86">
        <f>D71+D79+D87</f>
        <v>70647.8</v>
      </c>
      <c r="E62" s="86">
        <f>E71+E79+E87</f>
        <v>70233.14</v>
      </c>
      <c r="F62" s="86">
        <f t="shared" ref="F62" si="18">F71+F79+F87</f>
        <v>70233.14</v>
      </c>
    </row>
    <row r="63" spans="1:6" ht="13.8" x14ac:dyDescent="0.25">
      <c r="A63" s="299"/>
      <c r="B63" s="294"/>
      <c r="C63" s="100" t="s">
        <v>320</v>
      </c>
      <c r="D63" s="85"/>
      <c r="E63" s="85"/>
      <c r="F63" s="85"/>
    </row>
    <row r="64" spans="1:6" ht="13.8" x14ac:dyDescent="0.25">
      <c r="A64" s="299"/>
      <c r="B64" s="294"/>
      <c r="C64" s="95" t="s">
        <v>15</v>
      </c>
      <c r="D64" s="85">
        <f>D73+D81+D89</f>
        <v>149.5</v>
      </c>
      <c r="E64" s="85">
        <f>E73+E81+E89</f>
        <v>142.9</v>
      </c>
      <c r="F64" s="85">
        <f>F73+F81+F89</f>
        <v>142.9</v>
      </c>
    </row>
    <row r="65" spans="1:6" ht="13.8" x14ac:dyDescent="0.25">
      <c r="A65" s="299"/>
      <c r="B65" s="294"/>
      <c r="C65" s="95" t="s">
        <v>16</v>
      </c>
      <c r="D65" s="85">
        <f t="shared" ref="D65" si="19">SUM(D74+D82+D90)</f>
        <v>70498.3</v>
      </c>
      <c r="E65" s="85">
        <f t="shared" ref="E65:F65" si="20">SUM(E74+E82+E90)</f>
        <v>70090.240000000005</v>
      </c>
      <c r="F65" s="85">
        <f t="shared" si="20"/>
        <v>70090.240000000005</v>
      </c>
    </row>
    <row r="66" spans="1:6" ht="13.8" x14ac:dyDescent="0.25">
      <c r="A66" s="299"/>
      <c r="B66" s="294"/>
      <c r="C66" s="100" t="s">
        <v>321</v>
      </c>
      <c r="D66" s="85">
        <f t="shared" ref="D66:D67" si="21">SUM(D75+D83)</f>
        <v>50774</v>
      </c>
      <c r="E66" s="85">
        <f t="shared" ref="E66:F66" si="22">SUM(E75+E83)</f>
        <v>50774</v>
      </c>
      <c r="F66" s="85">
        <f t="shared" si="22"/>
        <v>50774</v>
      </c>
    </row>
    <row r="67" spans="1:6" ht="26.4" x14ac:dyDescent="0.25">
      <c r="A67" s="299"/>
      <c r="B67" s="294"/>
      <c r="C67" s="95" t="s">
        <v>322</v>
      </c>
      <c r="D67" s="85">
        <f t="shared" si="21"/>
        <v>0</v>
      </c>
      <c r="E67" s="85">
        <f t="shared" ref="E67:F67" si="23">SUM(E76+E84)</f>
        <v>0</v>
      </c>
      <c r="F67" s="85">
        <f t="shared" si="23"/>
        <v>0</v>
      </c>
    </row>
    <row r="68" spans="1:6" ht="13.8" x14ac:dyDescent="0.25">
      <c r="A68" s="93" t="s">
        <v>320</v>
      </c>
      <c r="B68" s="73"/>
      <c r="C68" s="100"/>
      <c r="D68" s="85"/>
      <c r="E68" s="85"/>
      <c r="F68" s="85"/>
    </row>
    <row r="69" spans="1:6" ht="13.8" x14ac:dyDescent="0.25">
      <c r="A69" s="299" t="s">
        <v>330</v>
      </c>
      <c r="B69" s="294" t="s">
        <v>181</v>
      </c>
      <c r="C69" s="101" t="s">
        <v>237</v>
      </c>
      <c r="D69" s="85">
        <f t="shared" ref="D69" si="24">SUM(D70+D71+D75+D76)</f>
        <v>121272.3</v>
      </c>
      <c r="E69" s="85">
        <f t="shared" ref="E69:F69" si="25">SUM(E70+E71+E75+E76)</f>
        <v>120864.24</v>
      </c>
      <c r="F69" s="85">
        <f t="shared" si="25"/>
        <v>120864.24</v>
      </c>
    </row>
    <row r="70" spans="1:6" ht="96.75" customHeight="1" x14ac:dyDescent="0.25">
      <c r="A70" s="299"/>
      <c r="B70" s="294"/>
      <c r="C70" s="96" t="s">
        <v>339</v>
      </c>
      <c r="D70" s="86">
        <v>0</v>
      </c>
      <c r="E70" s="86">
        <v>0</v>
      </c>
      <c r="F70" s="86">
        <v>0</v>
      </c>
    </row>
    <row r="71" spans="1:6" ht="69.75" customHeight="1" x14ac:dyDescent="0.25">
      <c r="A71" s="299"/>
      <c r="B71" s="294"/>
      <c r="C71" s="96" t="s">
        <v>340</v>
      </c>
      <c r="D71" s="86">
        <v>70498.3</v>
      </c>
      <c r="E71" s="86">
        <v>70090.240000000005</v>
      </c>
      <c r="F71" s="86">
        <v>70090.240000000005</v>
      </c>
    </row>
    <row r="72" spans="1:6" ht="13.8" x14ac:dyDescent="0.25">
      <c r="A72" s="299"/>
      <c r="B72" s="294"/>
      <c r="C72" s="100" t="s">
        <v>320</v>
      </c>
      <c r="D72" s="85"/>
      <c r="E72" s="85"/>
      <c r="F72" s="85"/>
    </row>
    <row r="73" spans="1:6" ht="13.8" x14ac:dyDescent="0.25">
      <c r="A73" s="299"/>
      <c r="B73" s="294"/>
      <c r="C73" s="95" t="s">
        <v>15</v>
      </c>
      <c r="D73" s="85">
        <v>0</v>
      </c>
      <c r="E73" s="85">
        <v>0</v>
      </c>
      <c r="F73" s="85">
        <v>0</v>
      </c>
    </row>
    <row r="74" spans="1:6" ht="13.8" x14ac:dyDescent="0.25">
      <c r="A74" s="299"/>
      <c r="B74" s="294"/>
      <c r="C74" s="95" t="s">
        <v>16</v>
      </c>
      <c r="D74" s="86">
        <v>70498.3</v>
      </c>
      <c r="E74" s="86">
        <v>70090.240000000005</v>
      </c>
      <c r="F74" s="86">
        <v>70090.240000000005</v>
      </c>
    </row>
    <row r="75" spans="1:6" ht="13.8" x14ac:dyDescent="0.25">
      <c r="A75" s="299"/>
      <c r="B75" s="294"/>
      <c r="C75" s="100" t="s">
        <v>321</v>
      </c>
      <c r="D75" s="85">
        <v>50774</v>
      </c>
      <c r="E75" s="85">
        <v>50774</v>
      </c>
      <c r="F75" s="85">
        <v>50774</v>
      </c>
    </row>
    <row r="76" spans="1:6" ht="26.4" x14ac:dyDescent="0.25">
      <c r="A76" s="299"/>
      <c r="B76" s="294"/>
      <c r="C76" s="95" t="s">
        <v>322</v>
      </c>
      <c r="D76" s="85">
        <v>0</v>
      </c>
      <c r="E76" s="85">
        <v>0</v>
      </c>
      <c r="F76" s="85">
        <v>0</v>
      </c>
    </row>
    <row r="77" spans="1:6" ht="13.8" x14ac:dyDescent="0.25">
      <c r="A77" s="299" t="s">
        <v>6</v>
      </c>
      <c r="B77" s="294" t="s">
        <v>168</v>
      </c>
      <c r="C77" s="101" t="s">
        <v>237</v>
      </c>
      <c r="D77" s="85">
        <f t="shared" ref="D77" si="26">SUM(D78:D79)</f>
        <v>105.4</v>
      </c>
      <c r="E77" s="85">
        <f t="shared" ref="E77:F77" si="27">SUM(E78:E79)</f>
        <v>103</v>
      </c>
      <c r="F77" s="85">
        <f t="shared" si="27"/>
        <v>103</v>
      </c>
    </row>
    <row r="78" spans="1:6" ht="96" customHeight="1" x14ac:dyDescent="0.25">
      <c r="A78" s="299"/>
      <c r="B78" s="294"/>
      <c r="C78" s="96" t="s">
        <v>339</v>
      </c>
      <c r="D78" s="86">
        <v>0</v>
      </c>
      <c r="E78" s="86">
        <v>0</v>
      </c>
      <c r="F78" s="86">
        <v>0</v>
      </c>
    </row>
    <row r="79" spans="1:6" ht="78" customHeight="1" x14ac:dyDescent="0.25">
      <c r="A79" s="299"/>
      <c r="B79" s="294"/>
      <c r="C79" s="96" t="s">
        <v>340</v>
      </c>
      <c r="D79" s="86">
        <v>105.4</v>
      </c>
      <c r="E79" s="86">
        <v>103</v>
      </c>
      <c r="F79" s="86">
        <v>103</v>
      </c>
    </row>
    <row r="80" spans="1:6" ht="13.8" x14ac:dyDescent="0.25">
      <c r="A80" s="299"/>
      <c r="B80" s="294"/>
      <c r="C80" s="100" t="s">
        <v>320</v>
      </c>
      <c r="D80" s="85"/>
      <c r="E80" s="85"/>
      <c r="F80" s="85"/>
    </row>
    <row r="81" spans="1:6" ht="13.8" x14ac:dyDescent="0.25">
      <c r="A81" s="299"/>
      <c r="B81" s="294"/>
      <c r="C81" s="95" t="s">
        <v>15</v>
      </c>
      <c r="D81" s="85">
        <v>105.4</v>
      </c>
      <c r="E81" s="85">
        <v>103</v>
      </c>
      <c r="F81" s="85">
        <v>103</v>
      </c>
    </row>
    <row r="82" spans="1:6" ht="13.8" x14ac:dyDescent="0.25">
      <c r="A82" s="299"/>
      <c r="B82" s="294"/>
      <c r="C82" s="95" t="s">
        <v>16</v>
      </c>
      <c r="D82" s="85">
        <v>0</v>
      </c>
      <c r="E82" s="85">
        <v>0</v>
      </c>
      <c r="F82" s="85">
        <v>0</v>
      </c>
    </row>
    <row r="83" spans="1:6" ht="13.8" x14ac:dyDescent="0.25">
      <c r="A83" s="299"/>
      <c r="B83" s="294"/>
      <c r="C83" s="100" t="s">
        <v>321</v>
      </c>
      <c r="D83" s="85">
        <v>0</v>
      </c>
      <c r="E83" s="85">
        <v>0</v>
      </c>
      <c r="F83" s="85">
        <v>0</v>
      </c>
    </row>
    <row r="84" spans="1:6" ht="26.4" x14ac:dyDescent="0.25">
      <c r="A84" s="299"/>
      <c r="B84" s="294"/>
      <c r="C84" s="95" t="s">
        <v>322</v>
      </c>
      <c r="D84" s="85">
        <v>0</v>
      </c>
      <c r="E84" s="85">
        <v>0</v>
      </c>
      <c r="F84" s="85">
        <v>0</v>
      </c>
    </row>
    <row r="85" spans="1:6" ht="13.8" x14ac:dyDescent="0.25">
      <c r="A85" s="299" t="s">
        <v>7</v>
      </c>
      <c r="B85" s="294" t="s">
        <v>169</v>
      </c>
      <c r="C85" s="101" t="s">
        <v>237</v>
      </c>
      <c r="D85" s="85">
        <f t="shared" ref="D85" si="28">SUM(D86:D87)</f>
        <v>44.1</v>
      </c>
      <c r="E85" s="85">
        <f t="shared" ref="E85:F85" si="29">SUM(E86:E87)</f>
        <v>39.9</v>
      </c>
      <c r="F85" s="85">
        <f t="shared" si="29"/>
        <v>39.9</v>
      </c>
    </row>
    <row r="86" spans="1:6" ht="99.75" customHeight="1" x14ac:dyDescent="0.25">
      <c r="A86" s="299"/>
      <c r="B86" s="294"/>
      <c r="C86" s="96" t="s">
        <v>339</v>
      </c>
      <c r="D86" s="86">
        <v>0</v>
      </c>
      <c r="E86" s="86">
        <v>0</v>
      </c>
      <c r="F86" s="86">
        <v>0</v>
      </c>
    </row>
    <row r="87" spans="1:6" ht="78" customHeight="1" x14ac:dyDescent="0.25">
      <c r="A87" s="299"/>
      <c r="B87" s="294"/>
      <c r="C87" s="96" t="s">
        <v>340</v>
      </c>
      <c r="D87" s="86">
        <v>44.1</v>
      </c>
      <c r="E87" s="86">
        <v>39.9</v>
      </c>
      <c r="F87" s="86">
        <f>SUM(F89:F91)</f>
        <v>39.9</v>
      </c>
    </row>
    <row r="88" spans="1:6" ht="13.8" x14ac:dyDescent="0.25">
      <c r="A88" s="299"/>
      <c r="B88" s="294"/>
      <c r="C88" s="100" t="s">
        <v>320</v>
      </c>
      <c r="D88" s="85"/>
      <c r="E88" s="85"/>
      <c r="F88" s="85"/>
    </row>
    <row r="89" spans="1:6" ht="13.8" x14ac:dyDescent="0.25">
      <c r="A89" s="299"/>
      <c r="B89" s="294"/>
      <c r="C89" s="95" t="s">
        <v>15</v>
      </c>
      <c r="D89" s="85">
        <v>44.1</v>
      </c>
      <c r="E89" s="85">
        <v>39.9</v>
      </c>
      <c r="F89" s="85">
        <v>39.9</v>
      </c>
    </row>
    <row r="90" spans="1:6" ht="13.8" x14ac:dyDescent="0.25">
      <c r="A90" s="299"/>
      <c r="B90" s="294"/>
      <c r="C90" s="95" t="s">
        <v>16</v>
      </c>
      <c r="D90" s="85">
        <v>0</v>
      </c>
      <c r="E90" s="85">
        <v>0</v>
      </c>
      <c r="F90" s="85">
        <v>0</v>
      </c>
    </row>
    <row r="91" spans="1:6" ht="13.8" x14ac:dyDescent="0.25">
      <c r="A91" s="299"/>
      <c r="B91" s="294"/>
      <c r="C91" s="100" t="s">
        <v>321</v>
      </c>
      <c r="D91" s="85">
        <v>0</v>
      </c>
      <c r="E91" s="85">
        <v>0</v>
      </c>
      <c r="F91" s="85">
        <v>0</v>
      </c>
    </row>
    <row r="92" spans="1:6" ht="26.4" x14ac:dyDescent="0.25">
      <c r="A92" s="299"/>
      <c r="B92" s="294"/>
      <c r="C92" s="95" t="s">
        <v>322</v>
      </c>
      <c r="D92" s="85">
        <v>0</v>
      </c>
      <c r="E92" s="85">
        <v>0</v>
      </c>
      <c r="F92" s="85">
        <v>0</v>
      </c>
    </row>
    <row r="93" spans="1:6" ht="13.8" x14ac:dyDescent="0.25">
      <c r="A93" s="299" t="s">
        <v>9</v>
      </c>
      <c r="B93" s="294" t="s">
        <v>23</v>
      </c>
      <c r="C93" s="101" t="s">
        <v>237</v>
      </c>
      <c r="D93" s="85">
        <f t="shared" ref="D93" si="30">SUM(D94:D95)</f>
        <v>50</v>
      </c>
      <c r="E93" s="85">
        <v>0</v>
      </c>
      <c r="F93" s="85">
        <v>0</v>
      </c>
    </row>
    <row r="94" spans="1:6" ht="96" customHeight="1" x14ac:dyDescent="0.25">
      <c r="A94" s="299"/>
      <c r="B94" s="294"/>
      <c r="C94" s="96" t="s">
        <v>339</v>
      </c>
      <c r="D94" s="85">
        <f t="shared" ref="D94" si="31">SUM(D103+D111)</f>
        <v>0</v>
      </c>
      <c r="E94" s="85">
        <f t="shared" ref="E94:F94" si="32">SUM(E103+E111)</f>
        <v>0</v>
      </c>
      <c r="F94" s="85">
        <f t="shared" si="32"/>
        <v>0</v>
      </c>
    </row>
    <row r="95" spans="1:6" ht="74.25" customHeight="1" x14ac:dyDescent="0.25">
      <c r="A95" s="299"/>
      <c r="B95" s="294"/>
      <c r="C95" s="96" t="s">
        <v>340</v>
      </c>
      <c r="D95" s="86">
        <f>D104+D112</f>
        <v>50</v>
      </c>
      <c r="E95" s="86">
        <f t="shared" ref="E95:F95" si="33">E104+E112</f>
        <v>50</v>
      </c>
      <c r="F95" s="86">
        <f t="shared" si="33"/>
        <v>50</v>
      </c>
    </row>
    <row r="96" spans="1:6" ht="13.8" x14ac:dyDescent="0.25">
      <c r="A96" s="299"/>
      <c r="B96" s="294"/>
      <c r="C96" s="100" t="s">
        <v>320</v>
      </c>
      <c r="D96" s="85"/>
      <c r="E96" s="85"/>
      <c r="F96" s="85"/>
    </row>
    <row r="97" spans="1:6" ht="13.8" x14ac:dyDescent="0.25">
      <c r="A97" s="299"/>
      <c r="B97" s="294"/>
      <c r="C97" s="95" t="s">
        <v>15</v>
      </c>
      <c r="D97" s="85">
        <v>0</v>
      </c>
      <c r="E97" s="85">
        <v>0</v>
      </c>
      <c r="F97" s="85">
        <v>0</v>
      </c>
    </row>
    <row r="98" spans="1:6" ht="13.8" x14ac:dyDescent="0.25">
      <c r="A98" s="299"/>
      <c r="B98" s="294"/>
      <c r="C98" s="95" t="s">
        <v>16</v>
      </c>
      <c r="D98" s="85">
        <f t="shared" ref="D98:D100" si="34">SUM(D107+D115)</f>
        <v>50</v>
      </c>
      <c r="E98" s="85">
        <f t="shared" ref="E98:F98" si="35">SUM(E107+E115)</f>
        <v>50</v>
      </c>
      <c r="F98" s="85">
        <f t="shared" si="35"/>
        <v>50</v>
      </c>
    </row>
    <row r="99" spans="1:6" ht="13.8" x14ac:dyDescent="0.25">
      <c r="A99" s="299"/>
      <c r="B99" s="294"/>
      <c r="C99" s="100" t="s">
        <v>321</v>
      </c>
      <c r="D99" s="85">
        <f t="shared" si="34"/>
        <v>0</v>
      </c>
      <c r="E99" s="85">
        <f t="shared" ref="E99:F99" si="36">SUM(E108+E116)</f>
        <v>0</v>
      </c>
      <c r="F99" s="85">
        <f t="shared" si="36"/>
        <v>0</v>
      </c>
    </row>
    <row r="100" spans="1:6" ht="26.4" x14ac:dyDescent="0.25">
      <c r="A100" s="299"/>
      <c r="B100" s="294"/>
      <c r="C100" s="95" t="s">
        <v>322</v>
      </c>
      <c r="D100" s="85">
        <f t="shared" si="34"/>
        <v>0</v>
      </c>
      <c r="E100" s="85">
        <f t="shared" ref="E100:F100" si="37">SUM(E109+E117)</f>
        <v>0</v>
      </c>
      <c r="F100" s="85">
        <f t="shared" si="37"/>
        <v>0</v>
      </c>
    </row>
    <row r="101" spans="1:6" ht="13.8" x14ac:dyDescent="0.25">
      <c r="A101" s="93" t="s">
        <v>320</v>
      </c>
      <c r="B101" s="73"/>
      <c r="C101" s="100"/>
      <c r="D101" s="85"/>
      <c r="E101" s="85"/>
      <c r="F101" s="85"/>
    </row>
    <row r="102" spans="1:6" ht="13.8" x14ac:dyDescent="0.25">
      <c r="A102" s="299" t="s">
        <v>8</v>
      </c>
      <c r="B102" s="294" t="s">
        <v>204</v>
      </c>
      <c r="C102" s="101" t="s">
        <v>237</v>
      </c>
      <c r="D102" s="85">
        <f t="shared" ref="D102" si="38">SUM(D103:D104)</f>
        <v>50</v>
      </c>
      <c r="E102" s="85">
        <f t="shared" ref="E102:F102" si="39">SUM(E103:E104)</f>
        <v>50</v>
      </c>
      <c r="F102" s="85">
        <f t="shared" si="39"/>
        <v>50</v>
      </c>
    </row>
    <row r="103" spans="1:6" ht="106.5" customHeight="1" x14ac:dyDescent="0.25">
      <c r="A103" s="299"/>
      <c r="B103" s="294"/>
      <c r="C103" s="96" t="s">
        <v>339</v>
      </c>
      <c r="D103" s="86">
        <v>0</v>
      </c>
      <c r="E103" s="86">
        <v>0</v>
      </c>
      <c r="F103" s="86">
        <v>0</v>
      </c>
    </row>
    <row r="104" spans="1:6" ht="69" customHeight="1" x14ac:dyDescent="0.25">
      <c r="A104" s="299"/>
      <c r="B104" s="294"/>
      <c r="C104" s="96" t="s">
        <v>340</v>
      </c>
      <c r="D104" s="86">
        <v>50</v>
      </c>
      <c r="E104" s="86">
        <v>50</v>
      </c>
      <c r="F104" s="86">
        <v>50</v>
      </c>
    </row>
    <row r="105" spans="1:6" ht="13.8" x14ac:dyDescent="0.25">
      <c r="A105" s="299"/>
      <c r="B105" s="294"/>
      <c r="C105" s="100" t="s">
        <v>320</v>
      </c>
      <c r="D105" s="85"/>
      <c r="E105" s="85"/>
      <c r="F105" s="85"/>
    </row>
    <row r="106" spans="1:6" ht="13.8" x14ac:dyDescent="0.25">
      <c r="A106" s="299"/>
      <c r="B106" s="294"/>
      <c r="C106" s="95" t="s">
        <v>15</v>
      </c>
      <c r="D106" s="85">
        <v>0</v>
      </c>
      <c r="E106" s="85">
        <v>0</v>
      </c>
      <c r="F106" s="85">
        <v>0</v>
      </c>
    </row>
    <row r="107" spans="1:6" ht="13.8" x14ac:dyDescent="0.25">
      <c r="A107" s="299"/>
      <c r="B107" s="294"/>
      <c r="C107" s="95" t="s">
        <v>16</v>
      </c>
      <c r="D107" s="86">
        <v>50</v>
      </c>
      <c r="E107" s="86">
        <v>50</v>
      </c>
      <c r="F107" s="86">
        <v>50</v>
      </c>
    </row>
    <row r="108" spans="1:6" ht="13.8" x14ac:dyDescent="0.25">
      <c r="A108" s="299"/>
      <c r="B108" s="294"/>
      <c r="C108" s="100" t="s">
        <v>321</v>
      </c>
      <c r="D108" s="85">
        <v>0</v>
      </c>
      <c r="E108" s="85">
        <v>0</v>
      </c>
      <c r="F108" s="85">
        <v>0</v>
      </c>
    </row>
    <row r="109" spans="1:6" ht="26.4" x14ac:dyDescent="0.25">
      <c r="A109" s="299"/>
      <c r="B109" s="294"/>
      <c r="C109" s="95" t="s">
        <v>322</v>
      </c>
      <c r="D109" s="85">
        <v>0</v>
      </c>
      <c r="E109" s="85">
        <v>0</v>
      </c>
      <c r="F109" s="85">
        <v>0</v>
      </c>
    </row>
    <row r="110" spans="1:6" ht="13.8" x14ac:dyDescent="0.25">
      <c r="A110" s="299" t="s">
        <v>331</v>
      </c>
      <c r="B110" s="300" t="s">
        <v>332</v>
      </c>
      <c r="C110" s="101" t="s">
        <v>237</v>
      </c>
      <c r="D110" s="85">
        <f t="shared" ref="D110" si="40">SUM(D111:D112)</f>
        <v>0</v>
      </c>
      <c r="E110" s="85">
        <f t="shared" ref="E110:F110" si="41">SUM(E111:E112)</f>
        <v>0</v>
      </c>
      <c r="F110" s="85">
        <f t="shared" si="41"/>
        <v>0</v>
      </c>
    </row>
    <row r="111" spans="1:6" ht="99" customHeight="1" x14ac:dyDescent="0.25">
      <c r="A111" s="299"/>
      <c r="B111" s="300"/>
      <c r="C111" s="96" t="s">
        <v>339</v>
      </c>
      <c r="D111" s="88">
        <v>0</v>
      </c>
      <c r="E111" s="88">
        <v>0</v>
      </c>
      <c r="F111" s="88">
        <v>0</v>
      </c>
    </row>
    <row r="112" spans="1:6" ht="74.25" customHeight="1" x14ac:dyDescent="0.25">
      <c r="A112" s="299"/>
      <c r="B112" s="300"/>
      <c r="C112" s="96" t="s">
        <v>340</v>
      </c>
      <c r="D112" s="85">
        <f t="shared" ref="D112" si="42">SUM(D114:D115)</f>
        <v>0</v>
      </c>
      <c r="E112" s="85">
        <f t="shared" ref="E112:F112" si="43">SUM(E114:E115)</f>
        <v>0</v>
      </c>
      <c r="F112" s="85">
        <f t="shared" si="43"/>
        <v>0</v>
      </c>
    </row>
    <row r="113" spans="1:10" ht="13.8" x14ac:dyDescent="0.25">
      <c r="A113" s="299"/>
      <c r="B113" s="300"/>
      <c r="C113" s="100" t="s">
        <v>320</v>
      </c>
      <c r="D113" s="85"/>
      <c r="E113" s="85"/>
      <c r="F113" s="85"/>
    </row>
    <row r="114" spans="1:10" ht="13.8" x14ac:dyDescent="0.25">
      <c r="A114" s="299"/>
      <c r="B114" s="300"/>
      <c r="C114" s="95" t="s">
        <v>15</v>
      </c>
      <c r="D114" s="88">
        <v>0</v>
      </c>
      <c r="E114" s="88">
        <v>0</v>
      </c>
      <c r="F114" s="88">
        <v>0</v>
      </c>
    </row>
    <row r="115" spans="1:10" ht="13.8" x14ac:dyDescent="0.25">
      <c r="A115" s="299"/>
      <c r="B115" s="300"/>
      <c r="C115" s="95" t="s">
        <v>16</v>
      </c>
      <c r="D115" s="85">
        <f>'[2]табл.2 (обл.бюджет)'!E104</f>
        <v>0</v>
      </c>
      <c r="E115" s="85">
        <v>0</v>
      </c>
      <c r="F115" s="85">
        <v>0</v>
      </c>
    </row>
    <row r="116" spans="1:10" ht="13.8" x14ac:dyDescent="0.25">
      <c r="A116" s="299"/>
      <c r="B116" s="300"/>
      <c r="C116" s="100" t="s">
        <v>321</v>
      </c>
      <c r="D116" s="88">
        <v>0</v>
      </c>
      <c r="E116" s="88">
        <v>0</v>
      </c>
      <c r="F116" s="88">
        <v>0</v>
      </c>
    </row>
    <row r="117" spans="1:10" ht="26.4" x14ac:dyDescent="0.25">
      <c r="A117" s="299"/>
      <c r="B117" s="300"/>
      <c r="C117" s="95" t="s">
        <v>322</v>
      </c>
      <c r="D117" s="88">
        <v>0</v>
      </c>
      <c r="E117" s="88">
        <v>0</v>
      </c>
      <c r="F117" s="88">
        <v>0</v>
      </c>
    </row>
    <row r="118" spans="1:10" ht="13.8" x14ac:dyDescent="0.25">
      <c r="A118" s="299" t="s">
        <v>24</v>
      </c>
      <c r="B118" s="300" t="s">
        <v>58</v>
      </c>
      <c r="C118" s="101" t="s">
        <v>237</v>
      </c>
      <c r="D118" s="85">
        <f>D119+D120</f>
        <v>127502.8</v>
      </c>
      <c r="E118" s="85">
        <f>E119+E120</f>
        <v>116449.54000000001</v>
      </c>
      <c r="F118" s="85">
        <f t="shared" ref="F118" si="44">SUM(F119:F120)</f>
        <v>116449.54000000001</v>
      </c>
    </row>
    <row r="119" spans="1:10" ht="101.25" customHeight="1" x14ac:dyDescent="0.25">
      <c r="A119" s="299"/>
      <c r="B119" s="300"/>
      <c r="C119" s="96" t="s">
        <v>339</v>
      </c>
      <c r="D119" s="85">
        <f>D127+D135+D143+D151</f>
        <v>59152.3</v>
      </c>
      <c r="E119" s="85">
        <f t="shared" ref="E119:F119" si="45">E127+E135+E143+E151</f>
        <v>59152.3</v>
      </c>
      <c r="F119" s="85">
        <f t="shared" si="45"/>
        <v>59152.3</v>
      </c>
    </row>
    <row r="120" spans="1:10" ht="74.25" customHeight="1" x14ac:dyDescent="0.25">
      <c r="A120" s="299"/>
      <c r="B120" s="300"/>
      <c r="C120" s="96" t="s">
        <v>340</v>
      </c>
      <c r="D120" s="85">
        <f>D128+D136+D144+D152</f>
        <v>68350.5</v>
      </c>
      <c r="E120" s="85">
        <f t="shared" ref="E120:F120" si="46">E128+E136+E144+E152</f>
        <v>57297.24</v>
      </c>
      <c r="F120" s="85">
        <f t="shared" si="46"/>
        <v>57297.24</v>
      </c>
    </row>
    <row r="121" spans="1:10" ht="13.8" x14ac:dyDescent="0.25">
      <c r="A121" s="299"/>
      <c r="B121" s="300"/>
      <c r="C121" s="100" t="s">
        <v>320</v>
      </c>
      <c r="D121" s="85"/>
      <c r="E121" s="85"/>
      <c r="F121" s="85"/>
      <c r="H121" s="8"/>
      <c r="I121" s="8"/>
      <c r="J121" s="8"/>
    </row>
    <row r="122" spans="1:10" ht="13.8" x14ac:dyDescent="0.25">
      <c r="A122" s="299"/>
      <c r="B122" s="300"/>
      <c r="C122" s="95" t="s">
        <v>15</v>
      </c>
      <c r="D122" s="85">
        <f t="shared" ref="D122" si="47">SUM(D130+D138)</f>
        <v>18302.400000000001</v>
      </c>
      <c r="E122" s="85">
        <f t="shared" ref="E122:F122" si="48">SUM(E130+E138)</f>
        <v>18302.400000000001</v>
      </c>
      <c r="F122" s="85">
        <f t="shared" si="48"/>
        <v>18302.400000000001</v>
      </c>
      <c r="I122" s="8"/>
    </row>
    <row r="123" spans="1:10" ht="13.8" x14ac:dyDescent="0.25">
      <c r="A123" s="299"/>
      <c r="B123" s="300"/>
      <c r="C123" s="100" t="s">
        <v>16</v>
      </c>
      <c r="D123" s="85">
        <f>D131+D139+D147+D155</f>
        <v>50048.1</v>
      </c>
      <c r="E123" s="85">
        <f t="shared" ref="E123:F123" si="49">E131+E139+E147+E155</f>
        <v>38994.839999999997</v>
      </c>
      <c r="F123" s="85">
        <f t="shared" si="49"/>
        <v>38994.839999999997</v>
      </c>
    </row>
    <row r="124" spans="1:10" ht="13.8" x14ac:dyDescent="0.25">
      <c r="A124" s="299"/>
      <c r="B124" s="300"/>
      <c r="C124" s="100" t="s">
        <v>321</v>
      </c>
      <c r="D124" s="85">
        <v>0</v>
      </c>
      <c r="E124" s="85">
        <v>0</v>
      </c>
      <c r="F124" s="85">
        <v>0</v>
      </c>
    </row>
    <row r="125" spans="1:10" ht="26.4" x14ac:dyDescent="0.25">
      <c r="A125" s="299"/>
      <c r="B125" s="300"/>
      <c r="C125" s="95" t="s">
        <v>322</v>
      </c>
      <c r="D125" s="85">
        <v>0</v>
      </c>
      <c r="E125" s="85">
        <v>0</v>
      </c>
      <c r="F125" s="85">
        <v>0</v>
      </c>
    </row>
    <row r="126" spans="1:10" ht="13.8" x14ac:dyDescent="0.25">
      <c r="A126" s="299" t="s">
        <v>333</v>
      </c>
      <c r="B126" s="294" t="s">
        <v>170</v>
      </c>
      <c r="C126" s="101" t="s">
        <v>237</v>
      </c>
      <c r="D126" s="85">
        <f>D127+D128</f>
        <v>8134.65</v>
      </c>
      <c r="E126" s="85">
        <f t="shared" ref="E126:F126" si="50">E127+E128</f>
        <v>8119.99</v>
      </c>
      <c r="F126" s="85">
        <f t="shared" si="50"/>
        <v>8119.99</v>
      </c>
    </row>
    <row r="127" spans="1:10" ht="110.25" customHeight="1" x14ac:dyDescent="0.25">
      <c r="A127" s="299"/>
      <c r="B127" s="294"/>
      <c r="C127" s="96" t="s">
        <v>339</v>
      </c>
      <c r="D127" s="88">
        <v>0</v>
      </c>
      <c r="E127" s="88">
        <v>0</v>
      </c>
      <c r="F127" s="88">
        <v>0</v>
      </c>
    </row>
    <row r="128" spans="1:10" ht="73.5" customHeight="1" x14ac:dyDescent="0.25">
      <c r="A128" s="299"/>
      <c r="B128" s="294"/>
      <c r="C128" s="96" t="s">
        <v>340</v>
      </c>
      <c r="D128" s="85">
        <v>8134.65</v>
      </c>
      <c r="E128" s="85">
        <v>8119.99</v>
      </c>
      <c r="F128" s="85">
        <v>8119.99</v>
      </c>
    </row>
    <row r="129" spans="1:6" ht="13.8" x14ac:dyDescent="0.25">
      <c r="A129" s="299"/>
      <c r="B129" s="294"/>
      <c r="C129" s="100" t="s">
        <v>320</v>
      </c>
      <c r="D129" s="85"/>
      <c r="E129" s="85"/>
      <c r="F129" s="85"/>
    </row>
    <row r="130" spans="1:6" ht="19.5" customHeight="1" x14ac:dyDescent="0.25">
      <c r="A130" s="299"/>
      <c r="B130" s="294"/>
      <c r="C130" s="95" t="s">
        <v>15</v>
      </c>
      <c r="D130" s="85">
        <v>7634.65</v>
      </c>
      <c r="E130" s="85">
        <v>7634.65</v>
      </c>
      <c r="F130" s="85">
        <v>7634.65</v>
      </c>
    </row>
    <row r="131" spans="1:6" ht="21" customHeight="1" x14ac:dyDescent="0.25">
      <c r="A131" s="299"/>
      <c r="B131" s="294"/>
      <c r="C131" s="100" t="s">
        <v>16</v>
      </c>
      <c r="D131" s="85">
        <v>500</v>
      </c>
      <c r="E131" s="85">
        <v>485.34</v>
      </c>
      <c r="F131" s="85">
        <v>485.34</v>
      </c>
    </row>
    <row r="132" spans="1:6" ht="21.75" customHeight="1" x14ac:dyDescent="0.25">
      <c r="A132" s="299"/>
      <c r="B132" s="294"/>
      <c r="C132" s="100" t="s">
        <v>321</v>
      </c>
      <c r="D132" s="67"/>
      <c r="E132" s="67"/>
      <c r="F132" s="67"/>
    </row>
    <row r="133" spans="1:6" ht="40.5" customHeight="1" x14ac:dyDescent="0.25">
      <c r="A133" s="299"/>
      <c r="B133" s="294"/>
      <c r="C133" s="95" t="s">
        <v>322</v>
      </c>
      <c r="D133" s="85"/>
      <c r="E133" s="85"/>
      <c r="F133" s="85"/>
    </row>
    <row r="134" spans="1:6" ht="13.8" x14ac:dyDescent="0.25">
      <c r="A134" s="299" t="s">
        <v>26</v>
      </c>
      <c r="B134" s="300" t="s">
        <v>171</v>
      </c>
      <c r="C134" s="101" t="s">
        <v>237</v>
      </c>
      <c r="D134" s="85">
        <f t="shared" ref="D134" si="51">SUM(D138:D141)</f>
        <v>10667.75</v>
      </c>
      <c r="E134" s="85">
        <f t="shared" ref="E134:F134" si="52">SUM(E138:E141)</f>
        <v>10667.75</v>
      </c>
      <c r="F134" s="85">
        <f t="shared" si="52"/>
        <v>10667.75</v>
      </c>
    </row>
    <row r="135" spans="1:6" ht="96" customHeight="1" x14ac:dyDescent="0.25">
      <c r="A135" s="299"/>
      <c r="B135" s="300"/>
      <c r="C135" s="96" t="s">
        <v>339</v>
      </c>
      <c r="D135" s="88">
        <v>0</v>
      </c>
      <c r="E135" s="88">
        <v>0</v>
      </c>
      <c r="F135" s="88">
        <v>0</v>
      </c>
    </row>
    <row r="136" spans="1:6" ht="63.75" customHeight="1" x14ac:dyDescent="0.25">
      <c r="A136" s="299"/>
      <c r="B136" s="300"/>
      <c r="C136" s="96" t="s">
        <v>340</v>
      </c>
      <c r="D136" s="85">
        <f t="shared" ref="D136" si="53">SUM(D138:D138)</f>
        <v>10667.75</v>
      </c>
      <c r="E136" s="85">
        <f t="shared" ref="E136:F136" si="54">SUM(E138:E138)</f>
        <v>10667.75</v>
      </c>
      <c r="F136" s="85">
        <f t="shared" si="54"/>
        <v>10667.75</v>
      </c>
    </row>
    <row r="137" spans="1:6" ht="13.8" x14ac:dyDescent="0.25">
      <c r="A137" s="299"/>
      <c r="B137" s="300"/>
      <c r="C137" s="100" t="s">
        <v>320</v>
      </c>
      <c r="D137" s="85"/>
      <c r="E137" s="85"/>
      <c r="F137" s="85"/>
    </row>
    <row r="138" spans="1:6" ht="13.8" x14ac:dyDescent="0.25">
      <c r="A138" s="299"/>
      <c r="B138" s="300"/>
      <c r="C138" s="95" t="s">
        <v>15</v>
      </c>
      <c r="D138" s="85">
        <v>10667.75</v>
      </c>
      <c r="E138" s="85">
        <v>10667.75</v>
      </c>
      <c r="F138" s="85">
        <v>10667.75</v>
      </c>
    </row>
    <row r="139" spans="1:6" ht="13.8" x14ac:dyDescent="0.25">
      <c r="A139" s="299"/>
      <c r="B139" s="300"/>
      <c r="C139" s="100" t="s">
        <v>16</v>
      </c>
      <c r="D139" s="85">
        <v>0</v>
      </c>
      <c r="E139" s="85">
        <v>0</v>
      </c>
      <c r="F139" s="85">
        <v>0</v>
      </c>
    </row>
    <row r="140" spans="1:6" ht="13.8" x14ac:dyDescent="0.25">
      <c r="A140" s="299"/>
      <c r="B140" s="300"/>
      <c r="C140" s="100" t="s">
        <v>321</v>
      </c>
      <c r="D140" s="85">
        <v>0</v>
      </c>
      <c r="E140" s="85">
        <v>0</v>
      </c>
      <c r="F140" s="85">
        <v>0</v>
      </c>
    </row>
    <row r="141" spans="1:6" ht="26.4" x14ac:dyDescent="0.25">
      <c r="A141" s="299"/>
      <c r="B141" s="300"/>
      <c r="C141" s="95" t="s">
        <v>322</v>
      </c>
      <c r="D141" s="85">
        <v>0</v>
      </c>
      <c r="E141" s="85">
        <v>0</v>
      </c>
      <c r="F141" s="85">
        <v>0</v>
      </c>
    </row>
    <row r="142" spans="1:6" ht="13.8" x14ac:dyDescent="0.25">
      <c r="A142" s="299" t="s">
        <v>27</v>
      </c>
      <c r="B142" s="294" t="s">
        <v>172</v>
      </c>
      <c r="C142" s="101" t="s">
        <v>237</v>
      </c>
      <c r="D142" s="85">
        <f>SUM(D143:D144)</f>
        <v>54389</v>
      </c>
      <c r="E142" s="85">
        <f>SUM(E143:E144)</f>
        <v>54363</v>
      </c>
      <c r="F142" s="85">
        <f>SUM(F143:F144)</f>
        <v>54363</v>
      </c>
    </row>
    <row r="143" spans="1:6" ht="96" customHeight="1" x14ac:dyDescent="0.25">
      <c r="A143" s="299"/>
      <c r="B143" s="294"/>
      <c r="C143" s="96" t="s">
        <v>339</v>
      </c>
      <c r="D143" s="85">
        <v>43000</v>
      </c>
      <c r="E143" s="85">
        <v>43000</v>
      </c>
      <c r="F143" s="85">
        <v>43000</v>
      </c>
    </row>
    <row r="144" spans="1:6" ht="69.75" customHeight="1" x14ac:dyDescent="0.25">
      <c r="A144" s="299"/>
      <c r="B144" s="294"/>
      <c r="C144" s="96" t="s">
        <v>340</v>
      </c>
      <c r="D144" s="85">
        <v>11389</v>
      </c>
      <c r="E144" s="85">
        <v>11363</v>
      </c>
      <c r="F144" s="85">
        <v>11363</v>
      </c>
    </row>
    <row r="145" spans="1:6" ht="13.8" x14ac:dyDescent="0.25">
      <c r="A145" s="299"/>
      <c r="B145" s="294"/>
      <c r="C145" s="100" t="s">
        <v>320</v>
      </c>
      <c r="D145" s="85"/>
      <c r="E145" s="85"/>
      <c r="F145" s="85"/>
    </row>
    <row r="146" spans="1:6" ht="13.8" x14ac:dyDescent="0.25">
      <c r="A146" s="299"/>
      <c r="B146" s="294"/>
      <c r="C146" s="95" t="s">
        <v>15</v>
      </c>
      <c r="D146" s="85">
        <v>0</v>
      </c>
      <c r="E146" s="85">
        <v>0</v>
      </c>
      <c r="F146" s="85">
        <v>0</v>
      </c>
    </row>
    <row r="147" spans="1:6" ht="13.8" x14ac:dyDescent="0.25">
      <c r="A147" s="299"/>
      <c r="B147" s="294"/>
      <c r="C147" s="100" t="s">
        <v>16</v>
      </c>
      <c r="D147" s="85">
        <v>11389</v>
      </c>
      <c r="E147" s="85">
        <v>11363</v>
      </c>
      <c r="F147" s="85">
        <v>11363</v>
      </c>
    </row>
    <row r="148" spans="1:6" ht="13.8" x14ac:dyDescent="0.25">
      <c r="A148" s="299"/>
      <c r="B148" s="294"/>
      <c r="C148" s="100" t="s">
        <v>321</v>
      </c>
      <c r="D148" s="85">
        <v>0</v>
      </c>
      <c r="E148" s="85">
        <v>0</v>
      </c>
      <c r="F148" s="85">
        <v>0</v>
      </c>
    </row>
    <row r="149" spans="1:6" ht="26.4" x14ac:dyDescent="0.25">
      <c r="A149" s="299"/>
      <c r="B149" s="294"/>
      <c r="C149" s="95" t="s">
        <v>322</v>
      </c>
      <c r="D149" s="88">
        <v>0</v>
      </c>
      <c r="E149" s="88">
        <v>0</v>
      </c>
      <c r="F149" s="88">
        <v>0</v>
      </c>
    </row>
    <row r="150" spans="1:6" ht="13.8" x14ac:dyDescent="0.25">
      <c r="A150" s="299" t="s">
        <v>28</v>
      </c>
      <c r="B150" s="294" t="s">
        <v>173</v>
      </c>
      <c r="C150" s="101" t="s">
        <v>237</v>
      </c>
      <c r="D150" s="85">
        <f t="shared" ref="D150" si="55">SUM(D151+D152)</f>
        <v>54311.399999999994</v>
      </c>
      <c r="E150" s="85">
        <f t="shared" ref="E150:F150" si="56">SUM(E151+E152)</f>
        <v>43298.8</v>
      </c>
      <c r="F150" s="85">
        <f t="shared" si="56"/>
        <v>43298.8</v>
      </c>
    </row>
    <row r="151" spans="1:6" ht="96" customHeight="1" x14ac:dyDescent="0.25">
      <c r="A151" s="299"/>
      <c r="B151" s="294"/>
      <c r="C151" s="96" t="s">
        <v>339</v>
      </c>
      <c r="D151" s="85">
        <v>16152.3</v>
      </c>
      <c r="E151" s="85">
        <v>16152.3</v>
      </c>
      <c r="F151" s="85">
        <v>16152.3</v>
      </c>
    </row>
    <row r="152" spans="1:6" ht="66" customHeight="1" x14ac:dyDescent="0.25">
      <c r="A152" s="299"/>
      <c r="B152" s="294"/>
      <c r="C152" s="96" t="s">
        <v>340</v>
      </c>
      <c r="D152" s="86">
        <v>38159.1</v>
      </c>
      <c r="E152" s="86">
        <v>27146.5</v>
      </c>
      <c r="F152" s="86">
        <v>27146.5</v>
      </c>
    </row>
    <row r="153" spans="1:6" ht="13.8" x14ac:dyDescent="0.25">
      <c r="A153" s="299"/>
      <c r="B153" s="294"/>
      <c r="C153" s="100" t="s">
        <v>320</v>
      </c>
      <c r="D153" s="85"/>
      <c r="E153" s="85"/>
      <c r="F153" s="85"/>
    </row>
    <row r="154" spans="1:6" ht="13.8" x14ac:dyDescent="0.25">
      <c r="A154" s="299"/>
      <c r="B154" s="294"/>
      <c r="C154" s="95" t="s">
        <v>15</v>
      </c>
      <c r="D154" s="85">
        <v>0</v>
      </c>
      <c r="E154" s="85">
        <v>0</v>
      </c>
      <c r="F154" s="85">
        <v>0</v>
      </c>
    </row>
    <row r="155" spans="1:6" ht="13.8" x14ac:dyDescent="0.25">
      <c r="A155" s="299"/>
      <c r="B155" s="294"/>
      <c r="C155" s="100" t="s">
        <v>16</v>
      </c>
      <c r="D155" s="86">
        <v>38159.1</v>
      </c>
      <c r="E155" s="86">
        <v>27146.5</v>
      </c>
      <c r="F155" s="86">
        <v>27146.5</v>
      </c>
    </row>
    <row r="156" spans="1:6" ht="13.8" x14ac:dyDescent="0.25">
      <c r="A156" s="299"/>
      <c r="B156" s="294"/>
      <c r="C156" s="100" t="s">
        <v>321</v>
      </c>
      <c r="D156" s="85">
        <v>0</v>
      </c>
      <c r="E156" s="85">
        <v>0</v>
      </c>
      <c r="F156" s="85">
        <v>0</v>
      </c>
    </row>
    <row r="157" spans="1:6" ht="26.4" x14ac:dyDescent="0.25">
      <c r="A157" s="299"/>
      <c r="B157" s="294"/>
      <c r="C157" s="95" t="s">
        <v>322</v>
      </c>
      <c r="D157" s="88">
        <v>0</v>
      </c>
      <c r="E157" s="88">
        <v>0</v>
      </c>
      <c r="F157" s="88">
        <v>0</v>
      </c>
    </row>
    <row r="158" spans="1:6" ht="13.8" x14ac:dyDescent="0.25">
      <c r="A158" s="299" t="s">
        <v>29</v>
      </c>
      <c r="B158" s="294" t="s">
        <v>30</v>
      </c>
      <c r="C158" s="101" t="s">
        <v>237</v>
      </c>
      <c r="D158" s="85">
        <f t="shared" ref="D158" si="57">SUM(D162:D165)</f>
        <v>1797.6</v>
      </c>
      <c r="E158" s="85">
        <f t="shared" ref="E158:F158" si="58">SUM(E162:E165)</f>
        <v>1797.6</v>
      </c>
      <c r="F158" s="85">
        <f t="shared" si="58"/>
        <v>1797.6</v>
      </c>
    </row>
    <row r="159" spans="1:6" ht="94.5" customHeight="1" x14ac:dyDescent="0.25">
      <c r="A159" s="299"/>
      <c r="B159" s="294"/>
      <c r="C159" s="96" t="s">
        <v>339</v>
      </c>
      <c r="D159" s="88">
        <v>0</v>
      </c>
      <c r="E159" s="88">
        <v>0</v>
      </c>
      <c r="F159" s="88">
        <v>0</v>
      </c>
    </row>
    <row r="160" spans="1:6" ht="69.75" customHeight="1" x14ac:dyDescent="0.25">
      <c r="A160" s="299"/>
      <c r="B160" s="294"/>
      <c r="C160" s="96" t="s">
        <v>340</v>
      </c>
      <c r="D160" s="85">
        <f>D168+D176</f>
        <v>1797.6</v>
      </c>
      <c r="E160" s="85">
        <f t="shared" ref="E160:F160" si="59">E168+E176</f>
        <v>1797.6</v>
      </c>
      <c r="F160" s="85">
        <f t="shared" si="59"/>
        <v>1797.6</v>
      </c>
    </row>
    <row r="161" spans="1:6" ht="13.8" x14ac:dyDescent="0.25">
      <c r="A161" s="299"/>
      <c r="B161" s="294"/>
      <c r="C161" s="100" t="s">
        <v>320</v>
      </c>
      <c r="D161" s="85"/>
      <c r="E161" s="85"/>
      <c r="F161" s="85"/>
    </row>
    <row r="162" spans="1:6" ht="13.8" x14ac:dyDescent="0.25">
      <c r="A162" s="299"/>
      <c r="B162" s="294"/>
      <c r="C162" s="95" t="s">
        <v>15</v>
      </c>
      <c r="D162" s="85">
        <f t="shared" ref="D162:D164" si="60">SUM(D170+D178)</f>
        <v>206.6</v>
      </c>
      <c r="E162" s="85">
        <f t="shared" ref="E162:F162" si="61">SUM(E170+E178)</f>
        <v>206.6</v>
      </c>
      <c r="F162" s="85">
        <f t="shared" si="61"/>
        <v>206.6</v>
      </c>
    </row>
    <row r="163" spans="1:6" ht="13.8" x14ac:dyDescent="0.25">
      <c r="A163" s="299"/>
      <c r="B163" s="294"/>
      <c r="C163" s="100" t="s">
        <v>16</v>
      </c>
      <c r="D163" s="85">
        <f>D171+D179</f>
        <v>1591</v>
      </c>
      <c r="E163" s="85">
        <f t="shared" ref="E163:F163" si="62">E171+E179</f>
        <v>1591</v>
      </c>
      <c r="F163" s="85">
        <f t="shared" si="62"/>
        <v>1591</v>
      </c>
    </row>
    <row r="164" spans="1:6" ht="13.8" x14ac:dyDescent="0.25">
      <c r="A164" s="299"/>
      <c r="B164" s="294"/>
      <c r="C164" s="100" t="s">
        <v>321</v>
      </c>
      <c r="D164" s="85">
        <f t="shared" si="60"/>
        <v>0</v>
      </c>
      <c r="E164" s="85">
        <f t="shared" ref="E164:F164" si="63">SUM(E172+E180)</f>
        <v>0</v>
      </c>
      <c r="F164" s="85">
        <f t="shared" si="63"/>
        <v>0</v>
      </c>
    </row>
    <row r="165" spans="1:6" ht="26.4" x14ac:dyDescent="0.25">
      <c r="A165" s="299"/>
      <c r="B165" s="294"/>
      <c r="C165" s="95" t="s">
        <v>322</v>
      </c>
      <c r="D165" s="85">
        <v>0</v>
      </c>
      <c r="E165" s="85">
        <v>0</v>
      </c>
      <c r="F165" s="85">
        <v>0</v>
      </c>
    </row>
    <row r="166" spans="1:6" ht="13.8" x14ac:dyDescent="0.25">
      <c r="A166" s="299" t="s">
        <v>334</v>
      </c>
      <c r="B166" s="294" t="s">
        <v>180</v>
      </c>
      <c r="C166" s="101" t="s">
        <v>237</v>
      </c>
      <c r="D166" s="85">
        <f t="shared" ref="D166" si="64">SUM(D170:D173)</f>
        <v>1341</v>
      </c>
      <c r="E166" s="85">
        <f t="shared" ref="E166:F166" si="65">SUM(E170:E173)</f>
        <v>1341</v>
      </c>
      <c r="F166" s="85">
        <f t="shared" si="65"/>
        <v>1341</v>
      </c>
    </row>
    <row r="167" spans="1:6" ht="93" customHeight="1" x14ac:dyDescent="0.25">
      <c r="A167" s="299"/>
      <c r="B167" s="294"/>
      <c r="C167" s="96" t="s">
        <v>339</v>
      </c>
      <c r="D167" s="88">
        <v>0</v>
      </c>
      <c r="E167" s="88">
        <v>0</v>
      </c>
      <c r="F167" s="88">
        <v>0</v>
      </c>
    </row>
    <row r="168" spans="1:6" ht="70.5" customHeight="1" x14ac:dyDescent="0.25">
      <c r="A168" s="299"/>
      <c r="B168" s="294"/>
      <c r="C168" s="96" t="s">
        <v>340</v>
      </c>
      <c r="D168" s="85">
        <f t="shared" ref="D168" si="66">SUM(D171:D172)</f>
        <v>1341</v>
      </c>
      <c r="E168" s="85">
        <f t="shared" ref="E168:F168" si="67">SUM(E171:E172)</f>
        <v>1341</v>
      </c>
      <c r="F168" s="85">
        <f t="shared" si="67"/>
        <v>1341</v>
      </c>
    </row>
    <row r="169" spans="1:6" ht="13.8" x14ac:dyDescent="0.25">
      <c r="A169" s="299"/>
      <c r="B169" s="294"/>
      <c r="C169" s="100" t="s">
        <v>320</v>
      </c>
      <c r="D169" s="85"/>
      <c r="E169" s="85"/>
      <c r="F169" s="85"/>
    </row>
    <row r="170" spans="1:6" ht="13.8" x14ac:dyDescent="0.25">
      <c r="A170" s="299"/>
      <c r="B170" s="294"/>
      <c r="C170" s="95" t="s">
        <v>15</v>
      </c>
      <c r="D170" s="85">
        <v>0</v>
      </c>
      <c r="E170" s="85">
        <v>0</v>
      </c>
      <c r="F170" s="85">
        <v>0</v>
      </c>
    </row>
    <row r="171" spans="1:6" ht="13.8" x14ac:dyDescent="0.25">
      <c r="A171" s="299"/>
      <c r="B171" s="294"/>
      <c r="C171" s="100" t="s">
        <v>16</v>
      </c>
      <c r="D171" s="89">
        <v>1341</v>
      </c>
      <c r="E171" s="89">
        <v>1341</v>
      </c>
      <c r="F171" s="89">
        <v>1341</v>
      </c>
    </row>
    <row r="172" spans="1:6" ht="13.8" x14ac:dyDescent="0.25">
      <c r="A172" s="299"/>
      <c r="B172" s="294"/>
      <c r="C172" s="100" t="s">
        <v>321</v>
      </c>
      <c r="D172" s="85">
        <v>0</v>
      </c>
      <c r="E172" s="85">
        <v>0</v>
      </c>
      <c r="F172" s="85">
        <v>0</v>
      </c>
    </row>
    <row r="173" spans="1:6" ht="26.4" x14ac:dyDescent="0.25">
      <c r="A173" s="299"/>
      <c r="B173" s="294"/>
      <c r="C173" s="95" t="s">
        <v>322</v>
      </c>
      <c r="D173" s="85">
        <v>0</v>
      </c>
      <c r="E173" s="85">
        <v>0</v>
      </c>
      <c r="F173" s="85">
        <v>0</v>
      </c>
    </row>
    <row r="174" spans="1:6" ht="13.8" x14ac:dyDescent="0.25">
      <c r="A174" s="299" t="s">
        <v>32</v>
      </c>
      <c r="B174" s="294" t="s">
        <v>230</v>
      </c>
      <c r="C174" s="101" t="s">
        <v>237</v>
      </c>
      <c r="D174" s="85">
        <f t="shared" ref="D174" si="68">SUM(D178:D181)</f>
        <v>456.6</v>
      </c>
      <c r="E174" s="85">
        <f t="shared" ref="E174:F174" si="69">SUM(E178:E181)</f>
        <v>456.6</v>
      </c>
      <c r="F174" s="85">
        <f t="shared" si="69"/>
        <v>456.6</v>
      </c>
    </row>
    <row r="175" spans="1:6" ht="94.5" customHeight="1" x14ac:dyDescent="0.25">
      <c r="A175" s="299"/>
      <c r="B175" s="294"/>
      <c r="C175" s="96" t="s">
        <v>339</v>
      </c>
      <c r="D175" s="88">
        <v>0</v>
      </c>
      <c r="E175" s="88">
        <v>0</v>
      </c>
      <c r="F175" s="88">
        <v>0</v>
      </c>
    </row>
    <row r="176" spans="1:6" ht="68.25" customHeight="1" x14ac:dyDescent="0.25">
      <c r="A176" s="299"/>
      <c r="B176" s="294"/>
      <c r="C176" s="96" t="s">
        <v>340</v>
      </c>
      <c r="D176" s="85">
        <v>456.6</v>
      </c>
      <c r="E176" s="85">
        <v>456.6</v>
      </c>
      <c r="F176" s="85">
        <v>456.6</v>
      </c>
    </row>
    <row r="177" spans="1:7" ht="13.8" x14ac:dyDescent="0.25">
      <c r="A177" s="299"/>
      <c r="B177" s="294"/>
      <c r="C177" s="100" t="s">
        <v>320</v>
      </c>
      <c r="D177" s="85"/>
      <c r="E177" s="85"/>
      <c r="F177" s="85"/>
    </row>
    <row r="178" spans="1:7" ht="13.8" x14ac:dyDescent="0.25">
      <c r="A178" s="299"/>
      <c r="B178" s="294"/>
      <c r="C178" s="95" t="s">
        <v>15</v>
      </c>
      <c r="D178" s="85">
        <v>206.6</v>
      </c>
      <c r="E178" s="85">
        <v>206.6</v>
      </c>
      <c r="F178" s="85">
        <v>206.6</v>
      </c>
    </row>
    <row r="179" spans="1:7" ht="13.8" x14ac:dyDescent="0.25">
      <c r="A179" s="299"/>
      <c r="B179" s="294"/>
      <c r="C179" s="100" t="s">
        <v>16</v>
      </c>
      <c r="D179" s="86">
        <v>250</v>
      </c>
      <c r="E179" s="86">
        <v>250</v>
      </c>
      <c r="F179" s="86">
        <v>250</v>
      </c>
    </row>
    <row r="180" spans="1:7" ht="13.8" x14ac:dyDescent="0.25">
      <c r="A180" s="299"/>
      <c r="B180" s="294"/>
      <c r="C180" s="100" t="s">
        <v>321</v>
      </c>
      <c r="D180" s="85">
        <v>0</v>
      </c>
      <c r="E180" s="85">
        <v>0</v>
      </c>
      <c r="F180" s="85">
        <v>0</v>
      </c>
    </row>
    <row r="181" spans="1:7" ht="26.4" x14ac:dyDescent="0.25">
      <c r="A181" s="299"/>
      <c r="B181" s="294"/>
      <c r="C181" s="95" t="s">
        <v>322</v>
      </c>
      <c r="D181" s="85">
        <v>0</v>
      </c>
      <c r="E181" s="85">
        <v>0</v>
      </c>
      <c r="F181" s="85">
        <v>0</v>
      </c>
    </row>
    <row r="182" spans="1:7" ht="13.8" x14ac:dyDescent="0.25">
      <c r="A182" s="294" t="s">
        <v>76</v>
      </c>
      <c r="B182" s="299" t="s">
        <v>335</v>
      </c>
      <c r="C182" s="101" t="s">
        <v>237</v>
      </c>
      <c r="D182" s="85">
        <f t="shared" ref="D182" si="70">SUM(D183:D184)</f>
        <v>103089.5</v>
      </c>
      <c r="E182" s="85">
        <f t="shared" ref="E182:F182" si="71">SUM(E183:E184)</f>
        <v>102557.36</v>
      </c>
      <c r="F182" s="85">
        <f t="shared" si="71"/>
        <v>102307.56</v>
      </c>
    </row>
    <row r="183" spans="1:7" ht="96" customHeight="1" x14ac:dyDescent="0.25">
      <c r="A183" s="294"/>
      <c r="B183" s="299"/>
      <c r="C183" s="96" t="s">
        <v>339</v>
      </c>
      <c r="D183" s="88">
        <v>0</v>
      </c>
      <c r="E183" s="88">
        <v>0</v>
      </c>
      <c r="F183" s="88">
        <v>0</v>
      </c>
    </row>
    <row r="184" spans="1:7" ht="66.75" customHeight="1" x14ac:dyDescent="0.25">
      <c r="A184" s="294"/>
      <c r="B184" s="299"/>
      <c r="C184" s="96" t="s">
        <v>340</v>
      </c>
      <c r="D184" s="85">
        <f>D190+D195+D200</f>
        <v>103089.5</v>
      </c>
      <c r="E184" s="85">
        <f t="shared" ref="E184:F184" si="72">E190+E195+E200</f>
        <v>102557.36</v>
      </c>
      <c r="F184" s="85">
        <f t="shared" si="72"/>
        <v>102307.56</v>
      </c>
      <c r="G184" s="8"/>
    </row>
    <row r="185" spans="1:7" ht="13.8" x14ac:dyDescent="0.25">
      <c r="A185" s="294"/>
      <c r="B185" s="299"/>
      <c r="C185" s="100" t="s">
        <v>320</v>
      </c>
      <c r="D185" s="85"/>
      <c r="E185" s="85"/>
      <c r="F185" s="85"/>
    </row>
    <row r="186" spans="1:7" ht="13.8" x14ac:dyDescent="0.25">
      <c r="A186" s="294"/>
      <c r="B186" s="299"/>
      <c r="C186" s="95" t="s">
        <v>15</v>
      </c>
      <c r="D186" s="85">
        <f t="shared" ref="D186" si="73">D191+D196+D201</f>
        <v>11936.5</v>
      </c>
      <c r="E186" s="85">
        <f t="shared" ref="E186:F186" si="74">E191+E196+E201</f>
        <v>11783.28</v>
      </c>
      <c r="F186" s="85">
        <f t="shared" si="74"/>
        <v>11783.28</v>
      </c>
    </row>
    <row r="187" spans="1:7" ht="13.8" x14ac:dyDescent="0.25">
      <c r="A187" s="294"/>
      <c r="B187" s="299"/>
      <c r="C187" s="100" t="s">
        <v>16</v>
      </c>
      <c r="D187" s="85">
        <f>D192+D197+D202</f>
        <v>91153</v>
      </c>
      <c r="E187" s="85">
        <f t="shared" ref="E187:F187" si="75">E192+E197+E202</f>
        <v>90774.080000000002</v>
      </c>
      <c r="F187" s="85">
        <f t="shared" si="75"/>
        <v>90524.28</v>
      </c>
    </row>
    <row r="188" spans="1:7" ht="13.8" x14ac:dyDescent="0.25">
      <c r="A188" s="299" t="s">
        <v>336</v>
      </c>
      <c r="B188" s="297" t="s">
        <v>337</v>
      </c>
      <c r="C188" s="101" t="s">
        <v>237</v>
      </c>
      <c r="D188" s="90">
        <f t="shared" ref="D188" si="76">SUM(D189:D190)</f>
        <v>36326</v>
      </c>
      <c r="E188" s="90">
        <f t="shared" ref="E188:F188" si="77">SUM(E189:E190)</f>
        <v>35956.550000000003</v>
      </c>
      <c r="F188" s="90">
        <f t="shared" si="77"/>
        <v>35956.550000000003</v>
      </c>
    </row>
    <row r="189" spans="1:7" ht="93.75" customHeight="1" x14ac:dyDescent="0.25">
      <c r="A189" s="299"/>
      <c r="B189" s="297"/>
      <c r="C189" s="96" t="s">
        <v>339</v>
      </c>
      <c r="D189" s="88">
        <v>0</v>
      </c>
      <c r="E189" s="88">
        <v>0</v>
      </c>
      <c r="F189" s="88">
        <v>0</v>
      </c>
    </row>
    <row r="190" spans="1:7" ht="68.25" customHeight="1" x14ac:dyDescent="0.25">
      <c r="A190" s="299"/>
      <c r="B190" s="297"/>
      <c r="C190" s="96" t="s">
        <v>340</v>
      </c>
      <c r="D190" s="91">
        <v>36326</v>
      </c>
      <c r="E190" s="91">
        <v>35956.550000000003</v>
      </c>
      <c r="F190" s="91">
        <v>35956.550000000003</v>
      </c>
    </row>
    <row r="191" spans="1:7" ht="13.8" x14ac:dyDescent="0.25">
      <c r="A191" s="299"/>
      <c r="B191" s="297"/>
      <c r="C191" s="95" t="s">
        <v>15</v>
      </c>
      <c r="D191" s="88">
        <v>0</v>
      </c>
      <c r="E191" s="88">
        <v>0</v>
      </c>
      <c r="F191" s="88">
        <v>0</v>
      </c>
    </row>
    <row r="192" spans="1:7" ht="13.8" x14ac:dyDescent="0.25">
      <c r="A192" s="299"/>
      <c r="B192" s="297"/>
      <c r="C192" s="100" t="s">
        <v>16</v>
      </c>
      <c r="D192" s="91">
        <v>36326</v>
      </c>
      <c r="E192" s="91">
        <v>35956.550000000003</v>
      </c>
      <c r="F192" s="91">
        <v>35956.550000000003</v>
      </c>
    </row>
    <row r="193" spans="1:6" ht="13.8" x14ac:dyDescent="0.25">
      <c r="A193" s="299" t="s">
        <v>144</v>
      </c>
      <c r="B193" s="297" t="s">
        <v>177</v>
      </c>
      <c r="C193" s="101" t="s">
        <v>237</v>
      </c>
      <c r="D193" s="91">
        <f>D194+D195</f>
        <v>54827</v>
      </c>
      <c r="E193" s="91">
        <f t="shared" ref="E193:F193" si="78">E194+E195</f>
        <v>54817.53</v>
      </c>
      <c r="F193" s="91">
        <f t="shared" si="78"/>
        <v>54567.73</v>
      </c>
    </row>
    <row r="194" spans="1:6" ht="94.5" customHeight="1" x14ac:dyDescent="0.25">
      <c r="A194" s="299"/>
      <c r="B194" s="297"/>
      <c r="C194" s="96" t="s">
        <v>339</v>
      </c>
      <c r="D194" s="88">
        <v>0</v>
      </c>
      <c r="E194" s="88">
        <v>0</v>
      </c>
      <c r="F194" s="88">
        <v>0</v>
      </c>
    </row>
    <row r="195" spans="1:6" ht="64.5" customHeight="1" x14ac:dyDescent="0.25">
      <c r="A195" s="299"/>
      <c r="B195" s="297"/>
      <c r="C195" s="96" t="s">
        <v>340</v>
      </c>
      <c r="D195" s="91">
        <v>54827</v>
      </c>
      <c r="E195" s="91">
        <v>54817.53</v>
      </c>
      <c r="F195" s="91">
        <v>54567.73</v>
      </c>
    </row>
    <row r="196" spans="1:6" ht="13.8" x14ac:dyDescent="0.25">
      <c r="A196" s="299"/>
      <c r="B196" s="297"/>
      <c r="C196" s="95" t="s">
        <v>15</v>
      </c>
      <c r="D196" s="88">
        <v>0</v>
      </c>
      <c r="E196" s="88">
        <v>0</v>
      </c>
      <c r="F196" s="88">
        <v>0</v>
      </c>
    </row>
    <row r="197" spans="1:6" ht="13.8" x14ac:dyDescent="0.25">
      <c r="A197" s="299"/>
      <c r="B197" s="297"/>
      <c r="C197" s="100" t="s">
        <v>16</v>
      </c>
      <c r="D197" s="91">
        <v>54827</v>
      </c>
      <c r="E197" s="91">
        <v>54817.53</v>
      </c>
      <c r="F197" s="91">
        <v>54567.73</v>
      </c>
    </row>
    <row r="198" spans="1:6" ht="13.8" x14ac:dyDescent="0.25">
      <c r="A198" s="301" t="s">
        <v>145</v>
      </c>
      <c r="B198" s="301" t="s">
        <v>178</v>
      </c>
      <c r="C198" s="101" t="s">
        <v>237</v>
      </c>
      <c r="D198" s="91">
        <f t="shared" ref="D198" si="79">SUM(D201:D201)</f>
        <v>11936.5</v>
      </c>
      <c r="E198" s="91">
        <f t="shared" ref="E198:F198" si="80">SUM(E201:E201)</f>
        <v>11783.28</v>
      </c>
      <c r="F198" s="91">
        <f t="shared" si="80"/>
        <v>11783.28</v>
      </c>
    </row>
    <row r="199" spans="1:6" ht="93" customHeight="1" x14ac:dyDescent="0.25">
      <c r="A199" s="301"/>
      <c r="B199" s="301"/>
      <c r="C199" s="96" t="s">
        <v>339</v>
      </c>
      <c r="D199" s="88">
        <v>0</v>
      </c>
      <c r="E199" s="88">
        <v>0</v>
      </c>
      <c r="F199" s="88">
        <v>0</v>
      </c>
    </row>
    <row r="200" spans="1:6" ht="64.5" customHeight="1" x14ac:dyDescent="0.25">
      <c r="A200" s="301"/>
      <c r="B200" s="301"/>
      <c r="C200" s="96" t="s">
        <v>340</v>
      </c>
      <c r="D200" s="91">
        <f t="shared" ref="D200:F200" si="81">SUM(D201:D201)</f>
        <v>11936.5</v>
      </c>
      <c r="E200" s="91">
        <f t="shared" si="81"/>
        <v>11783.28</v>
      </c>
      <c r="F200" s="91">
        <f t="shared" si="81"/>
        <v>11783.28</v>
      </c>
    </row>
    <row r="201" spans="1:6" ht="13.8" x14ac:dyDescent="0.25">
      <c r="A201" s="301"/>
      <c r="B201" s="301"/>
      <c r="C201" s="95" t="s">
        <v>15</v>
      </c>
      <c r="D201" s="91">
        <v>11936.5</v>
      </c>
      <c r="E201" s="91">
        <v>11783.28</v>
      </c>
      <c r="F201" s="91">
        <v>11783.28</v>
      </c>
    </row>
    <row r="202" spans="1:6" ht="13.8" x14ac:dyDescent="0.25">
      <c r="A202" s="301"/>
      <c r="B202" s="301"/>
      <c r="C202" s="100" t="s">
        <v>16</v>
      </c>
      <c r="D202" s="88">
        <v>0</v>
      </c>
      <c r="E202" s="88">
        <v>0</v>
      </c>
      <c r="F202" s="88">
        <v>0</v>
      </c>
    </row>
    <row r="203" spans="1:6" ht="15.6" x14ac:dyDescent="0.25">
      <c r="A203" s="92"/>
      <c r="B203" s="92"/>
      <c r="C203" s="92"/>
      <c r="D203" s="92"/>
      <c r="E203" s="92"/>
      <c r="F203" s="92"/>
    </row>
    <row r="204" spans="1:6" ht="55.5" customHeight="1" x14ac:dyDescent="0.25">
      <c r="A204" s="290" t="s">
        <v>490</v>
      </c>
      <c r="B204" s="290"/>
      <c r="C204" s="290"/>
      <c r="D204" s="290"/>
      <c r="E204" s="290"/>
      <c r="F204" s="290"/>
    </row>
    <row r="205" spans="1:6" ht="41.25" customHeight="1" x14ac:dyDescent="0.25">
      <c r="A205" s="291" t="s">
        <v>491</v>
      </c>
      <c r="B205" s="291"/>
      <c r="C205" s="291"/>
      <c r="D205" s="291"/>
      <c r="E205" s="291"/>
      <c r="F205" s="291"/>
    </row>
    <row r="206" spans="1:6" ht="44.25" customHeight="1" x14ac:dyDescent="0.25">
      <c r="A206" s="291" t="s">
        <v>492</v>
      </c>
      <c r="B206" s="291"/>
      <c r="C206" s="291"/>
      <c r="D206" s="291"/>
      <c r="E206" s="291"/>
      <c r="F206" s="291"/>
    </row>
    <row r="207" spans="1:6" ht="69" customHeight="1" x14ac:dyDescent="0.25">
      <c r="A207" s="292" t="s">
        <v>493</v>
      </c>
      <c r="B207" s="292"/>
      <c r="C207" s="292"/>
      <c r="D207" s="292"/>
      <c r="E207" s="292"/>
      <c r="F207" s="292"/>
    </row>
    <row r="208" spans="1:6" ht="15.6" x14ac:dyDescent="0.25">
      <c r="A208" s="92"/>
      <c r="B208" s="92"/>
      <c r="C208" s="92"/>
      <c r="D208" s="92"/>
      <c r="E208" s="92"/>
      <c r="F208" s="92"/>
    </row>
    <row r="209" spans="1:6" ht="15.6" x14ac:dyDescent="0.3">
      <c r="A209" s="34"/>
      <c r="B209" s="34"/>
      <c r="C209" s="34"/>
      <c r="D209" s="34"/>
      <c r="E209" s="34"/>
      <c r="F209" s="34"/>
    </row>
    <row r="210" spans="1:6" ht="15.6" x14ac:dyDescent="0.3">
      <c r="A210" s="34"/>
      <c r="B210" s="34"/>
      <c r="C210" s="34"/>
      <c r="D210" s="34"/>
      <c r="E210" s="34"/>
      <c r="F210" s="34"/>
    </row>
    <row r="211" spans="1:6" ht="15.6" x14ac:dyDescent="0.3">
      <c r="A211" s="34"/>
      <c r="B211" s="34"/>
      <c r="C211" s="34"/>
      <c r="D211" s="34"/>
      <c r="E211" s="34"/>
      <c r="F211" s="34"/>
    </row>
    <row r="212" spans="1:6" ht="15.6" x14ac:dyDescent="0.3">
      <c r="A212" s="34"/>
      <c r="B212" s="34"/>
      <c r="C212" s="34"/>
      <c r="D212" s="34"/>
      <c r="E212" s="34"/>
      <c r="F212" s="34"/>
    </row>
    <row r="213" spans="1:6" ht="15.6" x14ac:dyDescent="0.3">
      <c r="A213" s="34"/>
      <c r="B213" s="34"/>
      <c r="C213" s="34"/>
      <c r="D213" s="34"/>
      <c r="E213" s="34"/>
      <c r="F213" s="34"/>
    </row>
    <row r="214" spans="1:6" ht="15.6" x14ac:dyDescent="0.3">
      <c r="A214" s="34"/>
      <c r="B214" s="34"/>
      <c r="C214" s="34"/>
      <c r="D214" s="34"/>
      <c r="E214" s="34"/>
      <c r="F214" s="34"/>
    </row>
    <row r="215" spans="1:6" ht="15.6" x14ac:dyDescent="0.3">
      <c r="A215" s="34"/>
      <c r="B215" s="34"/>
      <c r="C215" s="34"/>
      <c r="D215" s="34"/>
      <c r="E215" s="34"/>
      <c r="F215" s="34"/>
    </row>
    <row r="216" spans="1:6" ht="15.6" x14ac:dyDescent="0.3">
      <c r="A216" s="34"/>
      <c r="B216" s="34"/>
      <c r="C216" s="34"/>
      <c r="D216" s="34"/>
      <c r="E216" s="34"/>
      <c r="F216" s="34"/>
    </row>
    <row r="217" spans="1:6" ht="15.6" x14ac:dyDescent="0.3">
      <c r="A217" s="34"/>
      <c r="B217" s="34"/>
      <c r="C217" s="34"/>
      <c r="D217" s="34"/>
      <c r="E217" s="34"/>
      <c r="F217" s="34"/>
    </row>
    <row r="218" spans="1:6" ht="15.6" x14ac:dyDescent="0.3">
      <c r="A218" s="34"/>
      <c r="B218" s="34"/>
      <c r="C218" s="34"/>
      <c r="D218" s="34"/>
      <c r="E218" s="34"/>
      <c r="F218" s="34"/>
    </row>
    <row r="219" spans="1:6" ht="15.6" x14ac:dyDescent="0.3">
      <c r="A219" s="34"/>
      <c r="B219" s="34"/>
      <c r="C219" s="34"/>
      <c r="D219" s="34"/>
      <c r="E219" s="34"/>
      <c r="F219" s="34"/>
    </row>
    <row r="220" spans="1:6" ht="15.6" x14ac:dyDescent="0.3">
      <c r="A220" s="34"/>
      <c r="B220" s="34"/>
      <c r="C220" s="34"/>
      <c r="D220" s="34"/>
      <c r="E220" s="34"/>
      <c r="F220" s="34"/>
    </row>
    <row r="221" spans="1:6" ht="15.6" x14ac:dyDescent="0.3">
      <c r="A221" s="34"/>
      <c r="B221" s="34"/>
      <c r="C221" s="34"/>
      <c r="D221" s="34"/>
      <c r="E221" s="34"/>
      <c r="F221" s="34"/>
    </row>
    <row r="222" spans="1:6" ht="15.6" x14ac:dyDescent="0.3">
      <c r="A222" s="34"/>
      <c r="B222" s="34"/>
      <c r="C222" s="34"/>
      <c r="D222" s="34"/>
      <c r="E222" s="34"/>
      <c r="F222" s="34"/>
    </row>
    <row r="223" spans="1:6" ht="15.6" x14ac:dyDescent="0.3">
      <c r="A223" s="34"/>
      <c r="B223" s="34"/>
      <c r="C223" s="34"/>
      <c r="D223" s="34"/>
      <c r="E223" s="34"/>
      <c r="F223" s="34"/>
    </row>
    <row r="224" spans="1:6" ht="15.6" x14ac:dyDescent="0.3">
      <c r="A224" s="34"/>
      <c r="B224" s="34"/>
      <c r="C224" s="34"/>
      <c r="D224" s="34"/>
      <c r="E224" s="34"/>
      <c r="F224" s="34"/>
    </row>
  </sheetData>
  <mergeCells count="58">
    <mergeCell ref="A166:A173"/>
    <mergeCell ref="B166:B173"/>
    <mergeCell ref="A174:A181"/>
    <mergeCell ref="B174:B181"/>
    <mergeCell ref="A198:A202"/>
    <mergeCell ref="B198:B202"/>
    <mergeCell ref="A182:A187"/>
    <mergeCell ref="B182:B187"/>
    <mergeCell ref="A188:A192"/>
    <mergeCell ref="B188:B192"/>
    <mergeCell ref="A193:A197"/>
    <mergeCell ref="B193:B197"/>
    <mergeCell ref="A142:A149"/>
    <mergeCell ref="B142:B149"/>
    <mergeCell ref="A150:A157"/>
    <mergeCell ref="B150:B157"/>
    <mergeCell ref="A158:A165"/>
    <mergeCell ref="B158:B165"/>
    <mergeCell ref="A118:A125"/>
    <mergeCell ref="B118:B125"/>
    <mergeCell ref="A126:A133"/>
    <mergeCell ref="B126:B133"/>
    <mergeCell ref="A134:A141"/>
    <mergeCell ref="B134:B141"/>
    <mergeCell ref="A93:A100"/>
    <mergeCell ref="B93:B100"/>
    <mergeCell ref="A102:A109"/>
    <mergeCell ref="B102:B109"/>
    <mergeCell ref="A110:A117"/>
    <mergeCell ref="B110:B117"/>
    <mergeCell ref="A69:A76"/>
    <mergeCell ref="B69:B76"/>
    <mergeCell ref="A77:A84"/>
    <mergeCell ref="B77:B84"/>
    <mergeCell ref="A85:A92"/>
    <mergeCell ref="B85:B92"/>
    <mergeCell ref="A44:A51"/>
    <mergeCell ref="B44:B51"/>
    <mergeCell ref="A52:A59"/>
    <mergeCell ref="B52:B59"/>
    <mergeCell ref="A60:A67"/>
    <mergeCell ref="B60:B67"/>
    <mergeCell ref="A204:F204"/>
    <mergeCell ref="A205:F205"/>
    <mergeCell ref="A206:F206"/>
    <mergeCell ref="A207:F207"/>
    <mergeCell ref="E1:F1"/>
    <mergeCell ref="A3:A4"/>
    <mergeCell ref="B3:B4"/>
    <mergeCell ref="C3:C4"/>
    <mergeCell ref="A6:A17"/>
    <mergeCell ref="B6:B17"/>
    <mergeCell ref="A19:A26"/>
    <mergeCell ref="B19:B26"/>
    <mergeCell ref="A28:A35"/>
    <mergeCell ref="B28:B35"/>
    <mergeCell ref="A36:A43"/>
    <mergeCell ref="B36:B43"/>
  </mergeCells>
  <pageMargins left="1.1811023622047245" right="0.59055118110236227" top="0.78740157480314965" bottom="0.59055118110236227" header="0.31496062992125984" footer="0.31496062992125984"/>
  <pageSetup paperSize="9" scale="8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view="pageBreakPreview" topLeftCell="A58" zoomScaleNormal="70" zoomScaleSheetLayoutView="100" workbookViewId="0">
      <selection activeCell="A62" sqref="A62:I62"/>
    </sheetView>
  </sheetViews>
  <sheetFormatPr defaultColWidth="9.109375" defaultRowHeight="13.2" x14ac:dyDescent="0.25"/>
  <cols>
    <col min="1" max="1" width="21" style="63" customWidth="1"/>
    <col min="2" max="2" width="31.88671875" style="63" customWidth="1"/>
    <col min="3" max="3" width="52.33203125" style="54" customWidth="1"/>
    <col min="4" max="4" width="16.44140625" style="54" customWidth="1"/>
    <col min="5" max="5" width="16.5546875" style="54" customWidth="1"/>
    <col min="6" max="6" width="12.6640625" style="54" customWidth="1"/>
    <col min="7" max="7" width="14.44140625" style="54" customWidth="1"/>
    <col min="8" max="8" width="19.33203125" style="54" customWidth="1"/>
    <col min="9" max="9" width="47.88671875" style="54" customWidth="1"/>
    <col min="10" max="16384" width="9.109375" style="25"/>
  </cols>
  <sheetData>
    <row r="1" spans="1:9" ht="18" x14ac:dyDescent="0.25">
      <c r="A1" s="57"/>
      <c r="B1" s="57"/>
      <c r="C1" s="140"/>
      <c r="D1" s="140"/>
      <c r="E1" s="140"/>
      <c r="F1" s="140"/>
      <c r="G1" s="140"/>
      <c r="H1" s="302" t="s">
        <v>499</v>
      </c>
      <c r="I1" s="302"/>
    </row>
    <row r="2" spans="1:9" ht="18.75" customHeight="1" x14ac:dyDescent="0.25">
      <c r="A2" s="58"/>
      <c r="B2" s="58"/>
      <c r="C2" s="135"/>
      <c r="D2" s="135"/>
      <c r="E2" s="135"/>
      <c r="F2" s="135"/>
      <c r="G2" s="135"/>
      <c r="H2" s="135"/>
      <c r="I2" s="140"/>
    </row>
    <row r="3" spans="1:9" ht="68.25" customHeight="1" x14ac:dyDescent="0.25">
      <c r="A3" s="303" t="s">
        <v>432</v>
      </c>
      <c r="B3" s="303"/>
      <c r="C3" s="303"/>
      <c r="D3" s="303"/>
      <c r="E3" s="303"/>
      <c r="F3" s="303"/>
      <c r="G3" s="303"/>
      <c r="H3" s="303"/>
      <c r="I3" s="303"/>
    </row>
    <row r="4" spans="1:9" ht="115.5" customHeight="1" x14ac:dyDescent="0.25">
      <c r="A4" s="304" t="s">
        <v>49</v>
      </c>
      <c r="B4" s="142"/>
      <c r="C4" s="306" t="s">
        <v>350</v>
      </c>
      <c r="D4" s="306" t="s">
        <v>509</v>
      </c>
      <c r="E4" s="306" t="s">
        <v>450</v>
      </c>
      <c r="F4" s="309" t="s">
        <v>508</v>
      </c>
      <c r="G4" s="310" t="s">
        <v>437</v>
      </c>
      <c r="H4" s="310"/>
      <c r="I4" s="311" t="s">
        <v>436</v>
      </c>
    </row>
    <row r="5" spans="1:9" ht="102.75" customHeight="1" x14ac:dyDescent="0.25">
      <c r="A5" s="305"/>
      <c r="B5" s="59"/>
      <c r="C5" s="307"/>
      <c r="D5" s="308"/>
      <c r="E5" s="308"/>
      <c r="F5" s="309"/>
      <c r="G5" s="40" t="s">
        <v>434</v>
      </c>
      <c r="H5" s="40" t="s">
        <v>435</v>
      </c>
      <c r="I5" s="311"/>
    </row>
    <row r="6" spans="1:9" ht="32.25" customHeight="1" x14ac:dyDescent="0.25">
      <c r="A6" s="141">
        <v>1</v>
      </c>
      <c r="B6" s="141">
        <v>2</v>
      </c>
      <c r="C6" s="143">
        <v>3</v>
      </c>
      <c r="D6" s="143">
        <v>4</v>
      </c>
      <c r="E6" s="143">
        <v>5</v>
      </c>
      <c r="F6" s="144">
        <v>6</v>
      </c>
      <c r="G6" s="144">
        <v>7</v>
      </c>
      <c r="H6" s="143">
        <v>9</v>
      </c>
      <c r="I6" s="144">
        <v>10</v>
      </c>
    </row>
    <row r="7" spans="1:9" ht="135.75" customHeight="1" x14ac:dyDescent="0.25">
      <c r="A7" s="312" t="s">
        <v>239</v>
      </c>
      <c r="B7" s="314" t="s">
        <v>115</v>
      </c>
      <c r="C7" s="145" t="s">
        <v>433</v>
      </c>
      <c r="D7" s="41"/>
      <c r="E7" s="41" t="s">
        <v>453</v>
      </c>
      <c r="F7" s="42" t="s">
        <v>352</v>
      </c>
      <c r="G7" s="41">
        <v>63.5</v>
      </c>
      <c r="H7" s="41">
        <v>63.5</v>
      </c>
      <c r="I7" s="143"/>
    </row>
    <row r="8" spans="1:9" ht="75.75" customHeight="1" x14ac:dyDescent="0.25">
      <c r="A8" s="313"/>
      <c r="B8" s="315"/>
      <c r="C8" s="60" t="s">
        <v>384</v>
      </c>
      <c r="D8" s="51"/>
      <c r="E8" s="51" t="s">
        <v>453</v>
      </c>
      <c r="F8" s="51" t="s">
        <v>352</v>
      </c>
      <c r="G8" s="51" t="s">
        <v>354</v>
      </c>
      <c r="H8" s="55" t="s">
        <v>354</v>
      </c>
      <c r="I8" s="143"/>
    </row>
    <row r="9" spans="1:9" ht="79.5" customHeight="1" x14ac:dyDescent="0.25">
      <c r="A9" s="313"/>
      <c r="B9" s="315"/>
      <c r="C9" s="60" t="s">
        <v>385</v>
      </c>
      <c r="D9" s="51"/>
      <c r="E9" s="51" t="s">
        <v>453</v>
      </c>
      <c r="F9" s="51" t="s">
        <v>352</v>
      </c>
      <c r="G9" s="41">
        <v>100</v>
      </c>
      <c r="H9" s="41">
        <v>100</v>
      </c>
      <c r="I9" s="143"/>
    </row>
    <row r="10" spans="1:9" ht="79.5" customHeight="1" x14ac:dyDescent="0.25">
      <c r="A10" s="313"/>
      <c r="B10" s="315"/>
      <c r="C10" s="146" t="s">
        <v>386</v>
      </c>
      <c r="D10" s="50"/>
      <c r="E10" s="50" t="s">
        <v>453</v>
      </c>
      <c r="F10" s="51" t="s">
        <v>355</v>
      </c>
      <c r="G10" s="55" t="s">
        <v>440</v>
      </c>
      <c r="H10" s="55" t="s">
        <v>440</v>
      </c>
      <c r="I10" s="143"/>
    </row>
    <row r="11" spans="1:9" ht="154.5" customHeight="1" x14ac:dyDescent="0.25">
      <c r="A11" s="313"/>
      <c r="B11" s="315"/>
      <c r="C11" s="146" t="s">
        <v>443</v>
      </c>
      <c r="D11" s="50"/>
      <c r="E11" s="50" t="s">
        <v>453</v>
      </c>
      <c r="F11" s="51" t="s">
        <v>352</v>
      </c>
      <c r="G11" s="55" t="s">
        <v>441</v>
      </c>
      <c r="H11" s="55" t="s">
        <v>441</v>
      </c>
      <c r="I11" s="143"/>
    </row>
    <row r="12" spans="1:9" ht="48.75" customHeight="1" x14ac:dyDescent="0.25">
      <c r="A12" s="313"/>
      <c r="B12" s="315"/>
      <c r="C12" s="146" t="s">
        <v>500</v>
      </c>
      <c r="D12" s="50"/>
      <c r="E12" s="50" t="s">
        <v>453</v>
      </c>
      <c r="F12" s="156" t="s">
        <v>506</v>
      </c>
      <c r="G12" s="51" t="s">
        <v>501</v>
      </c>
      <c r="H12" s="51" t="s">
        <v>501</v>
      </c>
      <c r="I12" s="143"/>
    </row>
    <row r="13" spans="1:9" ht="81.75" customHeight="1" x14ac:dyDescent="0.25">
      <c r="A13" s="137"/>
      <c r="B13" s="139"/>
      <c r="C13" s="141" t="s">
        <v>502</v>
      </c>
      <c r="D13" s="143"/>
      <c r="E13" s="143" t="s">
        <v>453</v>
      </c>
      <c r="F13" s="51" t="s">
        <v>352</v>
      </c>
      <c r="G13" s="51" t="s">
        <v>356</v>
      </c>
      <c r="H13" s="51" t="s">
        <v>356</v>
      </c>
      <c r="I13" s="143"/>
    </row>
    <row r="14" spans="1:9" ht="63.75" customHeight="1" x14ac:dyDescent="0.25">
      <c r="A14" s="60" t="s">
        <v>387</v>
      </c>
      <c r="B14" s="60" t="s">
        <v>114</v>
      </c>
      <c r="C14" s="148" t="s">
        <v>399</v>
      </c>
      <c r="D14" s="46"/>
      <c r="E14" s="46" t="s">
        <v>453</v>
      </c>
      <c r="F14" s="51" t="s">
        <v>352</v>
      </c>
      <c r="G14" s="51" t="s">
        <v>357</v>
      </c>
      <c r="H14" s="51" t="s">
        <v>507</v>
      </c>
      <c r="I14" s="144"/>
    </row>
    <row r="15" spans="1:9" ht="82.5" customHeight="1" x14ac:dyDescent="0.25">
      <c r="A15" s="60" t="s">
        <v>326</v>
      </c>
      <c r="B15" s="61" t="s">
        <v>113</v>
      </c>
      <c r="C15" s="145" t="s">
        <v>400</v>
      </c>
      <c r="D15" s="41"/>
      <c r="E15" s="41" t="s">
        <v>453</v>
      </c>
      <c r="F15" s="51" t="s">
        <v>352</v>
      </c>
      <c r="G15" s="51" t="s">
        <v>358</v>
      </c>
      <c r="H15" s="51" t="s">
        <v>358</v>
      </c>
      <c r="I15" s="144"/>
    </row>
    <row r="16" spans="1:9" ht="81" customHeight="1" x14ac:dyDescent="0.25">
      <c r="A16" s="60" t="s">
        <v>327</v>
      </c>
      <c r="B16" s="60" t="s">
        <v>167</v>
      </c>
      <c r="C16" s="145" t="s">
        <v>401</v>
      </c>
      <c r="D16" s="41"/>
      <c r="E16" s="41" t="s">
        <v>453</v>
      </c>
      <c r="F16" s="42" t="s">
        <v>359</v>
      </c>
      <c r="G16" s="51" t="s">
        <v>360</v>
      </c>
      <c r="H16" s="51" t="s">
        <v>360</v>
      </c>
      <c r="I16" s="144"/>
    </row>
    <row r="17" spans="1:9" ht="87" customHeight="1" x14ac:dyDescent="0.25">
      <c r="A17" s="60" t="s">
        <v>328</v>
      </c>
      <c r="B17" s="60" t="s">
        <v>121</v>
      </c>
      <c r="C17" s="145" t="s">
        <v>402</v>
      </c>
      <c r="D17" s="41"/>
      <c r="E17" s="41" t="s">
        <v>453</v>
      </c>
      <c r="F17" s="42" t="s">
        <v>359</v>
      </c>
      <c r="G17" s="55" t="s">
        <v>361</v>
      </c>
      <c r="H17" s="55" t="s">
        <v>444</v>
      </c>
      <c r="I17" s="157" t="s">
        <v>512</v>
      </c>
    </row>
    <row r="18" spans="1:9" ht="90.75" customHeight="1" x14ac:dyDescent="0.25">
      <c r="A18" s="60" t="s">
        <v>388</v>
      </c>
      <c r="B18" s="60" t="s">
        <v>123</v>
      </c>
      <c r="C18" s="145" t="s">
        <v>403</v>
      </c>
      <c r="D18" s="41"/>
      <c r="E18" s="41" t="s">
        <v>453</v>
      </c>
      <c r="F18" s="51" t="s">
        <v>352</v>
      </c>
      <c r="G18" s="51" t="s">
        <v>357</v>
      </c>
      <c r="H18" s="51" t="s">
        <v>357</v>
      </c>
      <c r="I18" s="144"/>
    </row>
    <row r="19" spans="1:9" ht="57" customHeight="1" x14ac:dyDescent="0.25">
      <c r="A19" s="60" t="s">
        <v>4</v>
      </c>
      <c r="B19" s="60" t="s">
        <v>389</v>
      </c>
      <c r="C19" s="145" t="s">
        <v>404</v>
      </c>
      <c r="D19" s="41"/>
      <c r="E19" s="41" t="s">
        <v>453</v>
      </c>
      <c r="F19" s="51" t="s">
        <v>352</v>
      </c>
      <c r="G19" s="51" t="s">
        <v>357</v>
      </c>
      <c r="H19" s="51" t="s">
        <v>357</v>
      </c>
      <c r="I19" s="144"/>
    </row>
    <row r="20" spans="1:9" ht="72" customHeight="1" x14ac:dyDescent="0.25">
      <c r="A20" s="60" t="s">
        <v>330</v>
      </c>
      <c r="B20" s="60" t="s">
        <v>181</v>
      </c>
      <c r="C20" s="145" t="s">
        <v>405</v>
      </c>
      <c r="D20" s="41"/>
      <c r="E20" s="41" t="s">
        <v>453</v>
      </c>
      <c r="F20" s="42" t="s">
        <v>359</v>
      </c>
      <c r="G20" s="51" t="s">
        <v>362</v>
      </c>
      <c r="H20" s="51" t="s">
        <v>362</v>
      </c>
      <c r="I20" s="144"/>
    </row>
    <row r="21" spans="1:9" ht="94.5" customHeight="1" x14ac:dyDescent="0.25">
      <c r="A21" s="60" t="s">
        <v>390</v>
      </c>
      <c r="B21" s="60" t="s">
        <v>168</v>
      </c>
      <c r="C21" s="145" t="s">
        <v>406</v>
      </c>
      <c r="D21" s="41"/>
      <c r="E21" s="41" t="s">
        <v>453</v>
      </c>
      <c r="F21" s="42" t="s">
        <v>359</v>
      </c>
      <c r="G21" s="51" t="s">
        <v>353</v>
      </c>
      <c r="H21" s="51" t="s">
        <v>353</v>
      </c>
      <c r="I21" s="144"/>
    </row>
    <row r="22" spans="1:9" ht="95.25" customHeight="1" x14ac:dyDescent="0.25">
      <c r="A22" s="60" t="s">
        <v>7</v>
      </c>
      <c r="B22" s="60" t="s">
        <v>169</v>
      </c>
      <c r="C22" s="149" t="s">
        <v>407</v>
      </c>
      <c r="D22" s="42"/>
      <c r="E22" s="42" t="s">
        <v>453</v>
      </c>
      <c r="F22" s="51" t="s">
        <v>355</v>
      </c>
      <c r="G22" s="51" t="s">
        <v>364</v>
      </c>
      <c r="H22" s="51" t="s">
        <v>364</v>
      </c>
      <c r="I22" s="144"/>
    </row>
    <row r="23" spans="1:9" s="110" customFormat="1" ht="107.25" customHeight="1" x14ac:dyDescent="0.25">
      <c r="A23" s="136" t="s">
        <v>391</v>
      </c>
      <c r="B23" s="136" t="s">
        <v>392</v>
      </c>
      <c r="C23" s="150" t="s">
        <v>408</v>
      </c>
      <c r="D23" s="52"/>
      <c r="E23" s="52" t="s">
        <v>453</v>
      </c>
      <c r="F23" s="49" t="s">
        <v>365</v>
      </c>
      <c r="G23" s="49">
        <v>138.80000000000001</v>
      </c>
      <c r="H23" s="49">
        <v>138.80000000000001</v>
      </c>
      <c r="I23" s="49"/>
    </row>
    <row r="24" spans="1:9" ht="54.75" customHeight="1" x14ac:dyDescent="0.25">
      <c r="A24" s="316" t="s">
        <v>393</v>
      </c>
      <c r="B24" s="318" t="s">
        <v>23</v>
      </c>
      <c r="C24" s="150" t="s">
        <v>394</v>
      </c>
      <c r="D24" s="52"/>
      <c r="E24" s="52" t="s">
        <v>453</v>
      </c>
      <c r="F24" s="55" t="s">
        <v>352</v>
      </c>
      <c r="G24" s="55" t="s">
        <v>357</v>
      </c>
      <c r="H24" s="55" t="s">
        <v>357</v>
      </c>
      <c r="I24" s="144"/>
    </row>
    <row r="25" spans="1:9" ht="54.75" customHeight="1" x14ac:dyDescent="0.25">
      <c r="A25" s="317"/>
      <c r="B25" s="318"/>
      <c r="C25" s="151" t="s">
        <v>395</v>
      </c>
      <c r="D25" s="47"/>
      <c r="E25" s="47" t="s">
        <v>453</v>
      </c>
      <c r="F25" s="42" t="s">
        <v>383</v>
      </c>
      <c r="G25" s="41">
        <v>0</v>
      </c>
      <c r="H25" s="51" t="s">
        <v>366</v>
      </c>
      <c r="I25" s="144"/>
    </row>
    <row r="26" spans="1:9" ht="56.25" customHeight="1" x14ac:dyDescent="0.25">
      <c r="A26" s="314" t="s">
        <v>8</v>
      </c>
      <c r="B26" s="320" t="s">
        <v>204</v>
      </c>
      <c r="C26" s="149" t="s">
        <v>396</v>
      </c>
      <c r="D26" s="45"/>
      <c r="E26" s="45" t="s">
        <v>453</v>
      </c>
      <c r="F26" s="45" t="s">
        <v>383</v>
      </c>
      <c r="G26" s="44" t="s">
        <v>366</v>
      </c>
      <c r="H26" s="44" t="s">
        <v>366</v>
      </c>
      <c r="I26" s="144"/>
    </row>
    <row r="27" spans="1:9" ht="71.25" customHeight="1" x14ac:dyDescent="0.25">
      <c r="A27" s="315"/>
      <c r="B27" s="321"/>
      <c r="C27" s="147" t="s">
        <v>397</v>
      </c>
      <c r="D27" s="49"/>
      <c r="E27" s="49" t="s">
        <v>453</v>
      </c>
      <c r="F27" s="42" t="s">
        <v>359</v>
      </c>
      <c r="G27" s="51" t="s">
        <v>351</v>
      </c>
      <c r="H27" s="51" t="s">
        <v>351</v>
      </c>
      <c r="I27" s="144"/>
    </row>
    <row r="28" spans="1:9" ht="112.5" customHeight="1" x14ac:dyDescent="0.25">
      <c r="A28" s="319"/>
      <c r="B28" s="322"/>
      <c r="C28" s="62" t="s">
        <v>398</v>
      </c>
      <c r="D28" s="144"/>
      <c r="E28" s="144" t="s">
        <v>453</v>
      </c>
      <c r="F28" s="51" t="s">
        <v>352</v>
      </c>
      <c r="G28" s="55" t="s">
        <v>357</v>
      </c>
      <c r="H28" s="55" t="s">
        <v>357</v>
      </c>
      <c r="I28" s="144"/>
    </row>
    <row r="29" spans="1:9" ht="132.75" customHeight="1" x14ac:dyDescent="0.25">
      <c r="A29" s="60" t="s">
        <v>331</v>
      </c>
      <c r="B29" s="60" t="s">
        <v>332</v>
      </c>
      <c r="C29" s="151" t="s">
        <v>511</v>
      </c>
      <c r="D29" s="47"/>
      <c r="E29" s="47" t="s">
        <v>453</v>
      </c>
      <c r="F29" s="42" t="s">
        <v>359</v>
      </c>
      <c r="G29" s="51" t="s">
        <v>351</v>
      </c>
      <c r="H29" s="51" t="s">
        <v>351</v>
      </c>
      <c r="I29" s="144"/>
    </row>
    <row r="30" spans="1:9" ht="171" customHeight="1" x14ac:dyDescent="0.25">
      <c r="A30" s="314" t="s">
        <v>409</v>
      </c>
      <c r="B30" s="314" t="s">
        <v>58</v>
      </c>
      <c r="C30" s="146" t="s">
        <v>410</v>
      </c>
      <c r="D30" s="50"/>
      <c r="E30" s="50" t="s">
        <v>453</v>
      </c>
      <c r="F30" s="51" t="s">
        <v>352</v>
      </c>
      <c r="G30" s="51" t="s">
        <v>367</v>
      </c>
      <c r="H30" s="55" t="s">
        <v>367</v>
      </c>
      <c r="I30" s="144"/>
    </row>
    <row r="31" spans="1:9" ht="109.5" customHeight="1" x14ac:dyDescent="0.25">
      <c r="A31" s="319"/>
      <c r="B31" s="319"/>
      <c r="C31" s="60" t="s">
        <v>411</v>
      </c>
      <c r="D31" s="51"/>
      <c r="E31" s="51" t="s">
        <v>453</v>
      </c>
      <c r="F31" s="42" t="s">
        <v>359</v>
      </c>
      <c r="G31" s="55" t="s">
        <v>363</v>
      </c>
      <c r="H31" s="55" t="s">
        <v>364</v>
      </c>
      <c r="I31" s="144" t="s">
        <v>496</v>
      </c>
    </row>
    <row r="32" spans="1:9" ht="118.5" customHeight="1" x14ac:dyDescent="0.25">
      <c r="A32" s="314" t="s">
        <v>333</v>
      </c>
      <c r="B32" s="314" t="s">
        <v>170</v>
      </c>
      <c r="C32" s="60" t="s">
        <v>412</v>
      </c>
      <c r="D32" s="51"/>
      <c r="E32" s="51" t="s">
        <v>453</v>
      </c>
      <c r="F32" s="51" t="s">
        <v>352</v>
      </c>
      <c r="G32" s="144">
        <v>34.56</v>
      </c>
      <c r="H32" s="144">
        <v>34.56</v>
      </c>
      <c r="I32" s="144"/>
    </row>
    <row r="33" spans="1:9" ht="123.75" customHeight="1" x14ac:dyDescent="0.25">
      <c r="A33" s="319"/>
      <c r="B33" s="319"/>
      <c r="C33" s="60" t="s">
        <v>413</v>
      </c>
      <c r="D33" s="51"/>
      <c r="E33" s="51" t="s">
        <v>453</v>
      </c>
      <c r="F33" s="51" t="s">
        <v>352</v>
      </c>
      <c r="G33" s="47" t="s">
        <v>368</v>
      </c>
      <c r="H33" s="47" t="s">
        <v>368</v>
      </c>
      <c r="I33" s="144"/>
    </row>
    <row r="34" spans="1:9" ht="130.5" customHeight="1" x14ac:dyDescent="0.25">
      <c r="A34" s="60" t="s">
        <v>26</v>
      </c>
      <c r="B34" s="60" t="s">
        <v>171</v>
      </c>
      <c r="C34" s="62" t="s">
        <v>414</v>
      </c>
      <c r="D34" s="144"/>
      <c r="E34" s="144" t="s">
        <v>453</v>
      </c>
      <c r="F34" s="47" t="s">
        <v>355</v>
      </c>
      <c r="G34" s="55" t="s">
        <v>369</v>
      </c>
      <c r="H34" s="55" t="s">
        <v>369</v>
      </c>
      <c r="I34" s="144"/>
    </row>
    <row r="35" spans="1:9" ht="88.5" customHeight="1" x14ac:dyDescent="0.25">
      <c r="A35" s="323" t="s">
        <v>27</v>
      </c>
      <c r="B35" s="323" t="s">
        <v>172</v>
      </c>
      <c r="C35" s="151" t="s">
        <v>415</v>
      </c>
      <c r="D35" s="47"/>
      <c r="E35" s="47" t="s">
        <v>453</v>
      </c>
      <c r="F35" s="47" t="s">
        <v>355</v>
      </c>
      <c r="G35" s="49">
        <v>5.2</v>
      </c>
      <c r="H35" s="49">
        <v>6</v>
      </c>
      <c r="I35" s="157" t="s">
        <v>510</v>
      </c>
    </row>
    <row r="36" spans="1:9" ht="205.5" customHeight="1" x14ac:dyDescent="0.25">
      <c r="A36" s="324"/>
      <c r="B36" s="324"/>
      <c r="C36" s="149" t="s">
        <v>416</v>
      </c>
      <c r="D36" s="42"/>
      <c r="E36" s="42" t="s">
        <v>455</v>
      </c>
      <c r="F36" s="47" t="s">
        <v>370</v>
      </c>
      <c r="G36" s="47" t="s">
        <v>371</v>
      </c>
      <c r="H36" s="47" t="s">
        <v>371</v>
      </c>
      <c r="I36" s="144"/>
    </row>
    <row r="37" spans="1:9" ht="91.5" customHeight="1" x14ac:dyDescent="0.25">
      <c r="A37" s="323" t="s">
        <v>417</v>
      </c>
      <c r="B37" s="323" t="s">
        <v>173</v>
      </c>
      <c r="C37" s="152" t="s">
        <v>418</v>
      </c>
      <c r="D37" s="48"/>
      <c r="E37" s="48" t="s">
        <v>453</v>
      </c>
      <c r="F37" s="47" t="s">
        <v>355</v>
      </c>
      <c r="G37" s="55" t="s">
        <v>439</v>
      </c>
      <c r="H37" s="55" t="s">
        <v>439</v>
      </c>
      <c r="I37" s="144"/>
    </row>
    <row r="38" spans="1:9" s="110" customFormat="1" ht="73.5" customHeight="1" x14ac:dyDescent="0.25">
      <c r="A38" s="325"/>
      <c r="B38" s="325"/>
      <c r="C38" s="150" t="s">
        <v>419</v>
      </c>
      <c r="D38" s="52"/>
      <c r="E38" s="52" t="s">
        <v>453</v>
      </c>
      <c r="F38" s="55" t="s">
        <v>355</v>
      </c>
      <c r="G38" s="49">
        <v>0</v>
      </c>
      <c r="H38" s="49">
        <v>0</v>
      </c>
      <c r="I38" s="49"/>
    </row>
    <row r="39" spans="1:9" ht="103.5" customHeight="1" x14ac:dyDescent="0.25">
      <c r="A39" s="325"/>
      <c r="B39" s="325"/>
      <c r="C39" s="149" t="s">
        <v>420</v>
      </c>
      <c r="D39" s="42"/>
      <c r="E39" s="42" t="s">
        <v>455</v>
      </c>
      <c r="F39" s="47" t="s">
        <v>352</v>
      </c>
      <c r="G39" s="144" t="s">
        <v>372</v>
      </c>
      <c r="H39" s="144" t="s">
        <v>372</v>
      </c>
      <c r="I39" s="144"/>
    </row>
    <row r="40" spans="1:9" ht="100.5" customHeight="1" x14ac:dyDescent="0.25">
      <c r="A40" s="325"/>
      <c r="B40" s="325"/>
      <c r="C40" s="149" t="s">
        <v>421</v>
      </c>
      <c r="D40" s="42"/>
      <c r="E40" s="42" t="s">
        <v>455</v>
      </c>
      <c r="F40" s="47" t="s">
        <v>352</v>
      </c>
      <c r="G40" s="144" t="s">
        <v>373</v>
      </c>
      <c r="H40" s="144" t="s">
        <v>373</v>
      </c>
      <c r="I40" s="144"/>
    </row>
    <row r="41" spans="1:9" ht="133.5" customHeight="1" x14ac:dyDescent="0.25">
      <c r="A41" s="325"/>
      <c r="B41" s="325"/>
      <c r="C41" s="149" t="s">
        <v>422</v>
      </c>
      <c r="D41" s="42"/>
      <c r="E41" s="42" t="s">
        <v>455</v>
      </c>
      <c r="F41" s="47" t="s">
        <v>374</v>
      </c>
      <c r="G41" s="144" t="s">
        <v>375</v>
      </c>
      <c r="H41" s="144" t="s">
        <v>375</v>
      </c>
      <c r="I41" s="144"/>
    </row>
    <row r="42" spans="1:9" ht="161.25" customHeight="1" x14ac:dyDescent="0.25">
      <c r="A42" s="325"/>
      <c r="B42" s="325"/>
      <c r="C42" s="149" t="s">
        <v>423</v>
      </c>
      <c r="D42" s="42"/>
      <c r="E42" s="42" t="s">
        <v>453</v>
      </c>
      <c r="F42" s="47" t="s">
        <v>352</v>
      </c>
      <c r="G42" s="144" t="s">
        <v>376</v>
      </c>
      <c r="H42" s="159" t="s">
        <v>376</v>
      </c>
      <c r="I42" s="144"/>
    </row>
    <row r="43" spans="1:9" ht="139.5" customHeight="1" x14ac:dyDescent="0.25">
      <c r="A43" s="324"/>
      <c r="B43" s="324"/>
      <c r="C43" s="149" t="s">
        <v>424</v>
      </c>
      <c r="D43" s="42"/>
      <c r="E43" s="42" t="s">
        <v>453</v>
      </c>
      <c r="F43" s="47" t="s">
        <v>377</v>
      </c>
      <c r="G43" s="47" t="s">
        <v>378</v>
      </c>
      <c r="H43" s="47" t="s">
        <v>378</v>
      </c>
      <c r="I43" s="144"/>
    </row>
    <row r="44" spans="1:9" ht="60.75" customHeight="1" x14ac:dyDescent="0.25">
      <c r="A44" s="139" t="s">
        <v>29</v>
      </c>
      <c r="B44" s="139" t="s">
        <v>30</v>
      </c>
      <c r="C44" s="153" t="s">
        <v>447</v>
      </c>
      <c r="D44" s="43"/>
      <c r="E44" s="43" t="s">
        <v>453</v>
      </c>
      <c r="F44" s="51" t="s">
        <v>352</v>
      </c>
      <c r="G44" s="49">
        <v>100</v>
      </c>
      <c r="H44" s="55" t="s">
        <v>520</v>
      </c>
      <c r="I44" s="144"/>
    </row>
    <row r="45" spans="1:9" ht="89.25" customHeight="1" x14ac:dyDescent="0.25">
      <c r="A45" s="138" t="s">
        <v>334</v>
      </c>
      <c r="B45" s="60" t="s">
        <v>180</v>
      </c>
      <c r="C45" s="154" t="s">
        <v>448</v>
      </c>
      <c r="D45" s="56"/>
      <c r="E45" s="56" t="s">
        <v>453</v>
      </c>
      <c r="F45" s="51" t="s">
        <v>352</v>
      </c>
      <c r="G45" s="51" t="s">
        <v>357</v>
      </c>
      <c r="H45" s="51" t="s">
        <v>357</v>
      </c>
      <c r="I45" s="143"/>
    </row>
    <row r="46" spans="1:9" ht="136.5" customHeight="1" x14ac:dyDescent="0.25">
      <c r="A46" s="314" t="s">
        <v>32</v>
      </c>
      <c r="B46" s="314" t="s">
        <v>425</v>
      </c>
      <c r="C46" s="154" t="s">
        <v>426</v>
      </c>
      <c r="D46" s="56"/>
      <c r="E46" s="56" t="s">
        <v>453</v>
      </c>
      <c r="F46" s="51" t="s">
        <v>352</v>
      </c>
      <c r="G46" s="51" t="s">
        <v>456</v>
      </c>
      <c r="H46" s="51" t="s">
        <v>449</v>
      </c>
      <c r="I46" s="158" t="s">
        <v>513</v>
      </c>
    </row>
    <row r="47" spans="1:9" ht="99" customHeight="1" x14ac:dyDescent="0.25">
      <c r="A47" s="315"/>
      <c r="B47" s="315"/>
      <c r="C47" s="154" t="s">
        <v>503</v>
      </c>
      <c r="D47" s="56"/>
      <c r="E47" s="56" t="s">
        <v>453</v>
      </c>
      <c r="F47" s="51" t="s">
        <v>352</v>
      </c>
      <c r="G47" s="51" t="s">
        <v>379</v>
      </c>
      <c r="H47" s="51" t="s">
        <v>442</v>
      </c>
      <c r="I47" s="143" t="s">
        <v>497</v>
      </c>
    </row>
    <row r="48" spans="1:9" ht="96.75" customHeight="1" x14ac:dyDescent="0.25">
      <c r="A48" s="315"/>
      <c r="B48" s="315"/>
      <c r="C48" s="154" t="s">
        <v>504</v>
      </c>
      <c r="D48" s="56"/>
      <c r="E48" s="56" t="s">
        <v>453</v>
      </c>
      <c r="F48" s="51" t="s">
        <v>352</v>
      </c>
      <c r="G48" s="51" t="s">
        <v>379</v>
      </c>
      <c r="H48" s="55" t="s">
        <v>357</v>
      </c>
      <c r="I48" s="49" t="s">
        <v>498</v>
      </c>
    </row>
    <row r="49" spans="1:9" ht="75.75" customHeight="1" x14ac:dyDescent="0.25">
      <c r="A49" s="319"/>
      <c r="B49" s="319"/>
      <c r="C49" s="154" t="s">
        <v>505</v>
      </c>
      <c r="D49" s="56"/>
      <c r="E49" s="56" t="s">
        <v>453</v>
      </c>
      <c r="F49" s="51" t="s">
        <v>352</v>
      </c>
      <c r="G49" s="51" t="s">
        <v>379</v>
      </c>
      <c r="H49" s="51" t="s">
        <v>454</v>
      </c>
      <c r="I49" s="143"/>
    </row>
    <row r="50" spans="1:9" ht="60" customHeight="1" x14ac:dyDescent="0.25">
      <c r="A50" s="60" t="s">
        <v>76</v>
      </c>
      <c r="B50" s="60" t="s">
        <v>335</v>
      </c>
      <c r="C50" s="148" t="s">
        <v>427</v>
      </c>
      <c r="D50" s="46"/>
      <c r="E50" s="46" t="s">
        <v>453</v>
      </c>
      <c r="F50" s="144" t="s">
        <v>352</v>
      </c>
      <c r="G50" s="144">
        <v>100</v>
      </c>
      <c r="H50" s="144">
        <v>105</v>
      </c>
      <c r="I50" s="144"/>
    </row>
    <row r="51" spans="1:9" ht="83.25" customHeight="1" x14ac:dyDescent="0.25">
      <c r="A51" s="314" t="s">
        <v>143</v>
      </c>
      <c r="B51" s="314" t="s">
        <v>428</v>
      </c>
      <c r="C51" s="62" t="s">
        <v>429</v>
      </c>
      <c r="D51" s="144"/>
      <c r="E51" s="144" t="s">
        <v>453</v>
      </c>
      <c r="F51" s="144" t="s">
        <v>352</v>
      </c>
      <c r="G51" s="51" t="s">
        <v>380</v>
      </c>
      <c r="H51" s="51" t="s">
        <v>380</v>
      </c>
      <c r="I51" s="144"/>
    </row>
    <row r="52" spans="1:9" ht="120.75" customHeight="1" x14ac:dyDescent="0.25">
      <c r="A52" s="315"/>
      <c r="B52" s="315"/>
      <c r="C52" s="62" t="s">
        <v>430</v>
      </c>
      <c r="D52" s="144"/>
      <c r="E52" s="144" t="s">
        <v>453</v>
      </c>
      <c r="F52" s="144" t="s">
        <v>352</v>
      </c>
      <c r="G52" s="144">
        <v>100</v>
      </c>
      <c r="H52" s="144">
        <v>100</v>
      </c>
      <c r="I52" s="144"/>
    </row>
    <row r="53" spans="1:9" ht="147.75" customHeight="1" x14ac:dyDescent="0.25">
      <c r="A53" s="315"/>
      <c r="B53" s="315"/>
      <c r="C53" s="155" t="s">
        <v>515</v>
      </c>
      <c r="D53" s="53"/>
      <c r="E53" s="53" t="s">
        <v>453</v>
      </c>
      <c r="F53" s="144" t="s">
        <v>352</v>
      </c>
      <c r="G53" s="144">
        <v>100</v>
      </c>
      <c r="H53" s="144">
        <v>100</v>
      </c>
      <c r="I53" s="144"/>
    </row>
    <row r="54" spans="1:9" ht="274.5" customHeight="1" x14ac:dyDescent="0.25">
      <c r="A54" s="315"/>
      <c r="B54" s="315"/>
      <c r="C54" s="62" t="s">
        <v>516</v>
      </c>
      <c r="D54" s="144"/>
      <c r="E54" s="144" t="s">
        <v>453</v>
      </c>
      <c r="F54" s="144" t="s">
        <v>352</v>
      </c>
      <c r="G54" s="144">
        <v>100</v>
      </c>
      <c r="H54" s="144">
        <v>100</v>
      </c>
      <c r="I54" s="144"/>
    </row>
    <row r="55" spans="1:9" ht="162.75" customHeight="1" x14ac:dyDescent="0.25">
      <c r="A55" s="319"/>
      <c r="B55" s="319"/>
      <c r="C55" s="62" t="s">
        <v>517</v>
      </c>
      <c r="D55" s="144"/>
      <c r="E55" s="144" t="s">
        <v>453</v>
      </c>
      <c r="F55" s="144" t="s">
        <v>352</v>
      </c>
      <c r="G55" s="144">
        <v>67</v>
      </c>
      <c r="H55" s="144">
        <v>78</v>
      </c>
      <c r="I55" s="159" t="s">
        <v>514</v>
      </c>
    </row>
    <row r="56" spans="1:9" ht="98.25" customHeight="1" x14ac:dyDescent="0.25">
      <c r="A56" s="314" t="s">
        <v>144</v>
      </c>
      <c r="B56" s="314" t="s">
        <v>229</v>
      </c>
      <c r="C56" s="62" t="s">
        <v>457</v>
      </c>
      <c r="D56" s="144"/>
      <c r="E56" s="144" t="s">
        <v>453</v>
      </c>
      <c r="F56" s="144" t="s">
        <v>352</v>
      </c>
      <c r="G56" s="144">
        <v>100</v>
      </c>
      <c r="H56" s="144">
        <v>100</v>
      </c>
      <c r="I56" s="144"/>
    </row>
    <row r="57" spans="1:9" ht="108" customHeight="1" x14ac:dyDescent="0.25">
      <c r="A57" s="315"/>
      <c r="B57" s="315"/>
      <c r="C57" s="62" t="s">
        <v>495</v>
      </c>
      <c r="D57" s="144"/>
      <c r="E57" s="144" t="s">
        <v>453</v>
      </c>
      <c r="F57" s="144" t="s">
        <v>352</v>
      </c>
      <c r="G57" s="144">
        <v>100</v>
      </c>
      <c r="H57" s="144">
        <v>100</v>
      </c>
      <c r="I57" s="144"/>
    </row>
    <row r="58" spans="1:9" ht="108" customHeight="1" x14ac:dyDescent="0.25">
      <c r="A58" s="315"/>
      <c r="B58" s="315"/>
      <c r="C58" s="62" t="s">
        <v>494</v>
      </c>
      <c r="D58" s="144"/>
      <c r="E58" s="144" t="s">
        <v>453</v>
      </c>
      <c r="F58" s="42" t="s">
        <v>359</v>
      </c>
      <c r="G58" s="51" t="s">
        <v>381</v>
      </c>
      <c r="H58" s="51" t="s">
        <v>445</v>
      </c>
      <c r="I58" s="144"/>
    </row>
    <row r="59" spans="1:9" ht="95.25" customHeight="1" x14ac:dyDescent="0.25">
      <c r="A59" s="319"/>
      <c r="B59" s="319"/>
      <c r="C59" s="62" t="s">
        <v>431</v>
      </c>
      <c r="D59" s="144"/>
      <c r="E59" s="144" t="s">
        <v>453</v>
      </c>
      <c r="F59" s="42" t="s">
        <v>359</v>
      </c>
      <c r="G59" s="144">
        <v>67</v>
      </c>
      <c r="H59" s="144">
        <v>67</v>
      </c>
      <c r="I59" s="144"/>
    </row>
    <row r="60" spans="1:9" ht="155.25" customHeight="1" x14ac:dyDescent="0.25">
      <c r="A60" s="62" t="s">
        <v>145</v>
      </c>
      <c r="B60" s="62" t="s">
        <v>228</v>
      </c>
      <c r="C60" s="62" t="s">
        <v>438</v>
      </c>
      <c r="D60" s="144"/>
      <c r="E60" s="144" t="s">
        <v>453</v>
      </c>
      <c r="F60" s="143" t="s">
        <v>352</v>
      </c>
      <c r="G60" s="51" t="s">
        <v>382</v>
      </c>
      <c r="H60" s="51" t="s">
        <v>446</v>
      </c>
      <c r="I60" s="144"/>
    </row>
    <row r="61" spans="1:9" ht="10.5" customHeight="1" x14ac:dyDescent="0.25">
      <c r="A61" s="160"/>
      <c r="B61" s="328"/>
      <c r="C61" s="328"/>
      <c r="D61" s="328"/>
      <c r="E61" s="328"/>
      <c r="F61" s="328"/>
      <c r="G61" s="328"/>
      <c r="H61" s="328"/>
      <c r="I61" s="328"/>
    </row>
    <row r="62" spans="1:9" ht="70.5" customHeight="1" x14ac:dyDescent="0.25">
      <c r="A62" s="329" t="s">
        <v>518</v>
      </c>
      <c r="B62" s="329"/>
      <c r="C62" s="329"/>
      <c r="D62" s="329"/>
      <c r="E62" s="329"/>
      <c r="F62" s="329"/>
      <c r="G62" s="329"/>
      <c r="H62" s="329"/>
      <c r="I62" s="329"/>
    </row>
    <row r="63" spans="1:9" ht="51.75" customHeight="1" x14ac:dyDescent="0.25">
      <c r="A63" s="330" t="s">
        <v>519</v>
      </c>
      <c r="B63" s="330"/>
      <c r="C63" s="330"/>
      <c r="D63" s="330"/>
      <c r="E63" s="330"/>
      <c r="F63" s="330"/>
      <c r="G63" s="330"/>
      <c r="H63" s="330"/>
      <c r="I63" s="330"/>
    </row>
    <row r="64" spans="1:9" ht="60.75" customHeight="1" x14ac:dyDescent="0.25">
      <c r="A64" s="326" t="s">
        <v>451</v>
      </c>
      <c r="B64" s="326"/>
      <c r="C64" s="327"/>
      <c r="D64" s="327"/>
      <c r="E64" s="327"/>
      <c r="F64" s="327"/>
      <c r="G64" s="327"/>
      <c r="H64" s="327"/>
      <c r="I64" s="327"/>
    </row>
    <row r="65" spans="1:9" ht="45.75" customHeight="1" x14ac:dyDescent="0.25">
      <c r="A65" s="326" t="s">
        <v>452</v>
      </c>
      <c r="B65" s="326"/>
      <c r="C65" s="326"/>
      <c r="D65" s="326"/>
      <c r="E65" s="326"/>
      <c r="F65" s="326"/>
      <c r="G65" s="326"/>
      <c r="H65" s="326"/>
      <c r="I65" s="326"/>
    </row>
  </sheetData>
  <mergeCells count="34">
    <mergeCell ref="A64:I64"/>
    <mergeCell ref="A65:I65"/>
    <mergeCell ref="A46:A49"/>
    <mergeCell ref="B46:B49"/>
    <mergeCell ref="B61:I61"/>
    <mergeCell ref="A62:I62"/>
    <mergeCell ref="A63:I63"/>
    <mergeCell ref="A37:A43"/>
    <mergeCell ref="B37:B43"/>
    <mergeCell ref="A51:A55"/>
    <mergeCell ref="B51:B55"/>
    <mergeCell ref="A56:A59"/>
    <mergeCell ref="B56:B59"/>
    <mergeCell ref="A30:A31"/>
    <mergeCell ref="B30:B31"/>
    <mergeCell ref="A32:A33"/>
    <mergeCell ref="B32:B33"/>
    <mergeCell ref="A35:A36"/>
    <mergeCell ref="B35:B36"/>
    <mergeCell ref="A7:A12"/>
    <mergeCell ref="B7:B12"/>
    <mergeCell ref="A24:A25"/>
    <mergeCell ref="B24:B25"/>
    <mergeCell ref="A26:A28"/>
    <mergeCell ref="B26:B28"/>
    <mergeCell ref="H1:I1"/>
    <mergeCell ref="A3:I3"/>
    <mergeCell ref="A4:A5"/>
    <mergeCell ref="C4:C5"/>
    <mergeCell ref="D4:D5"/>
    <mergeCell ref="E4:E5"/>
    <mergeCell ref="F4:F5"/>
    <mergeCell ref="G4:H4"/>
    <mergeCell ref="I4:I5"/>
  </mergeCells>
  <pageMargins left="0.39370078740157483" right="0.39370078740157483" top="1.1811023622047245" bottom="0.78740157480314965" header="0.31496062992125984" footer="0.31496062992125984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A4" workbookViewId="0">
      <selection activeCell="B9" sqref="B9:B10"/>
    </sheetView>
  </sheetViews>
  <sheetFormatPr defaultRowHeight="13.8" x14ac:dyDescent="0.25"/>
  <cols>
    <col min="1" max="1" width="30.109375" style="76" customWidth="1"/>
    <col min="2" max="2" width="37.33203125" style="76" customWidth="1"/>
    <col min="3" max="3" width="36.33203125" style="76" customWidth="1"/>
    <col min="4" max="4" width="62.33203125" style="76" customWidth="1"/>
  </cols>
  <sheetData>
    <row r="1" spans="1:4" x14ac:dyDescent="0.25">
      <c r="A1" s="75"/>
      <c r="B1" s="75"/>
      <c r="C1" s="75"/>
      <c r="D1" s="74" t="s">
        <v>488</v>
      </c>
    </row>
    <row r="2" spans="1:4" ht="43.5" customHeight="1" x14ac:dyDescent="0.25">
      <c r="A2" s="331" t="s">
        <v>487</v>
      </c>
      <c r="B2" s="331"/>
      <c r="C2" s="331"/>
      <c r="D2" s="331"/>
    </row>
    <row r="3" spans="1:4" s="25" customFormat="1" ht="12.75" customHeight="1" x14ac:dyDescent="0.25">
      <c r="A3" s="70"/>
      <c r="B3" s="70"/>
      <c r="C3" s="70"/>
      <c r="D3" s="70"/>
    </row>
    <row r="4" spans="1:4" s="25" customFormat="1" ht="39.75" customHeight="1" x14ac:dyDescent="0.25">
      <c r="A4" s="332" t="s">
        <v>49</v>
      </c>
      <c r="B4" s="332" t="s">
        <v>11</v>
      </c>
      <c r="C4" s="333" t="s">
        <v>464</v>
      </c>
      <c r="D4" s="334"/>
    </row>
    <row r="5" spans="1:4" ht="55.2" x14ac:dyDescent="0.25">
      <c r="A5" s="332"/>
      <c r="B5" s="332"/>
      <c r="C5" s="68" t="s">
        <v>465</v>
      </c>
      <c r="D5" s="68" t="s">
        <v>466</v>
      </c>
    </row>
    <row r="6" spans="1:4" x14ac:dyDescent="0.25">
      <c r="A6" s="68">
        <v>1</v>
      </c>
      <c r="B6" s="68">
        <v>2</v>
      </c>
      <c r="C6" s="68">
        <v>3</v>
      </c>
      <c r="D6" s="68">
        <v>4</v>
      </c>
    </row>
    <row r="7" spans="1:4" ht="29.25" customHeight="1" x14ac:dyDescent="0.25">
      <c r="A7" s="335" t="s">
        <v>239</v>
      </c>
      <c r="B7" s="336" t="s">
        <v>115</v>
      </c>
      <c r="C7" s="337" t="s">
        <v>20</v>
      </c>
      <c r="D7" s="337" t="s">
        <v>467</v>
      </c>
    </row>
    <row r="8" spans="1:4" ht="36.75" customHeight="1" x14ac:dyDescent="0.25">
      <c r="A8" s="335"/>
      <c r="B8" s="336"/>
      <c r="C8" s="338"/>
      <c r="D8" s="338"/>
    </row>
    <row r="9" spans="1:4" ht="33" customHeight="1" x14ac:dyDescent="0.25">
      <c r="A9" s="335" t="s">
        <v>0</v>
      </c>
      <c r="B9" s="339" t="s">
        <v>114</v>
      </c>
      <c r="C9" s="337" t="s">
        <v>20</v>
      </c>
      <c r="D9" s="337" t="s">
        <v>468</v>
      </c>
    </row>
    <row r="10" spans="1:4" ht="45.75" customHeight="1" x14ac:dyDescent="0.25">
      <c r="A10" s="335"/>
      <c r="B10" s="339"/>
      <c r="C10" s="338"/>
      <c r="D10" s="338"/>
    </row>
    <row r="11" spans="1:4" ht="33" customHeight="1" x14ac:dyDescent="0.25">
      <c r="A11" s="332" t="s">
        <v>17</v>
      </c>
      <c r="B11" s="340" t="s">
        <v>113</v>
      </c>
      <c r="C11" s="337" t="s">
        <v>20</v>
      </c>
      <c r="D11" s="337" t="s">
        <v>469</v>
      </c>
    </row>
    <row r="12" spans="1:4" ht="36.75" customHeight="1" x14ac:dyDescent="0.25">
      <c r="A12" s="332"/>
      <c r="B12" s="340"/>
      <c r="C12" s="338"/>
      <c r="D12" s="338"/>
    </row>
    <row r="13" spans="1:4" ht="41.4" x14ac:dyDescent="0.25">
      <c r="A13" s="67" t="s">
        <v>117</v>
      </c>
      <c r="B13" s="69" t="s">
        <v>50</v>
      </c>
      <c r="C13" s="67" t="s">
        <v>20</v>
      </c>
      <c r="D13" s="67" t="s">
        <v>470</v>
      </c>
    </row>
    <row r="14" spans="1:4" ht="96.6" x14ac:dyDescent="0.25">
      <c r="A14" s="67" t="s">
        <v>249</v>
      </c>
      <c r="B14" s="69" t="s">
        <v>250</v>
      </c>
      <c r="C14" s="67" t="s">
        <v>20</v>
      </c>
      <c r="D14" s="67" t="s">
        <v>470</v>
      </c>
    </row>
    <row r="15" spans="1:4" ht="36.75" customHeight="1" x14ac:dyDescent="0.25">
      <c r="A15" s="337" t="s">
        <v>1</v>
      </c>
      <c r="B15" s="341" t="s">
        <v>167</v>
      </c>
      <c r="C15" s="337" t="s">
        <v>20</v>
      </c>
      <c r="D15" s="337" t="s">
        <v>469</v>
      </c>
    </row>
    <row r="16" spans="1:4" ht="24.75" customHeight="1" x14ac:dyDescent="0.25">
      <c r="A16" s="338"/>
      <c r="B16" s="342"/>
      <c r="C16" s="338"/>
      <c r="D16" s="338"/>
    </row>
    <row r="17" spans="1:4" ht="29.25" customHeight="1" x14ac:dyDescent="0.25">
      <c r="A17" s="332" t="s">
        <v>2</v>
      </c>
      <c r="B17" s="340" t="s">
        <v>121</v>
      </c>
      <c r="C17" s="337" t="s">
        <v>20</v>
      </c>
      <c r="D17" s="337" t="s">
        <v>471</v>
      </c>
    </row>
    <row r="18" spans="1:4" ht="34.5" customHeight="1" x14ac:dyDescent="0.25">
      <c r="A18" s="332"/>
      <c r="B18" s="340"/>
      <c r="C18" s="338"/>
      <c r="D18" s="338"/>
    </row>
    <row r="19" spans="1:4" ht="55.2" x14ac:dyDescent="0.25">
      <c r="A19" s="67" t="s">
        <v>158</v>
      </c>
      <c r="B19" s="69" t="s">
        <v>51</v>
      </c>
      <c r="C19" s="67" t="s">
        <v>20</v>
      </c>
      <c r="D19" s="67" t="s">
        <v>472</v>
      </c>
    </row>
    <row r="20" spans="1:4" ht="55.2" x14ac:dyDescent="0.25">
      <c r="A20" s="67" t="s">
        <v>159</v>
      </c>
      <c r="B20" s="69" t="s">
        <v>52</v>
      </c>
      <c r="C20" s="67" t="s">
        <v>20</v>
      </c>
      <c r="D20" s="67" t="s">
        <v>472</v>
      </c>
    </row>
    <row r="21" spans="1:4" ht="55.2" x14ac:dyDescent="0.25">
      <c r="A21" s="67" t="s">
        <v>160</v>
      </c>
      <c r="B21" s="69" t="s">
        <v>53</v>
      </c>
      <c r="C21" s="67" t="s">
        <v>20</v>
      </c>
      <c r="D21" s="67" t="s">
        <v>472</v>
      </c>
    </row>
    <row r="22" spans="1:4" ht="55.2" x14ac:dyDescent="0.25">
      <c r="A22" s="67" t="s">
        <v>161</v>
      </c>
      <c r="B22" s="69" t="s">
        <v>182</v>
      </c>
      <c r="C22" s="67" t="s">
        <v>20</v>
      </c>
      <c r="D22" s="67" t="s">
        <v>472</v>
      </c>
    </row>
    <row r="23" spans="1:4" ht="55.2" x14ac:dyDescent="0.25">
      <c r="A23" s="67" t="s">
        <v>185</v>
      </c>
      <c r="B23" s="69" t="s">
        <v>184</v>
      </c>
      <c r="C23" s="67" t="s">
        <v>20</v>
      </c>
      <c r="D23" s="67" t="s">
        <v>472</v>
      </c>
    </row>
    <row r="24" spans="1:4" ht="55.2" x14ac:dyDescent="0.25">
      <c r="A24" s="67" t="s">
        <v>186</v>
      </c>
      <c r="B24" s="69" t="s">
        <v>187</v>
      </c>
      <c r="C24" s="67" t="s">
        <v>20</v>
      </c>
      <c r="D24" s="67" t="s">
        <v>472</v>
      </c>
    </row>
    <row r="25" spans="1:4" ht="55.2" x14ac:dyDescent="0.25">
      <c r="A25" s="67" t="s">
        <v>190</v>
      </c>
      <c r="B25" s="69" t="s">
        <v>191</v>
      </c>
      <c r="C25" s="67" t="s">
        <v>20</v>
      </c>
      <c r="D25" s="67" t="s">
        <v>472</v>
      </c>
    </row>
    <row r="26" spans="1:4" ht="55.2" x14ac:dyDescent="0.25">
      <c r="A26" s="67" t="s">
        <v>252</v>
      </c>
      <c r="B26" s="69" t="s">
        <v>253</v>
      </c>
      <c r="C26" s="67" t="s">
        <v>20</v>
      </c>
      <c r="D26" s="67" t="s">
        <v>472</v>
      </c>
    </row>
    <row r="27" spans="1:4" ht="55.2" x14ac:dyDescent="0.25">
      <c r="A27" s="67" t="s">
        <v>254</v>
      </c>
      <c r="B27" s="69" t="s">
        <v>255</v>
      </c>
      <c r="C27" s="67" t="s">
        <v>20</v>
      </c>
      <c r="D27" s="67" t="s">
        <v>472</v>
      </c>
    </row>
    <row r="28" spans="1:4" ht="55.2" x14ac:dyDescent="0.25">
      <c r="A28" s="67" t="s">
        <v>256</v>
      </c>
      <c r="B28" s="66" t="s">
        <v>257</v>
      </c>
      <c r="C28" s="67" t="s">
        <v>20</v>
      </c>
      <c r="D28" s="67" t="s">
        <v>472</v>
      </c>
    </row>
    <row r="29" spans="1:4" ht="87.75" customHeight="1" x14ac:dyDescent="0.25">
      <c r="A29" s="64" t="s">
        <v>3</v>
      </c>
      <c r="B29" s="65" t="s">
        <v>123</v>
      </c>
      <c r="C29" s="67" t="s">
        <v>20</v>
      </c>
      <c r="D29" s="64" t="s">
        <v>471</v>
      </c>
    </row>
    <row r="30" spans="1:4" ht="90.75" customHeight="1" x14ac:dyDescent="0.25">
      <c r="A30" s="77" t="s">
        <v>4</v>
      </c>
      <c r="B30" s="78" t="s">
        <v>473</v>
      </c>
      <c r="C30" s="67" t="s">
        <v>20</v>
      </c>
      <c r="D30" s="64" t="s">
        <v>474</v>
      </c>
    </row>
    <row r="31" spans="1:4" ht="82.5" customHeight="1" x14ac:dyDescent="0.25">
      <c r="A31" s="67" t="s">
        <v>5</v>
      </c>
      <c r="B31" s="67" t="s">
        <v>181</v>
      </c>
      <c r="C31" s="67" t="s">
        <v>20</v>
      </c>
      <c r="D31" s="64" t="s">
        <v>471</v>
      </c>
    </row>
    <row r="32" spans="1:4" ht="55.2" x14ac:dyDescent="0.25">
      <c r="A32" s="67" t="s">
        <v>162</v>
      </c>
      <c r="B32" s="67" t="s">
        <v>54</v>
      </c>
      <c r="C32" s="67" t="s">
        <v>20</v>
      </c>
      <c r="D32" s="67" t="s">
        <v>472</v>
      </c>
    </row>
    <row r="33" spans="1:4" ht="55.2" x14ac:dyDescent="0.25">
      <c r="A33" s="67" t="s">
        <v>163</v>
      </c>
      <c r="B33" s="67" t="s">
        <v>55</v>
      </c>
      <c r="C33" s="67" t="s">
        <v>20</v>
      </c>
      <c r="D33" s="67" t="s">
        <v>472</v>
      </c>
    </row>
    <row r="34" spans="1:4" ht="69" x14ac:dyDescent="0.25">
      <c r="A34" s="67" t="s">
        <v>164</v>
      </c>
      <c r="B34" s="67" t="s">
        <v>57</v>
      </c>
      <c r="C34" s="67" t="s">
        <v>20</v>
      </c>
      <c r="D34" s="67" t="s">
        <v>472</v>
      </c>
    </row>
    <row r="35" spans="1:4" ht="96.6" x14ac:dyDescent="0.25">
      <c r="A35" s="67" t="s">
        <v>165</v>
      </c>
      <c r="B35" s="67" t="s">
        <v>56</v>
      </c>
      <c r="C35" s="67" t="s">
        <v>20</v>
      </c>
      <c r="D35" s="67" t="s">
        <v>472</v>
      </c>
    </row>
    <row r="36" spans="1:4" ht="69" x14ac:dyDescent="0.25">
      <c r="A36" s="67" t="s">
        <v>166</v>
      </c>
      <c r="B36" s="67" t="s">
        <v>192</v>
      </c>
      <c r="C36" s="67" t="s">
        <v>20</v>
      </c>
      <c r="D36" s="67" t="s">
        <v>472</v>
      </c>
    </row>
    <row r="37" spans="1:4" ht="55.2" x14ac:dyDescent="0.25">
      <c r="A37" s="67" t="s">
        <v>194</v>
      </c>
      <c r="B37" s="67" t="s">
        <v>195</v>
      </c>
      <c r="C37" s="67" t="s">
        <v>20</v>
      </c>
      <c r="D37" s="67" t="s">
        <v>472</v>
      </c>
    </row>
    <row r="38" spans="1:4" ht="55.2" x14ac:dyDescent="0.25">
      <c r="A38" s="67" t="s">
        <v>197</v>
      </c>
      <c r="B38" s="67" t="s">
        <v>212</v>
      </c>
      <c r="C38" s="67" t="s">
        <v>20</v>
      </c>
      <c r="D38" s="67" t="s">
        <v>472</v>
      </c>
    </row>
    <row r="39" spans="1:4" ht="55.2" x14ac:dyDescent="0.25">
      <c r="A39" s="337" t="s">
        <v>200</v>
      </c>
      <c r="B39" s="337" t="s">
        <v>201</v>
      </c>
      <c r="C39" s="67" t="s">
        <v>20</v>
      </c>
      <c r="D39" s="64" t="s">
        <v>471</v>
      </c>
    </row>
    <row r="40" spans="1:4" ht="27.6" x14ac:dyDescent="0.25">
      <c r="A40" s="338"/>
      <c r="B40" s="338"/>
      <c r="C40" s="67" t="s">
        <v>21</v>
      </c>
      <c r="D40" s="64" t="s">
        <v>475</v>
      </c>
    </row>
    <row r="41" spans="1:4" ht="57.75" customHeight="1" x14ac:dyDescent="0.25">
      <c r="A41" s="64" t="s">
        <v>6</v>
      </c>
      <c r="B41" s="65" t="s">
        <v>168</v>
      </c>
      <c r="C41" s="67" t="s">
        <v>20</v>
      </c>
      <c r="D41" s="64" t="s">
        <v>476</v>
      </c>
    </row>
    <row r="42" spans="1:4" ht="59.25" customHeight="1" x14ac:dyDescent="0.25">
      <c r="A42" s="64" t="s">
        <v>7</v>
      </c>
      <c r="B42" s="65" t="s">
        <v>169</v>
      </c>
      <c r="C42" s="67" t="s">
        <v>20</v>
      </c>
      <c r="D42" s="64" t="s">
        <v>476</v>
      </c>
    </row>
    <row r="43" spans="1:4" ht="60.75" customHeight="1" x14ac:dyDescent="0.25">
      <c r="A43" s="79" t="s">
        <v>9</v>
      </c>
      <c r="B43" s="80" t="s">
        <v>23</v>
      </c>
      <c r="C43" s="67" t="s">
        <v>20</v>
      </c>
      <c r="D43" s="64" t="s">
        <v>477</v>
      </c>
    </row>
    <row r="44" spans="1:4" ht="63.75" customHeight="1" x14ac:dyDescent="0.25">
      <c r="A44" s="67" t="s">
        <v>8</v>
      </c>
      <c r="B44" s="81" t="s">
        <v>204</v>
      </c>
      <c r="C44" s="67" t="s">
        <v>20</v>
      </c>
      <c r="D44" s="64" t="s">
        <v>477</v>
      </c>
    </row>
    <row r="45" spans="1:4" ht="56.25" customHeight="1" x14ac:dyDescent="0.25">
      <c r="A45" s="77" t="s">
        <v>24</v>
      </c>
      <c r="B45" s="78" t="s">
        <v>58</v>
      </c>
      <c r="C45" s="67" t="s">
        <v>20</v>
      </c>
      <c r="D45" s="67" t="s">
        <v>477</v>
      </c>
    </row>
    <row r="46" spans="1:4" ht="66" customHeight="1" x14ac:dyDescent="0.25">
      <c r="A46" s="67" t="s">
        <v>25</v>
      </c>
      <c r="B46" s="67" t="s">
        <v>170</v>
      </c>
      <c r="C46" s="67" t="s">
        <v>20</v>
      </c>
      <c r="D46" s="67" t="s">
        <v>478</v>
      </c>
    </row>
    <row r="47" spans="1:4" ht="59.25" customHeight="1" x14ac:dyDescent="0.25">
      <c r="A47" s="64" t="s">
        <v>131</v>
      </c>
      <c r="B47" s="64" t="s">
        <v>59</v>
      </c>
      <c r="C47" s="64" t="s">
        <v>20</v>
      </c>
      <c r="D47" s="64" t="s">
        <v>479</v>
      </c>
    </row>
    <row r="48" spans="1:4" ht="66" customHeight="1" x14ac:dyDescent="0.25">
      <c r="A48" s="64" t="s">
        <v>260</v>
      </c>
      <c r="B48" s="64" t="s">
        <v>261</v>
      </c>
      <c r="C48" s="64" t="s">
        <v>20</v>
      </c>
      <c r="D48" s="64" t="s">
        <v>480</v>
      </c>
    </row>
    <row r="49" spans="1:4" ht="71.25" customHeight="1" x14ac:dyDescent="0.25">
      <c r="A49" s="67" t="s">
        <v>26</v>
      </c>
      <c r="B49" s="71" t="s">
        <v>171</v>
      </c>
      <c r="C49" s="67" t="s">
        <v>20</v>
      </c>
      <c r="D49" s="67" t="s">
        <v>477</v>
      </c>
    </row>
    <row r="50" spans="1:4" ht="27.6" x14ac:dyDescent="0.25">
      <c r="A50" s="67" t="s">
        <v>132</v>
      </c>
      <c r="B50" s="71" t="s">
        <v>60</v>
      </c>
      <c r="C50" s="67" t="s">
        <v>20</v>
      </c>
      <c r="D50" s="67" t="s">
        <v>480</v>
      </c>
    </row>
    <row r="51" spans="1:4" ht="27.6" x14ac:dyDescent="0.25">
      <c r="A51" s="67" t="s">
        <v>133</v>
      </c>
      <c r="B51" s="71" t="s">
        <v>61</v>
      </c>
      <c r="C51" s="67" t="s">
        <v>20</v>
      </c>
      <c r="D51" s="67" t="s">
        <v>480</v>
      </c>
    </row>
    <row r="52" spans="1:4" ht="27.6" x14ac:dyDescent="0.25">
      <c r="A52" s="67" t="s">
        <v>134</v>
      </c>
      <c r="B52" s="71" t="s">
        <v>62</v>
      </c>
      <c r="C52" s="67" t="s">
        <v>20</v>
      </c>
      <c r="D52" s="67" t="s">
        <v>480</v>
      </c>
    </row>
    <row r="53" spans="1:4" ht="55.2" x14ac:dyDescent="0.25">
      <c r="A53" s="67" t="s">
        <v>135</v>
      </c>
      <c r="B53" s="71" t="s">
        <v>63</v>
      </c>
      <c r="C53" s="67" t="s">
        <v>20</v>
      </c>
      <c r="D53" s="67" t="s">
        <v>480</v>
      </c>
    </row>
    <row r="54" spans="1:4" ht="52.5" customHeight="1" x14ac:dyDescent="0.25">
      <c r="A54" s="67" t="s">
        <v>27</v>
      </c>
      <c r="B54" s="71" t="s">
        <v>481</v>
      </c>
      <c r="C54" s="67" t="s">
        <v>20</v>
      </c>
      <c r="D54" s="67" t="s">
        <v>477</v>
      </c>
    </row>
    <row r="55" spans="1:4" ht="82.8" x14ac:dyDescent="0.25">
      <c r="A55" s="67" t="s">
        <v>136</v>
      </c>
      <c r="B55" s="71" t="s">
        <v>64</v>
      </c>
      <c r="C55" s="67" t="s">
        <v>20</v>
      </c>
      <c r="D55" s="67" t="s">
        <v>480</v>
      </c>
    </row>
    <row r="56" spans="1:4" ht="27.6" x14ac:dyDescent="0.25">
      <c r="A56" s="67" t="s">
        <v>137</v>
      </c>
      <c r="B56" s="71" t="s">
        <v>482</v>
      </c>
      <c r="C56" s="67" t="s">
        <v>20</v>
      </c>
      <c r="D56" s="67" t="s">
        <v>480</v>
      </c>
    </row>
    <row r="57" spans="1:4" ht="55.2" x14ac:dyDescent="0.25">
      <c r="A57" s="67" t="s">
        <v>138</v>
      </c>
      <c r="B57" s="71" t="s">
        <v>66</v>
      </c>
      <c r="C57" s="67" t="s">
        <v>20</v>
      </c>
      <c r="D57" s="67" t="s">
        <v>480</v>
      </c>
    </row>
    <row r="58" spans="1:4" ht="69" x14ac:dyDescent="0.25">
      <c r="A58" s="67" t="s">
        <v>139</v>
      </c>
      <c r="B58" s="71" t="s">
        <v>271</v>
      </c>
      <c r="C58" s="67" t="s">
        <v>20</v>
      </c>
      <c r="D58" s="67" t="s">
        <v>480</v>
      </c>
    </row>
    <row r="59" spans="1:4" ht="27.6" x14ac:dyDescent="0.25">
      <c r="A59" s="67" t="s">
        <v>140</v>
      </c>
      <c r="B59" s="71" t="s">
        <v>214</v>
      </c>
      <c r="C59" s="67" t="s">
        <v>20</v>
      </c>
      <c r="D59" s="67" t="s">
        <v>480</v>
      </c>
    </row>
    <row r="60" spans="1:4" ht="27.6" x14ac:dyDescent="0.25">
      <c r="A60" s="67" t="s">
        <v>141</v>
      </c>
      <c r="B60" s="71" t="s">
        <v>109</v>
      </c>
      <c r="C60" s="67" t="s">
        <v>20</v>
      </c>
      <c r="D60" s="67" t="s">
        <v>479</v>
      </c>
    </row>
    <row r="61" spans="1:4" ht="60.75" customHeight="1" x14ac:dyDescent="0.25">
      <c r="A61" s="67" t="s">
        <v>28</v>
      </c>
      <c r="B61" s="69" t="s">
        <v>173</v>
      </c>
      <c r="C61" s="67" t="s">
        <v>20</v>
      </c>
      <c r="D61" s="64" t="s">
        <v>477</v>
      </c>
    </row>
    <row r="62" spans="1:4" ht="27.6" x14ac:dyDescent="0.25">
      <c r="A62" s="67" t="s">
        <v>147</v>
      </c>
      <c r="B62" s="69" t="s">
        <v>67</v>
      </c>
      <c r="C62" s="67" t="s">
        <v>20</v>
      </c>
      <c r="D62" s="67" t="s">
        <v>480</v>
      </c>
    </row>
    <row r="63" spans="1:4" ht="41.4" x14ac:dyDescent="0.25">
      <c r="A63" s="67" t="s">
        <v>148</v>
      </c>
      <c r="B63" s="69" t="s">
        <v>68</v>
      </c>
      <c r="C63" s="67" t="s">
        <v>20</v>
      </c>
      <c r="D63" s="67" t="s">
        <v>480</v>
      </c>
    </row>
    <row r="64" spans="1:4" ht="27.6" x14ac:dyDescent="0.25">
      <c r="A64" s="67" t="s">
        <v>149</v>
      </c>
      <c r="B64" s="69" t="s">
        <v>69</v>
      </c>
      <c r="C64" s="67" t="s">
        <v>20</v>
      </c>
      <c r="D64" s="67" t="s">
        <v>480</v>
      </c>
    </row>
    <row r="65" spans="1:4" ht="41.4" x14ac:dyDescent="0.25">
      <c r="A65" s="67" t="s">
        <v>150</v>
      </c>
      <c r="B65" s="69" t="s">
        <v>70</v>
      </c>
      <c r="C65" s="67" t="s">
        <v>20</v>
      </c>
      <c r="D65" s="67" t="s">
        <v>480</v>
      </c>
    </row>
    <row r="66" spans="1:4" ht="41.4" x14ac:dyDescent="0.25">
      <c r="A66" s="67" t="s">
        <v>151</v>
      </c>
      <c r="B66" s="69" t="s">
        <v>71</v>
      </c>
      <c r="C66" s="67" t="s">
        <v>20</v>
      </c>
      <c r="D66" s="67" t="s">
        <v>480</v>
      </c>
    </row>
    <row r="67" spans="1:4" ht="27.6" x14ac:dyDescent="0.25">
      <c r="A67" s="67" t="s">
        <v>152</v>
      </c>
      <c r="B67" s="69" t="s">
        <v>72</v>
      </c>
      <c r="C67" s="67" t="s">
        <v>20</v>
      </c>
      <c r="D67" s="67" t="s">
        <v>480</v>
      </c>
    </row>
    <row r="68" spans="1:4" ht="41.4" x14ac:dyDescent="0.25">
      <c r="A68" s="67" t="s">
        <v>153</v>
      </c>
      <c r="B68" s="69" t="s">
        <v>73</v>
      </c>
      <c r="C68" s="67" t="s">
        <v>20</v>
      </c>
      <c r="D68" s="67" t="s">
        <v>480</v>
      </c>
    </row>
    <row r="69" spans="1:4" ht="41.4" x14ac:dyDescent="0.25">
      <c r="A69" s="67" t="s">
        <v>154</v>
      </c>
      <c r="B69" s="69" t="s">
        <v>483</v>
      </c>
      <c r="C69" s="67" t="s">
        <v>20</v>
      </c>
      <c r="D69" s="67" t="s">
        <v>480</v>
      </c>
    </row>
    <row r="70" spans="1:4" ht="41.4" x14ac:dyDescent="0.25">
      <c r="A70" s="67" t="s">
        <v>155</v>
      </c>
      <c r="B70" s="69" t="s">
        <v>75</v>
      </c>
      <c r="C70" s="67" t="s">
        <v>20</v>
      </c>
      <c r="D70" s="67" t="s">
        <v>480</v>
      </c>
    </row>
    <row r="71" spans="1:4" ht="27.6" x14ac:dyDescent="0.25">
      <c r="A71" s="67" t="s">
        <v>156</v>
      </c>
      <c r="B71" s="69" t="s">
        <v>110</v>
      </c>
      <c r="C71" s="67" t="s">
        <v>20</v>
      </c>
      <c r="D71" s="67" t="s">
        <v>480</v>
      </c>
    </row>
    <row r="72" spans="1:4" ht="56.25" customHeight="1" x14ac:dyDescent="0.25">
      <c r="A72" s="67" t="s">
        <v>157</v>
      </c>
      <c r="B72" s="66" t="s">
        <v>217</v>
      </c>
      <c r="C72" s="67" t="s">
        <v>20</v>
      </c>
      <c r="D72" s="67" t="s">
        <v>480</v>
      </c>
    </row>
    <row r="73" spans="1:4" ht="59.25" customHeight="1" x14ac:dyDescent="0.25">
      <c r="A73" s="77" t="s">
        <v>29</v>
      </c>
      <c r="B73" s="78" t="s">
        <v>30</v>
      </c>
      <c r="C73" s="64" t="s">
        <v>20</v>
      </c>
      <c r="D73" s="67" t="s">
        <v>476</v>
      </c>
    </row>
    <row r="74" spans="1:4" ht="54.75" customHeight="1" x14ac:dyDescent="0.25">
      <c r="A74" s="64" t="s">
        <v>31</v>
      </c>
      <c r="B74" s="82" t="s">
        <v>231</v>
      </c>
      <c r="C74" s="64" t="s">
        <v>20</v>
      </c>
      <c r="D74" s="64" t="s">
        <v>476</v>
      </c>
    </row>
    <row r="75" spans="1:4" ht="52.5" customHeight="1" x14ac:dyDescent="0.25">
      <c r="A75" s="67" t="s">
        <v>32</v>
      </c>
      <c r="B75" s="71" t="s">
        <v>230</v>
      </c>
      <c r="C75" s="64" t="s">
        <v>20</v>
      </c>
      <c r="D75" s="67" t="s">
        <v>476</v>
      </c>
    </row>
    <row r="76" spans="1:4" ht="70.5" customHeight="1" x14ac:dyDescent="0.25">
      <c r="A76" s="77" t="s">
        <v>76</v>
      </c>
      <c r="B76" s="78" t="s">
        <v>175</v>
      </c>
      <c r="C76" s="64" t="s">
        <v>20</v>
      </c>
      <c r="D76" s="67" t="s">
        <v>484</v>
      </c>
    </row>
    <row r="77" spans="1:4" ht="93" customHeight="1" x14ac:dyDescent="0.25">
      <c r="A77" s="67" t="s">
        <v>8</v>
      </c>
      <c r="B77" s="83" t="s">
        <v>176</v>
      </c>
      <c r="C77" s="64" t="s">
        <v>20</v>
      </c>
      <c r="D77" s="67" t="s">
        <v>485</v>
      </c>
    </row>
    <row r="78" spans="1:4" ht="44.25" customHeight="1" x14ac:dyDescent="0.25">
      <c r="A78" s="67" t="s">
        <v>331</v>
      </c>
      <c r="B78" s="69" t="s">
        <v>177</v>
      </c>
      <c r="C78" s="64" t="s">
        <v>20</v>
      </c>
      <c r="D78" s="67" t="s">
        <v>485</v>
      </c>
    </row>
    <row r="79" spans="1:4" ht="37.5" customHeight="1" x14ac:dyDescent="0.25">
      <c r="A79" s="67" t="s">
        <v>486</v>
      </c>
      <c r="B79" s="67" t="s">
        <v>178</v>
      </c>
      <c r="C79" s="67" t="s">
        <v>20</v>
      </c>
      <c r="D79" s="67" t="s">
        <v>485</v>
      </c>
    </row>
  </sheetData>
  <mergeCells count="26">
    <mergeCell ref="A39:A40"/>
    <mergeCell ref="B39:B40"/>
    <mergeCell ref="A15:A16"/>
    <mergeCell ref="B15:B16"/>
    <mergeCell ref="D15:D16"/>
    <mergeCell ref="A17:A18"/>
    <mergeCell ref="B17:B18"/>
    <mergeCell ref="D17:D18"/>
    <mergeCell ref="C15:C16"/>
    <mergeCell ref="C17:C18"/>
    <mergeCell ref="A9:A10"/>
    <mergeCell ref="B9:B10"/>
    <mergeCell ref="D9:D10"/>
    <mergeCell ref="A11:A12"/>
    <mergeCell ref="B11:B12"/>
    <mergeCell ref="D11:D12"/>
    <mergeCell ref="C9:C10"/>
    <mergeCell ref="C11:C12"/>
    <mergeCell ref="A2:D2"/>
    <mergeCell ref="A4:A5"/>
    <mergeCell ref="B4:B5"/>
    <mergeCell ref="C4:D4"/>
    <mergeCell ref="A7:A8"/>
    <mergeCell ref="B7:B8"/>
    <mergeCell ref="D7:D8"/>
    <mergeCell ref="C7:C8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табл.10</vt:lpstr>
      <vt:lpstr>табл.11</vt:lpstr>
      <vt:lpstr>табл.13</vt:lpstr>
      <vt:lpstr>табл.12</vt:lpstr>
      <vt:lpstr>табл.9</vt:lpstr>
      <vt:lpstr>табл.8</vt:lpstr>
      <vt:lpstr>табл.10!Заголовки_для_печати</vt:lpstr>
      <vt:lpstr>табл.11!Заголовки_для_печати</vt:lpstr>
      <vt:lpstr>табл.10!Область_печати</vt:lpstr>
      <vt:lpstr>табл.11!Область_печати</vt:lpstr>
      <vt:lpstr>табл.13!Область_печати</vt:lpstr>
      <vt:lpstr>табл.9!Область_печати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2017-03-27T12:11:19Z</cp:lastPrinted>
  <dcterms:created xsi:type="dcterms:W3CDTF">2005-05-11T09:34:44Z</dcterms:created>
  <dcterms:modified xsi:type="dcterms:W3CDTF">2022-05-06T11:03:52Z</dcterms:modified>
</cp:coreProperties>
</file>