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8200" windowHeight="8445" activeTab="3"/>
  </bookViews>
  <sheets>
    <sheet name="8. Ответственные" sheetId="6" r:id="rId1"/>
    <sheet name="10. По ГРБС" sheetId="1" r:id="rId2"/>
    <sheet name="11. По статьям" sheetId="2" r:id="rId3"/>
    <sheet name="12. Источники" sheetId="3" r:id="rId4"/>
    <sheet name="Контрольные события" sheetId="7" r:id="rId5"/>
  </sheets>
  <definedNames>
    <definedName name="wrn.ДинамикаФАИП20022004." hidden="1">{#N/A,#N/A,FALSE,"ФАИПпрогНЕпрогЧасть2000-04отрас"}</definedName>
    <definedName name="_xlnm.Print_Titles" localSheetId="1">'10. По ГРБС'!$6:$10</definedName>
    <definedName name="_xlnm.Print_Titles" localSheetId="2">'11. По статьям'!$5:$9</definedName>
    <definedName name="_xlnm.Print_Area" localSheetId="1">'10. По ГРБС'!$A$1:$ALN$559</definedName>
    <definedName name="_xlnm.Print_Area" localSheetId="2">'11. По статьям'!$A$1:$P$142</definedName>
    <definedName name="_xlnm.Print_Area" localSheetId="3">'12. Источники'!$A$1:$F$8</definedName>
    <definedName name="_xlnm.Print_Area" localSheetId="0">'8. Ответственные'!$A$1:$D$5</definedName>
    <definedName name="счет">#REF!</definedName>
  </definedNames>
  <calcPr calcId="144525"/>
</workbook>
</file>

<file path=xl/calcChain.xml><?xml version="1.0" encoding="utf-8"?>
<calcChain xmlns="http://schemas.openxmlformats.org/spreadsheetml/2006/main">
  <c r="F8" i="3" l="1"/>
  <c r="F14" i="3"/>
  <c r="E14" i="3"/>
  <c r="F223" i="3"/>
  <c r="E223" i="3"/>
  <c r="E13" i="3" l="1"/>
  <c r="F13" i="3"/>
  <c r="E84" i="3" l="1"/>
  <c r="E83" i="3" s="1"/>
  <c r="F84" i="3"/>
  <c r="F83" i="3" s="1"/>
  <c r="F210" i="3" l="1"/>
  <c r="E210" i="3"/>
  <c r="E227" i="3"/>
  <c r="E225" i="3" s="1"/>
  <c r="F226" i="3"/>
  <c r="T463" i="1"/>
  <c r="T464" i="1"/>
  <c r="T465" i="1"/>
  <c r="T466" i="1"/>
  <c r="U467" i="1"/>
  <c r="U468" i="1"/>
  <c r="T435" i="1"/>
  <c r="G469" i="1"/>
  <c r="P468" i="1"/>
  <c r="M468" i="1"/>
  <c r="S468" i="1" s="1"/>
  <c r="J468" i="1"/>
  <c r="P467" i="1"/>
  <c r="S467" i="1" s="1"/>
  <c r="M467" i="1"/>
  <c r="J467" i="1"/>
  <c r="G467" i="1"/>
  <c r="P466" i="1"/>
  <c r="S466" i="1" s="1"/>
  <c r="M466" i="1"/>
  <c r="J466" i="1"/>
  <c r="G466" i="1"/>
  <c r="P465" i="1"/>
  <c r="S465" i="1" s="1"/>
  <c r="M465" i="1"/>
  <c r="J465" i="1"/>
  <c r="G465" i="1"/>
  <c r="P464" i="1"/>
  <c r="S464" i="1" s="1"/>
  <c r="M464" i="1"/>
  <c r="J464" i="1"/>
  <c r="G464" i="1"/>
  <c r="P463" i="1"/>
  <c r="S463" i="1" s="1"/>
  <c r="M463" i="1"/>
  <c r="J463" i="1"/>
  <c r="G463" i="1"/>
  <c r="P462" i="1"/>
  <c r="M462" i="1"/>
  <c r="J462" i="1"/>
  <c r="G462" i="1"/>
  <c r="P461" i="1"/>
  <c r="M461" i="1"/>
  <c r="J461" i="1"/>
  <c r="G461" i="1"/>
  <c r="P460" i="1"/>
  <c r="M460" i="1"/>
  <c r="J460" i="1"/>
  <c r="G460" i="1"/>
  <c r="P459" i="1"/>
  <c r="M459" i="1"/>
  <c r="J459" i="1"/>
  <c r="G459" i="1"/>
  <c r="P458" i="1"/>
  <c r="M458" i="1"/>
  <c r="J458" i="1"/>
  <c r="G458" i="1"/>
  <c r="P457" i="1"/>
  <c r="M457" i="1"/>
  <c r="J457" i="1"/>
  <c r="G457" i="1"/>
  <c r="P456" i="1"/>
  <c r="M456" i="1"/>
  <c r="J456" i="1"/>
  <c r="G456" i="1"/>
  <c r="P455" i="1"/>
  <c r="M455" i="1"/>
  <c r="J455" i="1"/>
  <c r="G455" i="1"/>
  <c r="P454" i="1"/>
  <c r="M454" i="1"/>
  <c r="J454" i="1"/>
  <c r="G454" i="1"/>
  <c r="P453" i="1"/>
  <c r="M453" i="1"/>
  <c r="J453" i="1"/>
  <c r="G453" i="1"/>
  <c r="P452" i="1"/>
  <c r="M452" i="1"/>
  <c r="J452" i="1"/>
  <c r="G452" i="1"/>
  <c r="P451" i="1"/>
  <c r="M451" i="1"/>
  <c r="J451" i="1"/>
  <c r="G451" i="1"/>
  <c r="P450" i="1"/>
  <c r="M450" i="1"/>
  <c r="J450" i="1"/>
  <c r="G450" i="1"/>
  <c r="P449" i="1"/>
  <c r="M449" i="1"/>
  <c r="J449" i="1"/>
  <c r="G449" i="1"/>
  <c r="P448" i="1"/>
  <c r="M448" i="1"/>
  <c r="J448" i="1"/>
  <c r="G448" i="1"/>
  <c r="P447" i="1"/>
  <c r="M447" i="1"/>
  <c r="J447" i="1"/>
  <c r="G447" i="1"/>
  <c r="P446" i="1"/>
  <c r="M446" i="1"/>
  <c r="J446" i="1"/>
  <c r="G446" i="1"/>
  <c r="P445" i="1"/>
  <c r="M445" i="1"/>
  <c r="J445" i="1"/>
  <c r="G445" i="1"/>
  <c r="P444" i="1"/>
  <c r="M444" i="1"/>
  <c r="J444" i="1"/>
  <c r="G444" i="1"/>
  <c r="P443" i="1"/>
  <c r="M443" i="1"/>
  <c r="J443" i="1"/>
  <c r="G443" i="1"/>
  <c r="P442" i="1"/>
  <c r="M442" i="1"/>
  <c r="J442" i="1"/>
  <c r="G442" i="1"/>
  <c r="P441" i="1"/>
  <c r="M441" i="1"/>
  <c r="J441" i="1"/>
  <c r="G441" i="1"/>
  <c r="P440" i="1"/>
  <c r="M440" i="1"/>
  <c r="J440" i="1"/>
  <c r="G440" i="1"/>
  <c r="P439" i="1"/>
  <c r="M439" i="1"/>
  <c r="J439" i="1"/>
  <c r="G439" i="1"/>
  <c r="P438" i="1"/>
  <c r="M438" i="1"/>
  <c r="J438" i="1"/>
  <c r="G438" i="1"/>
  <c r="P437" i="1"/>
  <c r="M437" i="1"/>
  <c r="J437" i="1"/>
  <c r="G437" i="1"/>
  <c r="P436" i="1"/>
  <c r="M436" i="1"/>
  <c r="J436" i="1"/>
  <c r="G436" i="1"/>
  <c r="P435" i="1"/>
  <c r="M435" i="1"/>
  <c r="J435" i="1"/>
  <c r="G435" i="1"/>
  <c r="P434" i="1"/>
  <c r="M434" i="1"/>
  <c r="J434" i="1"/>
  <c r="G434" i="1"/>
  <c r="P433" i="1"/>
  <c r="M433" i="1"/>
  <c r="J433" i="1"/>
  <c r="G433" i="1"/>
  <c r="P432" i="1"/>
  <c r="M432" i="1"/>
  <c r="J432" i="1"/>
  <c r="G432" i="1"/>
  <c r="P431" i="1"/>
  <c r="M431" i="1"/>
  <c r="J431" i="1"/>
  <c r="P430" i="1"/>
  <c r="M430" i="1"/>
  <c r="J430" i="1"/>
  <c r="G430" i="1"/>
  <c r="P429" i="1"/>
  <c r="M429" i="1"/>
  <c r="J429" i="1"/>
  <c r="G429" i="1"/>
  <c r="E209" i="3" l="1"/>
  <c r="J526" i="1"/>
  <c r="O486" i="1"/>
  <c r="M526" i="1"/>
  <c r="P526" i="1"/>
  <c r="E208" i="3" l="1"/>
  <c r="E206" i="3" s="1"/>
  <c r="F227" i="3"/>
  <c r="F225" i="3" s="1"/>
  <c r="F209" i="3"/>
  <c r="P493" i="1"/>
  <c r="G493" i="1"/>
  <c r="J493" i="1"/>
  <c r="M493" i="1"/>
  <c r="F208" i="3" l="1"/>
  <c r="F206" i="3" s="1"/>
  <c r="E231" i="3"/>
  <c r="E230" i="3" s="1"/>
  <c r="F231" i="3"/>
  <c r="F230" i="3" s="1"/>
  <c r="E218" i="3"/>
  <c r="E217" i="3" s="1"/>
  <c r="F218" i="3"/>
  <c r="F217" i="3" s="1"/>
  <c r="E215" i="3"/>
  <c r="E214" i="3" s="1"/>
  <c r="F215" i="3"/>
  <c r="F214" i="3" s="1"/>
  <c r="E212" i="3"/>
  <c r="E211" i="3" s="1"/>
  <c r="F212" i="3"/>
  <c r="F211" i="3" s="1"/>
  <c r="E197" i="3"/>
  <c r="F197" i="3"/>
  <c r="E200" i="3"/>
  <c r="E199" i="3" s="1"/>
  <c r="F200" i="3"/>
  <c r="F199" i="3" s="1"/>
  <c r="E198" i="3"/>
  <c r="F198" i="3"/>
  <c r="F196" i="3" s="1"/>
  <c r="F195" i="3" s="1"/>
  <c r="E204" i="3"/>
  <c r="E203" i="3" s="1"/>
  <c r="F204" i="3"/>
  <c r="F203" i="3" s="1"/>
  <c r="F177" i="3"/>
  <c r="E177" i="3"/>
  <c r="F178" i="3"/>
  <c r="E178" i="3"/>
  <c r="E180" i="3"/>
  <c r="E179" i="3" s="1"/>
  <c r="F180" i="3"/>
  <c r="F179" i="3" s="1"/>
  <c r="E184" i="3"/>
  <c r="E183" i="3" s="1"/>
  <c r="F184" i="3"/>
  <c r="F183" i="3" s="1"/>
  <c r="E188" i="3"/>
  <c r="E187" i="3" s="1"/>
  <c r="F188" i="3"/>
  <c r="F187" i="3" s="1"/>
  <c r="E192" i="3"/>
  <c r="E191" i="3" s="1"/>
  <c r="F192" i="3"/>
  <c r="F191" i="3" s="1"/>
  <c r="E163" i="3"/>
  <c r="F163" i="3"/>
  <c r="F164" i="3"/>
  <c r="E164" i="3"/>
  <c r="F172" i="3"/>
  <c r="F171" i="3" s="1"/>
  <c r="E172" i="3"/>
  <c r="E171" i="3" s="1"/>
  <c r="E78" i="3"/>
  <c r="E77" i="3" s="1"/>
  <c r="F78" i="3"/>
  <c r="F77" i="3" s="1"/>
  <c r="E79" i="3"/>
  <c r="F79" i="3"/>
  <c r="K486" i="1"/>
  <c r="K485" i="1" s="1"/>
  <c r="L486" i="1"/>
  <c r="N486" i="1"/>
  <c r="N485" i="1" s="1"/>
  <c r="Q486" i="1"/>
  <c r="Q485" i="1" s="1"/>
  <c r="R486" i="1"/>
  <c r="G488" i="1"/>
  <c r="G490" i="1"/>
  <c r="G491" i="1"/>
  <c r="G492"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7" i="1"/>
  <c r="J488" i="1"/>
  <c r="J489" i="1"/>
  <c r="J490" i="1"/>
  <c r="J491" i="1"/>
  <c r="J492"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9" i="1"/>
  <c r="M488" i="1"/>
  <c r="M489" i="1"/>
  <c r="M490" i="1"/>
  <c r="M491" i="1"/>
  <c r="M492"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9" i="1"/>
  <c r="M487" i="1"/>
  <c r="P488" i="1"/>
  <c r="P489" i="1"/>
  <c r="P490" i="1"/>
  <c r="P491" i="1"/>
  <c r="P492"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9" i="1"/>
  <c r="E196" i="3" l="1"/>
  <c r="E195" i="3" s="1"/>
  <c r="E162" i="3"/>
  <c r="E161" i="3" s="1"/>
  <c r="F176" i="3"/>
  <c r="F175" i="3" s="1"/>
  <c r="F162" i="3"/>
  <c r="F161" i="3" s="1"/>
  <c r="E176" i="3"/>
  <c r="E175" i="3" s="1"/>
  <c r="M486" i="1"/>
  <c r="F40" i="3" l="1"/>
  <c r="E40" i="3"/>
  <c r="F39" i="3"/>
  <c r="F38" i="3" s="1"/>
  <c r="F37" i="3" s="1"/>
  <c r="E39" i="3"/>
  <c r="F74" i="3"/>
  <c r="F73" i="3" s="1"/>
  <c r="E74" i="3"/>
  <c r="E73" i="3" s="1"/>
  <c r="F70" i="3"/>
  <c r="F69" i="3" s="1"/>
  <c r="E70" i="3"/>
  <c r="E69" i="3" s="1"/>
  <c r="F66" i="3"/>
  <c r="F65" i="3" s="1"/>
  <c r="E66" i="3"/>
  <c r="E65" i="3" s="1"/>
  <c r="F63" i="3"/>
  <c r="F62" i="3" s="1"/>
  <c r="E63" i="3"/>
  <c r="E62" i="3" s="1"/>
  <c r="F59" i="3"/>
  <c r="F58" i="3" s="1"/>
  <c r="E59" i="3"/>
  <c r="E58" i="3" s="1"/>
  <c r="F56" i="3"/>
  <c r="F55" i="3" s="1"/>
  <c r="E56" i="3"/>
  <c r="E55" i="3" s="1"/>
  <c r="F53" i="3"/>
  <c r="F52" i="3" s="1"/>
  <c r="E53" i="3"/>
  <c r="E52" i="3" s="1"/>
  <c r="F50" i="3"/>
  <c r="F49" i="3" s="1"/>
  <c r="E50" i="3"/>
  <c r="E49" i="3" s="1"/>
  <c r="F46" i="3"/>
  <c r="F45" i="3" s="1"/>
  <c r="E46" i="3"/>
  <c r="E45" i="3" s="1"/>
  <c r="F42" i="3"/>
  <c r="F41" i="3" s="1"/>
  <c r="E42" i="3"/>
  <c r="E41" i="3" s="1"/>
  <c r="F148" i="3"/>
  <c r="F147" i="3"/>
  <c r="E148" i="3"/>
  <c r="E147" i="3"/>
  <c r="E146" i="3" s="1"/>
  <c r="E144" i="3" s="1"/>
  <c r="F158" i="3"/>
  <c r="F157" i="3" s="1"/>
  <c r="E158" i="3"/>
  <c r="E157" i="3" s="1"/>
  <c r="F155" i="3"/>
  <c r="F154" i="3" s="1"/>
  <c r="E155" i="3"/>
  <c r="E154" i="3" s="1"/>
  <c r="F151" i="3"/>
  <c r="F149" i="3" s="1"/>
  <c r="E151" i="3"/>
  <c r="E149" i="3" s="1"/>
  <c r="F18" i="3"/>
  <c r="F17" i="3"/>
  <c r="E17" i="3"/>
  <c r="E18" i="3"/>
  <c r="F35" i="3"/>
  <c r="F34" i="3" s="1"/>
  <c r="E35" i="3"/>
  <c r="E34" i="3" s="1"/>
  <c r="F31" i="3"/>
  <c r="F30" i="3" s="1"/>
  <c r="E31" i="3"/>
  <c r="E30" i="3" s="1"/>
  <c r="F27" i="3"/>
  <c r="F26" i="3" s="1"/>
  <c r="E27" i="3"/>
  <c r="E26" i="3" s="1"/>
  <c r="F23" i="3"/>
  <c r="F22" i="3" s="1"/>
  <c r="E23" i="3"/>
  <c r="E22" i="3" s="1"/>
  <c r="F20" i="3"/>
  <c r="F19" i="3" s="1"/>
  <c r="E20" i="3"/>
  <c r="E19" i="3" s="1"/>
  <c r="O17" i="2"/>
  <c r="P17" i="2"/>
  <c r="F16" i="3" l="1"/>
  <c r="F15" i="3" s="1"/>
  <c r="F146" i="3"/>
  <c r="F144" i="3" s="1"/>
  <c r="E38" i="3"/>
  <c r="E16" i="3"/>
  <c r="E15" i="3" s="1"/>
  <c r="E37" i="3"/>
  <c r="F129" i="3"/>
  <c r="E129" i="3"/>
  <c r="F130" i="3"/>
  <c r="E130" i="3"/>
  <c r="F138" i="3"/>
  <c r="F137" i="3" s="1"/>
  <c r="E138" i="3"/>
  <c r="E137" i="3" s="1"/>
  <c r="F142" i="3"/>
  <c r="F141" i="3" s="1"/>
  <c r="E142" i="3"/>
  <c r="E141" i="3" s="1"/>
  <c r="F135" i="3"/>
  <c r="F134" i="3" s="1"/>
  <c r="E135" i="3"/>
  <c r="E134" i="3" s="1"/>
  <c r="F132" i="3"/>
  <c r="F131" i="3" s="1"/>
  <c r="E132" i="3"/>
  <c r="E131" i="3" s="1"/>
  <c r="F117" i="3"/>
  <c r="E117" i="3"/>
  <c r="F118" i="3"/>
  <c r="E118" i="3"/>
  <c r="F124" i="3"/>
  <c r="F123" i="3" s="1"/>
  <c r="E124" i="3"/>
  <c r="E123" i="3" s="1"/>
  <c r="E120" i="3"/>
  <c r="E119" i="3" s="1"/>
  <c r="F120" i="3"/>
  <c r="F119" i="3" s="1"/>
  <c r="F108" i="3"/>
  <c r="F107" i="3" s="1"/>
  <c r="F106" i="3" s="1"/>
  <c r="E108" i="3"/>
  <c r="E107" i="3" s="1"/>
  <c r="E106" i="3" s="1"/>
  <c r="E113" i="3"/>
  <c r="E112" i="3" s="1"/>
  <c r="F113" i="3"/>
  <c r="F112" i="3" s="1"/>
  <c r="F110" i="3"/>
  <c r="E110" i="3"/>
  <c r="E88" i="3"/>
  <c r="E11" i="3" s="1"/>
  <c r="F88" i="3"/>
  <c r="F11" i="3" s="1"/>
  <c r="F89" i="3"/>
  <c r="F12" i="3" s="1"/>
  <c r="E89" i="3"/>
  <c r="E12" i="3" s="1"/>
  <c r="E94" i="3"/>
  <c r="E93" i="3" s="1"/>
  <c r="F103" i="3"/>
  <c r="F102" i="3" s="1"/>
  <c r="E103" i="3"/>
  <c r="E102" i="3" s="1"/>
  <c r="E100" i="3"/>
  <c r="E99" i="3"/>
  <c r="F97" i="3"/>
  <c r="F96" i="3" s="1"/>
  <c r="F100" i="3"/>
  <c r="F99" i="3" s="1"/>
  <c r="E96" i="3"/>
  <c r="E91" i="3"/>
  <c r="E90" i="3" s="1"/>
  <c r="F94" i="3"/>
  <c r="F91" i="3" s="1"/>
  <c r="F90" i="3" s="1"/>
  <c r="F116" i="3" l="1"/>
  <c r="F115" i="3" s="1"/>
  <c r="F128" i="3"/>
  <c r="F127" i="3" s="1"/>
  <c r="E116" i="3"/>
  <c r="E115" i="3" s="1"/>
  <c r="E128" i="3"/>
  <c r="E127" i="3" s="1"/>
  <c r="F10" i="3"/>
  <c r="F93" i="3"/>
  <c r="F87" i="3"/>
  <c r="F86" i="3" s="1"/>
  <c r="E87" i="3"/>
  <c r="E86" i="3" s="1"/>
  <c r="E10" i="3"/>
  <c r="E8" i="3" s="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2" i="1"/>
  <c r="U123" i="1"/>
  <c r="U124" i="1"/>
  <c r="U125" i="1"/>
  <c r="U126" i="1"/>
  <c r="U144" i="1"/>
  <c r="U145" i="1"/>
  <c r="U146" i="1"/>
  <c r="U149" i="1"/>
  <c r="U150" i="1"/>
  <c r="U153" i="1"/>
  <c r="U155" i="1"/>
  <c r="U157" i="1"/>
  <c r="U158" i="1"/>
  <c r="U161" i="1"/>
  <c r="U162" i="1"/>
  <c r="U165" i="1"/>
  <c r="U190" i="1"/>
  <c r="U191" i="1"/>
  <c r="U194" i="1"/>
  <c r="U195" i="1"/>
  <c r="U198" i="1"/>
  <c r="U201" i="1"/>
  <c r="U205" i="1"/>
  <c r="U206" i="1"/>
  <c r="U209" i="1"/>
  <c r="U212" i="1"/>
  <c r="U216" i="1"/>
  <c r="U219" i="1"/>
  <c r="U221" i="1"/>
  <c r="U224" i="1"/>
  <c r="U225" i="1"/>
  <c r="U227" i="1"/>
  <c r="U228" i="1"/>
  <c r="U235" i="1"/>
  <c r="U238" i="1"/>
  <c r="U255" i="1"/>
  <c r="U258" i="1"/>
  <c r="U259" i="1"/>
  <c r="U262" i="1"/>
  <c r="U263" i="1"/>
  <c r="U264" i="1"/>
  <c r="U265" i="1"/>
  <c r="U266" i="1"/>
  <c r="U269" i="1"/>
  <c r="U272" i="1"/>
  <c r="U273" i="1"/>
  <c r="U274" i="1"/>
  <c r="U284" i="1"/>
  <c r="U287" i="1"/>
  <c r="U288" i="1"/>
  <c r="U289" i="1"/>
  <c r="U290" i="1"/>
  <c r="U301" i="1"/>
  <c r="U302" i="1"/>
  <c r="U303" i="1"/>
  <c r="U306" i="1"/>
  <c r="U307" i="1"/>
  <c r="U308" i="1"/>
  <c r="U317" i="1"/>
  <c r="U320" i="1"/>
  <c r="U321" i="1"/>
  <c r="U322" i="1"/>
  <c r="U323" i="1"/>
  <c r="U326" i="1"/>
  <c r="U329" i="1"/>
  <c r="U332" i="1"/>
  <c r="U347" i="1"/>
  <c r="U348" i="1"/>
  <c r="U351" i="1"/>
  <c r="U354" i="1"/>
  <c r="U366" i="1"/>
  <c r="U367" i="1"/>
  <c r="U368" i="1"/>
  <c r="U371" i="1"/>
  <c r="U374" i="1"/>
  <c r="U375" i="1"/>
  <c r="U376" i="1"/>
  <c r="U389" i="1"/>
  <c r="U390" i="1"/>
  <c r="U393" i="1"/>
  <c r="U394" i="1"/>
  <c r="U397" i="1"/>
  <c r="U398" i="1"/>
  <c r="U401" i="1"/>
  <c r="U402" i="1"/>
  <c r="U414" i="1"/>
  <c r="U415" i="1"/>
  <c r="U416" i="1"/>
  <c r="U475" i="1"/>
  <c r="U476" i="1"/>
  <c r="U479" i="1"/>
  <c r="U480" i="1"/>
  <c r="U483" i="1"/>
  <c r="U487" i="1"/>
  <c r="U488" i="1"/>
  <c r="U489" i="1"/>
  <c r="U490" i="1"/>
  <c r="U491" i="1"/>
  <c r="U492" i="1"/>
  <c r="U493" i="1"/>
  <c r="U501" i="1"/>
  <c r="U502" i="1"/>
  <c r="U503" i="1"/>
  <c r="U504" i="1"/>
  <c r="U505" i="1"/>
  <c r="U506" i="1"/>
  <c r="U507" i="1"/>
  <c r="U508" i="1"/>
  <c r="U509" i="1"/>
  <c r="U510" i="1"/>
  <c r="U511" i="1"/>
  <c r="U512" i="1"/>
  <c r="U513" i="1"/>
  <c r="U514" i="1"/>
  <c r="U515" i="1"/>
  <c r="U516" i="1"/>
  <c r="U517" i="1"/>
  <c r="U518" i="1"/>
  <c r="U519" i="1"/>
  <c r="U525" i="1"/>
  <c r="U529" i="1"/>
  <c r="U532" i="1"/>
  <c r="U533" i="1"/>
  <c r="U535"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2" i="1"/>
  <c r="T123" i="1"/>
  <c r="T124" i="1"/>
  <c r="T125" i="1"/>
  <c r="T126" i="1"/>
  <c r="T150" i="1"/>
  <c r="T154" i="1"/>
  <c r="T155" i="1"/>
  <c r="T156" i="1"/>
  <c r="T162" i="1"/>
  <c r="T191" i="1"/>
  <c r="T195" i="1"/>
  <c r="T209" i="1"/>
  <c r="T215" i="1"/>
  <c r="T220" i="1"/>
  <c r="T226" i="1"/>
  <c r="T273" i="1"/>
  <c r="T303" i="1"/>
  <c r="T308" i="1"/>
  <c r="T329" i="1"/>
  <c r="T344" i="1"/>
  <c r="T345" i="1"/>
  <c r="T346" i="1"/>
  <c r="T348" i="1"/>
  <c r="T354" i="1"/>
  <c r="T374" i="1"/>
  <c r="T390" i="1"/>
  <c r="T393" i="1"/>
  <c r="T397" i="1"/>
  <c r="T402" i="1"/>
  <c r="T419" i="1"/>
  <c r="T420" i="1"/>
  <c r="T484" i="1"/>
  <c r="T494" i="1"/>
  <c r="T495" i="1"/>
  <c r="T496" i="1"/>
  <c r="T497" i="1"/>
  <c r="T498" i="1"/>
  <c r="T499" i="1"/>
  <c r="T500" i="1"/>
  <c r="T520" i="1"/>
  <c r="T521" i="1"/>
  <c r="T522" i="1"/>
  <c r="T523" i="1"/>
  <c r="T524"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2" i="1"/>
  <c r="S123" i="1"/>
  <c r="S124" i="1"/>
  <c r="S125" i="1"/>
  <c r="S126" i="1"/>
  <c r="S241" i="1"/>
  <c r="S242" i="1"/>
  <c r="S243" i="1"/>
  <c r="S244" i="1"/>
  <c r="S245" i="1"/>
  <c r="S246" i="1"/>
  <c r="S247" i="1"/>
  <c r="S248" i="1"/>
  <c r="S389" i="1"/>
  <c r="S390" i="1"/>
  <c r="S397" i="1"/>
  <c r="F95" i="2"/>
  <c r="G95" i="2"/>
  <c r="I95" i="2"/>
  <c r="J95" i="2"/>
  <c r="L95" i="2"/>
  <c r="M95" i="2"/>
  <c r="O95" i="2"/>
  <c r="P95" i="2"/>
  <c r="F93" i="2"/>
  <c r="G93" i="2"/>
  <c r="I93" i="2"/>
  <c r="J93" i="2"/>
  <c r="L93" i="2"/>
  <c r="M93" i="2"/>
  <c r="O93" i="2"/>
  <c r="P93" i="2"/>
  <c r="F91" i="2"/>
  <c r="G91" i="2"/>
  <c r="I91" i="2"/>
  <c r="J91" i="2"/>
  <c r="L91" i="2"/>
  <c r="M91" i="2"/>
  <c r="O91" i="2"/>
  <c r="P91" i="2"/>
  <c r="N94" i="2"/>
  <c r="N93" i="2" s="1"/>
  <c r="N96" i="2"/>
  <c r="N95" i="2" s="1"/>
  <c r="N92" i="2"/>
  <c r="N91" i="2" s="1"/>
  <c r="H96" i="2"/>
  <c r="H95" i="2" s="1"/>
  <c r="K94" i="2"/>
  <c r="K93" i="2" s="1"/>
  <c r="K96" i="2"/>
  <c r="K95" i="2" s="1"/>
  <c r="K92" i="2"/>
  <c r="K91" i="2" s="1"/>
  <c r="H94" i="2"/>
  <c r="H93" i="2" s="1"/>
  <c r="H92" i="2"/>
  <c r="H91" i="2" s="1"/>
  <c r="E94" i="2"/>
  <c r="E96" i="2"/>
  <c r="E95" i="2" s="1"/>
  <c r="E92" i="2"/>
  <c r="E91" i="2" s="1"/>
  <c r="F90" i="2"/>
  <c r="F89" i="2" s="1"/>
  <c r="G90" i="2"/>
  <c r="G89" i="2" s="1"/>
  <c r="I90" i="2"/>
  <c r="I89" i="2" s="1"/>
  <c r="J90" i="2"/>
  <c r="J89" i="2" s="1"/>
  <c r="L90" i="2"/>
  <c r="L89" i="2" s="1"/>
  <c r="M90" i="2"/>
  <c r="M89" i="2" s="1"/>
  <c r="O90" i="2"/>
  <c r="O89" i="2" s="1"/>
  <c r="P90" i="2"/>
  <c r="P89" i="2" s="1"/>
  <c r="I204" i="1"/>
  <c r="H204" i="1"/>
  <c r="N32" i="2"/>
  <c r="N34" i="2"/>
  <c r="N36" i="2"/>
  <c r="N38" i="2"/>
  <c r="N40" i="2"/>
  <c r="N42" i="2"/>
  <c r="N44" i="2"/>
  <c r="N46" i="2"/>
  <c r="N48" i="2"/>
  <c r="N30" i="2"/>
  <c r="N29" i="2" s="1"/>
  <c r="K32" i="2"/>
  <c r="K34" i="2"/>
  <c r="K36" i="2"/>
  <c r="K38" i="2"/>
  <c r="K40" i="2"/>
  <c r="K42" i="2"/>
  <c r="K44" i="2"/>
  <c r="K46" i="2"/>
  <c r="K48" i="2"/>
  <c r="K30" i="2"/>
  <c r="K29" i="2" s="1"/>
  <c r="H32" i="2"/>
  <c r="H34" i="2"/>
  <c r="H36" i="2"/>
  <c r="H38" i="2"/>
  <c r="H40" i="2"/>
  <c r="H42" i="2"/>
  <c r="H44" i="2"/>
  <c r="H46" i="2"/>
  <c r="H48" i="2"/>
  <c r="H30" i="2"/>
  <c r="H29" i="2" s="1"/>
  <c r="E32" i="2"/>
  <c r="E34" i="2"/>
  <c r="E36" i="2"/>
  <c r="E38" i="2"/>
  <c r="E40" i="2"/>
  <c r="E42" i="2"/>
  <c r="E44" i="2"/>
  <c r="E46" i="2"/>
  <c r="E48" i="2"/>
  <c r="E30" i="2"/>
  <c r="E29" i="2" s="1"/>
  <c r="F47" i="2"/>
  <c r="G47" i="2"/>
  <c r="I47" i="2"/>
  <c r="J47" i="2"/>
  <c r="L47" i="2"/>
  <c r="M47" i="2"/>
  <c r="O47" i="2"/>
  <c r="P47" i="2"/>
  <c r="F45" i="2"/>
  <c r="G45" i="2"/>
  <c r="I45" i="2"/>
  <c r="J45" i="2"/>
  <c r="L45" i="2"/>
  <c r="M45" i="2"/>
  <c r="O45" i="2"/>
  <c r="P45" i="2"/>
  <c r="F43" i="2"/>
  <c r="G43" i="2"/>
  <c r="I43" i="2"/>
  <c r="J43" i="2"/>
  <c r="L43" i="2"/>
  <c r="M43" i="2"/>
  <c r="O43" i="2"/>
  <c r="P43" i="2"/>
  <c r="F41" i="2"/>
  <c r="G41" i="2"/>
  <c r="I41" i="2"/>
  <c r="J41" i="2"/>
  <c r="L41" i="2"/>
  <c r="M41" i="2"/>
  <c r="O41" i="2"/>
  <c r="P41" i="2"/>
  <c r="F39" i="2"/>
  <c r="G39" i="2"/>
  <c r="I39" i="2"/>
  <c r="J39" i="2"/>
  <c r="L39" i="2"/>
  <c r="M39" i="2"/>
  <c r="O39" i="2"/>
  <c r="P39" i="2"/>
  <c r="F37" i="2"/>
  <c r="G37" i="2"/>
  <c r="I37" i="2"/>
  <c r="J37" i="2"/>
  <c r="L37" i="2"/>
  <c r="M37" i="2"/>
  <c r="O37" i="2"/>
  <c r="P37" i="2"/>
  <c r="F35" i="2"/>
  <c r="G35" i="2"/>
  <c r="I35" i="2"/>
  <c r="J35" i="2"/>
  <c r="L35" i="2"/>
  <c r="M35" i="2"/>
  <c r="O35" i="2"/>
  <c r="P35" i="2"/>
  <c r="F33" i="2"/>
  <c r="G33" i="2"/>
  <c r="I33" i="2"/>
  <c r="J33" i="2"/>
  <c r="L33" i="2"/>
  <c r="M33" i="2"/>
  <c r="O33" i="2"/>
  <c r="P33" i="2"/>
  <c r="F31" i="2"/>
  <c r="G31" i="2"/>
  <c r="I31" i="2"/>
  <c r="J31" i="2"/>
  <c r="L31" i="2"/>
  <c r="M31" i="2"/>
  <c r="O31" i="2"/>
  <c r="P31" i="2"/>
  <c r="F29" i="2"/>
  <c r="G29" i="2"/>
  <c r="I29" i="2"/>
  <c r="J29" i="2"/>
  <c r="L29" i="2"/>
  <c r="M29" i="2"/>
  <c r="O29" i="2"/>
  <c r="F28" i="2"/>
  <c r="F27" i="2" s="1"/>
  <c r="G28" i="2"/>
  <c r="G27" i="2" s="1"/>
  <c r="I28" i="2"/>
  <c r="I27" i="2" s="1"/>
  <c r="J28" i="2"/>
  <c r="J27" i="2" s="1"/>
  <c r="L28" i="2"/>
  <c r="L27" i="2" s="1"/>
  <c r="M28" i="2"/>
  <c r="M27" i="2" s="1"/>
  <c r="O28" i="2"/>
  <c r="O27" i="2" s="1"/>
  <c r="P28" i="2"/>
  <c r="P27" i="2" s="1"/>
  <c r="O21" i="2"/>
  <c r="P21" i="2"/>
  <c r="O23" i="2"/>
  <c r="P23" i="2"/>
  <c r="O19" i="2"/>
  <c r="P19" i="2"/>
  <c r="F19" i="2"/>
  <c r="I19" i="2"/>
  <c r="J19" i="2"/>
  <c r="L19" i="2"/>
  <c r="M19" i="2"/>
  <c r="K19" i="2" s="1"/>
  <c r="G19" i="2"/>
  <c r="N20" i="2"/>
  <c r="N19" i="2" s="1"/>
  <c r="N22" i="2"/>
  <c r="N21" i="2" s="1"/>
  <c r="N24" i="2"/>
  <c r="N23" i="2" s="1"/>
  <c r="N25" i="2"/>
  <c r="N26" i="2"/>
  <c r="N18" i="2"/>
  <c r="N17" i="2" s="1"/>
  <c r="K26" i="2"/>
  <c r="K20" i="2"/>
  <c r="K22" i="2"/>
  <c r="K24" i="2"/>
  <c r="K18" i="2"/>
  <c r="K17" i="2" s="1"/>
  <c r="H20" i="2"/>
  <c r="H22" i="2"/>
  <c r="H24" i="2"/>
  <c r="H18" i="2"/>
  <c r="E20" i="2"/>
  <c r="E22" i="2"/>
  <c r="E24" i="2"/>
  <c r="E26" i="2"/>
  <c r="E18" i="2"/>
  <c r="E17" i="2" s="1"/>
  <c r="F25" i="2"/>
  <c r="G25" i="2"/>
  <c r="I25" i="2"/>
  <c r="J25" i="2"/>
  <c r="L25" i="2"/>
  <c r="M25" i="2"/>
  <c r="F23" i="2"/>
  <c r="G23" i="2"/>
  <c r="I23" i="2"/>
  <c r="J23" i="2"/>
  <c r="L23" i="2"/>
  <c r="M23" i="2"/>
  <c r="F21" i="2"/>
  <c r="G21" i="2"/>
  <c r="I21" i="2"/>
  <c r="J21" i="2"/>
  <c r="L21" i="2"/>
  <c r="M21" i="2"/>
  <c r="F17" i="2"/>
  <c r="G17" i="2"/>
  <c r="H17" i="2"/>
  <c r="I17" i="2"/>
  <c r="J17" i="2"/>
  <c r="L17" i="2"/>
  <c r="M17" i="2"/>
  <c r="F16" i="2"/>
  <c r="I16" i="2"/>
  <c r="J16" i="2"/>
  <c r="L16" i="2"/>
  <c r="M16" i="2"/>
  <c r="O16" i="2"/>
  <c r="P16" i="2"/>
  <c r="H21" i="2" l="1"/>
  <c r="H23" i="2"/>
  <c r="H25" i="2"/>
  <c r="N31" i="2"/>
  <c r="K31" i="2"/>
  <c r="H31" i="2"/>
  <c r="N33" i="2"/>
  <c r="K33" i="2"/>
  <c r="H33" i="2"/>
  <c r="E33" i="2"/>
  <c r="N35" i="2"/>
  <c r="K35" i="2"/>
  <c r="E35" i="2"/>
  <c r="N37" i="2"/>
  <c r="K37" i="2"/>
  <c r="H37" i="2"/>
  <c r="E37" i="2"/>
  <c r="E39" i="2"/>
  <c r="N41" i="2"/>
  <c r="K41" i="2"/>
  <c r="H41" i="2"/>
  <c r="E41" i="2"/>
  <c r="E43" i="2"/>
  <c r="K45" i="2"/>
  <c r="H45" i="2"/>
  <c r="M15" i="2"/>
  <c r="O15" i="2"/>
  <c r="L15" i="2"/>
  <c r="I15" i="2"/>
  <c r="E21" i="2"/>
  <c r="K25" i="2"/>
  <c r="E25" i="2"/>
  <c r="H35" i="2"/>
  <c r="P15" i="2"/>
  <c r="J15" i="2"/>
  <c r="F15" i="2"/>
  <c r="N90" i="2"/>
  <c r="N89" i="2" s="1"/>
  <c r="K90" i="2"/>
  <c r="K89" i="2" s="1"/>
  <c r="E90" i="2"/>
  <c r="E89" i="2" s="1"/>
  <c r="E93" i="2"/>
  <c r="H90" i="2"/>
  <c r="H89" i="2" s="1"/>
  <c r="H16" i="2"/>
  <c r="K16" i="2"/>
  <c r="E31" i="2"/>
  <c r="N39" i="2"/>
  <c r="K39" i="2"/>
  <c r="H39" i="2"/>
  <c r="N43" i="2"/>
  <c r="K43" i="2"/>
  <c r="H43" i="2"/>
  <c r="N45" i="2"/>
  <c r="N47" i="2"/>
  <c r="K47" i="2"/>
  <c r="H47" i="2"/>
  <c r="E47" i="2"/>
  <c r="E45" i="2"/>
  <c r="H28" i="2"/>
  <c r="H27" i="2" s="1"/>
  <c r="N28" i="2"/>
  <c r="N27" i="2" s="1"/>
  <c r="K28" i="2"/>
  <c r="K27" i="2" s="1"/>
  <c r="E28" i="2"/>
  <c r="E27" i="2" s="1"/>
  <c r="K23" i="2"/>
  <c r="E23" i="2"/>
  <c r="K21" i="2"/>
  <c r="H19" i="2"/>
  <c r="E19" i="2"/>
  <c r="G16" i="2"/>
  <c r="E16" i="2"/>
  <c r="N16" i="2"/>
  <c r="N142" i="2"/>
  <c r="P141" i="2"/>
  <c r="N141" i="2" s="1"/>
  <c r="N140" i="2"/>
  <c r="P139" i="2"/>
  <c r="O139" i="2"/>
  <c r="N139" i="2" s="1"/>
  <c r="N138" i="2"/>
  <c r="P137" i="2"/>
  <c r="O137" i="2"/>
  <c r="N136" i="2"/>
  <c r="P135" i="2"/>
  <c r="N135" i="2" s="1"/>
  <c r="N134" i="2"/>
  <c r="P133" i="2"/>
  <c r="N133" i="2" s="1"/>
  <c r="P132" i="2"/>
  <c r="P131" i="2" s="1"/>
  <c r="O132" i="2"/>
  <c r="O131" i="2" s="1"/>
  <c r="K142" i="2"/>
  <c r="M141" i="2"/>
  <c r="K141" i="2" s="1"/>
  <c r="K140" i="2"/>
  <c r="M139" i="2"/>
  <c r="L139" i="2"/>
  <c r="K138" i="2"/>
  <c r="M137" i="2"/>
  <c r="L137" i="2"/>
  <c r="K136" i="2"/>
  <c r="M135" i="2"/>
  <c r="K135" i="2" s="1"/>
  <c r="K134" i="2"/>
  <c r="M133" i="2"/>
  <c r="K133" i="2" s="1"/>
  <c r="M132" i="2"/>
  <c r="M131" i="2" s="1"/>
  <c r="H142" i="2"/>
  <c r="J141" i="2"/>
  <c r="H141" i="2" s="1"/>
  <c r="H140" i="2"/>
  <c r="J139" i="2"/>
  <c r="I139" i="2"/>
  <c r="H138" i="2"/>
  <c r="J137" i="2"/>
  <c r="I137" i="2"/>
  <c r="H137" i="2" s="1"/>
  <c r="H136" i="2"/>
  <c r="J135" i="2"/>
  <c r="H135" i="2" s="1"/>
  <c r="H134" i="2"/>
  <c r="J133" i="2"/>
  <c r="H133" i="2" s="1"/>
  <c r="J132" i="2"/>
  <c r="J131" i="2" s="1"/>
  <c r="F137" i="2"/>
  <c r="G132" i="2"/>
  <c r="G131" i="2" s="1"/>
  <c r="E134" i="2"/>
  <c r="F139" i="2"/>
  <c r="G141" i="2"/>
  <c r="E141" i="2" s="1"/>
  <c r="G139" i="2"/>
  <c r="G137" i="2"/>
  <c r="G135" i="2"/>
  <c r="E135" i="2" s="1"/>
  <c r="G133" i="2"/>
  <c r="E133" i="2" s="1"/>
  <c r="E136" i="2"/>
  <c r="E137" i="2"/>
  <c r="E138" i="2"/>
  <c r="E140" i="2"/>
  <c r="E142" i="2"/>
  <c r="N130" i="2"/>
  <c r="O129" i="2"/>
  <c r="N129" i="2" s="1"/>
  <c r="N128" i="2"/>
  <c r="P127" i="2"/>
  <c r="N127" i="2" s="1"/>
  <c r="O126" i="2"/>
  <c r="O125" i="2" s="1"/>
  <c r="K130" i="2"/>
  <c r="L129" i="2"/>
  <c r="K129" i="2" s="1"/>
  <c r="K128" i="2"/>
  <c r="M127" i="2"/>
  <c r="K127" i="2" s="1"/>
  <c r="H130" i="2"/>
  <c r="I129" i="2"/>
  <c r="H129" i="2" s="1"/>
  <c r="H128" i="2"/>
  <c r="J127" i="2"/>
  <c r="H127" i="2" s="1"/>
  <c r="F129" i="2"/>
  <c r="E129" i="2" s="1"/>
  <c r="G127" i="2"/>
  <c r="E127" i="2" s="1"/>
  <c r="E130" i="2"/>
  <c r="E128" i="2"/>
  <c r="P108" i="2"/>
  <c r="P13" i="2" s="1"/>
  <c r="P12" i="2" s="1"/>
  <c r="P11" i="2" s="1"/>
  <c r="O108" i="2"/>
  <c r="O13" i="2" s="1"/>
  <c r="O12" i="2" s="1"/>
  <c r="O11" i="2" s="1"/>
  <c r="P107" i="2"/>
  <c r="P106" i="2" s="1"/>
  <c r="P105" i="2" s="1"/>
  <c r="M108" i="2"/>
  <c r="M107" i="2" s="1"/>
  <c r="M106" i="2" s="1"/>
  <c r="M105" i="2" s="1"/>
  <c r="L108" i="2"/>
  <c r="L13" i="2" s="1"/>
  <c r="L12" i="2" s="1"/>
  <c r="L11" i="2" s="1"/>
  <c r="J108" i="2"/>
  <c r="J107" i="2" s="1"/>
  <c r="J106" i="2" s="1"/>
  <c r="J105" i="2" s="1"/>
  <c r="I108" i="2"/>
  <c r="I13" i="2" s="1"/>
  <c r="I12" i="2" s="1"/>
  <c r="I11" i="2" s="1"/>
  <c r="G108" i="2"/>
  <c r="G13" i="2" s="1"/>
  <c r="G12" i="2" s="1"/>
  <c r="G11" i="2" s="1"/>
  <c r="F108" i="2"/>
  <c r="F13" i="2" s="1"/>
  <c r="F12" i="2" s="1"/>
  <c r="F11" i="2" s="1"/>
  <c r="N124" i="2"/>
  <c r="N123" i="2" s="1"/>
  <c r="N122" i="2" s="1"/>
  <c r="N121" i="2" s="1"/>
  <c r="P123" i="2"/>
  <c r="O123" i="2"/>
  <c r="O122" i="2" s="1"/>
  <c r="O121" i="2" s="1"/>
  <c r="P122" i="2"/>
  <c r="P121" i="2" s="1"/>
  <c r="K124" i="2"/>
  <c r="K123" i="2" s="1"/>
  <c r="K122" i="2" s="1"/>
  <c r="K121" i="2" s="1"/>
  <c r="M123" i="2"/>
  <c r="M122" i="2" s="1"/>
  <c r="M121" i="2" s="1"/>
  <c r="L123" i="2"/>
  <c r="L122" i="2" s="1"/>
  <c r="L121" i="2" s="1"/>
  <c r="H124" i="2"/>
  <c r="H123" i="2" s="1"/>
  <c r="H122" i="2" s="1"/>
  <c r="H121" i="2" s="1"/>
  <c r="J123" i="2"/>
  <c r="I123" i="2"/>
  <c r="I122" i="2" s="1"/>
  <c r="I121" i="2" s="1"/>
  <c r="J122" i="2"/>
  <c r="J121" i="2" s="1"/>
  <c r="F123" i="2"/>
  <c r="F122" i="2" s="1"/>
  <c r="F121" i="2" s="1"/>
  <c r="G123" i="2"/>
  <c r="G122" i="2" s="1"/>
  <c r="G121" i="2" s="1"/>
  <c r="E124" i="2"/>
  <c r="E123" i="2" s="1"/>
  <c r="E122" i="2" s="1"/>
  <c r="E121" i="2" s="1"/>
  <c r="N120" i="2"/>
  <c r="N119" i="2" s="1"/>
  <c r="N118" i="2" s="1"/>
  <c r="N117" i="2" s="1"/>
  <c r="P119" i="2"/>
  <c r="O119" i="2"/>
  <c r="O118" i="2" s="1"/>
  <c r="O117" i="2" s="1"/>
  <c r="P118" i="2"/>
  <c r="P117" i="2" s="1"/>
  <c r="K120" i="2"/>
  <c r="K119" i="2" s="1"/>
  <c r="K118" i="2" s="1"/>
  <c r="K117" i="2" s="1"/>
  <c r="M119" i="2"/>
  <c r="L119" i="2"/>
  <c r="L118" i="2" s="1"/>
  <c r="L117" i="2" s="1"/>
  <c r="M118" i="2"/>
  <c r="M117" i="2" s="1"/>
  <c r="H120" i="2"/>
  <c r="H119" i="2" s="1"/>
  <c r="H118" i="2" s="1"/>
  <c r="H117" i="2" s="1"/>
  <c r="J119" i="2"/>
  <c r="J118" i="2" s="1"/>
  <c r="J117" i="2" s="1"/>
  <c r="I119" i="2"/>
  <c r="I118" i="2" s="1"/>
  <c r="I117" i="2" s="1"/>
  <c r="F119" i="2"/>
  <c r="F118" i="2" s="1"/>
  <c r="F117" i="2" s="1"/>
  <c r="G119" i="2"/>
  <c r="G118" i="2" s="1"/>
  <c r="G117" i="2" s="1"/>
  <c r="E120" i="2"/>
  <c r="E119" i="2" s="1"/>
  <c r="E118" i="2" s="1"/>
  <c r="E117" i="2" s="1"/>
  <c r="M394" i="1"/>
  <c r="N116" i="2"/>
  <c r="N115" i="2" s="1"/>
  <c r="N114" i="2" s="1"/>
  <c r="N113" i="2" s="1"/>
  <c r="P115" i="2"/>
  <c r="O115" i="2"/>
  <c r="O114" i="2" s="1"/>
  <c r="O113" i="2" s="1"/>
  <c r="P114" i="2"/>
  <c r="P113" i="2" s="1"/>
  <c r="M115" i="2"/>
  <c r="M114" i="2" s="1"/>
  <c r="M113" i="2" s="1"/>
  <c r="L115" i="2"/>
  <c r="K115" i="2"/>
  <c r="K114" i="2" s="1"/>
  <c r="K113" i="2" s="1"/>
  <c r="L114" i="2"/>
  <c r="L113" i="2" s="1"/>
  <c r="H116" i="2"/>
  <c r="H115" i="2" s="1"/>
  <c r="H114" i="2" s="1"/>
  <c r="H113" i="2" s="1"/>
  <c r="J115" i="2"/>
  <c r="I115" i="2"/>
  <c r="I114" i="2" s="1"/>
  <c r="I113" i="2" s="1"/>
  <c r="J114" i="2"/>
  <c r="J113" i="2" s="1"/>
  <c r="G115" i="2"/>
  <c r="G114" i="2" s="1"/>
  <c r="G113" i="2" s="1"/>
  <c r="F115" i="2"/>
  <c r="F114" i="2" s="1"/>
  <c r="F113" i="2" s="1"/>
  <c r="E116" i="2"/>
  <c r="E115" i="2" s="1"/>
  <c r="E114" i="2" s="1"/>
  <c r="E113" i="2" s="1"/>
  <c r="N112" i="2"/>
  <c r="N111" i="2" s="1"/>
  <c r="N110" i="2" s="1"/>
  <c r="N109" i="2" s="1"/>
  <c r="P111" i="2"/>
  <c r="O111" i="2"/>
  <c r="O110" i="2" s="1"/>
  <c r="O109" i="2" s="1"/>
  <c r="P110" i="2"/>
  <c r="P109" i="2" s="1"/>
  <c r="K112" i="2"/>
  <c r="K111" i="2" s="1"/>
  <c r="K110" i="2" s="1"/>
  <c r="K109" i="2" s="1"/>
  <c r="M111" i="2"/>
  <c r="L111" i="2"/>
  <c r="L110" i="2" s="1"/>
  <c r="L109" i="2" s="1"/>
  <c r="M110" i="2"/>
  <c r="M109" i="2" s="1"/>
  <c r="H112" i="2"/>
  <c r="H111" i="2" s="1"/>
  <c r="H110" i="2" s="1"/>
  <c r="H109" i="2" s="1"/>
  <c r="J111" i="2"/>
  <c r="I111" i="2"/>
  <c r="I110" i="2" s="1"/>
  <c r="I109" i="2" s="1"/>
  <c r="J110" i="2"/>
  <c r="J109" i="2" s="1"/>
  <c r="G111" i="2"/>
  <c r="G110" i="2" s="1"/>
  <c r="G109" i="2" s="1"/>
  <c r="F111" i="2"/>
  <c r="F110" i="2" s="1"/>
  <c r="F109" i="2" s="1"/>
  <c r="E112" i="2"/>
  <c r="N104" i="2"/>
  <c r="N103" i="2" s="1"/>
  <c r="P103" i="2"/>
  <c r="O103" i="2"/>
  <c r="O98" i="2" s="1"/>
  <c r="N102" i="2"/>
  <c r="P101" i="2"/>
  <c r="N101" i="2" s="1"/>
  <c r="N100" i="2"/>
  <c r="P99" i="2"/>
  <c r="N99" i="2" s="1"/>
  <c r="K104" i="2"/>
  <c r="K103" i="2" s="1"/>
  <c r="M103" i="2"/>
  <c r="L103" i="2"/>
  <c r="L98" i="2" s="1"/>
  <c r="K102" i="2"/>
  <c r="M101" i="2"/>
  <c r="K101" i="2" s="1"/>
  <c r="K100" i="2"/>
  <c r="M99" i="2"/>
  <c r="K99" i="2" s="1"/>
  <c r="H104" i="2"/>
  <c r="H103" i="2" s="1"/>
  <c r="J103" i="2"/>
  <c r="I103" i="2"/>
  <c r="I98" i="2" s="1"/>
  <c r="H102" i="2"/>
  <c r="J101" i="2"/>
  <c r="H101" i="2" s="1"/>
  <c r="H100" i="2"/>
  <c r="J99" i="2"/>
  <c r="H99" i="2" s="1"/>
  <c r="F103" i="2"/>
  <c r="F98" i="2" s="1"/>
  <c r="E104" i="2"/>
  <c r="E103" i="2" s="1"/>
  <c r="G103" i="2"/>
  <c r="E102" i="2"/>
  <c r="G101" i="2"/>
  <c r="E101" i="2" s="1"/>
  <c r="G99" i="2"/>
  <c r="E100" i="2"/>
  <c r="E50" i="2"/>
  <c r="E49" i="2" s="1"/>
  <c r="G50" i="2"/>
  <c r="G49" i="2" s="1"/>
  <c r="H50" i="2"/>
  <c r="H49" i="2" s="1"/>
  <c r="J50" i="2"/>
  <c r="J49" i="2" s="1"/>
  <c r="K50" i="2"/>
  <c r="K49" i="2" s="1"/>
  <c r="M50" i="2"/>
  <c r="M49" i="2" s="1"/>
  <c r="N52" i="2"/>
  <c r="N51" i="2" s="1"/>
  <c r="P51" i="2"/>
  <c r="P53" i="2"/>
  <c r="N54" i="2"/>
  <c r="N53" i="2" s="1"/>
  <c r="I132" i="2" l="1"/>
  <c r="I131" i="2" s="1"/>
  <c r="K137" i="2"/>
  <c r="L107" i="2"/>
  <c r="L106" i="2" s="1"/>
  <c r="L105" i="2" s="1"/>
  <c r="F132" i="2"/>
  <c r="F131" i="2" s="1"/>
  <c r="H139" i="2"/>
  <c r="L132" i="2"/>
  <c r="L131" i="2" s="1"/>
  <c r="K132" i="2"/>
  <c r="K131" i="2" s="1"/>
  <c r="N137" i="2"/>
  <c r="E108" i="2"/>
  <c r="E13" i="2" s="1"/>
  <c r="E12" i="2" s="1"/>
  <c r="E11" i="2" s="1"/>
  <c r="J13" i="2"/>
  <c r="J12" i="2" s="1"/>
  <c r="J11" i="2" s="1"/>
  <c r="N15" i="2"/>
  <c r="G15" i="2"/>
  <c r="H15" i="2"/>
  <c r="G98" i="2"/>
  <c r="G97" i="2" s="1"/>
  <c r="M126" i="2"/>
  <c r="M125" i="2" s="1"/>
  <c r="E132" i="2"/>
  <c r="E131" i="2" s="1"/>
  <c r="K139" i="2"/>
  <c r="E15" i="2"/>
  <c r="K15" i="2"/>
  <c r="G107" i="2"/>
  <c r="G106" i="2" s="1"/>
  <c r="G105" i="2" s="1"/>
  <c r="P50" i="2"/>
  <c r="J98" i="2"/>
  <c r="J97" i="2" s="1"/>
  <c r="E111" i="2"/>
  <c r="E110" i="2" s="1"/>
  <c r="E109" i="2" s="1"/>
  <c r="I107" i="2"/>
  <c r="I106" i="2" s="1"/>
  <c r="I105" i="2" s="1"/>
  <c r="M13" i="2"/>
  <c r="M12" i="2" s="1"/>
  <c r="M11" i="2" s="1"/>
  <c r="J126" i="2"/>
  <c r="J125" i="2" s="1"/>
  <c r="E139" i="2"/>
  <c r="H132" i="2"/>
  <c r="H131" i="2" s="1"/>
  <c r="N132" i="2"/>
  <c r="N131" i="2" s="1"/>
  <c r="F97" i="2"/>
  <c r="E98" i="2"/>
  <c r="E97" i="2" s="1"/>
  <c r="N50" i="2"/>
  <c r="N49" i="2" s="1"/>
  <c r="E99" i="2"/>
  <c r="M98" i="2"/>
  <c r="M97" i="2" s="1"/>
  <c r="F107" i="2"/>
  <c r="F106" i="2" s="1"/>
  <c r="F105" i="2" s="1"/>
  <c r="H108" i="2"/>
  <c r="K108" i="2"/>
  <c r="O107" i="2"/>
  <c r="O106" i="2" s="1"/>
  <c r="O105" i="2" s="1"/>
  <c r="N108" i="2"/>
  <c r="G126" i="2"/>
  <c r="G125" i="2" s="1"/>
  <c r="I126" i="2"/>
  <c r="P126" i="2"/>
  <c r="P125" i="2" s="1"/>
  <c r="N125" i="2" s="1"/>
  <c r="F126" i="2"/>
  <c r="N126" i="2"/>
  <c r="L126" i="2"/>
  <c r="P98" i="2"/>
  <c r="P97" i="2" s="1"/>
  <c r="O97" i="2"/>
  <c r="K98" i="2"/>
  <c r="K97" i="2" s="1"/>
  <c r="L97" i="2"/>
  <c r="I97" i="2"/>
  <c r="K76" i="2"/>
  <c r="H76" i="2"/>
  <c r="M66" i="2"/>
  <c r="L66" i="2"/>
  <c r="K65" i="2"/>
  <c r="K66" i="2" s="1"/>
  <c r="N61" i="2"/>
  <c r="E107" i="2" l="1"/>
  <c r="E106" i="2" s="1"/>
  <c r="E105" i="2" s="1"/>
  <c r="P49" i="2"/>
  <c r="H98" i="2"/>
  <c r="H97" i="2" s="1"/>
  <c r="F125" i="2"/>
  <c r="E125" i="2" s="1"/>
  <c r="E126" i="2"/>
  <c r="H126" i="2"/>
  <c r="I125" i="2"/>
  <c r="H125" i="2" s="1"/>
  <c r="N107" i="2"/>
  <c r="N106" i="2" s="1"/>
  <c r="N105" i="2" s="1"/>
  <c r="N13" i="2"/>
  <c r="N12" i="2" s="1"/>
  <c r="N11" i="2" s="1"/>
  <c r="K107" i="2"/>
  <c r="K106" i="2" s="1"/>
  <c r="K105" i="2" s="1"/>
  <c r="K13" i="2"/>
  <c r="K12" i="2" s="1"/>
  <c r="K11" i="2" s="1"/>
  <c r="H107" i="2"/>
  <c r="H106" i="2" s="1"/>
  <c r="H105" i="2" s="1"/>
  <c r="H13" i="2"/>
  <c r="H12" i="2" s="1"/>
  <c r="H11" i="2" s="1"/>
  <c r="L125" i="2"/>
  <c r="K125" i="2" s="1"/>
  <c r="K126" i="2"/>
  <c r="N98" i="2"/>
  <c r="N97" i="2" s="1"/>
  <c r="K169" i="1"/>
  <c r="L169" i="1"/>
  <c r="N169" i="1"/>
  <c r="O169" i="1"/>
  <c r="Q169" i="1"/>
  <c r="R169" i="1"/>
  <c r="U169" i="1" s="1"/>
  <c r="I169" i="1"/>
  <c r="H169" i="1"/>
  <c r="I187" i="1"/>
  <c r="K187" i="1"/>
  <c r="L187" i="1"/>
  <c r="N187" i="1"/>
  <c r="O187" i="1"/>
  <c r="Q187" i="1"/>
  <c r="R187" i="1"/>
  <c r="U187" i="1" s="1"/>
  <c r="I186" i="1"/>
  <c r="K186" i="1"/>
  <c r="L186" i="1"/>
  <c r="N186" i="1"/>
  <c r="O186" i="1"/>
  <c r="Q186" i="1"/>
  <c r="R186" i="1"/>
  <c r="U186" i="1" s="1"/>
  <c r="K185" i="1"/>
  <c r="L185" i="1"/>
  <c r="N185" i="1"/>
  <c r="O185" i="1"/>
  <c r="Q185" i="1"/>
  <c r="T185" i="1" s="1"/>
  <c r="R185" i="1"/>
  <c r="I185" i="1"/>
  <c r="H185" i="1"/>
  <c r="K184" i="1"/>
  <c r="L184" i="1"/>
  <c r="N184" i="1"/>
  <c r="O184" i="1"/>
  <c r="Q184" i="1"/>
  <c r="R184" i="1"/>
  <c r="U184" i="1" s="1"/>
  <c r="I184" i="1"/>
  <c r="H186" i="1"/>
  <c r="G186" i="1" s="1"/>
  <c r="H187" i="1"/>
  <c r="G187" i="1" s="1"/>
  <c r="G169" i="1" l="1"/>
  <c r="G185" i="1"/>
  <c r="I183" i="1"/>
  <c r="K183" i="1"/>
  <c r="L183" i="1"/>
  <c r="N183" i="1"/>
  <c r="O183" i="1"/>
  <c r="Q183" i="1"/>
  <c r="R183" i="1"/>
  <c r="U183" i="1" s="1"/>
  <c r="H184" i="1"/>
  <c r="G184" i="1" s="1"/>
  <c r="H183" i="1"/>
  <c r="H223" i="1"/>
  <c r="H222" i="1" s="1"/>
  <c r="I223" i="1"/>
  <c r="I222" i="1" s="1"/>
  <c r="K223" i="1"/>
  <c r="K222" i="1" s="1"/>
  <c r="L223" i="1"/>
  <c r="L222" i="1" s="1"/>
  <c r="N223" i="1"/>
  <c r="N222" i="1" s="1"/>
  <c r="O223" i="1"/>
  <c r="O222" i="1" s="1"/>
  <c r="Q223" i="1"/>
  <c r="R223" i="1"/>
  <c r="P225" i="1"/>
  <c r="P226" i="1"/>
  <c r="P227" i="1"/>
  <c r="P228" i="1"/>
  <c r="P224" i="1"/>
  <c r="M225" i="1"/>
  <c r="M184" i="1" s="1"/>
  <c r="M226" i="1"/>
  <c r="M185" i="1" s="1"/>
  <c r="M227" i="1"/>
  <c r="M186" i="1" s="1"/>
  <c r="M228" i="1"/>
  <c r="M187" i="1" s="1"/>
  <c r="M224" i="1"/>
  <c r="J225" i="1"/>
  <c r="J184" i="1" s="1"/>
  <c r="J226" i="1"/>
  <c r="J185" i="1" s="1"/>
  <c r="J227" i="1"/>
  <c r="J186" i="1" s="1"/>
  <c r="J228" i="1"/>
  <c r="J187" i="1" s="1"/>
  <c r="J224" i="1"/>
  <c r="J183" i="1" s="1"/>
  <c r="G225" i="1"/>
  <c r="G226" i="1"/>
  <c r="G227" i="1"/>
  <c r="G228" i="1"/>
  <c r="G224" i="1"/>
  <c r="M223" i="1" l="1"/>
  <c r="M222" i="1" s="1"/>
  <c r="S228" i="1"/>
  <c r="P185" i="1"/>
  <c r="S185" i="1" s="1"/>
  <c r="S226" i="1"/>
  <c r="R222" i="1"/>
  <c r="U222" i="1" s="1"/>
  <c r="U223" i="1"/>
  <c r="P183" i="1"/>
  <c r="S224" i="1"/>
  <c r="P186" i="1"/>
  <c r="S186" i="1" s="1"/>
  <c r="S227" i="1"/>
  <c r="P184" i="1"/>
  <c r="S184" i="1" s="1"/>
  <c r="S225" i="1"/>
  <c r="Q222" i="1"/>
  <c r="T222" i="1" s="1"/>
  <c r="T223" i="1"/>
  <c r="P187" i="1"/>
  <c r="S187" i="1" s="1"/>
  <c r="P223" i="1"/>
  <c r="G223" i="1"/>
  <c r="G222" i="1" s="1"/>
  <c r="P222" i="1"/>
  <c r="J223" i="1"/>
  <c r="J222" i="1" s="1"/>
  <c r="M183" i="1"/>
  <c r="G183" i="1"/>
  <c r="I182" i="1"/>
  <c r="K182" i="1"/>
  <c r="L182" i="1"/>
  <c r="N182" i="1"/>
  <c r="O182" i="1"/>
  <c r="Q182" i="1"/>
  <c r="R182" i="1"/>
  <c r="I181" i="1"/>
  <c r="K181" i="1"/>
  <c r="L181" i="1"/>
  <c r="N181" i="1"/>
  <c r="O181" i="1"/>
  <c r="Q181" i="1"/>
  <c r="T181" i="1" s="1"/>
  <c r="R181" i="1"/>
  <c r="I180" i="1"/>
  <c r="K180" i="1"/>
  <c r="L180" i="1"/>
  <c r="N180" i="1"/>
  <c r="O180" i="1"/>
  <c r="Q180" i="1"/>
  <c r="R180" i="1"/>
  <c r="U180" i="1" s="1"/>
  <c r="H181" i="1"/>
  <c r="G181" i="1" s="1"/>
  <c r="H182" i="1"/>
  <c r="G182" i="1" s="1"/>
  <c r="H180" i="1"/>
  <c r="H218" i="1"/>
  <c r="H217" i="1" s="1"/>
  <c r="I218" i="1"/>
  <c r="I217" i="1" s="1"/>
  <c r="K218" i="1"/>
  <c r="K217" i="1" s="1"/>
  <c r="L218" i="1"/>
  <c r="L217" i="1" s="1"/>
  <c r="N218" i="1"/>
  <c r="N217" i="1" s="1"/>
  <c r="O218" i="1"/>
  <c r="O217" i="1" s="1"/>
  <c r="Q218" i="1"/>
  <c r="R218" i="1"/>
  <c r="P220" i="1"/>
  <c r="P221" i="1"/>
  <c r="P219" i="1"/>
  <c r="M220" i="1"/>
  <c r="M181" i="1" s="1"/>
  <c r="M221" i="1"/>
  <c r="M182" i="1" s="1"/>
  <c r="M219" i="1"/>
  <c r="M180" i="1" s="1"/>
  <c r="J220" i="1"/>
  <c r="J181" i="1" s="1"/>
  <c r="J221" i="1"/>
  <c r="J182" i="1" s="1"/>
  <c r="J219" i="1"/>
  <c r="J180" i="1" s="1"/>
  <c r="G220" i="1"/>
  <c r="G221" i="1"/>
  <c r="G219" i="1"/>
  <c r="I179" i="1"/>
  <c r="K179" i="1"/>
  <c r="L179" i="1"/>
  <c r="N179" i="1"/>
  <c r="O179" i="1"/>
  <c r="Q179" i="1"/>
  <c r="R179" i="1"/>
  <c r="U179" i="1" s="1"/>
  <c r="I178" i="1"/>
  <c r="K178" i="1"/>
  <c r="L178" i="1"/>
  <c r="N178" i="1"/>
  <c r="O178" i="1"/>
  <c r="Q178" i="1"/>
  <c r="T178" i="1" s="1"/>
  <c r="R178" i="1"/>
  <c r="H179" i="1"/>
  <c r="H178" i="1"/>
  <c r="P216" i="1"/>
  <c r="P215" i="1"/>
  <c r="J216" i="1"/>
  <c r="J179" i="1" s="1"/>
  <c r="J215" i="1"/>
  <c r="J178" i="1" s="1"/>
  <c r="M216" i="1"/>
  <c r="M179" i="1" s="1"/>
  <c r="M215" i="1"/>
  <c r="M178" i="1" s="1"/>
  <c r="H214" i="1"/>
  <c r="H213" i="1" s="1"/>
  <c r="I214" i="1"/>
  <c r="I213" i="1" s="1"/>
  <c r="K214" i="1"/>
  <c r="K213" i="1" s="1"/>
  <c r="L214" i="1"/>
  <c r="L213" i="1" s="1"/>
  <c r="N214" i="1"/>
  <c r="N213" i="1" s="1"/>
  <c r="O214" i="1"/>
  <c r="O213" i="1" s="1"/>
  <c r="Q214" i="1"/>
  <c r="R214" i="1"/>
  <c r="U214" i="1" s="1"/>
  <c r="G216" i="1"/>
  <c r="G215" i="1"/>
  <c r="H211" i="1"/>
  <c r="H210" i="1" s="1"/>
  <c r="I211" i="1"/>
  <c r="I210" i="1" s="1"/>
  <c r="K211" i="1"/>
  <c r="K210" i="1" s="1"/>
  <c r="L211" i="1"/>
  <c r="L210" i="1" s="1"/>
  <c r="N211" i="1"/>
  <c r="N210" i="1" s="1"/>
  <c r="O211" i="1"/>
  <c r="O210" i="1" s="1"/>
  <c r="Q211" i="1"/>
  <c r="R211" i="1"/>
  <c r="P212" i="1"/>
  <c r="M212" i="1"/>
  <c r="J212" i="1"/>
  <c r="J169" i="1" s="1"/>
  <c r="G212" i="1"/>
  <c r="G211" i="1" s="1"/>
  <c r="G210" i="1" s="1"/>
  <c r="I168" i="1"/>
  <c r="K168" i="1"/>
  <c r="L168" i="1"/>
  <c r="N168" i="1"/>
  <c r="O168" i="1"/>
  <c r="Q168" i="1"/>
  <c r="T168" i="1" s="1"/>
  <c r="R168" i="1"/>
  <c r="U168" i="1" s="1"/>
  <c r="H168" i="1"/>
  <c r="H208" i="1"/>
  <c r="H207" i="1" s="1"/>
  <c r="I208" i="1"/>
  <c r="I207" i="1" s="1"/>
  <c r="K208" i="1"/>
  <c r="K207" i="1" s="1"/>
  <c r="L208" i="1"/>
  <c r="L207" i="1" s="1"/>
  <c r="N208" i="1"/>
  <c r="N207" i="1" s="1"/>
  <c r="O208" i="1"/>
  <c r="O207" i="1" s="1"/>
  <c r="Q208" i="1"/>
  <c r="R208" i="1"/>
  <c r="P209" i="1"/>
  <c r="M209" i="1"/>
  <c r="M168" i="1" s="1"/>
  <c r="J209" i="1"/>
  <c r="J168" i="1" s="1"/>
  <c r="G209" i="1"/>
  <c r="G208" i="1" s="1"/>
  <c r="G207" i="1" s="1"/>
  <c r="K177" i="1"/>
  <c r="L177" i="1"/>
  <c r="N177" i="1"/>
  <c r="O177" i="1"/>
  <c r="Q177" i="1"/>
  <c r="R177" i="1"/>
  <c r="U177" i="1" s="1"/>
  <c r="I177" i="1"/>
  <c r="G177" i="1" s="1"/>
  <c r="I176" i="1"/>
  <c r="K176" i="1"/>
  <c r="L176" i="1"/>
  <c r="N176" i="1"/>
  <c r="O176" i="1"/>
  <c r="Q176" i="1"/>
  <c r="R176" i="1"/>
  <c r="U176" i="1" s="1"/>
  <c r="H176" i="1"/>
  <c r="H203" i="1"/>
  <c r="I203" i="1"/>
  <c r="Q204" i="1"/>
  <c r="R204" i="1"/>
  <c r="P206" i="1"/>
  <c r="P205" i="1"/>
  <c r="N204" i="1"/>
  <c r="N203" i="1" s="1"/>
  <c r="O204" i="1"/>
  <c r="O203" i="1" s="1"/>
  <c r="M206" i="1"/>
  <c r="M177" i="1" s="1"/>
  <c r="M205" i="1"/>
  <c r="K204" i="1"/>
  <c r="K203" i="1" s="1"/>
  <c r="L204" i="1"/>
  <c r="L203" i="1" s="1"/>
  <c r="J206" i="1"/>
  <c r="J177" i="1" s="1"/>
  <c r="J205" i="1"/>
  <c r="J176" i="1" s="1"/>
  <c r="G206" i="1"/>
  <c r="G205" i="1"/>
  <c r="I175" i="1"/>
  <c r="K175" i="1"/>
  <c r="L175" i="1"/>
  <c r="N175" i="1"/>
  <c r="O175" i="1"/>
  <c r="Q175" i="1"/>
  <c r="R175" i="1"/>
  <c r="U175" i="1" s="1"/>
  <c r="H175" i="1"/>
  <c r="H200" i="1"/>
  <c r="H199" i="1" s="1"/>
  <c r="I200" i="1"/>
  <c r="I199" i="1" s="1"/>
  <c r="K200" i="1"/>
  <c r="K199" i="1" s="1"/>
  <c r="L200" i="1"/>
  <c r="L199" i="1" s="1"/>
  <c r="N200" i="1"/>
  <c r="N199" i="1" s="1"/>
  <c r="O200" i="1"/>
  <c r="O199" i="1" s="1"/>
  <c r="Q200" i="1"/>
  <c r="R200" i="1"/>
  <c r="P201" i="1"/>
  <c r="M201" i="1"/>
  <c r="M200" i="1" s="1"/>
  <c r="M199" i="1" s="1"/>
  <c r="J201" i="1"/>
  <c r="J200" i="1" s="1"/>
  <c r="J199" i="1" s="1"/>
  <c r="G201" i="1"/>
  <c r="G200" i="1" s="1"/>
  <c r="G199" i="1" s="1"/>
  <c r="I174" i="1"/>
  <c r="H174" i="1"/>
  <c r="L174" i="1"/>
  <c r="N174" i="1"/>
  <c r="O174" i="1"/>
  <c r="Q174" i="1"/>
  <c r="R174" i="1"/>
  <c r="U174" i="1" s="1"/>
  <c r="K174" i="1"/>
  <c r="H197" i="1"/>
  <c r="H196" i="1" s="1"/>
  <c r="I197" i="1"/>
  <c r="I196" i="1" s="1"/>
  <c r="K197" i="1"/>
  <c r="K196" i="1" s="1"/>
  <c r="L197" i="1"/>
  <c r="L196" i="1" s="1"/>
  <c r="N197" i="1"/>
  <c r="N196" i="1" s="1"/>
  <c r="O197" i="1"/>
  <c r="O196" i="1" s="1"/>
  <c r="Q197" i="1"/>
  <c r="R197" i="1"/>
  <c r="P198" i="1"/>
  <c r="M198" i="1"/>
  <c r="M174" i="1" s="1"/>
  <c r="J198" i="1"/>
  <c r="J174" i="1" s="1"/>
  <c r="G198" i="1"/>
  <c r="G197" i="1" s="1"/>
  <c r="G196" i="1" s="1"/>
  <c r="I173" i="1"/>
  <c r="K173" i="1"/>
  <c r="L173" i="1"/>
  <c r="N173" i="1"/>
  <c r="O173" i="1"/>
  <c r="Q173" i="1"/>
  <c r="T173" i="1" s="1"/>
  <c r="R173" i="1"/>
  <c r="U173" i="1" s="1"/>
  <c r="I172" i="1"/>
  <c r="K172" i="1"/>
  <c r="L172" i="1"/>
  <c r="N172" i="1"/>
  <c r="O172" i="1"/>
  <c r="Q172" i="1"/>
  <c r="R172" i="1"/>
  <c r="U172" i="1" s="1"/>
  <c r="H173" i="1"/>
  <c r="G173" i="1" s="1"/>
  <c r="H172" i="1"/>
  <c r="G172" i="1" s="1"/>
  <c r="Q193" i="1"/>
  <c r="Q192" i="1" s="1"/>
  <c r="R193" i="1"/>
  <c r="P195" i="1"/>
  <c r="P194" i="1"/>
  <c r="N193" i="1"/>
  <c r="N192" i="1" s="1"/>
  <c r="O193" i="1"/>
  <c r="O192" i="1" s="1"/>
  <c r="M195" i="1"/>
  <c r="M173" i="1" s="1"/>
  <c r="M194" i="1"/>
  <c r="M172" i="1" s="1"/>
  <c r="K193" i="1"/>
  <c r="K192" i="1" s="1"/>
  <c r="L193" i="1"/>
  <c r="L192" i="1" s="1"/>
  <c r="J195" i="1"/>
  <c r="J173" i="1" s="1"/>
  <c r="J194" i="1"/>
  <c r="H193" i="1"/>
  <c r="H192" i="1" s="1"/>
  <c r="I193" i="1"/>
  <c r="I192" i="1" s="1"/>
  <c r="G195" i="1"/>
  <c r="G194" i="1"/>
  <c r="I171" i="1"/>
  <c r="K171" i="1"/>
  <c r="L171" i="1"/>
  <c r="N171" i="1"/>
  <c r="O171" i="1"/>
  <c r="Q171" i="1"/>
  <c r="T171" i="1" s="1"/>
  <c r="R171" i="1"/>
  <c r="U171" i="1" s="1"/>
  <c r="I170" i="1"/>
  <c r="K170" i="1"/>
  <c r="L170" i="1"/>
  <c r="N170" i="1"/>
  <c r="O170" i="1"/>
  <c r="Q170" i="1"/>
  <c r="R170" i="1"/>
  <c r="U170" i="1" s="1"/>
  <c r="H171" i="1"/>
  <c r="G171" i="1" s="1"/>
  <c r="H170" i="1"/>
  <c r="G170" i="1" s="1"/>
  <c r="Q189" i="1"/>
  <c r="R189" i="1"/>
  <c r="P191" i="1"/>
  <c r="P190" i="1"/>
  <c r="N189" i="1"/>
  <c r="N188" i="1" s="1"/>
  <c r="O189" i="1"/>
  <c r="O188" i="1" s="1"/>
  <c r="M191" i="1"/>
  <c r="M171" i="1" s="1"/>
  <c r="M190" i="1"/>
  <c r="M170" i="1" s="1"/>
  <c r="K189" i="1"/>
  <c r="K188" i="1" s="1"/>
  <c r="L189" i="1"/>
  <c r="L188" i="1" s="1"/>
  <c r="J191" i="1"/>
  <c r="J171" i="1" s="1"/>
  <c r="J190" i="1"/>
  <c r="H189" i="1"/>
  <c r="H188" i="1" s="1"/>
  <c r="I189" i="1"/>
  <c r="I188" i="1" s="1"/>
  <c r="G191" i="1"/>
  <c r="G190" i="1"/>
  <c r="G189" i="1" l="1"/>
  <c r="G188" i="1" s="1"/>
  <c r="J189" i="1"/>
  <c r="J188" i="1" s="1"/>
  <c r="G175" i="1"/>
  <c r="G193" i="1"/>
  <c r="G192" i="1" s="1"/>
  <c r="M204" i="1"/>
  <c r="M203" i="1" s="1"/>
  <c r="G176" i="1"/>
  <c r="S222" i="1"/>
  <c r="S223" i="1"/>
  <c r="T218" i="1"/>
  <c r="Q217" i="1"/>
  <c r="T217" i="1" s="1"/>
  <c r="T192" i="1"/>
  <c r="G168" i="1"/>
  <c r="G218" i="1"/>
  <c r="G217" i="1" s="1"/>
  <c r="S221" i="1"/>
  <c r="U218" i="1"/>
  <c r="R217" i="1"/>
  <c r="U217" i="1" s="1"/>
  <c r="G180" i="1"/>
  <c r="S190" i="1"/>
  <c r="R188" i="1"/>
  <c r="U188" i="1" s="1"/>
  <c r="U189" i="1"/>
  <c r="J193" i="1"/>
  <c r="J192" i="1" s="1"/>
  <c r="P193" i="1"/>
  <c r="S194" i="1"/>
  <c r="R192" i="1"/>
  <c r="U192" i="1" s="1"/>
  <c r="U193" i="1"/>
  <c r="P197" i="1"/>
  <c r="S198" i="1"/>
  <c r="Q196" i="1"/>
  <c r="P200" i="1"/>
  <c r="S201" i="1"/>
  <c r="Q199" i="1"/>
  <c r="G204" i="1"/>
  <c r="G203" i="1" s="1"/>
  <c r="P177" i="1"/>
  <c r="S177" i="1" s="1"/>
  <c r="S206" i="1"/>
  <c r="R207" i="1"/>
  <c r="U207" i="1" s="1"/>
  <c r="U208" i="1"/>
  <c r="R210" i="1"/>
  <c r="U210" i="1" s="1"/>
  <c r="U211" i="1"/>
  <c r="G214" i="1"/>
  <c r="G213" i="1" s="1"/>
  <c r="P178" i="1"/>
  <c r="S178" i="1" s="1"/>
  <c r="S215" i="1"/>
  <c r="R213" i="1"/>
  <c r="U213" i="1" s="1"/>
  <c r="P180" i="1"/>
  <c r="S180" i="1" s="1"/>
  <c r="S219" i="1"/>
  <c r="P181" i="1"/>
  <c r="S181" i="1" s="1"/>
  <c r="S220" i="1"/>
  <c r="U182" i="1"/>
  <c r="P182" i="1"/>
  <c r="S182" i="1" s="1"/>
  <c r="P171" i="1"/>
  <c r="S171" i="1" s="1"/>
  <c r="S191" i="1"/>
  <c r="Q188" i="1"/>
  <c r="T188" i="1" s="1"/>
  <c r="T189" i="1"/>
  <c r="P173" i="1"/>
  <c r="S173" i="1" s="1"/>
  <c r="S195" i="1"/>
  <c r="T193" i="1"/>
  <c r="R196" i="1"/>
  <c r="U196" i="1" s="1"/>
  <c r="U197" i="1"/>
  <c r="R199" i="1"/>
  <c r="U199" i="1" s="1"/>
  <c r="U200" i="1"/>
  <c r="P176" i="1"/>
  <c r="S205" i="1"/>
  <c r="R203" i="1"/>
  <c r="U203" i="1" s="1"/>
  <c r="U204" i="1"/>
  <c r="Q203" i="1"/>
  <c r="M176" i="1"/>
  <c r="P208" i="1"/>
  <c r="S209" i="1"/>
  <c r="Q207" i="1"/>
  <c r="T207" i="1" s="1"/>
  <c r="T208" i="1"/>
  <c r="P169" i="1"/>
  <c r="S212" i="1"/>
  <c r="Q210" i="1"/>
  <c r="Q213" i="1"/>
  <c r="T213" i="1" s="1"/>
  <c r="T214" i="1"/>
  <c r="P179" i="1"/>
  <c r="S179" i="1" s="1"/>
  <c r="S216" i="1"/>
  <c r="S183" i="1"/>
  <c r="P189" i="1"/>
  <c r="J208" i="1"/>
  <c r="J207" i="1" s="1"/>
  <c r="R167" i="1"/>
  <c r="P168" i="1"/>
  <c r="S168" i="1" s="1"/>
  <c r="N167" i="1"/>
  <c r="N166" i="1" s="1"/>
  <c r="M169" i="1"/>
  <c r="M211" i="1"/>
  <c r="M210" i="1" s="1"/>
  <c r="M175" i="1"/>
  <c r="L167" i="1"/>
  <c r="L166" i="1" s="1"/>
  <c r="G179" i="1"/>
  <c r="P218" i="1"/>
  <c r="P217" i="1" s="1"/>
  <c r="J218" i="1"/>
  <c r="J217" i="1" s="1"/>
  <c r="R166" i="1"/>
  <c r="J197" i="1"/>
  <c r="J196" i="1" s="1"/>
  <c r="P174" i="1"/>
  <c r="S174" i="1" s="1"/>
  <c r="G174" i="1"/>
  <c r="P175" i="1"/>
  <c r="S175" i="1" s="1"/>
  <c r="J175" i="1"/>
  <c r="J204" i="1"/>
  <c r="J203" i="1" s="1"/>
  <c r="P204" i="1"/>
  <c r="M208" i="1"/>
  <c r="M207" i="1" s="1"/>
  <c r="H167" i="1"/>
  <c r="H166" i="1" s="1"/>
  <c r="Q167" i="1"/>
  <c r="O167" i="1"/>
  <c r="O166" i="1" s="1"/>
  <c r="K167" i="1"/>
  <c r="K166" i="1" s="1"/>
  <c r="I167" i="1"/>
  <c r="I166" i="1" s="1"/>
  <c r="P211" i="1"/>
  <c r="J211" i="1"/>
  <c r="J210" i="1" s="1"/>
  <c r="G178" i="1"/>
  <c r="M218" i="1"/>
  <c r="M217" i="1" s="1"/>
  <c r="P214" i="1"/>
  <c r="J214" i="1"/>
  <c r="J213" i="1" s="1"/>
  <c r="M214" i="1"/>
  <c r="M213" i="1" s="1"/>
  <c r="P170" i="1"/>
  <c r="S170" i="1" s="1"/>
  <c r="P172" i="1"/>
  <c r="S172" i="1" s="1"/>
  <c r="J170" i="1"/>
  <c r="J172" i="1"/>
  <c r="M189" i="1"/>
  <c r="M188" i="1" s="1"/>
  <c r="M193" i="1"/>
  <c r="M192" i="1" s="1"/>
  <c r="M197" i="1"/>
  <c r="M196" i="1" s="1"/>
  <c r="S217" i="1" l="1"/>
  <c r="U486" i="1"/>
  <c r="J167" i="1"/>
  <c r="J166" i="1" s="1"/>
  <c r="P203" i="1"/>
  <c r="S203" i="1" s="1"/>
  <c r="S204" i="1"/>
  <c r="G167" i="1"/>
  <c r="M167" i="1"/>
  <c r="M166" i="1" s="1"/>
  <c r="S169" i="1"/>
  <c r="P207" i="1"/>
  <c r="S207" i="1" s="1"/>
  <c r="S208" i="1"/>
  <c r="S176" i="1"/>
  <c r="P213" i="1"/>
  <c r="S213" i="1" s="1"/>
  <c r="S214" i="1"/>
  <c r="P210" i="1"/>
  <c r="S210" i="1" s="1"/>
  <c r="S211" i="1"/>
  <c r="Q166" i="1"/>
  <c r="T166" i="1" s="1"/>
  <c r="T167" i="1"/>
  <c r="U166" i="1"/>
  <c r="S218" i="1"/>
  <c r="U167" i="1"/>
  <c r="P188" i="1"/>
  <c r="S188" i="1" s="1"/>
  <c r="S189" i="1"/>
  <c r="P199" i="1"/>
  <c r="S199" i="1" s="1"/>
  <c r="S200" i="1"/>
  <c r="P196" i="1"/>
  <c r="S196" i="1" s="1"/>
  <c r="S197" i="1"/>
  <c r="P192" i="1"/>
  <c r="S192" i="1" s="1"/>
  <c r="S193" i="1"/>
  <c r="P167" i="1"/>
  <c r="G166" i="1"/>
  <c r="L471" i="1"/>
  <c r="O471" i="1"/>
  <c r="R471" i="1"/>
  <c r="F471" i="1"/>
  <c r="R528" i="1"/>
  <c r="M471" i="1"/>
  <c r="O528" i="1"/>
  <c r="L528" i="1"/>
  <c r="J471" i="1"/>
  <c r="J528" i="1" l="1"/>
  <c r="L485" i="1"/>
  <c r="O485" i="1"/>
  <c r="M528" i="1"/>
  <c r="M485" i="1" s="1"/>
  <c r="P528" i="1"/>
  <c r="R485" i="1"/>
  <c r="I486" i="1"/>
  <c r="I485" i="1" s="1"/>
  <c r="U528" i="1"/>
  <c r="P166" i="1"/>
  <c r="S166" i="1" s="1"/>
  <c r="S167" i="1"/>
  <c r="S529" i="1"/>
  <c r="U471" i="1"/>
  <c r="P471" i="1"/>
  <c r="G312" i="1"/>
  <c r="J312" i="1"/>
  <c r="M312" i="1"/>
  <c r="R312" i="1"/>
  <c r="R313" i="1"/>
  <c r="I319" i="1"/>
  <c r="L319" i="1"/>
  <c r="O319" i="1"/>
  <c r="J321" i="1"/>
  <c r="M321" i="1"/>
  <c r="R319" i="1"/>
  <c r="P321" i="1"/>
  <c r="S321" i="1" s="1"/>
  <c r="S471" i="1" l="1"/>
  <c r="U319" i="1"/>
  <c r="P312" i="1"/>
  <c r="S312" i="1" s="1"/>
  <c r="U312" i="1"/>
  <c r="S528" i="1"/>
  <c r="H142" i="1"/>
  <c r="N159" i="1"/>
  <c r="O159" i="1"/>
  <c r="I340" i="1"/>
  <c r="K340" i="1"/>
  <c r="L340" i="1"/>
  <c r="N340" i="1"/>
  <c r="O340" i="1"/>
  <c r="Q340" i="1"/>
  <c r="T340" i="1" s="1"/>
  <c r="R340" i="1"/>
  <c r="U340" i="1" s="1"/>
  <c r="H340" i="1"/>
  <c r="H353" i="1"/>
  <c r="H352" i="1" s="1"/>
  <c r="I353" i="1"/>
  <c r="I352" i="1" s="1"/>
  <c r="K353" i="1"/>
  <c r="K352" i="1" s="1"/>
  <c r="L353" i="1"/>
  <c r="L352" i="1" s="1"/>
  <c r="N353" i="1"/>
  <c r="N352" i="1" s="1"/>
  <c r="O353" i="1"/>
  <c r="O352" i="1" s="1"/>
  <c r="Q353" i="1"/>
  <c r="R353" i="1"/>
  <c r="P354" i="1"/>
  <c r="S354" i="1" s="1"/>
  <c r="M354" i="1"/>
  <c r="M340" i="1" s="1"/>
  <c r="J354" i="1"/>
  <c r="G354" i="1"/>
  <c r="G353" i="1" s="1"/>
  <c r="G352" i="1" s="1"/>
  <c r="I341" i="1"/>
  <c r="K341" i="1"/>
  <c r="L341" i="1"/>
  <c r="N341" i="1"/>
  <c r="O341" i="1"/>
  <c r="Q341" i="1"/>
  <c r="R341" i="1"/>
  <c r="U341" i="1" s="1"/>
  <c r="H341" i="1"/>
  <c r="H350" i="1"/>
  <c r="H349" i="1" s="1"/>
  <c r="I350" i="1"/>
  <c r="I349" i="1" s="1"/>
  <c r="K350" i="1"/>
  <c r="K349" i="1" s="1"/>
  <c r="L350" i="1"/>
  <c r="L349" i="1" s="1"/>
  <c r="N350" i="1"/>
  <c r="N349" i="1" s="1"/>
  <c r="O350" i="1"/>
  <c r="O349" i="1" s="1"/>
  <c r="Q350" i="1"/>
  <c r="R350" i="1"/>
  <c r="P351" i="1"/>
  <c r="M351" i="1"/>
  <c r="J351" i="1"/>
  <c r="G351" i="1"/>
  <c r="G350" i="1" s="1"/>
  <c r="G349" i="1" s="1"/>
  <c r="I339" i="1"/>
  <c r="K339" i="1"/>
  <c r="L339" i="1"/>
  <c r="N339" i="1"/>
  <c r="O339" i="1"/>
  <c r="Q339" i="1"/>
  <c r="T339" i="1" s="1"/>
  <c r="R339" i="1"/>
  <c r="U339" i="1" s="1"/>
  <c r="I338" i="1"/>
  <c r="K338" i="1"/>
  <c r="L338" i="1"/>
  <c r="N338" i="1"/>
  <c r="O338" i="1"/>
  <c r="Q338" i="1"/>
  <c r="R338" i="1"/>
  <c r="U338" i="1" s="1"/>
  <c r="I337" i="1"/>
  <c r="K337" i="1"/>
  <c r="L337" i="1"/>
  <c r="N337" i="1"/>
  <c r="O337" i="1"/>
  <c r="Q337" i="1"/>
  <c r="T337" i="1" s="1"/>
  <c r="R337" i="1"/>
  <c r="I336" i="1"/>
  <c r="K336" i="1"/>
  <c r="L336" i="1"/>
  <c r="N336" i="1"/>
  <c r="O336" i="1"/>
  <c r="Q336" i="1"/>
  <c r="T336" i="1" s="1"/>
  <c r="R336" i="1"/>
  <c r="I335" i="1"/>
  <c r="K335" i="1"/>
  <c r="L335" i="1"/>
  <c r="N335" i="1"/>
  <c r="O335" i="1"/>
  <c r="Q335" i="1"/>
  <c r="T335" i="1" s="1"/>
  <c r="R335" i="1"/>
  <c r="H339" i="1"/>
  <c r="H338" i="1"/>
  <c r="H337" i="1"/>
  <c r="H336" i="1"/>
  <c r="H335" i="1"/>
  <c r="N343" i="1"/>
  <c r="N342" i="1" s="1"/>
  <c r="O343" i="1"/>
  <c r="O342" i="1" s="1"/>
  <c r="K343" i="1"/>
  <c r="K342" i="1" s="1"/>
  <c r="L343" i="1"/>
  <c r="L342" i="1" s="1"/>
  <c r="H343" i="1"/>
  <c r="H342" i="1" s="1"/>
  <c r="I343" i="1"/>
  <c r="I342" i="1" s="1"/>
  <c r="Q343" i="1"/>
  <c r="R343" i="1"/>
  <c r="P345" i="1"/>
  <c r="P346" i="1"/>
  <c r="P347" i="1"/>
  <c r="P348" i="1"/>
  <c r="P344" i="1"/>
  <c r="M345" i="1"/>
  <c r="M346" i="1"/>
  <c r="M347" i="1"/>
  <c r="M348" i="1"/>
  <c r="M344" i="1"/>
  <c r="J345" i="1"/>
  <c r="J346" i="1"/>
  <c r="J347" i="1"/>
  <c r="J348" i="1"/>
  <c r="J344" i="1"/>
  <c r="G345" i="1"/>
  <c r="G346" i="1"/>
  <c r="G347" i="1"/>
  <c r="G348" i="1"/>
  <c r="G344" i="1"/>
  <c r="I139" i="1"/>
  <c r="K139" i="1"/>
  <c r="L139" i="1"/>
  <c r="N139" i="1"/>
  <c r="O139" i="1"/>
  <c r="Q139" i="1"/>
  <c r="T139" i="1" s="1"/>
  <c r="R139" i="1"/>
  <c r="U139" i="1" s="1"/>
  <c r="I140" i="1"/>
  <c r="K140" i="1"/>
  <c r="L140" i="1"/>
  <c r="N140" i="1"/>
  <c r="O140" i="1"/>
  <c r="Q140" i="1"/>
  <c r="R140" i="1"/>
  <c r="U140" i="1" s="1"/>
  <c r="H140" i="1"/>
  <c r="H139" i="1"/>
  <c r="Q160" i="1"/>
  <c r="R160" i="1"/>
  <c r="P162" i="1"/>
  <c r="P161" i="1"/>
  <c r="M162" i="1"/>
  <c r="M161" i="1"/>
  <c r="K160" i="1"/>
  <c r="K159" i="1" s="1"/>
  <c r="L160" i="1"/>
  <c r="L159" i="1" s="1"/>
  <c r="J162" i="1"/>
  <c r="J161" i="1"/>
  <c r="H160" i="1"/>
  <c r="H159" i="1" s="1"/>
  <c r="I160" i="1"/>
  <c r="I159" i="1" s="1"/>
  <c r="G162" i="1"/>
  <c r="G161" i="1"/>
  <c r="K141" i="1"/>
  <c r="L141" i="1"/>
  <c r="N141" i="1"/>
  <c r="O141" i="1"/>
  <c r="Q141" i="1"/>
  <c r="R141" i="1"/>
  <c r="U141" i="1" s="1"/>
  <c r="I141" i="1"/>
  <c r="H141" i="1"/>
  <c r="H164" i="1"/>
  <c r="H163" i="1" s="1"/>
  <c r="I164" i="1"/>
  <c r="I163" i="1" s="1"/>
  <c r="K164" i="1"/>
  <c r="K163" i="1" s="1"/>
  <c r="L164" i="1"/>
  <c r="L163" i="1" s="1"/>
  <c r="N164" i="1"/>
  <c r="N163" i="1" s="1"/>
  <c r="O164" i="1"/>
  <c r="O163" i="1" s="1"/>
  <c r="Q164" i="1"/>
  <c r="R164" i="1"/>
  <c r="P165" i="1"/>
  <c r="M165" i="1"/>
  <c r="M164" i="1" s="1"/>
  <c r="M163" i="1" s="1"/>
  <c r="J165" i="1"/>
  <c r="G165" i="1"/>
  <c r="G164" i="1" s="1"/>
  <c r="G163" i="1" s="1"/>
  <c r="I138" i="1"/>
  <c r="K138" i="1"/>
  <c r="L138" i="1"/>
  <c r="N138" i="1"/>
  <c r="O138" i="1"/>
  <c r="Q138" i="1"/>
  <c r="R138" i="1"/>
  <c r="U138" i="1" s="1"/>
  <c r="I137" i="1"/>
  <c r="K137" i="1"/>
  <c r="L137" i="1"/>
  <c r="N137" i="1"/>
  <c r="O137" i="1"/>
  <c r="Q137" i="1"/>
  <c r="T137" i="1" s="1"/>
  <c r="R137" i="1"/>
  <c r="I136" i="1"/>
  <c r="K136" i="1"/>
  <c r="L136" i="1"/>
  <c r="N136" i="1"/>
  <c r="O136" i="1"/>
  <c r="Q136" i="1"/>
  <c r="R136" i="1"/>
  <c r="U136" i="1" s="1"/>
  <c r="I135" i="1"/>
  <c r="K135" i="1"/>
  <c r="L135" i="1"/>
  <c r="N135" i="1"/>
  <c r="O135" i="1"/>
  <c r="Q135" i="1"/>
  <c r="T135" i="1" s="1"/>
  <c r="R135" i="1"/>
  <c r="K134" i="1"/>
  <c r="L134" i="1"/>
  <c r="N134" i="1"/>
  <c r="O134" i="1"/>
  <c r="Q134" i="1"/>
  <c r="T134" i="1" s="1"/>
  <c r="R134" i="1"/>
  <c r="U134" i="1" s="1"/>
  <c r="H134" i="1"/>
  <c r="I134" i="1"/>
  <c r="K133" i="1"/>
  <c r="L133" i="1"/>
  <c r="N133" i="1"/>
  <c r="O133" i="1"/>
  <c r="Q133" i="1"/>
  <c r="R133" i="1"/>
  <c r="U133" i="1" s="1"/>
  <c r="I133" i="1"/>
  <c r="H133" i="1"/>
  <c r="H138" i="1"/>
  <c r="G138" i="1" s="1"/>
  <c r="H137" i="1"/>
  <c r="G137" i="1" s="1"/>
  <c r="H136" i="1"/>
  <c r="G136" i="1" s="1"/>
  <c r="H135" i="1"/>
  <c r="G135" i="1" s="1"/>
  <c r="Q152" i="1"/>
  <c r="R152" i="1"/>
  <c r="P154" i="1"/>
  <c r="P155" i="1"/>
  <c r="P156" i="1"/>
  <c r="P157" i="1"/>
  <c r="P158" i="1"/>
  <c r="P153" i="1"/>
  <c r="N152" i="1"/>
  <c r="N151" i="1" s="1"/>
  <c r="O152" i="1"/>
  <c r="O151" i="1" s="1"/>
  <c r="M154" i="1"/>
  <c r="M155" i="1"/>
  <c r="M134" i="1" s="1"/>
  <c r="M156" i="1"/>
  <c r="M157" i="1"/>
  <c r="M136" i="1" s="1"/>
  <c r="M158" i="1"/>
  <c r="M153" i="1"/>
  <c r="K152" i="1"/>
  <c r="K151" i="1" s="1"/>
  <c r="L152" i="1"/>
  <c r="L151" i="1" s="1"/>
  <c r="J153" i="1"/>
  <c r="J133" i="1" s="1"/>
  <c r="J154" i="1"/>
  <c r="J155" i="1"/>
  <c r="J134" i="1" s="1"/>
  <c r="J156" i="1"/>
  <c r="J135" i="1" s="1"/>
  <c r="J157" i="1"/>
  <c r="J136" i="1" s="1"/>
  <c r="J158" i="1"/>
  <c r="H152" i="1"/>
  <c r="H151" i="1" s="1"/>
  <c r="I152" i="1"/>
  <c r="I151" i="1" s="1"/>
  <c r="G154" i="1"/>
  <c r="G155" i="1"/>
  <c r="G156" i="1"/>
  <c r="G157" i="1"/>
  <c r="G158" i="1"/>
  <c r="G153" i="1"/>
  <c r="S344" i="1" l="1"/>
  <c r="S347" i="1"/>
  <c r="S345" i="1"/>
  <c r="S351" i="1"/>
  <c r="H539" i="1"/>
  <c r="K539" i="1"/>
  <c r="N539" i="1"/>
  <c r="I539" i="1"/>
  <c r="L539" i="1"/>
  <c r="O539" i="1"/>
  <c r="P133" i="1"/>
  <c r="S153" i="1"/>
  <c r="P134" i="1"/>
  <c r="S134" i="1" s="1"/>
  <c r="S155" i="1"/>
  <c r="S158" i="1"/>
  <c r="P135" i="1"/>
  <c r="S156" i="1"/>
  <c r="S154" i="1"/>
  <c r="Q151" i="1"/>
  <c r="T152" i="1"/>
  <c r="S165" i="1"/>
  <c r="Q163" i="1"/>
  <c r="S162" i="1"/>
  <c r="Q159" i="1"/>
  <c r="T160" i="1"/>
  <c r="Q342" i="1"/>
  <c r="T342" i="1" s="1"/>
  <c r="T343" i="1"/>
  <c r="Q349" i="1"/>
  <c r="T353" i="1"/>
  <c r="Q352" i="1"/>
  <c r="T352" i="1" s="1"/>
  <c r="P136" i="1"/>
  <c r="S136" i="1" s="1"/>
  <c r="S157" i="1"/>
  <c r="R151" i="1"/>
  <c r="U152" i="1"/>
  <c r="R163" i="1"/>
  <c r="U163" i="1" s="1"/>
  <c r="U164" i="1"/>
  <c r="S161" i="1"/>
  <c r="R159" i="1"/>
  <c r="U160" i="1"/>
  <c r="S348" i="1"/>
  <c r="S346" i="1"/>
  <c r="R342" i="1"/>
  <c r="U342" i="1" s="1"/>
  <c r="U343" i="1"/>
  <c r="R349" i="1"/>
  <c r="U349" i="1" s="1"/>
  <c r="U350" i="1"/>
  <c r="U353" i="1"/>
  <c r="R352" i="1"/>
  <c r="U352" i="1" s="1"/>
  <c r="G341" i="1"/>
  <c r="G139" i="1"/>
  <c r="G337" i="1"/>
  <c r="G339" i="1"/>
  <c r="Q334" i="1"/>
  <c r="N334" i="1"/>
  <c r="N333" i="1" s="1"/>
  <c r="K334" i="1"/>
  <c r="K333" i="1" s="1"/>
  <c r="G340" i="1"/>
  <c r="G140" i="1"/>
  <c r="G336" i="1"/>
  <c r="G338" i="1"/>
  <c r="R334" i="1"/>
  <c r="O334" i="1"/>
  <c r="O333" i="1" s="1"/>
  <c r="L334" i="1"/>
  <c r="L333" i="1" s="1"/>
  <c r="I334" i="1"/>
  <c r="I333" i="1" s="1"/>
  <c r="G343" i="1"/>
  <c r="G342" i="1" s="1"/>
  <c r="G133" i="1"/>
  <c r="M133" i="1"/>
  <c r="G141" i="1"/>
  <c r="M141" i="1"/>
  <c r="G160" i="1"/>
  <c r="G159" i="1" s="1"/>
  <c r="G539" i="1" s="1"/>
  <c r="M160" i="1"/>
  <c r="M159" i="1" s="1"/>
  <c r="M539" i="1" s="1"/>
  <c r="M140" i="1"/>
  <c r="P164" i="1"/>
  <c r="J164" i="1"/>
  <c r="J163" i="1" s="1"/>
  <c r="J160" i="1"/>
  <c r="J159" i="1" s="1"/>
  <c r="P160" i="1"/>
  <c r="M139" i="1"/>
  <c r="G134" i="1"/>
  <c r="J338" i="1"/>
  <c r="J336" i="1"/>
  <c r="M338" i="1"/>
  <c r="P339" i="1"/>
  <c r="P337" i="1"/>
  <c r="H334" i="1"/>
  <c r="H333" i="1" s="1"/>
  <c r="G335" i="1"/>
  <c r="M335" i="1"/>
  <c r="M336" i="1"/>
  <c r="P141" i="1"/>
  <c r="J141" i="1"/>
  <c r="P140" i="1"/>
  <c r="S140" i="1" s="1"/>
  <c r="J140" i="1"/>
  <c r="P139" i="1"/>
  <c r="J139" i="1"/>
  <c r="J339" i="1"/>
  <c r="J337" i="1"/>
  <c r="J343" i="1"/>
  <c r="J342" i="1" s="1"/>
  <c r="M339" i="1"/>
  <c r="M337" i="1"/>
  <c r="M343" i="1"/>
  <c r="M342" i="1" s="1"/>
  <c r="P343" i="1"/>
  <c r="P338" i="1"/>
  <c r="S338" i="1" s="1"/>
  <c r="P335" i="1"/>
  <c r="S335" i="1" s="1"/>
  <c r="J335" i="1"/>
  <c r="P336" i="1"/>
  <c r="M350" i="1"/>
  <c r="M349" i="1" s="1"/>
  <c r="M341" i="1"/>
  <c r="P353" i="1"/>
  <c r="J353" i="1"/>
  <c r="J352" i="1" s="1"/>
  <c r="P340" i="1"/>
  <c r="S340" i="1" s="1"/>
  <c r="J340" i="1"/>
  <c r="P350" i="1"/>
  <c r="J350" i="1"/>
  <c r="J349" i="1" s="1"/>
  <c r="P341" i="1"/>
  <c r="J341" i="1"/>
  <c r="M353" i="1"/>
  <c r="M352" i="1" s="1"/>
  <c r="G152" i="1"/>
  <c r="G151" i="1" s="1"/>
  <c r="M137" i="1"/>
  <c r="M138" i="1"/>
  <c r="M135" i="1"/>
  <c r="P152" i="1"/>
  <c r="J152" i="1"/>
  <c r="J151" i="1" s="1"/>
  <c r="M152" i="1"/>
  <c r="M151" i="1" s="1"/>
  <c r="P137" i="1"/>
  <c r="S137" i="1" s="1"/>
  <c r="J137" i="1"/>
  <c r="P138" i="1"/>
  <c r="J138" i="1"/>
  <c r="R132" i="1"/>
  <c r="Q132" i="1"/>
  <c r="R131" i="1"/>
  <c r="R129" i="1"/>
  <c r="L131" i="1"/>
  <c r="J131" i="1" s="1"/>
  <c r="R130" i="1"/>
  <c r="O132" i="1"/>
  <c r="N132" i="1"/>
  <c r="O131" i="1"/>
  <c r="M131" i="1" s="1"/>
  <c r="O130" i="1"/>
  <c r="M130" i="1" s="1"/>
  <c r="O129" i="1"/>
  <c r="N129" i="1"/>
  <c r="L129" i="1"/>
  <c r="L130" i="1"/>
  <c r="L132" i="1"/>
  <c r="K132" i="1"/>
  <c r="I132" i="1"/>
  <c r="H132" i="1"/>
  <c r="G146" i="1"/>
  <c r="G145" i="1"/>
  <c r="I131" i="1"/>
  <c r="G131" i="1" s="1"/>
  <c r="I129" i="1"/>
  <c r="P150" i="1"/>
  <c r="P149" i="1"/>
  <c r="H148" i="1"/>
  <c r="H147" i="1" s="1"/>
  <c r="I148" i="1"/>
  <c r="I147" i="1" s="1"/>
  <c r="K148" i="1"/>
  <c r="K147" i="1" s="1"/>
  <c r="L148" i="1"/>
  <c r="L147" i="1" s="1"/>
  <c r="N148" i="1"/>
  <c r="N147" i="1" s="1"/>
  <c r="O148" i="1"/>
  <c r="O147" i="1" s="1"/>
  <c r="Q148" i="1"/>
  <c r="R148" i="1"/>
  <c r="M150" i="1"/>
  <c r="M149" i="1"/>
  <c r="J150" i="1"/>
  <c r="J149" i="1"/>
  <c r="G150" i="1"/>
  <c r="G149" i="1"/>
  <c r="I130" i="1"/>
  <c r="G130" i="1" s="1"/>
  <c r="U129" i="1" l="1"/>
  <c r="S139" i="1"/>
  <c r="S141" i="1"/>
  <c r="S336" i="1"/>
  <c r="U159" i="1"/>
  <c r="R539" i="1"/>
  <c r="U539" i="1" s="1"/>
  <c r="J539" i="1"/>
  <c r="U151" i="1"/>
  <c r="T159" i="1"/>
  <c r="Q539" i="1"/>
  <c r="T539" i="1" s="1"/>
  <c r="T151" i="1"/>
  <c r="P130" i="1"/>
  <c r="S130" i="1" s="1"/>
  <c r="U130" i="1"/>
  <c r="Q128" i="1"/>
  <c r="T132" i="1"/>
  <c r="P151" i="1"/>
  <c r="S152" i="1"/>
  <c r="P342" i="1"/>
  <c r="S342" i="1" s="1"/>
  <c r="S343" i="1"/>
  <c r="S339" i="1"/>
  <c r="P159" i="1"/>
  <c r="S160" i="1"/>
  <c r="Q333" i="1"/>
  <c r="T334" i="1"/>
  <c r="S135" i="1"/>
  <c r="R147" i="1"/>
  <c r="U147" i="1" s="1"/>
  <c r="U148" i="1"/>
  <c r="S149" i="1"/>
  <c r="Q147" i="1"/>
  <c r="T147" i="1" s="1"/>
  <c r="T148" i="1"/>
  <c r="S150" i="1"/>
  <c r="P131" i="1"/>
  <c r="S131" i="1" s="1"/>
  <c r="U131" i="1"/>
  <c r="U132" i="1"/>
  <c r="S138" i="1"/>
  <c r="S341" i="1"/>
  <c r="P349" i="1"/>
  <c r="S349" i="1" s="1"/>
  <c r="S350" i="1"/>
  <c r="S353" i="1"/>
  <c r="P352" i="1"/>
  <c r="S352" i="1" s="1"/>
  <c r="S337" i="1"/>
  <c r="P163" i="1"/>
  <c r="S163" i="1" s="1"/>
  <c r="S164" i="1"/>
  <c r="R333" i="1"/>
  <c r="U334" i="1"/>
  <c r="S133" i="1"/>
  <c r="G148" i="1"/>
  <c r="G147" i="1" s="1"/>
  <c r="J148" i="1"/>
  <c r="J147" i="1" s="1"/>
  <c r="M148" i="1"/>
  <c r="M147" i="1" s="1"/>
  <c r="M132" i="1"/>
  <c r="G334" i="1"/>
  <c r="G333" i="1" s="1"/>
  <c r="G143" i="1"/>
  <c r="G142" i="1" s="1"/>
  <c r="J129" i="1"/>
  <c r="L128" i="1"/>
  <c r="O128" i="1"/>
  <c r="P334" i="1"/>
  <c r="I128" i="1"/>
  <c r="H128" i="1"/>
  <c r="G132" i="1"/>
  <c r="J132" i="1"/>
  <c r="K128" i="1"/>
  <c r="M129" i="1"/>
  <c r="N128" i="1"/>
  <c r="M128" i="1"/>
  <c r="P129" i="1"/>
  <c r="R128" i="1"/>
  <c r="J334" i="1"/>
  <c r="J333" i="1" s="1"/>
  <c r="M334" i="1"/>
  <c r="M333" i="1" s="1"/>
  <c r="G129" i="1"/>
  <c r="G128" i="1" s="1"/>
  <c r="J130" i="1"/>
  <c r="P132" i="1"/>
  <c r="P148" i="1"/>
  <c r="P144" i="1"/>
  <c r="P145" i="1"/>
  <c r="P146" i="1"/>
  <c r="M144" i="1"/>
  <c r="M145" i="1"/>
  <c r="M146" i="1"/>
  <c r="J144" i="1"/>
  <c r="J145" i="1"/>
  <c r="J146" i="1"/>
  <c r="K143" i="1"/>
  <c r="K142" i="1" s="1"/>
  <c r="L143" i="1"/>
  <c r="L142" i="1" s="1"/>
  <c r="N143" i="1"/>
  <c r="N142" i="1" s="1"/>
  <c r="O143" i="1"/>
  <c r="O142" i="1" s="1"/>
  <c r="Q143" i="1"/>
  <c r="R143" i="1"/>
  <c r="I143" i="1"/>
  <c r="I142" i="1" s="1"/>
  <c r="S159" i="1" l="1"/>
  <c r="P539" i="1"/>
  <c r="S539" i="1" s="1"/>
  <c r="S145" i="1"/>
  <c r="S151" i="1"/>
  <c r="R142" i="1"/>
  <c r="U142" i="1" s="1"/>
  <c r="U143" i="1"/>
  <c r="S146" i="1"/>
  <c r="S144" i="1"/>
  <c r="P128" i="1"/>
  <c r="S132" i="1"/>
  <c r="G127" i="1"/>
  <c r="S129" i="1"/>
  <c r="N127" i="1"/>
  <c r="K127" i="1"/>
  <c r="I127" i="1"/>
  <c r="O127" i="1"/>
  <c r="T333" i="1"/>
  <c r="Q142" i="1"/>
  <c r="P147" i="1"/>
  <c r="S147" i="1" s="1"/>
  <c r="S148" i="1"/>
  <c r="R127" i="1"/>
  <c r="U127" i="1" s="1"/>
  <c r="U128" i="1"/>
  <c r="M127" i="1"/>
  <c r="H127" i="1"/>
  <c r="P333" i="1"/>
  <c r="S334" i="1"/>
  <c r="L127" i="1"/>
  <c r="U333" i="1"/>
  <c r="Q127" i="1"/>
  <c r="T128" i="1"/>
  <c r="J128" i="1"/>
  <c r="P143" i="1"/>
  <c r="M143" i="1"/>
  <c r="M142" i="1" s="1"/>
  <c r="J143" i="1"/>
  <c r="J142" i="1" s="1"/>
  <c r="H386" i="1"/>
  <c r="I386" i="1"/>
  <c r="K386" i="1"/>
  <c r="L386" i="1"/>
  <c r="N386" i="1"/>
  <c r="M386" i="1" s="1"/>
  <c r="O386" i="1"/>
  <c r="Q386" i="1"/>
  <c r="R386" i="1"/>
  <c r="U386" i="1" s="1"/>
  <c r="H385" i="1"/>
  <c r="I385" i="1"/>
  <c r="K385" i="1"/>
  <c r="L385" i="1"/>
  <c r="N385" i="1"/>
  <c r="O385" i="1"/>
  <c r="Q385" i="1"/>
  <c r="R385" i="1"/>
  <c r="U385" i="1" s="1"/>
  <c r="F386" i="1"/>
  <c r="F385" i="1"/>
  <c r="H396" i="1"/>
  <c r="I396" i="1"/>
  <c r="K396" i="1"/>
  <c r="L396" i="1"/>
  <c r="N396" i="1"/>
  <c r="O396" i="1"/>
  <c r="Q396" i="1"/>
  <c r="T396" i="1" s="1"/>
  <c r="R396" i="1"/>
  <c r="U396" i="1" s="1"/>
  <c r="P398" i="1"/>
  <c r="M398" i="1"/>
  <c r="J398" i="1"/>
  <c r="J396" i="1" s="1"/>
  <c r="G398" i="1"/>
  <c r="G386" i="1" s="1"/>
  <c r="H392" i="1"/>
  <c r="H391" i="1" s="1"/>
  <c r="I392" i="1"/>
  <c r="I391" i="1" s="1"/>
  <c r="K392" i="1"/>
  <c r="K391" i="1" s="1"/>
  <c r="L392" i="1"/>
  <c r="L391" i="1" s="1"/>
  <c r="N392" i="1"/>
  <c r="N391" i="1" s="1"/>
  <c r="O392" i="1"/>
  <c r="O391" i="1" s="1"/>
  <c r="Q392" i="1"/>
  <c r="R392" i="1"/>
  <c r="P394" i="1"/>
  <c r="J394" i="1"/>
  <c r="J385" i="1" s="1"/>
  <c r="G394" i="1"/>
  <c r="G385" i="1" s="1"/>
  <c r="M385" i="1" l="1"/>
  <c r="T127" i="1"/>
  <c r="R391" i="1"/>
  <c r="U391" i="1" s="1"/>
  <c r="U392" i="1"/>
  <c r="J127" i="1"/>
  <c r="P385" i="1"/>
  <c r="S394" i="1"/>
  <c r="Q391" i="1"/>
  <c r="T391" i="1" s="1"/>
  <c r="T392" i="1"/>
  <c r="P396" i="1"/>
  <c r="S398" i="1"/>
  <c r="P142" i="1"/>
  <c r="S142" i="1" s="1"/>
  <c r="S143" i="1"/>
  <c r="S333" i="1"/>
  <c r="P127" i="1"/>
  <c r="S127" i="1" s="1"/>
  <c r="S128" i="1"/>
  <c r="P386" i="1"/>
  <c r="S386" i="1" s="1"/>
  <c r="J386" i="1"/>
  <c r="G396" i="1"/>
  <c r="M396" i="1"/>
  <c r="G393" i="1"/>
  <c r="G392" i="1" s="1"/>
  <c r="G391" i="1" s="1"/>
  <c r="G388" i="1"/>
  <c r="S385" i="1" l="1"/>
  <c r="S396" i="1"/>
  <c r="H486" i="1"/>
  <c r="H485" i="1" s="1"/>
  <c r="U429" i="1"/>
  <c r="U431" i="1"/>
  <c r="U433" i="1"/>
  <c r="T438" i="1"/>
  <c r="T440" i="1"/>
  <c r="T442" i="1"/>
  <c r="U444" i="1"/>
  <c r="U446" i="1"/>
  <c r="U448" i="1"/>
  <c r="U450" i="1"/>
  <c r="U452" i="1"/>
  <c r="U454" i="1"/>
  <c r="U456" i="1"/>
  <c r="U458" i="1"/>
  <c r="T462" i="1"/>
  <c r="U460" i="1" l="1"/>
  <c r="U485" i="1"/>
  <c r="T485" i="1"/>
  <c r="T486" i="1"/>
  <c r="U461" i="1"/>
  <c r="U459" i="1"/>
  <c r="U457" i="1"/>
  <c r="U455" i="1"/>
  <c r="U453" i="1"/>
  <c r="U451" i="1"/>
  <c r="U449" i="1"/>
  <c r="U447" i="1"/>
  <c r="U445" i="1"/>
  <c r="U443" i="1"/>
  <c r="T441" i="1"/>
  <c r="T439" i="1"/>
  <c r="T437" i="1"/>
  <c r="T436" i="1"/>
  <c r="U434" i="1"/>
  <c r="U432" i="1"/>
  <c r="U430" i="1"/>
  <c r="S525" i="1" l="1"/>
  <c r="J487" i="1"/>
  <c r="J486" i="1" s="1"/>
  <c r="J485" i="1" s="1"/>
  <c r="S524" i="1" l="1"/>
  <c r="S522" i="1"/>
  <c r="S462" i="1"/>
  <c r="S520" i="1"/>
  <c r="S460" i="1"/>
  <c r="S518" i="1"/>
  <c r="S458" i="1"/>
  <c r="S516" i="1"/>
  <c r="S456" i="1"/>
  <c r="S514" i="1"/>
  <c r="S454" i="1"/>
  <c r="S512" i="1"/>
  <c r="S452" i="1"/>
  <c r="S510" i="1"/>
  <c r="S450" i="1"/>
  <c r="S508" i="1"/>
  <c r="S448" i="1"/>
  <c r="S506" i="1"/>
  <c r="S446" i="1"/>
  <c r="S504" i="1"/>
  <c r="S444" i="1"/>
  <c r="S502" i="1"/>
  <c r="S442" i="1"/>
  <c r="S500" i="1"/>
  <c r="S440" i="1"/>
  <c r="S498" i="1"/>
  <c r="S438" i="1"/>
  <c r="S496" i="1"/>
  <c r="S436" i="1"/>
  <c r="S494" i="1"/>
  <c r="S434" i="1"/>
  <c r="S492" i="1"/>
  <c r="S432" i="1"/>
  <c r="S490" i="1"/>
  <c r="S523" i="1"/>
  <c r="S521" i="1"/>
  <c r="S461" i="1"/>
  <c r="S519" i="1"/>
  <c r="S459" i="1"/>
  <c r="S517" i="1"/>
  <c r="S457" i="1"/>
  <c r="S515" i="1"/>
  <c r="S455" i="1"/>
  <c r="S513" i="1"/>
  <c r="S453" i="1"/>
  <c r="S511" i="1"/>
  <c r="S451" i="1"/>
  <c r="S509" i="1"/>
  <c r="S449" i="1"/>
  <c r="S507" i="1"/>
  <c r="S447" i="1"/>
  <c r="S505" i="1"/>
  <c r="S445" i="1"/>
  <c r="S503" i="1"/>
  <c r="S443" i="1"/>
  <c r="S501" i="1"/>
  <c r="S441" i="1"/>
  <c r="S499" i="1"/>
  <c r="S439" i="1"/>
  <c r="S497" i="1"/>
  <c r="S437" i="1"/>
  <c r="S495" i="1"/>
  <c r="S435" i="1"/>
  <c r="S493" i="1"/>
  <c r="S433" i="1"/>
  <c r="S491" i="1"/>
  <c r="S431" i="1"/>
  <c r="S489" i="1"/>
  <c r="P487" i="1"/>
  <c r="P486" i="1" s="1"/>
  <c r="P485" i="1" s="1"/>
  <c r="G487" i="1"/>
  <c r="S487" i="1" l="1"/>
  <c r="S430" i="1"/>
  <c r="S488" i="1"/>
  <c r="G486" i="1"/>
  <c r="G485" i="1" s="1"/>
  <c r="I531" i="1"/>
  <c r="L531" i="1"/>
  <c r="O531" i="1"/>
  <c r="R531" i="1"/>
  <c r="R472" i="1"/>
  <c r="R470" i="1" s="1"/>
  <c r="O472" i="1"/>
  <c r="L472" i="1"/>
  <c r="I472" i="1"/>
  <c r="G472" i="1" s="1"/>
  <c r="G470" i="1" s="1"/>
  <c r="P533" i="1"/>
  <c r="M533" i="1"/>
  <c r="J533" i="1"/>
  <c r="G533" i="1"/>
  <c r="P532" i="1"/>
  <c r="M532" i="1"/>
  <c r="J532" i="1"/>
  <c r="G532" i="1"/>
  <c r="P535" i="1"/>
  <c r="M535" i="1"/>
  <c r="J535" i="1"/>
  <c r="J534" i="1" s="1"/>
  <c r="I534" i="1"/>
  <c r="L534" i="1"/>
  <c r="M534" i="1"/>
  <c r="O534" i="1"/>
  <c r="R534" i="1"/>
  <c r="G535" i="1"/>
  <c r="G534" i="1" s="1"/>
  <c r="I427" i="1"/>
  <c r="L427" i="1"/>
  <c r="O427" i="1"/>
  <c r="R427" i="1"/>
  <c r="H428" i="1"/>
  <c r="K428" i="1"/>
  <c r="N428" i="1"/>
  <c r="Q428" i="1"/>
  <c r="P484" i="1"/>
  <c r="P483" i="1"/>
  <c r="R482" i="1"/>
  <c r="Q482" i="1"/>
  <c r="M484" i="1"/>
  <c r="M428" i="1" s="1"/>
  <c r="M483" i="1"/>
  <c r="O482" i="1"/>
  <c r="O481" i="1" s="1"/>
  <c r="N482" i="1"/>
  <c r="N481" i="1" s="1"/>
  <c r="N422" i="1" s="1"/>
  <c r="N421" i="1" s="1"/>
  <c r="K482" i="1"/>
  <c r="K481" i="1" s="1"/>
  <c r="K422" i="1" s="1"/>
  <c r="K421" i="1" s="1"/>
  <c r="L482" i="1"/>
  <c r="L481" i="1" s="1"/>
  <c r="J483" i="1"/>
  <c r="J427" i="1" s="1"/>
  <c r="J484" i="1"/>
  <c r="J428" i="1" s="1"/>
  <c r="H482" i="1"/>
  <c r="H481" i="1" s="1"/>
  <c r="H422" i="1" s="1"/>
  <c r="H421" i="1" s="1"/>
  <c r="I482" i="1"/>
  <c r="I481" i="1" s="1"/>
  <c r="G484" i="1"/>
  <c r="G428" i="1" s="1"/>
  <c r="G483" i="1"/>
  <c r="G427" i="1" s="1"/>
  <c r="I426" i="1"/>
  <c r="L426" i="1"/>
  <c r="O426" i="1"/>
  <c r="R426" i="1"/>
  <c r="I425" i="1"/>
  <c r="L425" i="1"/>
  <c r="O425" i="1"/>
  <c r="R425" i="1"/>
  <c r="P480" i="1"/>
  <c r="P479" i="1"/>
  <c r="R478" i="1"/>
  <c r="M480" i="1"/>
  <c r="M479" i="1"/>
  <c r="M425" i="1" s="1"/>
  <c r="O478" i="1"/>
  <c r="O477" i="1" s="1"/>
  <c r="J480" i="1"/>
  <c r="J479" i="1"/>
  <c r="J425" i="1" s="1"/>
  <c r="L478" i="1"/>
  <c r="L477" i="1" s="1"/>
  <c r="I478" i="1"/>
  <c r="I477" i="1" s="1"/>
  <c r="G480" i="1"/>
  <c r="G426" i="1" s="1"/>
  <c r="G479" i="1"/>
  <c r="G425" i="1" s="1"/>
  <c r="Q473" i="1"/>
  <c r="L423" i="1"/>
  <c r="O423" i="1"/>
  <c r="R423" i="1"/>
  <c r="L424" i="1"/>
  <c r="O424" i="1"/>
  <c r="R424" i="1"/>
  <c r="P476" i="1"/>
  <c r="P475" i="1"/>
  <c r="R474" i="1"/>
  <c r="M476" i="1"/>
  <c r="M424" i="1" s="1"/>
  <c r="M475" i="1"/>
  <c r="M423" i="1" s="1"/>
  <c r="O474" i="1"/>
  <c r="O473" i="1" s="1"/>
  <c r="J476" i="1"/>
  <c r="J475" i="1"/>
  <c r="J423" i="1" s="1"/>
  <c r="L474" i="1"/>
  <c r="L473" i="1" s="1"/>
  <c r="I423" i="1"/>
  <c r="I424" i="1"/>
  <c r="G424" i="1" s="1"/>
  <c r="G423" i="1"/>
  <c r="I474" i="1"/>
  <c r="I473" i="1" s="1"/>
  <c r="G475" i="1"/>
  <c r="G476" i="1"/>
  <c r="P420" i="1"/>
  <c r="P419" i="1"/>
  <c r="Q418" i="1"/>
  <c r="Q410" i="1"/>
  <c r="Q409" i="1"/>
  <c r="P409" i="1"/>
  <c r="N410" i="1"/>
  <c r="N409" i="1"/>
  <c r="K410" i="1"/>
  <c r="K409" i="1"/>
  <c r="M420" i="1"/>
  <c r="M419" i="1"/>
  <c r="M409" i="1" s="1"/>
  <c r="N418" i="1"/>
  <c r="N417" i="1" s="1"/>
  <c r="J420" i="1"/>
  <c r="J419" i="1"/>
  <c r="J409" i="1" s="1"/>
  <c r="K418" i="1"/>
  <c r="K417" i="1" s="1"/>
  <c r="H410" i="1"/>
  <c r="H409" i="1"/>
  <c r="G420" i="1"/>
  <c r="H418" i="1"/>
  <c r="H417" i="1" s="1"/>
  <c r="G419" i="1"/>
  <c r="G409" i="1" s="1"/>
  <c r="I412" i="1"/>
  <c r="I411" i="1" s="1"/>
  <c r="K412" i="1"/>
  <c r="K411" i="1" s="1"/>
  <c r="L412" i="1"/>
  <c r="L411" i="1" s="1"/>
  <c r="Q412" i="1"/>
  <c r="R412" i="1"/>
  <c r="P415" i="1"/>
  <c r="P416" i="1"/>
  <c r="P414" i="1"/>
  <c r="Q405" i="1"/>
  <c r="P413" i="1"/>
  <c r="N405" i="1"/>
  <c r="M405" i="1" s="1"/>
  <c r="M413" i="1"/>
  <c r="K405" i="1"/>
  <c r="J405" i="1" s="1"/>
  <c r="J413" i="1"/>
  <c r="R408" i="1"/>
  <c r="R407" i="1"/>
  <c r="R406" i="1"/>
  <c r="O408" i="1"/>
  <c r="M408" i="1" s="1"/>
  <c r="O407" i="1"/>
  <c r="M407" i="1" s="1"/>
  <c r="O406" i="1"/>
  <c r="L408" i="1"/>
  <c r="J408" i="1" s="1"/>
  <c r="L407" i="1"/>
  <c r="J407" i="1" s="1"/>
  <c r="L406" i="1"/>
  <c r="J406" i="1" s="1"/>
  <c r="I408" i="1"/>
  <c r="G408" i="1" s="1"/>
  <c r="I407" i="1"/>
  <c r="G407" i="1" s="1"/>
  <c r="I406" i="1"/>
  <c r="G406" i="1" s="1"/>
  <c r="O412" i="1"/>
  <c r="O411" i="1" s="1"/>
  <c r="M416" i="1"/>
  <c r="M415" i="1"/>
  <c r="M414" i="1"/>
  <c r="J416" i="1"/>
  <c r="J415" i="1"/>
  <c r="J414" i="1"/>
  <c r="G414" i="1"/>
  <c r="G415" i="1"/>
  <c r="G416" i="1"/>
  <c r="I383" i="1"/>
  <c r="L383" i="1"/>
  <c r="O383" i="1"/>
  <c r="M383" i="1" s="1"/>
  <c r="R383" i="1"/>
  <c r="H384" i="1"/>
  <c r="I384" i="1"/>
  <c r="K384" i="1"/>
  <c r="L384" i="1"/>
  <c r="N384" i="1"/>
  <c r="O384" i="1"/>
  <c r="Q384" i="1"/>
  <c r="T384" i="1" s="1"/>
  <c r="R384" i="1"/>
  <c r="U384" i="1" s="1"/>
  <c r="N400" i="1"/>
  <c r="N399" i="1" s="1"/>
  <c r="N540" i="1" s="1"/>
  <c r="O400" i="1"/>
  <c r="O399" i="1" s="1"/>
  <c r="O540" i="1" s="1"/>
  <c r="Q400" i="1"/>
  <c r="R400" i="1"/>
  <c r="P402" i="1"/>
  <c r="P401" i="1"/>
  <c r="M402" i="1"/>
  <c r="M401" i="1"/>
  <c r="J402" i="1"/>
  <c r="J384" i="1" s="1"/>
  <c r="J401" i="1"/>
  <c r="G401" i="1"/>
  <c r="G383" i="1" s="1"/>
  <c r="G402" i="1"/>
  <c r="G384" i="1" s="1"/>
  <c r="H400" i="1"/>
  <c r="H399" i="1" s="1"/>
  <c r="H540" i="1" s="1"/>
  <c r="I400" i="1"/>
  <c r="I399" i="1" s="1"/>
  <c r="I540" i="1" s="1"/>
  <c r="K400" i="1"/>
  <c r="K399" i="1" s="1"/>
  <c r="K540" i="1" s="1"/>
  <c r="L400" i="1"/>
  <c r="L399" i="1" s="1"/>
  <c r="L540" i="1" s="1"/>
  <c r="H382" i="1"/>
  <c r="I382" i="1"/>
  <c r="J382" i="1"/>
  <c r="K382" i="1"/>
  <c r="L382" i="1"/>
  <c r="N382" i="1"/>
  <c r="M382" i="1" s="1"/>
  <c r="O382" i="1"/>
  <c r="P382" i="1"/>
  <c r="Q382" i="1"/>
  <c r="R382" i="1"/>
  <c r="G382" i="1"/>
  <c r="G395" i="1"/>
  <c r="H395" i="1"/>
  <c r="I395" i="1"/>
  <c r="J395" i="1"/>
  <c r="K395" i="1"/>
  <c r="L395" i="1"/>
  <c r="M395" i="1"/>
  <c r="N395" i="1"/>
  <c r="O395" i="1"/>
  <c r="P395" i="1"/>
  <c r="H381" i="1"/>
  <c r="K381" i="1"/>
  <c r="L381" i="1"/>
  <c r="N381" i="1"/>
  <c r="O381" i="1"/>
  <c r="Q381" i="1"/>
  <c r="T381" i="1" s="1"/>
  <c r="R381" i="1"/>
  <c r="U381" i="1" s="1"/>
  <c r="I381" i="1"/>
  <c r="P393" i="1"/>
  <c r="M393" i="1"/>
  <c r="M392" i="1" s="1"/>
  <c r="M391" i="1" s="1"/>
  <c r="J393" i="1"/>
  <c r="R380" i="1"/>
  <c r="Q380" i="1"/>
  <c r="R379" i="1"/>
  <c r="O380" i="1"/>
  <c r="N380" i="1"/>
  <c r="O379" i="1"/>
  <c r="O378" i="1" s="1"/>
  <c r="L380" i="1"/>
  <c r="K380" i="1"/>
  <c r="K378" i="1" s="1"/>
  <c r="L379" i="1"/>
  <c r="I379" i="1"/>
  <c r="I380" i="1"/>
  <c r="H380" i="1"/>
  <c r="G387" i="1"/>
  <c r="H388" i="1"/>
  <c r="H387" i="1" s="1"/>
  <c r="I388" i="1"/>
  <c r="I387" i="1" s="1"/>
  <c r="J388" i="1"/>
  <c r="J387" i="1" s="1"/>
  <c r="K388" i="1"/>
  <c r="K387" i="1" s="1"/>
  <c r="L388" i="1"/>
  <c r="L387" i="1" s="1"/>
  <c r="M388" i="1"/>
  <c r="N388" i="1"/>
  <c r="N387" i="1" s="1"/>
  <c r="O388" i="1"/>
  <c r="O387" i="1" s="1"/>
  <c r="P388" i="1"/>
  <c r="Q388" i="1"/>
  <c r="R388" i="1"/>
  <c r="I358" i="1"/>
  <c r="G358" i="1" s="1"/>
  <c r="H361" i="1"/>
  <c r="H356" i="1" s="1"/>
  <c r="H355" i="1" s="1"/>
  <c r="I363" i="1"/>
  <c r="G363" i="1" s="1"/>
  <c r="I362" i="1"/>
  <c r="G362" i="1" s="1"/>
  <c r="I361" i="1"/>
  <c r="K361" i="1"/>
  <c r="L363" i="1"/>
  <c r="J363" i="1" s="1"/>
  <c r="L362" i="1"/>
  <c r="J362" i="1" s="1"/>
  <c r="L361" i="1"/>
  <c r="N361" i="1"/>
  <c r="O361" i="1"/>
  <c r="O362" i="1"/>
  <c r="M362" i="1" s="1"/>
  <c r="O363" i="1"/>
  <c r="R363" i="1"/>
  <c r="R362" i="1"/>
  <c r="R361" i="1"/>
  <c r="Q361" i="1"/>
  <c r="Q373" i="1"/>
  <c r="R373" i="1"/>
  <c r="P375" i="1"/>
  <c r="P376" i="1"/>
  <c r="O373" i="1"/>
  <c r="O372" i="1" s="1"/>
  <c r="N373" i="1"/>
  <c r="N372" i="1" s="1"/>
  <c r="L373" i="1"/>
  <c r="L372" i="1" s="1"/>
  <c r="K373" i="1"/>
  <c r="K372" i="1" s="1"/>
  <c r="H373" i="1"/>
  <c r="H372" i="1" s="1"/>
  <c r="I373" i="1"/>
  <c r="I372" i="1" s="1"/>
  <c r="P374" i="1"/>
  <c r="M374" i="1"/>
  <c r="J374" i="1"/>
  <c r="G374" i="1"/>
  <c r="M376" i="1"/>
  <c r="M375" i="1"/>
  <c r="J376" i="1"/>
  <c r="J375" i="1"/>
  <c r="G376" i="1"/>
  <c r="G375" i="1"/>
  <c r="I360" i="1"/>
  <c r="L360" i="1"/>
  <c r="O360" i="1"/>
  <c r="R360" i="1"/>
  <c r="P371" i="1"/>
  <c r="R370" i="1"/>
  <c r="M371" i="1"/>
  <c r="M360" i="1" s="1"/>
  <c r="O370" i="1"/>
  <c r="M370" i="1" s="1"/>
  <c r="J371" i="1"/>
  <c r="J360" i="1" s="1"/>
  <c r="L370" i="1"/>
  <c r="I370" i="1"/>
  <c r="G371" i="1"/>
  <c r="G360" i="1" s="1"/>
  <c r="R359" i="1"/>
  <c r="R358" i="1"/>
  <c r="R357" i="1"/>
  <c r="O359" i="1"/>
  <c r="M359" i="1" s="1"/>
  <c r="O358" i="1"/>
  <c r="M358" i="1" s="1"/>
  <c r="O357" i="1"/>
  <c r="M357" i="1" s="1"/>
  <c r="L359" i="1"/>
  <c r="J359" i="1" s="1"/>
  <c r="L358" i="1"/>
  <c r="J358" i="1" s="1"/>
  <c r="L357" i="1"/>
  <c r="J357" i="1" s="1"/>
  <c r="P368" i="1"/>
  <c r="P367" i="1"/>
  <c r="P366" i="1"/>
  <c r="R365" i="1"/>
  <c r="M368" i="1"/>
  <c r="M367" i="1"/>
  <c r="M366" i="1"/>
  <c r="O365" i="1"/>
  <c r="M365" i="1" s="1"/>
  <c r="M364" i="1" s="1"/>
  <c r="J368" i="1"/>
  <c r="J367" i="1"/>
  <c r="J366" i="1"/>
  <c r="L365" i="1"/>
  <c r="J365" i="1" s="1"/>
  <c r="J364" i="1" s="1"/>
  <c r="I357" i="1"/>
  <c r="G357" i="1" s="1"/>
  <c r="I359" i="1"/>
  <c r="G359" i="1" s="1"/>
  <c r="I365" i="1"/>
  <c r="G365" i="1" s="1"/>
  <c r="G364" i="1" s="1"/>
  <c r="G366" i="1"/>
  <c r="G367" i="1"/>
  <c r="G368" i="1"/>
  <c r="R237" i="1"/>
  <c r="U237" i="1" s="1"/>
  <c r="P238" i="1"/>
  <c r="S238" i="1" s="1"/>
  <c r="R233" i="1"/>
  <c r="R234" i="1"/>
  <c r="P235" i="1"/>
  <c r="I236" i="1"/>
  <c r="I237" i="1"/>
  <c r="I232" i="1"/>
  <c r="R231" i="1"/>
  <c r="O231" i="1"/>
  <c r="M231" i="1" s="1"/>
  <c r="M230" i="1" s="1"/>
  <c r="L231" i="1"/>
  <c r="J231" i="1" s="1"/>
  <c r="J230" i="1" s="1"/>
  <c r="M235" i="1"/>
  <c r="M234" i="1" s="1"/>
  <c r="M233" i="1" s="1"/>
  <c r="O234" i="1"/>
  <c r="O233" i="1" s="1"/>
  <c r="J235" i="1"/>
  <c r="J234" i="1" s="1"/>
  <c r="J233" i="1" s="1"/>
  <c r="L234" i="1"/>
  <c r="L233" i="1" s="1"/>
  <c r="I231" i="1"/>
  <c r="I234" i="1"/>
  <c r="I233" i="1" s="1"/>
  <c r="G235" i="1"/>
  <c r="G234" i="1" s="1"/>
  <c r="G233" i="1" s="1"/>
  <c r="L378" i="1" l="1"/>
  <c r="N378" i="1"/>
  <c r="M380" i="1"/>
  <c r="M381" i="1"/>
  <c r="M384" i="1"/>
  <c r="U379" i="1"/>
  <c r="U380" i="1"/>
  <c r="S395" i="1"/>
  <c r="T382" i="1"/>
  <c r="U383" i="1"/>
  <c r="M472" i="1"/>
  <c r="M470" i="1" s="1"/>
  <c r="O470" i="1"/>
  <c r="J472" i="1"/>
  <c r="J470" i="1" s="1"/>
  <c r="L470" i="1"/>
  <c r="S429" i="1"/>
  <c r="U423" i="1"/>
  <c r="U425" i="1"/>
  <c r="U426" i="1"/>
  <c r="T428" i="1"/>
  <c r="U427" i="1"/>
  <c r="S235" i="1"/>
  <c r="U360" i="1"/>
  <c r="T388" i="1"/>
  <c r="U407" i="1"/>
  <c r="T409" i="1"/>
  <c r="U424" i="1"/>
  <c r="J229" i="1"/>
  <c r="S366" i="1"/>
  <c r="S368" i="1"/>
  <c r="P358" i="1"/>
  <c r="S358" i="1" s="1"/>
  <c r="U358" i="1"/>
  <c r="R369" i="1"/>
  <c r="U370" i="1"/>
  <c r="S376" i="1"/>
  <c r="R372" i="1"/>
  <c r="U372" i="1" s="1"/>
  <c r="U373" i="1"/>
  <c r="Q356" i="1"/>
  <c r="T361" i="1"/>
  <c r="P362" i="1"/>
  <c r="S362" i="1" s="1"/>
  <c r="U362" i="1"/>
  <c r="P383" i="1"/>
  <c r="S383" i="1" s="1"/>
  <c r="S401" i="1"/>
  <c r="R399" i="1"/>
  <c r="U400" i="1"/>
  <c r="S413" i="1"/>
  <c r="S414" i="1"/>
  <c r="S415" i="1"/>
  <c r="Q411" i="1"/>
  <c r="T418" i="1"/>
  <c r="S420" i="1"/>
  <c r="P423" i="1"/>
  <c r="S423" i="1" s="1"/>
  <c r="S475" i="1"/>
  <c r="U478" i="1"/>
  <c r="S480" i="1"/>
  <c r="R481" i="1"/>
  <c r="U481" i="1" s="1"/>
  <c r="U482" i="1"/>
  <c r="S484" i="1"/>
  <c r="U534" i="1"/>
  <c r="U531" i="1"/>
  <c r="R530" i="1"/>
  <c r="L530" i="1"/>
  <c r="S485" i="1"/>
  <c r="S486" i="1"/>
  <c r="P231" i="1"/>
  <c r="S231" i="1" s="1"/>
  <c r="U231" i="1"/>
  <c r="U233" i="1"/>
  <c r="M229" i="1"/>
  <c r="U234" i="1"/>
  <c r="P365" i="1"/>
  <c r="U365" i="1"/>
  <c r="S367" i="1"/>
  <c r="U357" i="1"/>
  <c r="U359" i="1"/>
  <c r="S371" i="1"/>
  <c r="S374" i="1"/>
  <c r="S375" i="1"/>
  <c r="Q372" i="1"/>
  <c r="T372" i="1" s="1"/>
  <c r="T373" i="1"/>
  <c r="U361" i="1"/>
  <c r="P363" i="1"/>
  <c r="U363" i="1"/>
  <c r="U388" i="1"/>
  <c r="P387" i="1"/>
  <c r="S388" i="1"/>
  <c r="T380" i="1"/>
  <c r="S393" i="1"/>
  <c r="U382" i="1"/>
  <c r="S382" i="1"/>
  <c r="P384" i="1"/>
  <c r="S402" i="1"/>
  <c r="Q399" i="1"/>
  <c r="T400" i="1"/>
  <c r="P406" i="1"/>
  <c r="U406" i="1"/>
  <c r="P408" i="1"/>
  <c r="S408" i="1" s="1"/>
  <c r="U408" i="1"/>
  <c r="T405" i="1"/>
  <c r="S416" i="1"/>
  <c r="R411" i="1"/>
  <c r="U411" i="1" s="1"/>
  <c r="U412" i="1"/>
  <c r="S409" i="1"/>
  <c r="T410" i="1"/>
  <c r="S419" i="1"/>
  <c r="U474" i="1"/>
  <c r="S476" i="1"/>
  <c r="P425" i="1"/>
  <c r="S425" i="1" s="1"/>
  <c r="S479" i="1"/>
  <c r="T482" i="1"/>
  <c r="S483" i="1"/>
  <c r="P534" i="1"/>
  <c r="S534" i="1" s="1"/>
  <c r="S535" i="1"/>
  <c r="S532" i="1"/>
  <c r="S533" i="1"/>
  <c r="P472" i="1"/>
  <c r="P470" i="1" s="1"/>
  <c r="U472" i="1"/>
  <c r="O530" i="1"/>
  <c r="O422" i="1" s="1"/>
  <c r="O421" i="1" s="1"/>
  <c r="I530" i="1"/>
  <c r="I422" i="1" s="1"/>
  <c r="L422" i="1"/>
  <c r="H378" i="1"/>
  <c r="I378" i="1"/>
  <c r="K121" i="1"/>
  <c r="Q378" i="1"/>
  <c r="J381" i="1"/>
  <c r="J392" i="1"/>
  <c r="J391" i="1" s="1"/>
  <c r="P381" i="1"/>
  <c r="P392" i="1"/>
  <c r="J379" i="1"/>
  <c r="L377" i="1"/>
  <c r="P379" i="1"/>
  <c r="R378" i="1"/>
  <c r="I230" i="1"/>
  <c r="P428" i="1"/>
  <c r="S428" i="1" s="1"/>
  <c r="H404" i="1"/>
  <c r="H403" i="1" s="1"/>
  <c r="J474" i="1"/>
  <c r="J473" i="1" s="1"/>
  <c r="M482" i="1"/>
  <c r="M481" i="1" s="1"/>
  <c r="P373" i="1"/>
  <c r="K404" i="1"/>
  <c r="K403" i="1" s="1"/>
  <c r="U470" i="1"/>
  <c r="I470" i="1"/>
  <c r="L364" i="1"/>
  <c r="O369" i="1"/>
  <c r="M369" i="1" s="1"/>
  <c r="G361" i="1"/>
  <c r="G356" i="1" s="1"/>
  <c r="M400" i="1"/>
  <c r="M399" i="1" s="1"/>
  <c r="M540" i="1" s="1"/>
  <c r="J400" i="1"/>
  <c r="J399" i="1" s="1"/>
  <c r="J540" i="1" s="1"/>
  <c r="Q404" i="1"/>
  <c r="G474" i="1"/>
  <c r="G473" i="1" s="1"/>
  <c r="G482" i="1"/>
  <c r="G481" i="1" s="1"/>
  <c r="M427" i="1"/>
  <c r="G531" i="1"/>
  <c r="G530" i="1" s="1"/>
  <c r="P531" i="1"/>
  <c r="M531" i="1"/>
  <c r="M530" i="1" s="1"/>
  <c r="J531" i="1"/>
  <c r="J530" i="1" s="1"/>
  <c r="M412" i="1"/>
  <c r="M411" i="1" s="1"/>
  <c r="P412" i="1"/>
  <c r="R236" i="1"/>
  <c r="U236" i="1" s="1"/>
  <c r="G412" i="1"/>
  <c r="G411" i="1" s="1"/>
  <c r="M406" i="1"/>
  <c r="O404" i="1"/>
  <c r="O403" i="1" s="1"/>
  <c r="P407" i="1"/>
  <c r="S407" i="1" s="1"/>
  <c r="J412" i="1"/>
  <c r="J411" i="1" s="1"/>
  <c r="I404" i="1"/>
  <c r="I403" i="1" s="1"/>
  <c r="R404" i="1"/>
  <c r="J410" i="1"/>
  <c r="J404" i="1" s="1"/>
  <c r="J403" i="1" s="1"/>
  <c r="J418" i="1"/>
  <c r="J417" i="1" s="1"/>
  <c r="N404" i="1"/>
  <c r="N403" i="1" s="1"/>
  <c r="P424" i="1"/>
  <c r="S424" i="1" s="1"/>
  <c r="J424" i="1"/>
  <c r="R473" i="1"/>
  <c r="U473" i="1" s="1"/>
  <c r="Q481" i="1"/>
  <c r="T481" i="1" s="1"/>
  <c r="G370" i="1"/>
  <c r="I369" i="1"/>
  <c r="G369" i="1" s="1"/>
  <c r="N356" i="1"/>
  <c r="N355" i="1" s="1"/>
  <c r="R395" i="1"/>
  <c r="U395" i="1" s="1"/>
  <c r="M418" i="1"/>
  <c r="M417" i="1" s="1"/>
  <c r="M410" i="1"/>
  <c r="Q417" i="1"/>
  <c r="T417" i="1" s="1"/>
  <c r="P418" i="1"/>
  <c r="R477" i="1"/>
  <c r="U477" i="1" s="1"/>
  <c r="P478" i="1"/>
  <c r="P426" i="1"/>
  <c r="P482" i="1"/>
  <c r="P427" i="1"/>
  <c r="S427" i="1" s="1"/>
  <c r="M361" i="1"/>
  <c r="G380" i="1"/>
  <c r="J380" i="1"/>
  <c r="G418" i="1"/>
  <c r="G417" i="1" s="1"/>
  <c r="G410" i="1"/>
  <c r="G404" i="1" s="1"/>
  <c r="L404" i="1"/>
  <c r="L403" i="1" s="1"/>
  <c r="M474" i="1"/>
  <c r="M473" i="1" s="1"/>
  <c r="G478" i="1"/>
  <c r="G477" i="1" s="1"/>
  <c r="J478" i="1"/>
  <c r="J477" i="1" s="1"/>
  <c r="M478" i="1"/>
  <c r="M477" i="1" s="1"/>
  <c r="M426" i="1"/>
  <c r="J426" i="1"/>
  <c r="J482" i="1"/>
  <c r="J481" i="1" s="1"/>
  <c r="P474" i="1"/>
  <c r="P410" i="1"/>
  <c r="S410" i="1" s="1"/>
  <c r="P405" i="1"/>
  <c r="S405" i="1" s="1"/>
  <c r="P360" i="1"/>
  <c r="S360" i="1" s="1"/>
  <c r="G373" i="1"/>
  <c r="G372" i="1"/>
  <c r="I364" i="1"/>
  <c r="R364" i="1"/>
  <c r="G379" i="1"/>
  <c r="M379" i="1"/>
  <c r="K377" i="1"/>
  <c r="K356" i="1"/>
  <c r="K355" i="1" s="1"/>
  <c r="J361" i="1"/>
  <c r="J356" i="1" s="1"/>
  <c r="J355" i="1" s="1"/>
  <c r="G231" i="1"/>
  <c r="G230" i="1" s="1"/>
  <c r="P234" i="1"/>
  <c r="S234" i="1" s="1"/>
  <c r="O364" i="1"/>
  <c r="P357" i="1"/>
  <c r="S357" i="1" s="1"/>
  <c r="P359" i="1"/>
  <c r="S359" i="1" s="1"/>
  <c r="J370" i="1"/>
  <c r="L369" i="1"/>
  <c r="J369" i="1" s="1"/>
  <c r="P370" i="1"/>
  <c r="S370" i="1" s="1"/>
  <c r="J373" i="1"/>
  <c r="P372" i="1"/>
  <c r="M363" i="1"/>
  <c r="Q387" i="1"/>
  <c r="T387" i="1" s="1"/>
  <c r="M387" i="1"/>
  <c r="G381" i="1"/>
  <c r="J383" i="1"/>
  <c r="M373" i="1"/>
  <c r="P380" i="1"/>
  <c r="P400" i="1"/>
  <c r="O356" i="1"/>
  <c r="O355" i="1" s="1"/>
  <c r="L356" i="1"/>
  <c r="L355" i="1" s="1"/>
  <c r="I356" i="1"/>
  <c r="I355" i="1" s="1"/>
  <c r="P361" i="1"/>
  <c r="S361" i="1" s="1"/>
  <c r="R387" i="1"/>
  <c r="U387" i="1" s="1"/>
  <c r="G400" i="1"/>
  <c r="G399" i="1" s="1"/>
  <c r="G540" i="1" s="1"/>
  <c r="Q395" i="1"/>
  <c r="T395" i="1" s="1"/>
  <c r="R356" i="1"/>
  <c r="M372" i="1"/>
  <c r="J372" i="1"/>
  <c r="P237" i="1"/>
  <c r="S237" i="1" s="1"/>
  <c r="P233" i="1"/>
  <c r="S233" i="1" s="1"/>
  <c r="L230" i="1"/>
  <c r="O230" i="1"/>
  <c r="P317" i="1"/>
  <c r="R316" i="1"/>
  <c r="Q316" i="1"/>
  <c r="R315" i="1"/>
  <c r="R314" i="1"/>
  <c r="P313" i="1"/>
  <c r="R311" i="1"/>
  <c r="M317" i="1"/>
  <c r="O316" i="1"/>
  <c r="N316" i="1"/>
  <c r="N310" i="1" s="1"/>
  <c r="O315" i="1"/>
  <c r="M315" i="1" s="1"/>
  <c r="O314" i="1"/>
  <c r="M314" i="1" s="1"/>
  <c r="O313" i="1"/>
  <c r="O311" i="1"/>
  <c r="J317" i="1"/>
  <c r="L316" i="1"/>
  <c r="K316" i="1"/>
  <c r="L315" i="1"/>
  <c r="J315" i="1" s="1"/>
  <c r="L314" i="1"/>
  <c r="J314" i="1" s="1"/>
  <c r="L313" i="1"/>
  <c r="J313" i="1" s="1"/>
  <c r="L311" i="1"/>
  <c r="G317" i="1"/>
  <c r="H316" i="1"/>
  <c r="H310" i="1" s="1"/>
  <c r="I316" i="1"/>
  <c r="I315" i="1"/>
  <c r="G315" i="1" s="1"/>
  <c r="I314" i="1"/>
  <c r="G314" i="1" s="1"/>
  <c r="I313" i="1"/>
  <c r="G313" i="1" s="1"/>
  <c r="I311" i="1"/>
  <c r="P323" i="1"/>
  <c r="P322" i="1"/>
  <c r="P320" i="1"/>
  <c r="M323" i="1"/>
  <c r="M322" i="1"/>
  <c r="M320" i="1"/>
  <c r="J323" i="1"/>
  <c r="J322" i="1"/>
  <c r="J320" i="1"/>
  <c r="I318" i="1"/>
  <c r="G318" i="1" s="1"/>
  <c r="G320" i="1"/>
  <c r="G322" i="1"/>
  <c r="G323" i="1"/>
  <c r="P319" i="1"/>
  <c r="M319" i="1"/>
  <c r="J319" i="1"/>
  <c r="G80" i="2"/>
  <c r="P80" i="2"/>
  <c r="O80" i="2"/>
  <c r="P79" i="2"/>
  <c r="M80" i="2"/>
  <c r="L80" i="2"/>
  <c r="M79" i="2"/>
  <c r="J80" i="2"/>
  <c r="J79" i="2" s="1"/>
  <c r="I80" i="2"/>
  <c r="F80" i="2"/>
  <c r="F79" i="2" s="1"/>
  <c r="G79" i="2"/>
  <c r="N82" i="2"/>
  <c r="P81" i="2"/>
  <c r="N81" i="2" s="1"/>
  <c r="K82" i="2"/>
  <c r="M81" i="2"/>
  <c r="K81" i="2" s="1"/>
  <c r="H82" i="2"/>
  <c r="J81" i="2"/>
  <c r="H81" i="2" s="1"/>
  <c r="E82" i="2"/>
  <c r="G81" i="2"/>
  <c r="E81" i="2" s="1"/>
  <c r="N86" i="2"/>
  <c r="P85" i="2"/>
  <c r="O85" i="2"/>
  <c r="K86" i="2"/>
  <c r="M85" i="2"/>
  <c r="L85" i="2"/>
  <c r="H86" i="2"/>
  <c r="J85" i="2"/>
  <c r="I85" i="2"/>
  <c r="E86" i="2"/>
  <c r="F85" i="2"/>
  <c r="G85" i="2"/>
  <c r="N88" i="2"/>
  <c r="P87" i="2"/>
  <c r="N87" i="2" s="1"/>
  <c r="K88" i="2"/>
  <c r="M87" i="2"/>
  <c r="K87" i="2" s="1"/>
  <c r="H88" i="2"/>
  <c r="J87" i="2"/>
  <c r="H87" i="2" s="1"/>
  <c r="E88" i="2"/>
  <c r="G87" i="2"/>
  <c r="E87" i="2" s="1"/>
  <c r="N84" i="2"/>
  <c r="P83" i="2"/>
  <c r="N83" i="2" s="1"/>
  <c r="K84" i="2"/>
  <c r="M83" i="2"/>
  <c r="K83" i="2" s="1"/>
  <c r="H84" i="2"/>
  <c r="J83" i="2"/>
  <c r="H83" i="2" s="1"/>
  <c r="E84" i="2"/>
  <c r="G83" i="2"/>
  <c r="E83" i="2" s="1"/>
  <c r="O75" i="2"/>
  <c r="P75" i="2"/>
  <c r="N76" i="2"/>
  <c r="P74" i="2"/>
  <c r="P73" i="2" s="1"/>
  <c r="O74" i="2"/>
  <c r="M74" i="2"/>
  <c r="M73" i="2" s="1"/>
  <c r="L74" i="2"/>
  <c r="J74" i="2"/>
  <c r="J73" i="2" s="1"/>
  <c r="I74" i="2"/>
  <c r="F74" i="2"/>
  <c r="F73" i="2" s="1"/>
  <c r="G74" i="2"/>
  <c r="G73" i="2" s="1"/>
  <c r="F75" i="2"/>
  <c r="G75" i="2"/>
  <c r="E76" i="2"/>
  <c r="P306" i="1"/>
  <c r="P308" i="1"/>
  <c r="P307" i="1"/>
  <c r="N78" i="2"/>
  <c r="P77" i="2"/>
  <c r="O77" i="2"/>
  <c r="K78" i="2"/>
  <c r="M77" i="2"/>
  <c r="L77" i="2"/>
  <c r="H78" i="2"/>
  <c r="J77" i="2"/>
  <c r="I77" i="2"/>
  <c r="F77" i="2"/>
  <c r="G77" i="2"/>
  <c r="E78" i="2"/>
  <c r="P68" i="2"/>
  <c r="N68" i="2" s="1"/>
  <c r="M68" i="2"/>
  <c r="K68" i="2" s="1"/>
  <c r="J68" i="2"/>
  <c r="H68" i="2" s="1"/>
  <c r="G68" i="2"/>
  <c r="G67" i="2" s="1"/>
  <c r="E67" i="2" s="1"/>
  <c r="N72" i="2"/>
  <c r="P71" i="2"/>
  <c r="N71" i="2" s="1"/>
  <c r="K72" i="2"/>
  <c r="M71" i="2"/>
  <c r="K71" i="2" s="1"/>
  <c r="H72" i="2"/>
  <c r="J71" i="2"/>
  <c r="H71" i="2" s="1"/>
  <c r="G71" i="2"/>
  <c r="E71" i="2" s="1"/>
  <c r="E72" i="2"/>
  <c r="N70" i="2"/>
  <c r="P69" i="2"/>
  <c r="N69" i="2" s="1"/>
  <c r="K70" i="2"/>
  <c r="M69" i="2"/>
  <c r="K69" i="2" s="1"/>
  <c r="H70" i="2"/>
  <c r="J69" i="2"/>
  <c r="H69" i="2" s="1"/>
  <c r="G69" i="2"/>
  <c r="E69" i="2" s="1"/>
  <c r="E70" i="2"/>
  <c r="U356" i="1" l="1"/>
  <c r="U311" i="1"/>
  <c r="T316" i="1"/>
  <c r="S320" i="1"/>
  <c r="S323" i="1"/>
  <c r="S317" i="1"/>
  <c r="G422" i="1"/>
  <c r="G421" i="1" s="1"/>
  <c r="I421" i="1"/>
  <c r="J422" i="1"/>
  <c r="J421" i="1" s="1"/>
  <c r="L421" i="1"/>
  <c r="M422" i="1"/>
  <c r="M421" i="1" s="1"/>
  <c r="S474" i="1"/>
  <c r="S426" i="1"/>
  <c r="U530" i="1"/>
  <c r="O121" i="1"/>
  <c r="I121" i="1"/>
  <c r="S406" i="1"/>
  <c r="T399" i="1"/>
  <c r="Q540" i="1"/>
  <c r="T540" i="1" s="1"/>
  <c r="U399" i="1"/>
  <c r="R540" i="1"/>
  <c r="U540" i="1" s="1"/>
  <c r="S319" i="1"/>
  <c r="S322" i="1"/>
  <c r="P315" i="1"/>
  <c r="S315" i="1" s="1"/>
  <c r="U315" i="1"/>
  <c r="U316" i="1"/>
  <c r="O229" i="1"/>
  <c r="S380" i="1"/>
  <c r="S372" i="1"/>
  <c r="O377" i="1"/>
  <c r="I377" i="1"/>
  <c r="S482" i="1"/>
  <c r="S478" i="1"/>
  <c r="S418" i="1"/>
  <c r="Q403" i="1"/>
  <c r="T403" i="1" s="1"/>
  <c r="T404" i="1"/>
  <c r="S373" i="1"/>
  <c r="S379" i="1"/>
  <c r="S381" i="1"/>
  <c r="Q377" i="1"/>
  <c r="T378" i="1"/>
  <c r="Q121" i="1"/>
  <c r="H377" i="1"/>
  <c r="H121" i="1"/>
  <c r="S470" i="1"/>
  <c r="S472" i="1"/>
  <c r="S363" i="1"/>
  <c r="Q355" i="1"/>
  <c r="T355" i="1" s="1"/>
  <c r="T356" i="1"/>
  <c r="M313" i="1"/>
  <c r="S313" i="1" s="1"/>
  <c r="U313" i="1"/>
  <c r="P314" i="1"/>
  <c r="S314" i="1" s="1"/>
  <c r="U314" i="1"/>
  <c r="L229" i="1"/>
  <c r="P399" i="1"/>
  <c r="S400" i="1"/>
  <c r="G229" i="1"/>
  <c r="U364" i="1"/>
  <c r="R403" i="1"/>
  <c r="U403" i="1" s="1"/>
  <c r="U404" i="1"/>
  <c r="P411" i="1"/>
  <c r="S411" i="1" s="1"/>
  <c r="S412" i="1"/>
  <c r="S531" i="1"/>
  <c r="P530" i="1"/>
  <c r="S530" i="1" s="1"/>
  <c r="I229" i="1"/>
  <c r="U378" i="1"/>
  <c r="R121" i="1"/>
  <c r="U121" i="1" s="1"/>
  <c r="L121" i="1"/>
  <c r="P391" i="1"/>
  <c r="S391" i="1" s="1"/>
  <c r="S392" i="1"/>
  <c r="N377" i="1"/>
  <c r="N121" i="1"/>
  <c r="S384" i="1"/>
  <c r="S387" i="1"/>
  <c r="P364" i="1"/>
  <c r="S364" i="1" s="1"/>
  <c r="S365" i="1"/>
  <c r="P369" i="1"/>
  <c r="S369" i="1" s="1"/>
  <c r="U369" i="1"/>
  <c r="H77" i="2"/>
  <c r="E75" i="2"/>
  <c r="N80" i="2"/>
  <c r="H80" i="2"/>
  <c r="N77" i="2"/>
  <c r="H74" i="2"/>
  <c r="K74" i="2"/>
  <c r="R422" i="1"/>
  <c r="Q422" i="1"/>
  <c r="M311" i="1"/>
  <c r="O310" i="1"/>
  <c r="O309" i="1" s="1"/>
  <c r="J311" i="1"/>
  <c r="L310" i="1"/>
  <c r="L309" i="1" s="1"/>
  <c r="P311" i="1"/>
  <c r="S311" i="1" s="1"/>
  <c r="R310" i="1"/>
  <c r="U310" i="1" s="1"/>
  <c r="E79" i="2"/>
  <c r="E73" i="2"/>
  <c r="L73" i="2"/>
  <c r="E77" i="2"/>
  <c r="I73" i="2"/>
  <c r="H73" i="2" s="1"/>
  <c r="N74" i="2"/>
  <c r="N75" i="2"/>
  <c r="E85" i="2"/>
  <c r="H85" i="2"/>
  <c r="N85" i="2"/>
  <c r="E80" i="2"/>
  <c r="I79" i="2"/>
  <c r="H79" i="2" s="1"/>
  <c r="G378" i="1"/>
  <c r="M378" i="1"/>
  <c r="M121" i="1" s="1"/>
  <c r="P378" i="1"/>
  <c r="J378" i="1"/>
  <c r="J121" i="1" s="1"/>
  <c r="G403" i="1"/>
  <c r="R232" i="1"/>
  <c r="E74" i="2"/>
  <c r="M67" i="2"/>
  <c r="K67" i="2" s="1"/>
  <c r="K77" i="2"/>
  <c r="K85" i="2"/>
  <c r="M404" i="1"/>
  <c r="M403" i="1" s="1"/>
  <c r="K73" i="2"/>
  <c r="P356" i="1"/>
  <c r="G319" i="1"/>
  <c r="P404" i="1"/>
  <c r="S404" i="1" s="1"/>
  <c r="P473" i="1"/>
  <c r="S473" i="1" s="1"/>
  <c r="P481" i="1"/>
  <c r="S481" i="1" s="1"/>
  <c r="P477" i="1"/>
  <c r="S477" i="1" s="1"/>
  <c r="P417" i="1"/>
  <c r="S417" i="1" s="1"/>
  <c r="L318" i="1"/>
  <c r="J318" i="1" s="1"/>
  <c r="R377" i="1"/>
  <c r="I310" i="1"/>
  <c r="I309" i="1" s="1"/>
  <c r="N309" i="1"/>
  <c r="O318" i="1"/>
  <c r="M318" i="1" s="1"/>
  <c r="R318" i="1"/>
  <c r="J316" i="1"/>
  <c r="R309" i="1"/>
  <c r="U309" i="1" s="1"/>
  <c r="M356" i="1"/>
  <c r="M355" i="1" s="1"/>
  <c r="G311" i="1"/>
  <c r="R355" i="1"/>
  <c r="U355" i="1" s="1"/>
  <c r="G355" i="1"/>
  <c r="H309" i="1"/>
  <c r="G316" i="1"/>
  <c r="P236" i="1"/>
  <c r="S236" i="1" s="1"/>
  <c r="M316" i="1"/>
  <c r="K80" i="2"/>
  <c r="P316" i="1"/>
  <c r="S316" i="1" s="1"/>
  <c r="Q310" i="1"/>
  <c r="T310" i="1" s="1"/>
  <c r="K310" i="1"/>
  <c r="O79" i="2"/>
  <c r="N79" i="2" s="1"/>
  <c r="L79" i="2"/>
  <c r="K79" i="2" s="1"/>
  <c r="O73" i="2"/>
  <c r="N73" i="2" s="1"/>
  <c r="P67" i="2"/>
  <c r="N67" i="2" s="1"/>
  <c r="J67" i="2"/>
  <c r="H67" i="2" s="1"/>
  <c r="E68" i="2"/>
  <c r="P55" i="2"/>
  <c r="O55" i="2"/>
  <c r="M55" i="2"/>
  <c r="L55" i="2"/>
  <c r="J55" i="2"/>
  <c r="I55" i="2"/>
  <c r="F55" i="2"/>
  <c r="G55" i="2"/>
  <c r="G10" i="2" s="1"/>
  <c r="P58" i="2"/>
  <c r="N57" i="2"/>
  <c r="N58" i="2" s="1"/>
  <c r="M58" i="2"/>
  <c r="K57" i="2"/>
  <c r="K58" i="2" s="1"/>
  <c r="J58" i="2"/>
  <c r="H57" i="2"/>
  <c r="H58" i="2" s="1"/>
  <c r="H59" i="2"/>
  <c r="H60" i="2" s="1"/>
  <c r="E57" i="2"/>
  <c r="E58" i="2" s="1"/>
  <c r="G58" i="2"/>
  <c r="P60" i="2"/>
  <c r="N59" i="2"/>
  <c r="N60" i="2" s="1"/>
  <c r="M60" i="2"/>
  <c r="K59" i="2"/>
  <c r="K60" i="2" s="1"/>
  <c r="J60" i="2"/>
  <c r="G60" i="2"/>
  <c r="E59" i="2"/>
  <c r="E60" i="2" s="1"/>
  <c r="N62" i="2"/>
  <c r="P62" i="2"/>
  <c r="M62" i="2"/>
  <c r="K61" i="2"/>
  <c r="K62" i="2" s="1"/>
  <c r="J62" i="2"/>
  <c r="H61" i="2"/>
  <c r="H62" i="2" s="1"/>
  <c r="G62" i="2"/>
  <c r="E61" i="2"/>
  <c r="E62" i="2" s="1"/>
  <c r="P64" i="2"/>
  <c r="N63" i="2"/>
  <c r="N64" i="2" s="1"/>
  <c r="M64" i="2"/>
  <c r="K63" i="2"/>
  <c r="K64" i="2" s="1"/>
  <c r="J64" i="2"/>
  <c r="H63" i="2"/>
  <c r="H64" i="2" s="1"/>
  <c r="G64" i="2"/>
  <c r="E63" i="2"/>
  <c r="E64" i="2" s="1"/>
  <c r="P66" i="2"/>
  <c r="O66" i="2"/>
  <c r="N65" i="2"/>
  <c r="N66" i="2" s="1"/>
  <c r="J66" i="2"/>
  <c r="I66" i="2"/>
  <c r="H65" i="2"/>
  <c r="H66" i="2" s="1"/>
  <c r="F66" i="2"/>
  <c r="G66" i="2"/>
  <c r="E65" i="2"/>
  <c r="E66" i="2" s="1"/>
  <c r="M377" i="1" l="1"/>
  <c r="U377" i="1"/>
  <c r="U422" i="1"/>
  <c r="R421" i="1"/>
  <c r="U421" i="1" s="1"/>
  <c r="T422" i="1"/>
  <c r="Q421" i="1"/>
  <c r="T421" i="1" s="1"/>
  <c r="S399" i="1"/>
  <c r="P540" i="1"/>
  <c r="S540" i="1" s="1"/>
  <c r="I56" i="2"/>
  <c r="I14" i="2" s="1"/>
  <c r="I10" i="2"/>
  <c r="L56" i="2"/>
  <c r="L14" i="2" s="1"/>
  <c r="L10" i="2"/>
  <c r="O56" i="2"/>
  <c r="O14" i="2" s="1"/>
  <c r="O10" i="2"/>
  <c r="P355" i="1"/>
  <c r="S355" i="1" s="1"/>
  <c r="S356" i="1"/>
  <c r="R230" i="1"/>
  <c r="U232" i="1"/>
  <c r="T121" i="1"/>
  <c r="T377" i="1"/>
  <c r="F56" i="2"/>
  <c r="F14" i="2" s="1"/>
  <c r="F10" i="2"/>
  <c r="J56" i="2"/>
  <c r="J14" i="2" s="1"/>
  <c r="J10" i="2"/>
  <c r="M56" i="2"/>
  <c r="M14" i="2" s="1"/>
  <c r="M10" i="2"/>
  <c r="P56" i="2"/>
  <c r="P14" i="2" s="1"/>
  <c r="P10" i="2"/>
  <c r="P318" i="1"/>
  <c r="S318" i="1" s="1"/>
  <c r="U318" i="1"/>
  <c r="J377" i="1"/>
  <c r="P121" i="1"/>
  <c r="S121" i="1" s="1"/>
  <c r="S378" i="1"/>
  <c r="G377" i="1"/>
  <c r="G121" i="1"/>
  <c r="P422" i="1"/>
  <c r="P232" i="1"/>
  <c r="E55" i="2"/>
  <c r="M309" i="1"/>
  <c r="G309" i="1"/>
  <c r="G310" i="1"/>
  <c r="H55" i="2"/>
  <c r="K55" i="2"/>
  <c r="N55" i="2"/>
  <c r="P403" i="1"/>
  <c r="S403" i="1" s="1"/>
  <c r="P377" i="1"/>
  <c r="M310" i="1"/>
  <c r="P310" i="1"/>
  <c r="Q309" i="1"/>
  <c r="J310" i="1"/>
  <c r="K309" i="1"/>
  <c r="J309" i="1" s="1"/>
  <c r="G56" i="2"/>
  <c r="G14" i="2" s="1"/>
  <c r="R252" i="1"/>
  <c r="R251" i="1"/>
  <c r="Q251" i="1"/>
  <c r="R250" i="1"/>
  <c r="R249" i="1"/>
  <c r="R248" i="1"/>
  <c r="R247" i="1"/>
  <c r="R246" i="1"/>
  <c r="R245" i="1"/>
  <c r="R244" i="1"/>
  <c r="R243" i="1"/>
  <c r="R242" i="1"/>
  <c r="R241" i="1"/>
  <c r="O252" i="1"/>
  <c r="M252" i="1" s="1"/>
  <c r="O251" i="1"/>
  <c r="N251" i="1"/>
  <c r="O250" i="1"/>
  <c r="M250" i="1" s="1"/>
  <c r="O249" i="1"/>
  <c r="M249" i="1" s="1"/>
  <c r="O248" i="1"/>
  <c r="O247" i="1"/>
  <c r="O246" i="1"/>
  <c r="O245" i="1"/>
  <c r="O244" i="1"/>
  <c r="O243" i="1"/>
  <c r="O242" i="1"/>
  <c r="O241" i="1"/>
  <c r="L252" i="1"/>
  <c r="J252" i="1" s="1"/>
  <c r="L251" i="1"/>
  <c r="K251" i="1"/>
  <c r="K240" i="1" s="1"/>
  <c r="L250" i="1"/>
  <c r="J250" i="1" s="1"/>
  <c r="L249" i="1"/>
  <c r="J249" i="1" s="1"/>
  <c r="L248" i="1"/>
  <c r="L247" i="1"/>
  <c r="L246" i="1"/>
  <c r="L245" i="1"/>
  <c r="L244" i="1"/>
  <c r="L243" i="1"/>
  <c r="L242" i="1"/>
  <c r="L241" i="1"/>
  <c r="I245" i="1"/>
  <c r="I244" i="1"/>
  <c r="I242" i="1"/>
  <c r="I243" i="1"/>
  <c r="I246" i="1"/>
  <c r="I247" i="1"/>
  <c r="I248" i="1"/>
  <c r="I249" i="1"/>
  <c r="G249" i="1" s="1"/>
  <c r="I241" i="1"/>
  <c r="I252" i="1"/>
  <c r="G252" i="1" s="1"/>
  <c r="H251" i="1"/>
  <c r="I251" i="1"/>
  <c r="I250" i="1"/>
  <c r="G250" i="1" s="1"/>
  <c r="M332" i="1"/>
  <c r="O331" i="1"/>
  <c r="N331" i="1" s="1"/>
  <c r="T331" i="1" s="1"/>
  <c r="J332" i="1"/>
  <c r="L331" i="1"/>
  <c r="K331" i="1" s="1"/>
  <c r="M329" i="1"/>
  <c r="O328" i="1"/>
  <c r="N328" i="1"/>
  <c r="N327" i="1" s="1"/>
  <c r="O327" i="1"/>
  <c r="J329" i="1"/>
  <c r="L328" i="1"/>
  <c r="K328" i="1"/>
  <c r="L327" i="1"/>
  <c r="M326" i="1"/>
  <c r="O325" i="1"/>
  <c r="M325" i="1" s="1"/>
  <c r="J326" i="1"/>
  <c r="L325" i="1"/>
  <c r="J325" i="1" s="1"/>
  <c r="M308" i="1"/>
  <c r="S308" i="1" s="1"/>
  <c r="M307" i="1"/>
  <c r="S307" i="1" s="1"/>
  <c r="M306" i="1"/>
  <c r="S306" i="1" s="1"/>
  <c r="O305" i="1"/>
  <c r="O304" i="1" s="1"/>
  <c r="N305" i="1"/>
  <c r="J308" i="1"/>
  <c r="J307" i="1"/>
  <c r="J306" i="1"/>
  <c r="L305" i="1"/>
  <c r="K305" i="1"/>
  <c r="L304" i="1"/>
  <c r="M303" i="1"/>
  <c r="M302" i="1"/>
  <c r="M301" i="1"/>
  <c r="O300" i="1"/>
  <c r="O299" i="1" s="1"/>
  <c r="N300" i="1"/>
  <c r="J303" i="1"/>
  <c r="J302" i="1"/>
  <c r="J301" i="1"/>
  <c r="L300" i="1"/>
  <c r="L299" i="1" s="1"/>
  <c r="K300" i="1"/>
  <c r="K299" i="1" s="1"/>
  <c r="O298" i="1"/>
  <c r="N298" i="1"/>
  <c r="O297" i="1"/>
  <c r="N297" i="1"/>
  <c r="N292" i="1" s="1"/>
  <c r="O296" i="1"/>
  <c r="M296" i="1" s="1"/>
  <c r="S296" i="1" s="1"/>
  <c r="O295" i="1"/>
  <c r="M295" i="1" s="1"/>
  <c r="S295" i="1" s="1"/>
  <c r="O294" i="1"/>
  <c r="M294" i="1" s="1"/>
  <c r="S294" i="1" s="1"/>
  <c r="O293" i="1"/>
  <c r="M293" i="1" s="1"/>
  <c r="S293" i="1" s="1"/>
  <c r="L298" i="1"/>
  <c r="K298" i="1"/>
  <c r="L297" i="1"/>
  <c r="K297" i="1"/>
  <c r="K292" i="1" s="1"/>
  <c r="L296" i="1"/>
  <c r="J296" i="1" s="1"/>
  <c r="L295" i="1"/>
  <c r="J295" i="1" s="1"/>
  <c r="L294" i="1"/>
  <c r="J294" i="1" s="1"/>
  <c r="L293" i="1"/>
  <c r="J293" i="1" s="1"/>
  <c r="M290" i="1"/>
  <c r="M289" i="1"/>
  <c r="M288" i="1"/>
  <c r="O286" i="1"/>
  <c r="M286" i="1" s="1"/>
  <c r="J290" i="1"/>
  <c r="J289" i="1"/>
  <c r="J288" i="1"/>
  <c r="L286" i="1"/>
  <c r="J286" i="1" s="1"/>
  <c r="O281" i="1"/>
  <c r="M281" i="1" s="1"/>
  <c r="S281" i="1" s="1"/>
  <c r="O280" i="1"/>
  <c r="M280" i="1" s="1"/>
  <c r="S280" i="1" s="1"/>
  <c r="O279" i="1"/>
  <c r="M279" i="1" s="1"/>
  <c r="S279" i="1" s="1"/>
  <c r="O278" i="1"/>
  <c r="M278" i="1" s="1"/>
  <c r="S278" i="1" s="1"/>
  <c r="O277" i="1"/>
  <c r="M277" i="1" s="1"/>
  <c r="S277" i="1" s="1"/>
  <c r="L281" i="1"/>
  <c r="J281" i="1" s="1"/>
  <c r="L280" i="1"/>
  <c r="J280" i="1" s="1"/>
  <c r="L279" i="1"/>
  <c r="J279" i="1" s="1"/>
  <c r="L278" i="1"/>
  <c r="J278" i="1" s="1"/>
  <c r="L277" i="1"/>
  <c r="J277" i="1" s="1"/>
  <c r="P274" i="1"/>
  <c r="P273" i="1"/>
  <c r="P272" i="1"/>
  <c r="R271" i="1"/>
  <c r="Q271" i="1"/>
  <c r="M274" i="1"/>
  <c r="M273" i="1"/>
  <c r="M272" i="1"/>
  <c r="O271" i="1"/>
  <c r="O270" i="1" s="1"/>
  <c r="N271" i="1"/>
  <c r="J274" i="1"/>
  <c r="J273" i="1"/>
  <c r="J272" i="1"/>
  <c r="L271" i="1"/>
  <c r="L270" i="1" s="1"/>
  <c r="K271" i="1"/>
  <c r="H271" i="1"/>
  <c r="H270" i="1" s="1"/>
  <c r="H538" i="1" s="1"/>
  <c r="I271" i="1"/>
  <c r="I270" i="1" s="1"/>
  <c r="G272" i="1"/>
  <c r="G273" i="1"/>
  <c r="G274" i="1"/>
  <c r="P269" i="1"/>
  <c r="R268" i="1"/>
  <c r="M269" i="1"/>
  <c r="O268" i="1"/>
  <c r="M268" i="1" s="1"/>
  <c r="J269" i="1"/>
  <c r="L268" i="1"/>
  <c r="J268" i="1" s="1"/>
  <c r="G269" i="1"/>
  <c r="I268" i="1"/>
  <c r="G268" i="1" s="1"/>
  <c r="R261" i="1"/>
  <c r="P261" i="1" s="1"/>
  <c r="P266" i="1"/>
  <c r="P265" i="1"/>
  <c r="P264" i="1"/>
  <c r="P263" i="1"/>
  <c r="P262" i="1"/>
  <c r="M266" i="1"/>
  <c r="M265" i="1"/>
  <c r="M264" i="1"/>
  <c r="M263" i="1"/>
  <c r="M262" i="1"/>
  <c r="O261" i="1"/>
  <c r="M261" i="1" s="1"/>
  <c r="J266" i="1"/>
  <c r="J265" i="1"/>
  <c r="J264" i="1"/>
  <c r="J263" i="1"/>
  <c r="J262" i="1"/>
  <c r="L261" i="1"/>
  <c r="J261" i="1" s="1"/>
  <c r="I261" i="1"/>
  <c r="I260" i="1" s="1"/>
  <c r="G260" i="1" s="1"/>
  <c r="G262" i="1"/>
  <c r="G263" i="1"/>
  <c r="G264" i="1"/>
  <c r="G265" i="1"/>
  <c r="G266" i="1"/>
  <c r="M255" i="1"/>
  <c r="O254" i="1"/>
  <c r="M254" i="1" s="1"/>
  <c r="P259" i="1"/>
  <c r="P258" i="1"/>
  <c r="R257" i="1"/>
  <c r="M259" i="1"/>
  <c r="M258" i="1"/>
  <c r="O257" i="1"/>
  <c r="M257" i="1" s="1"/>
  <c r="J259" i="1"/>
  <c r="J258" i="1"/>
  <c r="L257" i="1"/>
  <c r="J257" i="1" s="1"/>
  <c r="G258" i="1"/>
  <c r="G259" i="1"/>
  <c r="I257" i="1"/>
  <c r="G257" i="1" s="1"/>
  <c r="P255" i="1"/>
  <c r="S255" i="1" s="1"/>
  <c r="R254" i="1"/>
  <c r="J255" i="1"/>
  <c r="L254" i="1"/>
  <c r="J254" i="1" s="1"/>
  <c r="G255" i="1"/>
  <c r="I254" i="1"/>
  <c r="G254" i="1" s="1"/>
  <c r="U241" i="1" l="1"/>
  <c r="S377" i="1"/>
  <c r="S422" i="1"/>
  <c r="P421" i="1"/>
  <c r="S421" i="1" s="1"/>
  <c r="H546" i="1"/>
  <c r="H541" i="1"/>
  <c r="S258" i="1"/>
  <c r="S272" i="1"/>
  <c r="S274" i="1"/>
  <c r="U243" i="1"/>
  <c r="U245" i="1"/>
  <c r="U247" i="1"/>
  <c r="T251" i="1"/>
  <c r="P257" i="1"/>
  <c r="S257" i="1" s="1"/>
  <c r="U257" i="1"/>
  <c r="S259" i="1"/>
  <c r="S262" i="1"/>
  <c r="S264" i="1"/>
  <c r="S266" i="1"/>
  <c r="P268" i="1"/>
  <c r="S268" i="1" s="1"/>
  <c r="U268" i="1"/>
  <c r="R270" i="1"/>
  <c r="U271" i="1"/>
  <c r="S273" i="1"/>
  <c r="U242" i="1"/>
  <c r="U244" i="1"/>
  <c r="U246" i="1"/>
  <c r="U248" i="1"/>
  <c r="P250" i="1"/>
  <c r="S250" i="1" s="1"/>
  <c r="U250" i="1"/>
  <c r="U251" i="1"/>
  <c r="S310" i="1"/>
  <c r="N56" i="2"/>
  <c r="N14" i="2" s="1"/>
  <c r="N10" i="2"/>
  <c r="H56" i="2"/>
  <c r="H14" i="2" s="1"/>
  <c r="H10" i="2"/>
  <c r="E56" i="2"/>
  <c r="E14" i="2" s="1"/>
  <c r="E10" i="2"/>
  <c r="P254" i="1"/>
  <c r="S254" i="1" s="1"/>
  <c r="U254" i="1"/>
  <c r="S261" i="1"/>
  <c r="S263" i="1"/>
  <c r="S265" i="1"/>
  <c r="U261" i="1"/>
  <c r="S269" i="1"/>
  <c r="Q270" i="1"/>
  <c r="Q538" i="1" s="1"/>
  <c r="T271" i="1"/>
  <c r="K12" i="1"/>
  <c r="P249" i="1"/>
  <c r="S249" i="1" s="1"/>
  <c r="U249" i="1"/>
  <c r="P252" i="1"/>
  <c r="S252" i="1" s="1"/>
  <c r="U252" i="1"/>
  <c r="P309" i="1"/>
  <c r="S309" i="1" s="1"/>
  <c r="T309" i="1"/>
  <c r="K56" i="2"/>
  <c r="K14" i="2" s="1"/>
  <c r="K10" i="2"/>
  <c r="P230" i="1"/>
  <c r="P229" i="1" s="1"/>
  <c r="S232" i="1"/>
  <c r="U230" i="1"/>
  <c r="R229" i="1"/>
  <c r="M305" i="1"/>
  <c r="O276" i="1"/>
  <c r="N304" i="1"/>
  <c r="M304" i="1" s="1"/>
  <c r="L324" i="1"/>
  <c r="J324" i="1" s="1"/>
  <c r="J271" i="1"/>
  <c r="L276" i="1"/>
  <c r="J276" i="1" s="1"/>
  <c r="M300" i="1"/>
  <c r="J328" i="1"/>
  <c r="L330" i="1"/>
  <c r="J330" i="1" s="1"/>
  <c r="O240" i="1"/>
  <c r="I253" i="1"/>
  <c r="G253" i="1" s="1"/>
  <c r="R267" i="1"/>
  <c r="K270" i="1"/>
  <c r="L285" i="1"/>
  <c r="J285" i="1" s="1"/>
  <c r="L260" i="1"/>
  <c r="J260" i="1" s="1"/>
  <c r="L267" i="1"/>
  <c r="J267" i="1" s="1"/>
  <c r="N299" i="1"/>
  <c r="M299" i="1" s="1"/>
  <c r="G251" i="1"/>
  <c r="J251" i="1"/>
  <c r="J300" i="1"/>
  <c r="R253" i="1"/>
  <c r="I256" i="1"/>
  <c r="G256" i="1" s="1"/>
  <c r="O256" i="1"/>
  <c r="M256" i="1" s="1"/>
  <c r="R256" i="1"/>
  <c r="O253" i="1"/>
  <c r="M253" i="1" s="1"/>
  <c r="O260" i="1"/>
  <c r="M260" i="1" s="1"/>
  <c r="G270" i="1"/>
  <c r="O285" i="1"/>
  <c r="M285" i="1" s="1"/>
  <c r="J297" i="1"/>
  <c r="M297" i="1"/>
  <c r="S297" i="1" s="1"/>
  <c r="K327" i="1"/>
  <c r="J327" i="1" s="1"/>
  <c r="M327" i="1"/>
  <c r="M328" i="1"/>
  <c r="O330" i="1"/>
  <c r="M330" i="1" s="1"/>
  <c r="L240" i="1"/>
  <c r="R240" i="1"/>
  <c r="P251" i="1"/>
  <c r="G261" i="1"/>
  <c r="O267" i="1"/>
  <c r="M267" i="1" s="1"/>
  <c r="H240" i="1"/>
  <c r="M251" i="1"/>
  <c r="L253" i="1"/>
  <c r="J253" i="1" s="1"/>
  <c r="L256" i="1"/>
  <c r="J256" i="1" s="1"/>
  <c r="I267" i="1"/>
  <c r="G267" i="1" s="1"/>
  <c r="G271" i="1"/>
  <c r="M271" i="1"/>
  <c r="L292" i="1"/>
  <c r="L291" i="1" s="1"/>
  <c r="J305" i="1"/>
  <c r="O324" i="1"/>
  <c r="M324" i="1" s="1"/>
  <c r="I240" i="1"/>
  <c r="Q240" i="1"/>
  <c r="N240" i="1"/>
  <c r="N12" i="1" s="1"/>
  <c r="K239" i="1"/>
  <c r="M298" i="1"/>
  <c r="S298" i="1" s="1"/>
  <c r="J298" i="1"/>
  <c r="K304" i="1"/>
  <c r="J304" i="1" s="1"/>
  <c r="O292" i="1"/>
  <c r="O291" i="1" s="1"/>
  <c r="J299" i="1"/>
  <c r="N291" i="1"/>
  <c r="K291" i="1"/>
  <c r="P271" i="1"/>
  <c r="N270" i="1"/>
  <c r="R260" i="1"/>
  <c r="P329" i="1"/>
  <c r="S329" i="1" s="1"/>
  <c r="R328" i="1"/>
  <c r="U328" i="1" s="1"/>
  <c r="Q328" i="1"/>
  <c r="T328" i="1" s="1"/>
  <c r="R327" i="1"/>
  <c r="U327" i="1" s="1"/>
  <c r="G329" i="1"/>
  <c r="I327" i="1"/>
  <c r="I328" i="1"/>
  <c r="H328" i="1"/>
  <c r="R325" i="1"/>
  <c r="P326" i="1"/>
  <c r="S326" i="1" s="1"/>
  <c r="I325" i="1"/>
  <c r="G325" i="1" s="1"/>
  <c r="G326" i="1"/>
  <c r="R331" i="1"/>
  <c r="P332" i="1"/>
  <c r="S332" i="1" s="1"/>
  <c r="G332" i="1"/>
  <c r="I331" i="1"/>
  <c r="I330" i="1" s="1"/>
  <c r="G330" i="1" s="1"/>
  <c r="Q298" i="1"/>
  <c r="T298" i="1" s="1"/>
  <c r="Q297" i="1"/>
  <c r="T297" i="1" s="1"/>
  <c r="R298" i="1"/>
  <c r="U298" i="1" s="1"/>
  <c r="R297" i="1"/>
  <c r="U297" i="1" s="1"/>
  <c r="R296" i="1"/>
  <c r="U296" i="1" s="1"/>
  <c r="R295" i="1"/>
  <c r="U295" i="1" s="1"/>
  <c r="R294" i="1"/>
  <c r="U294" i="1" s="1"/>
  <c r="R293" i="1"/>
  <c r="U293" i="1" s="1"/>
  <c r="H298" i="1"/>
  <c r="H297" i="1"/>
  <c r="I298" i="1"/>
  <c r="I297" i="1"/>
  <c r="I296" i="1"/>
  <c r="G296" i="1" s="1"/>
  <c r="I294" i="1"/>
  <c r="G294" i="1" s="1"/>
  <c r="I295" i="1"/>
  <c r="I293" i="1"/>
  <c r="G293" i="1" s="1"/>
  <c r="R305" i="1"/>
  <c r="Q305" i="1"/>
  <c r="T305" i="1" s="1"/>
  <c r="G306" i="1"/>
  <c r="G307" i="1"/>
  <c r="G308" i="1"/>
  <c r="I305" i="1"/>
  <c r="I304" i="1" s="1"/>
  <c r="H305" i="1"/>
  <c r="Q300" i="1"/>
  <c r="R300" i="1"/>
  <c r="P301" i="1"/>
  <c r="S301" i="1" s="1"/>
  <c r="P302" i="1"/>
  <c r="S302" i="1" s="1"/>
  <c r="P303" i="1"/>
  <c r="S303" i="1" s="1"/>
  <c r="H300" i="1"/>
  <c r="I300" i="1"/>
  <c r="I299" i="1" s="1"/>
  <c r="G301" i="1"/>
  <c r="G302" i="1"/>
  <c r="G303" i="1"/>
  <c r="R281" i="1"/>
  <c r="U281" i="1" s="1"/>
  <c r="R280" i="1"/>
  <c r="U280" i="1" s="1"/>
  <c r="R279" i="1"/>
  <c r="U279" i="1" s="1"/>
  <c r="R278" i="1"/>
  <c r="U278" i="1" s="1"/>
  <c r="R277" i="1"/>
  <c r="U277" i="1" s="1"/>
  <c r="R286" i="1"/>
  <c r="P287" i="1"/>
  <c r="S287" i="1" s="1"/>
  <c r="P288" i="1"/>
  <c r="S288" i="1" s="1"/>
  <c r="P289" i="1"/>
  <c r="S289" i="1" s="1"/>
  <c r="P290" i="1"/>
  <c r="S290" i="1" s="1"/>
  <c r="I281" i="1"/>
  <c r="G281" i="1" s="1"/>
  <c r="I280" i="1"/>
  <c r="G280" i="1" s="1"/>
  <c r="I279" i="1"/>
  <c r="G279" i="1" s="1"/>
  <c r="I278" i="1"/>
  <c r="G278" i="1" s="1"/>
  <c r="I277" i="1"/>
  <c r="I286" i="1"/>
  <c r="G286" i="1" s="1"/>
  <c r="G288" i="1"/>
  <c r="G289" i="1"/>
  <c r="G290" i="1"/>
  <c r="P284" i="1"/>
  <c r="S284" i="1" s="1"/>
  <c r="R283" i="1"/>
  <c r="S271" i="1" l="1"/>
  <c r="P270" i="1"/>
  <c r="L275" i="1"/>
  <c r="J275" i="1" s="1"/>
  <c r="K11" i="1"/>
  <c r="O538" i="1"/>
  <c r="M270" i="1"/>
  <c r="M538" i="1" s="1"/>
  <c r="N538" i="1"/>
  <c r="G538" i="1"/>
  <c r="J270" i="1"/>
  <c r="J538" i="1" s="1"/>
  <c r="K538" i="1"/>
  <c r="T538" i="1"/>
  <c r="Q541" i="1"/>
  <c r="Q546" i="1"/>
  <c r="U270" i="1"/>
  <c r="I538" i="1"/>
  <c r="L538" i="1"/>
  <c r="P286" i="1"/>
  <c r="S286" i="1" s="1"/>
  <c r="U286" i="1"/>
  <c r="R299" i="1"/>
  <c r="U299" i="1" s="1"/>
  <c r="U300" i="1"/>
  <c r="R304" i="1"/>
  <c r="U304" i="1" s="1"/>
  <c r="U305" i="1"/>
  <c r="R330" i="1"/>
  <c r="R538" i="1" s="1"/>
  <c r="U331" i="1"/>
  <c r="R324" i="1"/>
  <c r="U325" i="1"/>
  <c r="I239" i="1"/>
  <c r="S251" i="1"/>
  <c r="L239" i="1"/>
  <c r="L11" i="1" s="1"/>
  <c r="L12" i="1"/>
  <c r="P253" i="1"/>
  <c r="S253" i="1" s="1"/>
  <c r="U253" i="1"/>
  <c r="U229" i="1"/>
  <c r="S230" i="1"/>
  <c r="P283" i="1"/>
  <c r="S283" i="1" s="1"/>
  <c r="U283" i="1"/>
  <c r="Q299" i="1"/>
  <c r="T299" i="1" s="1"/>
  <c r="T300" i="1"/>
  <c r="P260" i="1"/>
  <c r="S260" i="1" s="1"/>
  <c r="U260" i="1"/>
  <c r="T240" i="1"/>
  <c r="S229" i="1"/>
  <c r="R239" i="1"/>
  <c r="U240" i="1"/>
  <c r="P256" i="1"/>
  <c r="S256" i="1" s="1"/>
  <c r="U256" i="1"/>
  <c r="P267" i="1"/>
  <c r="S267" i="1" s="1"/>
  <c r="U267" i="1"/>
  <c r="O239" i="1"/>
  <c r="O12" i="1"/>
  <c r="T270" i="1"/>
  <c r="M276" i="1"/>
  <c r="O275" i="1"/>
  <c r="M275" i="1" s="1"/>
  <c r="G328" i="1"/>
  <c r="J239" i="1"/>
  <c r="H327" i="1"/>
  <c r="G327" i="1" s="1"/>
  <c r="P328" i="1"/>
  <c r="S328" i="1" s="1"/>
  <c r="J291" i="1"/>
  <c r="P305" i="1"/>
  <c r="S305" i="1" s="1"/>
  <c r="G305" i="1"/>
  <c r="Q304" i="1"/>
  <c r="I292" i="1"/>
  <c r="I291" i="1" s="1"/>
  <c r="G298" i="1"/>
  <c r="I276" i="1"/>
  <c r="I275" i="1" s="1"/>
  <c r="G275" i="1" s="1"/>
  <c r="R276" i="1"/>
  <c r="P299" i="1"/>
  <c r="S299" i="1" s="1"/>
  <c r="H292" i="1"/>
  <c r="H12" i="1" s="1"/>
  <c r="G297" i="1"/>
  <c r="R292" i="1"/>
  <c r="R12" i="1" s="1"/>
  <c r="Q292" i="1"/>
  <c r="I324" i="1"/>
  <c r="G324" i="1" s="1"/>
  <c r="Q327" i="1"/>
  <c r="T327" i="1" s="1"/>
  <c r="J292" i="1"/>
  <c r="J240" i="1"/>
  <c r="M291" i="1"/>
  <c r="G276" i="1"/>
  <c r="H291" i="1"/>
  <c r="G277" i="1"/>
  <c r="R285" i="1"/>
  <c r="G300" i="1"/>
  <c r="H299" i="1"/>
  <c r="G299" i="1" s="1"/>
  <c r="P300" i="1"/>
  <c r="S300" i="1" s="1"/>
  <c r="G295" i="1"/>
  <c r="H331" i="1"/>
  <c r="P331" i="1"/>
  <c r="S331" i="1" s="1"/>
  <c r="H304" i="1"/>
  <c r="G304" i="1" s="1"/>
  <c r="G240" i="1"/>
  <c r="H239" i="1"/>
  <c r="P240" i="1"/>
  <c r="Q239" i="1"/>
  <c r="M240" i="1"/>
  <c r="N239" i="1"/>
  <c r="M292" i="1"/>
  <c r="P327" i="1"/>
  <c r="S327" i="1" s="1"/>
  <c r="P325" i="1"/>
  <c r="S325" i="1" s="1"/>
  <c r="I285" i="1"/>
  <c r="G285" i="1" s="1"/>
  <c r="R282" i="1"/>
  <c r="U12" i="1" l="1"/>
  <c r="O11" i="1"/>
  <c r="J12" i="1"/>
  <c r="R546" i="1"/>
  <c r="R541" i="1"/>
  <c r="U538" i="1"/>
  <c r="L546" i="1"/>
  <c r="L541" i="1"/>
  <c r="J546" i="1"/>
  <c r="J541" i="1"/>
  <c r="N546" i="1"/>
  <c r="T546" i="1" s="1"/>
  <c r="N541" i="1"/>
  <c r="O546" i="1"/>
  <c r="O541" i="1"/>
  <c r="I546" i="1"/>
  <c r="I541" i="1"/>
  <c r="T541" i="1"/>
  <c r="K546" i="1"/>
  <c r="K541" i="1"/>
  <c r="G541" i="1"/>
  <c r="G546" i="1"/>
  <c r="M546" i="1"/>
  <c r="M541" i="1"/>
  <c r="S270" i="1"/>
  <c r="P239" i="1"/>
  <c r="T239" i="1"/>
  <c r="Q291" i="1"/>
  <c r="T291" i="1" s="1"/>
  <c r="T292" i="1"/>
  <c r="U239" i="1"/>
  <c r="I11" i="1"/>
  <c r="P324" i="1"/>
  <c r="S324" i="1" s="1"/>
  <c r="U324" i="1"/>
  <c r="P330" i="1"/>
  <c r="U330" i="1"/>
  <c r="P282" i="1"/>
  <c r="S282" i="1" s="1"/>
  <c r="U282" i="1"/>
  <c r="M12" i="1"/>
  <c r="S240" i="1"/>
  <c r="P285" i="1"/>
  <c r="S285" i="1" s="1"/>
  <c r="U285" i="1"/>
  <c r="R291" i="1"/>
  <c r="U291" i="1" s="1"/>
  <c r="U292" i="1"/>
  <c r="P276" i="1"/>
  <c r="U276" i="1"/>
  <c r="P304" i="1"/>
  <c r="S304" i="1" s="1"/>
  <c r="T304" i="1"/>
  <c r="J11" i="1"/>
  <c r="I12" i="1"/>
  <c r="M239" i="1"/>
  <c r="M11" i="1" s="1"/>
  <c r="N11" i="1"/>
  <c r="G239" i="1"/>
  <c r="H11" i="1"/>
  <c r="Q12" i="1"/>
  <c r="T12" i="1" s="1"/>
  <c r="G291" i="1"/>
  <c r="G292" i="1"/>
  <c r="G12" i="1" s="1"/>
  <c r="P291" i="1"/>
  <c r="S291" i="1" s="1"/>
  <c r="R275" i="1"/>
  <c r="R11" i="1" s="1"/>
  <c r="U11" i="1" s="1"/>
  <c r="P292" i="1"/>
  <c r="S292" i="1" s="1"/>
  <c r="Q11" i="1" l="1"/>
  <c r="T11" i="1" s="1"/>
  <c r="S330" i="1"/>
  <c r="P538" i="1"/>
  <c r="U541" i="1"/>
  <c r="U546" i="1"/>
  <c r="S239" i="1"/>
  <c r="P275" i="1"/>
  <c r="S275" i="1" s="1"/>
  <c r="U275" i="1"/>
  <c r="G11" i="1"/>
  <c r="S276" i="1"/>
  <c r="P12" i="1"/>
  <c r="S12" i="1" s="1"/>
  <c r="X270" i="1"/>
  <c r="P11" i="1" l="1"/>
  <c r="S11" i="1" s="1"/>
  <c r="P546" i="1"/>
  <c r="S546" i="1" s="1"/>
  <c r="S538" i="1"/>
  <c r="P541" i="1"/>
  <c r="S541" i="1" s="1"/>
  <c r="B2" i="3"/>
  <c r="B2" i="2"/>
  <c r="B3" i="1"/>
</calcChain>
</file>

<file path=xl/sharedStrings.xml><?xml version="1.0" encoding="utf-8"?>
<sst xmlns="http://schemas.openxmlformats.org/spreadsheetml/2006/main" count="2608" uniqueCount="835">
  <si>
    <t>Статус</t>
  </si>
  <si>
    <t>Источники ресурсного обеспечения</t>
  </si>
  <si>
    <t>1</t>
  </si>
  <si>
    <t>2</t>
  </si>
  <si>
    <t>3</t>
  </si>
  <si>
    <t>4</t>
  </si>
  <si>
    <t>5</t>
  </si>
  <si>
    <t>6</t>
  </si>
  <si>
    <t>7</t>
  </si>
  <si>
    <t>8</t>
  </si>
  <si>
    <t>9</t>
  </si>
  <si>
    <t>10</t>
  </si>
  <si>
    <t>11</t>
  </si>
  <si>
    <t>12</t>
  </si>
  <si>
    <t>13</t>
  </si>
  <si>
    <t>14</t>
  </si>
  <si>
    <t>15</t>
  </si>
  <si>
    <t>16</t>
  </si>
  <si>
    <t>17</t>
  </si>
  <si>
    <t>18</t>
  </si>
  <si>
    <t>19</t>
  </si>
  <si>
    <t>20</t>
  </si>
  <si>
    <t>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t>
  </si>
  <si>
    <t>тыс. рублей</t>
  </si>
  <si>
    <t>Наименование госпрограммы, подпрограммы, основного мероприятия, мероприятия</t>
  </si>
  <si>
    <t>Расходы за отчетный период</t>
  </si>
  <si>
    <t>предусмотрено на год</t>
  </si>
  <si>
    <t>фактически профинансировано</t>
  </si>
  <si>
    <t>Государственная программа</t>
  </si>
  <si>
    <t>Развитие здравоохранения</t>
  </si>
  <si>
    <t>всего, в том числе:</t>
  </si>
  <si>
    <t>федеральный бюджет (бюджетные ассигнования, не предусмотренные законом Воронежской области об областном бюджете)</t>
  </si>
  <si>
    <t>областной бюджет (бюджетные ассигнования, предусмотренные законом Воронежской области об областном бюджете, всего)</t>
  </si>
  <si>
    <t>- федеральный бюджет</t>
  </si>
  <si>
    <t>- областной бюджет</t>
  </si>
  <si>
    <t>внебюджетные источники, всего</t>
  </si>
  <si>
    <t>- территориальные государственные внебюджетные фонды</t>
  </si>
  <si>
    <t>Подпрограмма 1</t>
  </si>
  <si>
    <t>Профилактика заболеваний и формирование здорового образа жизни. Развитие первичной медико-санитарной помощи</t>
  </si>
  <si>
    <t>Основное мероприятие 1.2</t>
  </si>
  <si>
    <t>Профилактика инфекционных заболеваний, включая иммунопрофилактику</t>
  </si>
  <si>
    <t>Основное мероприятие 1.3</t>
  </si>
  <si>
    <t>Профилактика ВИЧ, вирусных гепатитов В и С</t>
  </si>
  <si>
    <t>Основное мероприятие 1.5</t>
  </si>
  <si>
    <t>Региональный проект «Развитие системы оказания первичной медико-санитарной помощи»</t>
  </si>
  <si>
    <t>Основное мероприятие 1.6</t>
  </si>
  <si>
    <t>Региональный проект «Старшее поколение»</t>
  </si>
  <si>
    <t>Основное мероприятие 1.7</t>
  </si>
  <si>
    <t>Региональный проект «Укрепление общественного здоровья»</t>
  </si>
  <si>
    <t>Подпрограмма 2</t>
  </si>
  <si>
    <t>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t>
  </si>
  <si>
    <t>Основное мероприятие 2.1</t>
  </si>
  <si>
    <t>Совершенствование системы оказания медицинской помощи больным туберкулезом</t>
  </si>
  <si>
    <t>Основное мероприятие 2.2</t>
  </si>
  <si>
    <t>Совершенствование оказания медицинской помощи лицам,инфицированным вирусом иммунодефицита человека, гепатитами В и С</t>
  </si>
  <si>
    <t>Основное мероприятие 2.3</t>
  </si>
  <si>
    <t>Совершенствование системы оказания медицинской помощи наркологическим больным</t>
  </si>
  <si>
    <t>Основное мероприятие 2.4</t>
  </si>
  <si>
    <t>Совершенствование системы оказания медицинской помощи больным с психическими расстройствами и расстройствами поведения</t>
  </si>
  <si>
    <t>Основное мероприятие 2.9</t>
  </si>
  <si>
    <t>Совершенствование системы оказания медицинской помощи больным прочими заболеваниями</t>
  </si>
  <si>
    <t>Основное мероприятие 2.10</t>
  </si>
  <si>
    <t>Совершенствование высокотехнологичной медицинской помощи, развитие новых эффективных методов лечения</t>
  </si>
  <si>
    <t>Основное мероприятие 2.11</t>
  </si>
  <si>
    <t>Развитие службы крови</t>
  </si>
  <si>
    <t>Основное мероприятие 2.12</t>
  </si>
  <si>
    <t>Совершенствование медицинской деятельности, связанной с донорством органов человека в целях трансплантации (пересадки)</t>
  </si>
  <si>
    <t>Основное мероприятие 2.13</t>
  </si>
  <si>
    <t>Региональный проект «Борьба с сердечно-сосудистыми заболеваниями»</t>
  </si>
  <si>
    <t>Основное мероприятие 2.14</t>
  </si>
  <si>
    <t>Региональный проект «Борьба с онкологическими заболеваниями»</t>
  </si>
  <si>
    <t>Подпрограмма 3</t>
  </si>
  <si>
    <t>Развитие государственно-частного партнерства</t>
  </si>
  <si>
    <t>Основное мероприятие 3.3</t>
  </si>
  <si>
    <t>Развитие системы санитарно-авиационной медицинской эвакуации в рамках государственно-частного партнерства</t>
  </si>
  <si>
    <t>Основное мероприятие 3.5</t>
  </si>
  <si>
    <t>Подпрограмма 4</t>
  </si>
  <si>
    <t>Охрана здоровья матери и ребенка</t>
  </si>
  <si>
    <t>Основное мероприятие 4.1</t>
  </si>
  <si>
    <t>Совершенствование службы родовспоможения путем формирования трехуровневой системы оказания медицинской помощи</t>
  </si>
  <si>
    <t>Основное мероприятие 4.2</t>
  </si>
  <si>
    <t>Создание системы раннего выявления и коррекции нарушений развития ребенка</t>
  </si>
  <si>
    <t>Основное мероприятие 4.4</t>
  </si>
  <si>
    <t>Развитие специализированной медицинской помощи детям</t>
  </si>
  <si>
    <t>Основное мероприятие 4.6</t>
  </si>
  <si>
    <t>Профилактика абортов. Развитие центров медико-социальной поддержки беременных, оказавшихся в трудной жизненной ситуации</t>
  </si>
  <si>
    <t>Основное мероприятие 4.9</t>
  </si>
  <si>
    <t>Региональный проект «Развитие детского здравоохранения, включая создание современной инфраструктуры оказания медицинской помощи детям»</t>
  </si>
  <si>
    <t>Подпрограмма 5</t>
  </si>
  <si>
    <t>Развитие медицинской реабилитации и санаторно-курортного лечения, в том числе детям</t>
  </si>
  <si>
    <t>Основное мероприятие 5.1</t>
  </si>
  <si>
    <t>Развитие медицинской реабилитации, в том числе детям</t>
  </si>
  <si>
    <t>Основное мероприятие 5.2</t>
  </si>
  <si>
    <t>Развитие санаторно-курортного лечения, в том числе детям</t>
  </si>
  <si>
    <t>Подпрограмма 6</t>
  </si>
  <si>
    <t>Оказание паллиативной помощи, в том числе детям</t>
  </si>
  <si>
    <t>Основное мероприятие 6.1</t>
  </si>
  <si>
    <t>Оказание паллиативной помощи взрослым</t>
  </si>
  <si>
    <t>Основное мероприятие 6.2</t>
  </si>
  <si>
    <t>Оказание паллиативной помощи детям</t>
  </si>
  <si>
    <t>Подпрограмма 7</t>
  </si>
  <si>
    <t>Кадровое обеспечение системы здравоохранения Воронежской области</t>
  </si>
  <si>
    <t>Основное мероприятие 7.1</t>
  </si>
  <si>
    <t>Подготовка, повышение квалификации и переподготовка медицинских и фармацевтических работников</t>
  </si>
  <si>
    <t>Основное мероприятие 7.2</t>
  </si>
  <si>
    <t>Повышение престижа профессии</t>
  </si>
  <si>
    <t>Основное мероприятие 7.3</t>
  </si>
  <si>
    <t>Социальная поддержка отдельных категорий медицинских работников</t>
  </si>
  <si>
    <t>Основное мероприятие 7.5</t>
  </si>
  <si>
    <t>Региональный проект «Обеспечение медицинских организаций системы здравоохранения квалифицированными кадрами»</t>
  </si>
  <si>
    <t>Подпрограмма 8</t>
  </si>
  <si>
    <t>Совершенствование системы лекарственного обеспечения, в том числе в амбулаторных условиях</t>
  </si>
  <si>
    <t>Основное мероприятие 8.1</t>
  </si>
  <si>
    <t>Совершенствование механизмов обеспечения населения лекарственными препаратами и медицинскими изделиями при оказании стационарной и амбулаторно-поликлинической медицинской помощи</t>
  </si>
  <si>
    <t>Основное мероприятие 8.3</t>
  </si>
  <si>
    <t>Повышение уровня безопасности  лекарственных препаратов,  медицинских изделий, продуктов лечебного питания</t>
  </si>
  <si>
    <t>Подпрограмма 9</t>
  </si>
  <si>
    <t>Развитие информатизации в здравоохранении</t>
  </si>
  <si>
    <t>Основное мероприятие 9.3</t>
  </si>
  <si>
    <t>Информационно-аналитическая поддержка реализации государственной программы Воронежской области «Развитие здравоохранения»</t>
  </si>
  <si>
    <t>Основное мероприятие 9.5</t>
  </si>
  <si>
    <t>Региональный проект «Создание единого цифрового контура в здравоохранении на основе единой государственной информационной системы здравоохранения (ЕГИСЗ) »</t>
  </si>
  <si>
    <t>Подпрограмма 10</t>
  </si>
  <si>
    <t>Совершенствование системы территориального планирования учреждений здравоохранения Воронежской области</t>
  </si>
  <si>
    <t>Основное мероприятие 10.3</t>
  </si>
  <si>
    <t>Строительство и реконструкция объектов здравоохранения</t>
  </si>
  <si>
    <t>Основное мероприятие 10.4</t>
  </si>
  <si>
    <t>Основное мероприятие 10.5</t>
  </si>
  <si>
    <t>Подпрограмма 11</t>
  </si>
  <si>
    <t>Обеспечение реализации государственной программы</t>
  </si>
  <si>
    <t>Основное мероприятие 11.1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</si>
  <si>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</si>
  <si>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Основное мероприятие 11.3</t>
  </si>
  <si>
    <t>Осуществление переданных полномочий Российской Федерации в области охраны здоровья граждан</t>
  </si>
  <si>
    <t>Подпрограмма 12</t>
  </si>
  <si>
    <t>Другие  вопросы в сфере здравоохранения</t>
  </si>
  <si>
    <t>Основное мероприятие 12.1</t>
  </si>
  <si>
    <t>Мероприятия в области социальной политики</t>
  </si>
  <si>
    <t>Основное мероприятие 12.2</t>
  </si>
  <si>
    <t>Мероприятия по борьбе с эпидемиями</t>
  </si>
  <si>
    <t>Основное мероприятие 12.3</t>
  </si>
  <si>
    <t>Выполнение территориальной программы обязательного медицинского страхования в рамках базовой программы обязательного медицинского страхования</t>
  </si>
  <si>
    <t>Основное мероприятие 12.4</t>
  </si>
  <si>
    <t>Финансовое обеспечение деятельности подведомственных учреждений</t>
  </si>
  <si>
    <t>Основное мероприятие 12.6</t>
  </si>
  <si>
    <t>Мероприятия по реализации областной адресной программы капитального ремонта</t>
  </si>
  <si>
    <t>Отчет о выполнении Плана реализации государственной программы Воронежской области</t>
  </si>
  <si>
    <t>Наименование государственной программы, подпрограммы, основного мероприятия, мероприятия</t>
  </si>
  <si>
    <t>Наименование статей расходов</t>
  </si>
  <si>
    <t>Бюджетные ассигнования на реализацию государственной программы, тыс. рублей</t>
  </si>
  <si>
    <t>согласно закону Воронежской области об областном бюджете на отчетную дату текущего года</t>
  </si>
  <si>
    <t>согласно бюджетной росписи расходов областного бюджета на отчетную дату текущего года</t>
  </si>
  <si>
    <t>поквартальный кассовый план на отчетную дату нарастающим итогом</t>
  </si>
  <si>
    <t>кассовое исполнение (на отчетную дату нарастающим итогом)</t>
  </si>
  <si>
    <t>всего</t>
  </si>
  <si>
    <t>в том числе по источникам:</t>
  </si>
  <si>
    <t>федеральный бюджет</t>
  </si>
  <si>
    <t>областной бюджет</t>
  </si>
  <si>
    <t>Всего, в том числе:</t>
  </si>
  <si>
    <t>Государственные капитальные вложения, всего</t>
  </si>
  <si>
    <t>Государственные капитальные вложения (объекты капитального строительства и недвижимое имущество), из них:</t>
  </si>
  <si>
    <t>бюджетные инвестиции на финансирование объектов областной собственности</t>
  </si>
  <si>
    <t>ПРОЧИЕ  расходы</t>
  </si>
  <si>
    <t>Отчёт</t>
  </si>
  <si>
    <t>о выполнении  Плана реализации государственной программы Воронежской области</t>
  </si>
  <si>
    <t>Наименование государственной</t>
  </si>
  <si>
    <t>Ожидаемый непосредственный</t>
  </si>
  <si>
    <t>Исполнительный орган</t>
  </si>
  <si>
    <t>Код бюджетной</t>
  </si>
  <si>
    <t>Уровень освоения бюджетных ассигнований, %</t>
  </si>
  <si>
    <t>программы, подпрограммы, основного мероприятия, мероприятия</t>
  </si>
  <si>
    <t>результат реализации государственной программы, подпрограммы (краткое описание). Содержание основного</t>
  </si>
  <si>
    <t>государственной власти Воронежской области - главный распорядитель средств областного</t>
  </si>
  <si>
    <t>классификации (в соответствии с законом Воронежской области об</t>
  </si>
  <si>
    <t>мероприятия (мероприятия) в</t>
  </si>
  <si>
    <t>бюджета (далее - ГРБС)</t>
  </si>
  <si>
    <t>областном бюджете)</t>
  </si>
  <si>
    <t>соответствии с утвержденным на текущий год Планом</t>
  </si>
  <si>
    <t>1. Достижение установленных плановых значения показателей, характеризующих непосредственный результат государственной программы.
2. Выполнение поручений Указов Президента Российской Федерации от 07.05.2012 №№ 597, 598, 606, от 07.05.2018 № 204.</t>
  </si>
  <si>
    <t>Всего, в том числе в разрезе ГРБС</t>
  </si>
  <si>
    <t>Департамент здравоохранения Воронежской области</t>
  </si>
  <si>
    <t/>
  </si>
  <si>
    <t>821.0704.01Д0400590.600</t>
  </si>
  <si>
    <t>821.0704.01ДN500590.600</t>
  </si>
  <si>
    <t>821.0705.0170170230.600</t>
  </si>
  <si>
    <t>821.0901.01210R4020.600</t>
  </si>
  <si>
    <t>821.0901.0140100590.600</t>
  </si>
  <si>
    <t>821.0901.0140400590.600</t>
  </si>
  <si>
    <t>821.0901.0160100590.600</t>
  </si>
  <si>
    <t>821.0901.0160200590.600</t>
  </si>
  <si>
    <t>821.0901.01Д0400590.100</t>
  </si>
  <si>
    <t>821.0901.01Д0400590.200</t>
  </si>
  <si>
    <t>821.0901.01Д0400590.300</t>
  </si>
  <si>
    <t>821.0901.01Д0400590.600</t>
  </si>
  <si>
    <t>821.0901.01Д0400590.800</t>
  </si>
  <si>
    <t>821.0902.0140400590.600</t>
  </si>
  <si>
    <t>821.0902.0160100590.600</t>
  </si>
  <si>
    <t>821.0902.0160200590.600</t>
  </si>
  <si>
    <t>821.0902.01Д0400590.100</t>
  </si>
  <si>
    <t>821.0902.01Д0400590.200</t>
  </si>
  <si>
    <t>821.0902.01Д0400590.600</t>
  </si>
  <si>
    <t>821.0902.01Д0400590.800</t>
  </si>
  <si>
    <t>821.0903.01Д0400590.100</t>
  </si>
  <si>
    <t>821.0903.01Д0400590.200</t>
  </si>
  <si>
    <t>821.0903.01Д0400590.600</t>
  </si>
  <si>
    <t>821.0903.01Д0400590.800</t>
  </si>
  <si>
    <t>821.0904.01Д0400590.600</t>
  </si>
  <si>
    <t>821.0905.0150171110.600</t>
  </si>
  <si>
    <t>821.0905.0150200590.100</t>
  </si>
  <si>
    <t>821.0905.0150200590.200</t>
  </si>
  <si>
    <t>821.0905.0150200590.600</t>
  </si>
  <si>
    <t>821.0905.0150200590.800</t>
  </si>
  <si>
    <t>821.0905.0150270770.600</t>
  </si>
  <si>
    <t>821.0906.0121120120.600</t>
  </si>
  <si>
    <t>821.0907.01Д0270890.200</t>
  </si>
  <si>
    <t>821.0907.01Д0270890.600</t>
  </si>
  <si>
    <t>821.0909.0110271130.200</t>
  </si>
  <si>
    <t>821.0909.0110371140.600</t>
  </si>
  <si>
    <t>821.0909.01103R2020.600</t>
  </si>
  <si>
    <t>821.0909.011N100590.600</t>
  </si>
  <si>
    <t>821.0909.011N151960.600</t>
  </si>
  <si>
    <t>821.0909.011N1Д1960.600</t>
  </si>
  <si>
    <t>821.0909.011P354680.200</t>
  </si>
  <si>
    <t>821.0909.011P470040.200</t>
  </si>
  <si>
    <t>821.0909.0120120100.200</t>
  </si>
  <si>
    <t>821.0909.01201R2020.200</t>
  </si>
  <si>
    <t>821.0909.0120220110.600</t>
  </si>
  <si>
    <t>821.0909.01202R2020.600</t>
  </si>
  <si>
    <t>821.0909.0120300590.600</t>
  </si>
  <si>
    <t>821.0909.0120470910.200</t>
  </si>
  <si>
    <t>821.0909.0120470910.600</t>
  </si>
  <si>
    <t>821.0909.0120900590.200</t>
  </si>
  <si>
    <t>821.0909.0120970950.200</t>
  </si>
  <si>
    <t>821.0909.0121254760.600</t>
  </si>
  <si>
    <t>821.0909.0121270070.600</t>
  </si>
  <si>
    <t>821.0909.012N251920.600</t>
  </si>
  <si>
    <t>821.0909.012N2Д1920.600</t>
  </si>
  <si>
    <t>821.0909.012N300590.600</t>
  </si>
  <si>
    <t>821.0909.012N351900.600</t>
  </si>
  <si>
    <t>821.0909.012N370040.200</t>
  </si>
  <si>
    <t>821.0909.012N3Д1900.600</t>
  </si>
  <si>
    <t>821.0909.0130370960.200</t>
  </si>
  <si>
    <t>821.0909.013N370960.600</t>
  </si>
  <si>
    <t>821.0909.0140270980.600</t>
  </si>
  <si>
    <t>821.0909.0140270990.600</t>
  </si>
  <si>
    <t>821.0909.0140400590.100</t>
  </si>
  <si>
    <t>821.0909.0140400590.200</t>
  </si>
  <si>
    <t>821.0909.0140400590.800</t>
  </si>
  <si>
    <t>821.0909.0140670970.600</t>
  </si>
  <si>
    <t>821.0909.014N451700.600</t>
  </si>
  <si>
    <t>821.0909.014N4Д1700.600</t>
  </si>
  <si>
    <t>821.0909.01601R2010.600</t>
  </si>
  <si>
    <t>821.0909.01602R2010.600</t>
  </si>
  <si>
    <t>821.0909.0170170890.200</t>
  </si>
  <si>
    <t>821.0909.0170170890.300</t>
  </si>
  <si>
    <t>821.0909.0170270890.200</t>
  </si>
  <si>
    <t>821.0909.01703R1380.300</t>
  </si>
  <si>
    <t>821.0909.017N570890.300</t>
  </si>
  <si>
    <t>821.0909.0180151610.300</t>
  </si>
  <si>
    <t>821.0909.0180152160.300</t>
  </si>
  <si>
    <t>821.0909.0180154600.300</t>
  </si>
  <si>
    <t>821.0909.01801R2010.300</t>
  </si>
  <si>
    <t>821.0909.0180300590.600</t>
  </si>
  <si>
    <t>821.0909.0190300590.600</t>
  </si>
  <si>
    <t>821.0909.019N751140.600</t>
  </si>
  <si>
    <t>821.0909.019N7Д1140.200</t>
  </si>
  <si>
    <t>821.0909.019N7Д1140.600</t>
  </si>
  <si>
    <t>821.0909.01Г0155500.100</t>
  </si>
  <si>
    <t>821.0909.01Г0172010.100</t>
  </si>
  <si>
    <t>821.0909.01Г0172010.200</t>
  </si>
  <si>
    <t>821.0909.01Г0172010.800</t>
  </si>
  <si>
    <t>821.0909.01Г0359800.100</t>
  </si>
  <si>
    <t>821.0909.01Д0400590.100</t>
  </si>
  <si>
    <t>821.0909.01Д0400590.200</t>
  </si>
  <si>
    <t>821.0909.01Д0400590.300</t>
  </si>
  <si>
    <t>821.0909.01Д0400590.600</t>
  </si>
  <si>
    <t>821.0909.01Д0400590.800</t>
  </si>
  <si>
    <t>821.0909.01Д0456730.600</t>
  </si>
  <si>
    <t>821.0909.01Д0670750.200</t>
  </si>
  <si>
    <t>821.0909.01Д0670750.600</t>
  </si>
  <si>
    <t>821.1003.01Д0170890.300</t>
  </si>
  <si>
    <t>821.1003.01Д0170890.600</t>
  </si>
  <si>
    <t>821.1003.01Д0378570.300</t>
  </si>
  <si>
    <t>Департамент строительной политики Воронежской области</t>
  </si>
  <si>
    <t>820.0909.01Б0340090.400</t>
  </si>
  <si>
    <t>820.0909.01Б03R1110.400</t>
  </si>
  <si>
    <t>820.0909.01БN340090.400</t>
  </si>
  <si>
    <t>820.0909.01БN440090.400</t>
  </si>
  <si>
    <t>820.0909.01Д0670750.200</t>
  </si>
  <si>
    <t>Достижение планового значения показателя подпрограммы: 
«Зарегистрированных больных с диагнозом, установленным впервые в жизни» - 401 на тыс. населения</t>
  </si>
  <si>
    <t>1. Закупка иммунобиологических препаратов для иммунизации населения по эпидпоказаниям (бешенство (в том числе иммуноглобулин из сыворотки крови человека или лошади) , гепатит А, туляремия, брюшной тиф, корь, дизентерия, пневмококковая инфекция, грипп, менингококк, ветряная оспа, клещевой энцефалит (в том числе иммуноглобулин) , корь, сибирская язва, вирусный гепатит В, бруцеллез, ротовирусная инфекция, лептоспироз; комбинирования вакцина против дифтерии, коклюша, столбняка, гемофильной инфекции, полиомиелита) и туберкулинодиагностики. АС - анатоксин столбнячный, при задержке федеральных поставок вакцины для проведения экстренной иммунизации по жизненным показаниям. Комбинированные вакцины для иммунизации частоболеющих детей из «групп риска».
2. Оплата услуг по получению, входному контролю, хранению, выдаче и экстренной доставке иммунобиологических препаратов. 3. Сохранение на спородическом уровне заболеваемости дифтерией; достижение контрольного охвата декретируемых контингентов прививками против дифтерии, столбняка, коклюша, вирусного гепатита В в установленные сроки.</t>
  </si>
  <si>
    <t>1. Расширение спектра информационно-образовательных технологий, направленных на формирование здорового образа жизни, профилактику ВИЧ-инфекции и парентеральных вирусных гепатитов среди всего населения области, с акцентом на уязвимые группы, повышение толерантности к людям, живущим с ВИЧ-инфекцией. Систематическое информирование населения о способах предупреждения заражения ВИЧ-инфекцией и вирусами парентеральных гепатитов с использованием эффективных методов информирования и обучения. 
2. Изучение объема знаний, особенностей поведения, личностной оценки полученной информации в различных группах населения при выборе форм и методов профилактической работы. 
3. Проведение лабораторной диагностики ВИЧ-инфекции, вирусных гепатитов В и С в целевых группах населения. 
4. Обеспечение охвата ВИЧ - инфицированных лиц диспансерным наблюдением на уровне - не менее 75, 5% (от числа выявленных) ; Снижение заболеваемости острыми вирусными гепатитами В и С.</t>
  </si>
  <si>
    <t>Создание и замена фельдшерских, фельдшерско-акушерских пунктов и врачебных амбулаторий для населенных пунктов с численностью населения от 100 до 2000 человек</t>
  </si>
  <si>
    <t>Проведение вакцинации против пневмококковой инфекции граждан старше трудоспособного возраста из групп риска, проживающих в организациях социального обслуживания</t>
  </si>
  <si>
    <t>Проведение информационно-коммуникационной кампании</t>
  </si>
  <si>
    <t>11 000 жителей области получат ВМП</t>
  </si>
  <si>
    <t>1. Создание условий для повышения приверженности больных туберкулезом к лечению: социальная поддержка больных, получающих основной курс лечения амбулаторно и в условиях дневного стационара, в виде продуктовых наборов с целью предупреждения отрывов от лечения и достижения максимальной эффективности химиотерапии.
2. Обеспечение медикаментами для диагностики и лечения туберкулеза для возможности проведения непрерывного курса лечения, осуществления персонализированного подбора индивидуальной схемы химиотерапии.
3. Переподготовка и повышение квалификации врачебных кадров с целью выполнения стандартов и Порядка оказания противотуберкулезной помощи.
4. Обеспечение средствами диагностики туберкулеза</t>
  </si>
  <si>
    <t>1. Обследование населения области с целью выявления лиц, инфицированных вирусами иммунодефицита человека и гепатитов B и C. 
2. Проведение антиретровирусной терапии пациентам с ВИЧ-инфекцией, противовирусной терапии пациентам с вирусными гепатитами B и C. 
3. Проведение мониторинга лечения лиц, инфицированных вирусами иммунодефицита человека и гепатитов B и C. 
4. Диагностика заболеваний ассоциированных с ВИЧ-инфекцией.
5. Закупки диагностических средств для выявления и мониторинга лечения лиц, инфицированных вирусами иммунодефицита человека, в том числе в сочетании с вирусами гепатитов B и (или) C, в соответствии с перечнем, утвержденным Министерством здравоохранения Российской Федерации.</t>
  </si>
  <si>
    <t>Создание эффективной системы профилактики и раннего выявления наркологических заболеваний. 
Раннее выявление больных на начальных этапах формирования заболевания и групп риска путем медико-диагностического исследования потребления наркотиков.</t>
  </si>
  <si>
    <t>1. Проведение в учреждениях здравоохранения скрининга на выявление признаков аутизма у детей раннего возраста, проходящих первичный прием.
2. Оказание реабилитационной психиатрической и психотерапевтической помощи детям и подросткам с РАС:
- планирование и организация комплексного процесса кратковременных и длительных курсов реабилитации для детей и подростков с РАС, наблюдаемых психиатрами;
- проведение индивидуальной психотерапии;
- организация и проведение коллективной и групповой психотерапии с детьми, подростками и родителями.
3. Развитие центров ментального здоровья, укрепление материально-технической базы медицинских организаций, оказывающих помощь детям с ментальными нарушениями, с целью профилактики формирования психических расстройств, повышения качества и доступности оказания специализированной психиатрической, психотерапевтической, медико-психологической, дефектологической помощи детям с нарушениями психического (психологического) развития, в том числе детям с РАС.
4. Реализация мероприятий межведомственного плана действий по оказанию комплексной медико-социальной и психолого-педагогической помощи детям с РАС.</t>
  </si>
  <si>
    <t>1. Совершенствование диагностики и лечения взрослого и детского населения в соответствии со стандартами и порядками.
2. Направление жителей Воронежской области, нуждающихся в обследовании и оказании медицинской помощи по видам, которые не могут быть оказаны в медицинских организациях Воронежской области, подведомственных исполнительному органу государственной власти Воронежской области в сфере здравоохранения, на обследование и лечение в иные медицинские организации за счет средств областного бюджета в порядке, определенном исполнительным органом государственной власти Воронежской области в сфере здравоохранения.</t>
  </si>
  <si>
    <t>Организация и оказание высокотехнологичной медицинской помощи в соответствии со стандартами и порядками.</t>
  </si>
  <si>
    <t>Совершенствование оказания трансфузиологической помощи населению, обеспечение безопасности трансфузионной терапии.</t>
  </si>
  <si>
    <t>1. Лицензирование медицинских организаций Воронежской области с целью увеличения количества медицинских организаций, в которых может осуществляться медицинская деятельность, связанная с донорством органов человека в целях трансплантации (пересадки) .
2. Дооснащение медицинских организаций, в которых может осуществляться медицинская деятельность, связанная с донорством органов человека в целях трансплантации (пересадки) , медицинским диагностическим оборудованием для обследования потенциального донора, направленного на выявление медицинских противопоказаний к органному донорству, а также установления пригодности для трансплантации органов потенциального донора и дальнейшего мониторинга их состояния.
3. Приобретение медикаментов и расходных материалов для проведения мероприятий, направленных на обеспечение сохранности донорских органов до их изъятия у донора.
4. Приобретение медикаментов и расходных материалов, необходимых для изъятия и хранения донорских органов.
5. Подготовка кадров.</t>
  </si>
  <si>
    <t>Переоснащение региональных сосудистых центров, в том числе оборудованием для ранней медицинской реабилитации.
Переоснащение первичных сосудистых отделений, в том числе оборудованием для ранней медицинской реабилитации.</t>
  </si>
  <si>
    <t>Переоснащение сети региональных медицинских организаций оказывающих помощь больным онкологическими заболеваниями (диспансеров/больниц).
Проведение информационно-коммуникационной кампании, направленной на ранее выявление онкологических заболеваний и повышению приверженности к лечению.
Реставрация с приспособлением здания для размещения поликлиники бюджетного учреждения здравоохранения Воронежской области «Воронежский областной клинический онкологический диспансер» на 1000 посещений.</t>
  </si>
  <si>
    <t>Совершенствование качества и доступности оказания экстренной медицинской помощи пострадавшим в ЧС, экстренной консультативной медицинской помощи больным и пострадавшим в ЧС, санитарно-авиационной эвакуации</t>
  </si>
  <si>
    <t>Финансовое обеспечение оказания медицинской помощи больным с онкологическими заболеваниями в соответствии с клиническими рекомендациями и протоколами лечения. 
Увеличено количество пациентов, получивших радиохирургическое лечение со злокачественными образованиями, на линейном ускорителе «Кибер-нож».</t>
  </si>
  <si>
    <t>Показатель ранней неонатальной смертности составит 2, 6 случаев на 1000 родившихся живыми</t>
  </si>
  <si>
    <t>1. Проведение профилактики и раннего выявления осложнений беременности. 
2. Централизация учреждений родовспоможения путем перепрофилирования коек маломощных акушерских стационаров. 
3. Совершенствование маршрутизации беременных женщин в условиях 3-уровневой системы родовспоможения, в т.ч. с 
использованием программы «РИСАР». Обеспечение взаимодействия учреждений родовспоможения с дистанционным областным акушерским центром. Концентрация преждевременных родов в учреждениях родовспоможения II и III группы.
4. Выполнение клинических протоколов, утвержденных МЗ РФ по акушерству и гинекологии, неонатологии. 
5. Применение вспомогательных репродуктивных технологий при лечении бесплодия.</t>
  </si>
  <si>
    <t>1. Приобретение расходных материалов для биохимического скрининга и подтверждающей цитогенетической диагностики и ДНК-диагностики состояния плода. 
2. Приобретение реактивов и тест-систем для проведения неонатального скрининга. 
3. Обеспечение детей, страдающих фенилкетонурией, продуктами лечебного питания. 
4. Развитие неонатальной хирургии на базе БУЗ ВО «Воронежская областная детская клиническая больница № 1». Выполнение порядка взаимодействия учреждений, оказывающих хирургическую помощь новорожденным на территории Воронежской области и клиник федерального подчинения.
5. Приобретение и ремонт оборудования для раннего выявления и коррекции нарушений развития ребенка.</t>
  </si>
  <si>
    <t>Выполнение протоколов и стандартов оказания медицинской помощи. Оснащение подразделений БУЗ ВО «Воронежская областная детская клиническая больница № 1» современным оборудованием в соответствии со стандартами и порядками оказания специализированной медицинской помощи (приобретение инсулиновых помп и расходных материалов к помпам).</t>
  </si>
  <si>
    <t>1. Обеспечение работы Центров медико-социальной поддержки беременных, находящихся в трудной жизненной ситуации и кабинетов медико-социальной помощи в женских консультациях.
2. Совершенствование профилактической работы по охране репродуктивного здоровья детей в образовательных учреждениях; пропаганда здорового образа жизни; реализация комплекса мер по профилактике нездорового образа жизни у будущих родителей.</t>
  </si>
  <si>
    <t>Развитие материально-технической базы детских поликлиник и детских поликлинических отделений медицинских организаций Воронежской области</t>
  </si>
  <si>
    <t>Объем реабилитационной помощи составит 0, 039 койко-дней на 1 жителя</t>
  </si>
  <si>
    <t>Закупка путевок на реабилитацию в специализированные санатории непосредственно после стационарного лечения, в том числе на долечивание беременных. Охват реабилитационной медицинской помощью детей-инвалидов 82%.</t>
  </si>
  <si>
    <t>Увеличение числа оздоровленных детей за счет увеличения количества потоков. Охват санаторно-курортным лечением детей 11, 4%.</t>
  </si>
  <si>
    <t>Доля посещений выездной патронажной службой на дому для оказания паллиативной медицинской помощи в общем количестве посещений по паллиативной медицинской помощи составит 30, 0%.
Полнота выборки наркотических и психотропных лекарственных препаратов субъектами Российской Федерации в рамках заявленных потребностей в соответствии с планом распределения наркотических лекарственных препаратов и психотропных веществ составит 100%.
Увеличение уровня обеспеченности койками для оказания паллиативной медицинской помоши до 0, 065 тыс. коек.
Число амбулаторных посещений с паллиативной целью к врачам-специалистам и среднему медицинскому персоналу любых специальностей составит 9, 000 тыс. посещений</t>
  </si>
  <si>
    <t>Совершенствование оказания паллиативной помощи взрослому населению. Обеспеченность койками для оказания паллиативной помощи взрослым (с учетом коек сестринского ухода) - 31, 0 коек на 100 тыс. взрослого населения.</t>
  </si>
  <si>
    <t>Совершенствование оказания паллиативной помощи детям. Обеспеченность койками для оказания паллиативной помощи детям - 2, 7 коек на 100 тыс. детского населения.</t>
  </si>
  <si>
    <t>Обеспеченность врачами, работающими в государственных и муниципальных медицинских организациях, (чел. на 10 тыс. населения) составит 40, 7 человек.
Обеспеченность средними медицинскими работниками, работающими в государственных и муниципальных медицинских организациях, (чел. на 10 тыс. населения) составит 92, 3 человек.</t>
  </si>
  <si>
    <t>Подготовка специалистов по программам дополнительного медицинского и фармацевтического образования в государственных образовательных учреждениях высшего профессионального и среднего профессионального образования в соответствии со сложившейся потребностью.</t>
  </si>
  <si>
    <t>Проведение конкурсов профессионального мастерства</t>
  </si>
  <si>
    <t>Осуществление выплат врачам, переехавшим на работу в сельскую местность в соответствии с поступившими заявками</t>
  </si>
  <si>
    <t>Обеспечение медицинских организаций системы здравоохранения квалифицированными кадрами, включая внедрение системы непрерывного образования медицинских работников, в том числе с использованием дистанционных образовательных технологий.</t>
  </si>
  <si>
    <t>Уровень обеспеченности безопасными и эффективными лекарственными препаратами, медицинскими изделиями и специализированными продуктами лечебного питания отдельных категорий граждан (от числа лиц, имеющих право на государственную социальную помощь и не отказавшихся от получения социальной услуги) ; граждан, страдающих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а также после трансплантации органов и (или) тканей; лиц, страдающих жизнеугрожающими и хроническими прогрессирующими редкими (орфанными) заболеваниями, в соответствии со стандартами оказания первичной медико-санитарной помощи - 66%</t>
  </si>
  <si>
    <t>1. Осуществление организационных мероприятий по получению, хранению и отпуску по рецептам врачей лекарственных препаратов гражданам, страдающим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а также после трансплантации органов и (или) тканей. 
2. Осуществление закупок лекарственных препаратов, медицинских изделий, специализированных продуктов лечебного питания для обеспечения отдельных категорий граждан по рецептам.</t>
  </si>
  <si>
    <t>1. Обеспечение лабораторного контроля качества лекарственных препаратов; информационно-аналитического скрининга лекарственных средств, находящихся в обращении в аптечной и лечебной сети области; осуществления мониторинга и регистрации неблагоприятных побочных реакций. 
2. Выявление фальсифицированных и недоброкачественных лекарственных средств.</t>
  </si>
  <si>
    <t>1. Выполнение государственного задания БУЗ ВО «Воронежский медицинский информационно-аналитический центр».
2. Популяризация использования электронной регистратуры Воронежской области.</t>
  </si>
  <si>
    <t>Повышение эффективности функционирования системы здравоохранения Воронежской области путем создания механизмов взаимодействия медицинских организаций на основе единой государственной системы в сфере здравоохранения и внедрения цифровых технологий и платформенных решений, формирующих единый цифровой контур здравоохранения</t>
  </si>
  <si>
    <t>Реализация областной адресной инвестиционной программы.</t>
  </si>
  <si>
    <t>Строительство лечебного корпуса на 100 коек: отделения онкологии и гематологии, оториноларингологии БУЗ ВО «ВОДКБ №1»</t>
  </si>
  <si>
    <t>Доля мероприятий государственной программы, запланированных на отчетный год, которые выполнены в полном объеме составит 95%.</t>
  </si>
  <si>
    <t>Осуществление расходов, связанных с содержанием управленческого аппарата департамента здравоохранения Воронежской области</t>
  </si>
  <si>
    <t>Проведение мероприятий в области лицензирования медицинской деятельности медицинских организаций; фармацевтической деятельности, деятельности по обороту наркотических средств, психотропных веществ и их прекурсоров, культивированию наркосодержащих растений (за исключением деятельности, осуществляемой организациями оптовой торговли лекарственными средствами и аптечными организациями, подведомственными федеральным органам исполнительной власти).</t>
  </si>
  <si>
    <t>Осуществление бесплатного зубопротезирования членам семьи военнослужащего, погибшего (умершего) , пропавшего без вести в период прохождения военной службы в мирное время</t>
  </si>
  <si>
    <t>1. Обеспечение качественной, оперативной лабораторной диагностики инфекционных болезней.
2. Проведение дезинфекции в очагах инфекционных болезней.</t>
  </si>
  <si>
    <t>Исполнение обязательств области по перечислению платежа на неработающее население в федеральный фонд ОМС в рамках выполнения территориальной программы обязательного медицинского страхования.</t>
  </si>
  <si>
    <t>Реализация мероприятий областной адресной программы капитального ремонта</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</si>
  <si>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</si>
  <si>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Оптимизация стационарного звена</t>
  </si>
  <si>
    <t>Оптимизация амбулаторного звена</t>
  </si>
  <si>
    <t>Повышение уровня удовлетворенности спроса населения на лекарственные препараты и медицинские изделия</t>
  </si>
  <si>
    <t>Совершенствование методов профилактики вертикальной передачи ВИЧ от матери ребенку</t>
  </si>
  <si>
    <t>Выхаживание детей с экстремально низкой массой тела</t>
  </si>
  <si>
    <t>Развитие системы первичной медицинской помощи в рамках государственно-частного партнерства</t>
  </si>
  <si>
    <t>Развитие нефрологической службы в рамках государственно-частного партнерства</t>
  </si>
  <si>
    <t>Региональный проект «Развитие экспорта медицинских услуг»</t>
  </si>
  <si>
    <t>Совершенствование оказания медицинской помощи пострадавшим при дорожно-транспортных происшествиях</t>
  </si>
  <si>
    <t>Совершенствование оказания скорой, в том числе скорой специализированной, медицинской помощи, медицинской эвакуации</t>
  </si>
  <si>
    <t>Начальник отдела Н.И.  Остроушко</t>
  </si>
  <si>
    <t>Исполнительный орган государственной власти Воронежской области, иной главный распорядитель средств областного бюджета</t>
  </si>
  <si>
    <t>Ответственные за исполнение</t>
  </si>
  <si>
    <t>Ответственные за исполнение мероприятий Плана реализации государственной программы Воронежской области</t>
  </si>
  <si>
    <t>821.0909.014N400590.600</t>
  </si>
  <si>
    <t>по статьям расходов за 2020 год</t>
  </si>
  <si>
    <t>в разрезе исполнительных органов государственной власти Воронежской области за 2020 год</t>
  </si>
  <si>
    <t>Основное мероприятие 9.1</t>
  </si>
  <si>
    <t>Развитие информационно-телекоммуникационной инфраструктуры, в том числе телемедицины</t>
  </si>
  <si>
    <t>821.0704.0190100590.600</t>
  </si>
  <si>
    <t>821.0909.0190100590.200</t>
  </si>
  <si>
    <t>821.0909.0190100590.600</t>
  </si>
  <si>
    <t>Подключение 5 организаций, подведомственных департаменту здравоохранения Воронежской области, не вошедших в региональный проект «Создание единого цифрового контура в здравоохранении на основе единой государственной информационной системы здравоохранения (ЕГИСЗ)», к сервисам государственной информационной системы в сфере здравоохранения Воронежской области</t>
  </si>
  <si>
    <t>820 09 09 01 Б 03 40090 400</t>
  </si>
  <si>
    <t>820 09 09 01 Б 03 R1110 400</t>
  </si>
  <si>
    <t>Основное мероприятие 10.6</t>
  </si>
  <si>
    <t>Региональный проект «Жилье»</t>
  </si>
  <si>
    <t>1.Проектирование и строительство хирургического корпуса бюджетного учреждения здравоохранения Воронежской области «Воронежский областной клинический онкологический ; 2. Строительство каньона для лучевой терапии на территории БУЗ ВО «Воронежский областной клинический онкологический диспансер»</t>
  </si>
  <si>
    <t>820.0909.01БN352270.400</t>
  </si>
  <si>
    <t>820 09 09 01 Б N4 52460 400</t>
  </si>
  <si>
    <t>820 09 09 01 Б N1 Д0210 400</t>
  </si>
  <si>
    <t>820 09 09 01 Б F1 50210 400</t>
  </si>
  <si>
    <t>Строительство поликлиники на 1100 посещений с подстанцией скорой медицинской помощи на 10 бригад по адресу: г. Воронеж, Московский проспект, 142у (включая ПИР)</t>
  </si>
  <si>
    <t>821.0909.01Г015549F.100</t>
  </si>
  <si>
    <t>821.0909.01Г0359800.200</t>
  </si>
  <si>
    <t>821.0909.01Д0358410.500</t>
  </si>
  <si>
    <t>Число граждан, воспользовавшихся услугами (сервисами) в Личном кабинете пациента «Мое здоровье» на Едином портале государственных услуг и функций в отчетном году составит 177,46 тыс. человек</t>
  </si>
  <si>
    <t>Смертность населения (без показателей смертности от внешних причин) составит 1380 на 100 тыс. населения.</t>
  </si>
  <si>
    <t>Доля централизованных закупок в общем объёме размещаемого заказа составит 20, 1%.</t>
  </si>
  <si>
    <t>Осуществление перечисления субсидий подведомственным медицинским организациям на текущие нужды. Приведение условий оказания медицинской помощи пациентам с COVID-19 в соответствие установленным требованиям. Дополнительное стимулирование медицинских и иных работников, оказывающих медицинскую помощь (участвующих в оказании медицинской помощи, обеспечивающих оказание медицинской помощи) по диагностике и лечению COVID-19. Программное обеспечение процессов управления здравоохранения Воронежской области. Снижение рисков распространения новой коронавирусной инфекции COVID-19 на территории Воронежской области</t>
  </si>
  <si>
    <t>Достижение планового значения показателя подпрограммы: «Смертность населения в трудоспособном возрасте» - 561 на 100 тыс. населения</t>
  </si>
  <si>
    <t>на 2020 год</t>
  </si>
  <si>
    <t>«Развитие здравоохранения»</t>
  </si>
  <si>
    <t>Наименование государственной программы, подпрограммы,  основного мероприятия, мероприятия</t>
  </si>
  <si>
    <t>Должность, И.О.Ф.</t>
  </si>
  <si>
    <t>ГОСУДАРСТВЕННАЯ ПРОГРАММА</t>
  </si>
  <si>
    <t>Департамент здравоохранения
Воронежской области</t>
  </si>
  <si>
    <t xml:space="preserve">Руководитель департамента А.В. Щукин </t>
  </si>
  <si>
    <t>ПОДПРОГРАММА 1</t>
  </si>
  <si>
    <t xml:space="preserve">Заместитель руководителя Н.Е. Нехаенко </t>
  </si>
  <si>
    <t>Основное 
мероприятие 1.1</t>
  </si>
  <si>
    <t>Развитие системы медицинской профилактики неинфекционных заболеваний и формирования здорового образа жизни, в том числе у детей. Профилактика развития зависимостей, включая сокращение  потребления табака, алкоголя, наркотических средств и психоактивных веществ, в том числе у детей</t>
  </si>
  <si>
    <t>Основное 
мероприятие 1.2</t>
  </si>
  <si>
    <t xml:space="preserve">Начальник отдела О.Г. Дудникова </t>
  </si>
  <si>
    <t>Основное 
мероприятие 1.3</t>
  </si>
  <si>
    <t>Основное 
мероприятие 1.4</t>
  </si>
  <si>
    <t xml:space="preserve">Развитие первичной медико-санитарной помощи, в том числе сельским жителям. Развитие системы раннего выявления заболеваний, патологических состояний и факторов риска их развития, включая проведение медицинских осмотров и диспансеризации населения, в том числе у детей                    </t>
  </si>
  <si>
    <t>Начальник отдела Н.И.  Остроушко
Начальник отдела М.М.  Киньшина            Начальник отдела  В.В. Шабашев</t>
  </si>
  <si>
    <t>Основное 
мероприятие 1.5</t>
  </si>
  <si>
    <t>Регональный проект «Развитие системы оказания первичной медико-санитарной помощи»</t>
  </si>
  <si>
    <t xml:space="preserve">Начальник отдела Н.И.  Остроушко            Начальник отдела М.М.  Киньшина    </t>
  </si>
  <si>
    <t>Основное 
мероприятие 1.6</t>
  </si>
  <si>
    <t>Регональный проект «Старшее поколение»</t>
  </si>
  <si>
    <t>Основное 
мероприятие 1.7</t>
  </si>
  <si>
    <t>Регональный проект «Укрепление общественного здоровья»</t>
  </si>
  <si>
    <t>ПОДПРОГРАММА 2</t>
  </si>
  <si>
    <t>Основное 
мероприятие 2.1</t>
  </si>
  <si>
    <t>Основное 
мероприятие 2.2</t>
  </si>
  <si>
    <t>Совершенствование оказания медицинской помощи лицам, инфицированным вирусом иммунодефицита человека, гепатитами В и С</t>
  </si>
  <si>
    <t>Основное 
мероприятие 2.3</t>
  </si>
  <si>
    <t>Основное 
мероприятие 2.4</t>
  </si>
  <si>
    <t xml:space="preserve">Начальник отдела Н.И.  Остроушко
Начальник отдела М.М.  Киньшина </t>
  </si>
  <si>
    <t>Основное 
мероприятие 2.5</t>
  </si>
  <si>
    <t>Совершенствование системы оказания медицинской помощи больным сосудистыми заболеваниями</t>
  </si>
  <si>
    <t>Основное 
мероприятие 2.6</t>
  </si>
  <si>
    <t>Совершенствование системы оказания медицинской помощи больным онкологическими  заболеваниями</t>
  </si>
  <si>
    <t>Основное 
мероприятие 2.7</t>
  </si>
  <si>
    <t>Основное 
мероприятие 2.8</t>
  </si>
  <si>
    <t>Основное 
мероприятие 2.9</t>
  </si>
  <si>
    <t>Совершенствование системы оказания медицинской помощи прочими заболеваниями</t>
  </si>
  <si>
    <t>Основное 
мероприятие 2.10</t>
  </si>
  <si>
    <t>Основное 
мероприятие 2.11</t>
  </si>
  <si>
    <t>Основное 
мероприятие 2.12</t>
  </si>
  <si>
    <t>Основное 
мероприятие 2.13</t>
  </si>
  <si>
    <t>Регональный проект  «Борьба с сердечно-сосудистыми заболеваниями»</t>
  </si>
  <si>
    <t>Основное 
мероприятие 2.14</t>
  </si>
  <si>
    <t>Регональный проект   «Борьба с онкологическими заболеваниями»</t>
  </si>
  <si>
    <t>Основное 
мероприятие 2.15</t>
  </si>
  <si>
    <t>ПОДПРОГРАММА 3</t>
  </si>
  <si>
    <t>Основное 
мероприятие 3.1</t>
  </si>
  <si>
    <t>Основное 
мероприятие 3.2</t>
  </si>
  <si>
    <t>Развитие онкологической службы в рамках государственно-частного партнерства</t>
  </si>
  <si>
    <t>Основное 
мероприятие 3.3</t>
  </si>
  <si>
    <t>Основное 
мероприятие 3.4</t>
  </si>
  <si>
    <t xml:space="preserve">Начальник отдела Н.И.  Остроушко
Начальник отдела Д.А. Цурган </t>
  </si>
  <si>
    <t>Основное 
мероприятие 3.5</t>
  </si>
  <si>
    <t>Регональный проект «Борьба с онкологическими заболеваниями»</t>
  </si>
  <si>
    <t>ПОДПРОГРАММА 4</t>
  </si>
  <si>
    <t>Основное 
мероприятие 4.1</t>
  </si>
  <si>
    <t xml:space="preserve">Начальник отдела М.М.  Киньшина </t>
  </si>
  <si>
    <t>Основное 
мероприятие 4.2</t>
  </si>
  <si>
    <t>Основное 
мероприятие 4.3</t>
  </si>
  <si>
    <t>Основное 
мероприятие 4.4</t>
  </si>
  <si>
    <t>Основное 
мероприятие 4.5</t>
  </si>
  <si>
    <t>Основное 
мероприятие 4.6</t>
  </si>
  <si>
    <t xml:space="preserve">Профилактика абортов. Развитие центров медико-социальной поддержки беременных, оказавшихся в трудной жизненной ситуации </t>
  </si>
  <si>
    <t>Основное 
мероприятие 4.9</t>
  </si>
  <si>
    <t>Регональный проект «Развитие детского здравоохранения, включая создание современной инфраструктуры оказания медицинской помощи детям»</t>
  </si>
  <si>
    <t>ПОДПРОГРАММА 5</t>
  </si>
  <si>
    <t>Основное 
мероприятие 5.1</t>
  </si>
  <si>
    <t>Основное 
мероприятие 5.2</t>
  </si>
  <si>
    <t>ПОДПРОГРАММА 6</t>
  </si>
  <si>
    <t xml:space="preserve">Заместитель руководителя  Н.Е. Нехаенко </t>
  </si>
  <si>
    <t>Основное 
мероприятие 6.1</t>
  </si>
  <si>
    <t>Основное 
мероприятие 6.2</t>
  </si>
  <si>
    <t>ПОДПРОГРАММА 7</t>
  </si>
  <si>
    <t>Основное
мероприятие 7.1</t>
  </si>
  <si>
    <t>Начальник отдела  В.В. Шабашев</t>
  </si>
  <si>
    <t>Основное 
мероприятие 7. 2</t>
  </si>
  <si>
    <t>Основное 
мероприятие 7.3</t>
  </si>
  <si>
    <t>Основное 
мероприятие 7.4</t>
  </si>
  <si>
    <t>Развитие сети обучающих симуляционных центров</t>
  </si>
  <si>
    <t>Основное 
мероприятие 7.5</t>
  </si>
  <si>
    <t>Регональный проект «Обеспечение медицинских организаций системы здравоохранения квалифицированными кадрами»</t>
  </si>
  <si>
    <t>ПОДПРОГРАММА 8</t>
  </si>
  <si>
    <t>Совершенствование системы лекарственного обеспечения, 
в том числе в амбулаторных условиях</t>
  </si>
  <si>
    <t xml:space="preserve"> Заместитель руководителя  Н.Н. Лаврова </t>
  </si>
  <si>
    <t>Основное 
мероприятие 8.1</t>
  </si>
  <si>
    <t xml:space="preserve">Начальник отдела В.В. Будкова </t>
  </si>
  <si>
    <t>Основное 
мероприятие 8.2</t>
  </si>
  <si>
    <t xml:space="preserve">Начальник отдела  В.В. Будкова </t>
  </si>
  <si>
    <t>Основное 
мероприятие 8.3</t>
  </si>
  <si>
    <t>Основное 
мероприятие 8.4</t>
  </si>
  <si>
    <t>Региональный проект  «Борьба с сердечно-сосудистыми заболеваниями»</t>
  </si>
  <si>
    <t>ПОДПРОГРАММА 9</t>
  </si>
  <si>
    <t xml:space="preserve">Первый заместитель руководителя О.Е. Минаков </t>
  </si>
  <si>
    <t>Основное 
мероприятие 9.1</t>
  </si>
  <si>
    <t>Начальник отдела  М.А. Шеменев</t>
  </si>
  <si>
    <t>Основное 
мероприятие 9.2</t>
  </si>
  <si>
    <t xml:space="preserve">Развитие прикладных региональных компонентов системы здравоохранения </t>
  </si>
  <si>
    <t xml:space="preserve">Основное 
мероприятие 9.3 </t>
  </si>
  <si>
    <t>Основное 
мероприятие 9.4</t>
  </si>
  <si>
    <t>Приоритетный проект «Совершенствование процессов организации медицинской помощи на основе внедрения информационных технологий»</t>
  </si>
  <si>
    <t>Основное 
мероприятие 9.5</t>
  </si>
  <si>
    <t>Регональный проект «Создание единого цифрового контура в здравоохранении на основе единой государственной информационной системы здравоохранения (ЕГИСЗ)»</t>
  </si>
  <si>
    <t>ПОДПРОГРАММА 10</t>
  </si>
  <si>
    <t>Основное 
мероприятие 10.1</t>
  </si>
  <si>
    <t xml:space="preserve">Начальник отдела Н.И. Остроушко
Начальник отдела М.М. Киньшина </t>
  </si>
  <si>
    <t>Основное 
мероприятие 10.2</t>
  </si>
  <si>
    <t>Основное 
мероприятие 10.3</t>
  </si>
  <si>
    <t xml:space="preserve">Начальник отдела Д.А. Цурган 
</t>
  </si>
  <si>
    <t xml:space="preserve">Начальник отдела Ю.М. Турусов  </t>
  </si>
  <si>
    <t>Основное 
мероприятие 10.4</t>
  </si>
  <si>
    <t>Основное 
мероприятие 10.5</t>
  </si>
  <si>
    <t>Основное 
мероприятие 10.6</t>
  </si>
  <si>
    <t>Регональный проект «Жилье»</t>
  </si>
  <si>
    <t>ПОДПРОГРАММА 11</t>
  </si>
  <si>
    <t xml:space="preserve">Заместитель руководителя  А.В. Чуриков </t>
  </si>
  <si>
    <t xml:space="preserve">Основное 
мероприятие 11.1 </t>
  </si>
  <si>
    <t>Начальник отдела А.Ю. Красных
Начальник отдела В.Н. Котова</t>
  </si>
  <si>
    <t>Основное 
мероприятие 11.2</t>
  </si>
  <si>
    <t>Начальник отдела Н.Н. Якупова 
Начальник отдела В.Н. Котова</t>
  </si>
  <si>
    <t>Основное 
мероприятие 11.3</t>
  </si>
  <si>
    <t xml:space="preserve">Начальник отдела А.А. Норова </t>
  </si>
  <si>
    <t>ПОДПРОГРАММА 12</t>
  </si>
  <si>
    <t xml:space="preserve">Основное 
мероприятие 12.1 </t>
  </si>
  <si>
    <t xml:space="preserve">Начальник отдела Н.И.  Остроушко
Начальник отдела Н.Н. Якупова </t>
  </si>
  <si>
    <t>Основное 
мероприятие 12.2</t>
  </si>
  <si>
    <t>Основное 
мероприятие 12.3</t>
  </si>
  <si>
    <t>Начальник отдела А.Ю. Красных</t>
  </si>
  <si>
    <t>Основное 
мероприятие 12.4</t>
  </si>
  <si>
    <t>Начальник отдела Н.Н. Якупова 
Начальник отдела А.Ю. Красных</t>
  </si>
  <si>
    <t>Основное 
мероприятие 12.5</t>
  </si>
  <si>
    <t>Регональный проект «Обеспечение медицинских организаций квалифицированными кадрами»</t>
  </si>
  <si>
    <t>Основное 
мероприятие 12.6</t>
  </si>
  <si>
    <t>821.0909.01Д0470340.100</t>
  </si>
  <si>
    <t>821.0909.01Д0472300.100</t>
  </si>
  <si>
    <t>821.0909.01Д0472300.200</t>
  </si>
  <si>
    <t>821.0909.01Д0472300.600</t>
  </si>
  <si>
    <t>821.0909.01Д0471990.600</t>
  </si>
  <si>
    <t>821.0909.01Д0458320.600</t>
  </si>
  <si>
    <t>821.0909.01Д0458330.100</t>
  </si>
  <si>
    <t>821.0909.01Д0458330.600</t>
  </si>
  <si>
    <t>821.0909.01Д0458300.100</t>
  </si>
  <si>
    <t>821.0909.01Д0458300.600</t>
  </si>
  <si>
    <t>821.0909.01Д0458480.100</t>
  </si>
  <si>
    <t>821.0909.01Д0458480.600</t>
  </si>
  <si>
    <t>821.0901.01Д0458110.600</t>
  </si>
  <si>
    <t>821.0909.01Д0458440.600</t>
  </si>
  <si>
    <t>821.0909.01Д0458450.600</t>
  </si>
  <si>
    <t>821.0909.01Д0458430.600</t>
  </si>
  <si>
    <t>821.0909.01Д0458360.100</t>
  </si>
  <si>
    <t>821.0909.01Д0458360.600</t>
  </si>
  <si>
    <t>820 09 09 01 Б N3 Д2270 400</t>
  </si>
  <si>
    <t>820 09 09 01 Б N4 Д2460 400</t>
  </si>
  <si>
    <t>821.0909.0110272300.200</t>
  </si>
  <si>
    <t>821.0909.011N151910.600</t>
  </si>
  <si>
    <t>821.0909.011N1Д1910.600</t>
  </si>
  <si>
    <t>821.0909.011N155540.200</t>
  </si>
  <si>
    <t>821.0909.011P3Д4680.200</t>
  </si>
  <si>
    <t>Основное мероприятие 8.4</t>
  </si>
  <si>
    <t>Региональный проект
"Борьба с сердечно-сосудистыми заболеваниями"</t>
  </si>
  <si>
    <t>821.0909.018N255860.300</t>
  </si>
  <si>
    <t>Охват профилактикой развития сердечно-сосудистых заболеваний и сердечно-сосудистых осложнений у пациентов высокого риска составит не менее 50%</t>
  </si>
  <si>
    <t>821.0909.0180171970.300</t>
  </si>
  <si>
    <t>821.0705.0170172300.600</t>
  </si>
  <si>
    <t>821.0909.01Д0470340.600</t>
  </si>
  <si>
    <t>821.0705.01Д0472300.600</t>
  </si>
  <si>
    <t>820.0909.01Д0472300.200</t>
  </si>
  <si>
    <t>821.0909.012N270890.200</t>
  </si>
  <si>
    <t>821.0909.012N370890.200</t>
  </si>
  <si>
    <t>Инфомация
о выполнении контрольных событий, предусмотренных планом реализации государтсвенной програмы Воронежской области "Развитие здравоохранения",
 по состоянию на 01.01.2021</t>
  </si>
  <si>
    <t>Наименование подпрограммы, основного мероприятия, контрольного события</t>
  </si>
  <si>
    <t>Исполнитель</t>
  </si>
  <si>
    <t>Планируемая дата наступления контрольного события &lt;1&gt;</t>
  </si>
  <si>
    <t>Фактическая дата наступления контрольного события</t>
  </si>
  <si>
    <t>Контрольное событие наступило с нарушением срока (не наступило)</t>
  </si>
  <si>
    <t>Комментарии (причины нарушения сроков наступления контрольного события либо ненаступления контрольного события) &lt;2&gt;</t>
  </si>
  <si>
    <t>х</t>
  </si>
  <si>
    <t>ОСНОВНОЕ МЕРОПРИЯТИЕ 1.1</t>
  </si>
  <si>
    <t>Контрольное событие 1.1.1</t>
  </si>
  <si>
    <t>Реализованы мероприятия проекта «Живи долго!»</t>
  </si>
  <si>
    <t>ОСНОВНОЕ МЕРОПРИЯТИЕ 1.2</t>
  </si>
  <si>
    <t>Контрольное событие 1.2.1</t>
  </si>
  <si>
    <t xml:space="preserve">Закуплены иммунобиологические препараты  для иммунизации населения по эпидпоказаниям </t>
  </si>
  <si>
    <t>Контрольное событие 1.2.2</t>
  </si>
  <si>
    <t xml:space="preserve">Организовано хранение иммунобиологических препаратов  для иммунизации населения </t>
  </si>
  <si>
    <t>ОСНОВНОЕ МЕРОПРИЯТИЕ 1.3</t>
  </si>
  <si>
    <t>Контрольное событие 1.3.1</t>
  </si>
  <si>
    <t>Проведение лабораторной диагностики ВИЧ-инфекции, вирусных гепатитов В и С в целевых группах населения</t>
  </si>
  <si>
    <t>ОСНОВНОЕ МЕРОПРИЯТИЕ 1.4</t>
  </si>
  <si>
    <t>Развитие первичной медико–санитарной помощи, в том числе сельским жителям. Развитие системы раннего выявления заболеваний, патологических состояний и факторов риска их развития, включая проведение медицинских осмотров и диспансеризации населения, в том числе у детей</t>
  </si>
  <si>
    <t>Контрольное событие 1.4.1</t>
  </si>
  <si>
    <t xml:space="preserve">Проведена диспансеризация определенных групп взрослого населения </t>
  </si>
  <si>
    <t>Контрольное событие 1.4.2</t>
  </si>
  <si>
    <t>Проведена диспансеризация детского населения</t>
  </si>
  <si>
    <t>ОСНОВНОЕ МЕРОПРИЯТИЕ 1.5</t>
  </si>
  <si>
    <t>Региональный проект "Развитие системы оказания первичной медико-санитарной помощи"</t>
  </si>
  <si>
    <t>Контрольное событие 1.5.1</t>
  </si>
  <si>
    <t>Продолжено тиражирование "Новой модели медицинской организации"</t>
  </si>
  <si>
    <t>Контрольное событие 1.5.2</t>
  </si>
  <si>
    <t xml:space="preserve">Обеспечена закупка авиационных работ в целях оказания медицинской помощи </t>
  </si>
  <si>
    <t>Контрольное событие 1.5.3</t>
  </si>
  <si>
    <t>Закуплены модульные конструкции фельдшерско-акушерских пунктов и врачебных амбулаторий для населенных пунктов с численностью населения от 100 до 2000 человек</t>
  </si>
  <si>
    <t>Контрольное событие 1.5.4</t>
  </si>
  <si>
    <t xml:space="preserve"> Медицинские организации оснащены передвижными медицинскими комплексами для оказания медицинской помощи жителям населенных пунктов с численностью населения до 100 человек</t>
  </si>
  <si>
    <t>ОСНОВНОЕ МЕРОПРИЯТИЕ 1.6</t>
  </si>
  <si>
    <t>Региональный проект "Старшее поколение"</t>
  </si>
  <si>
    <t>Контрольное событие 1.6.1</t>
  </si>
  <si>
    <t xml:space="preserve">Проведена вакцинация против пневмококковой инфекции граждан старше трудоспособного возраста из групп риска, проживающих в организациях социального обслуживания
</t>
  </si>
  <si>
    <t>ОСНОВНОЕ МЕРОПРИЯТИЕ 1.7</t>
  </si>
  <si>
    <t>Региональный проект "Укрепление общественного здоровья"</t>
  </si>
  <si>
    <t>Контрольное событие 1.7.1</t>
  </si>
  <si>
    <t>Проведена информационно-коммуникационная кампания</t>
  </si>
  <si>
    <t>ОСНОВНОЕ МЕРОПРИЯТИЕ 2.1</t>
  </si>
  <si>
    <t>«Совершенствование системы оказания медицинской помощи больным туберкулезом»</t>
  </si>
  <si>
    <t>Контрольное событие 2.1.1</t>
  </si>
  <si>
    <t>Закуплены на условиях софинансирования из федерального бюджета диагностические средства для выявления, определения чувствительности микобактерии туберкулеза и мониторинга лечения лиц, больных туберкулезом с множественной лекарственной устойчивостью возбудителя, в соответствии с перечнем, утвержденным Министерством здравоохранения Российской Федерации</t>
  </si>
  <si>
    <t>ОСНОВНОЕ МЕРОПРИЯТИЕ 2.2</t>
  </si>
  <si>
    <t>«Совершенствование оказания медицинской помощи лицам, инфицированным вирусом иммунодефицита человека, гепатитами В и С»</t>
  </si>
  <si>
    <t>Контрольное событие 2.2.1</t>
  </si>
  <si>
    <t>Закуплены на условиях софинансирования из федерального бюджета диагностические средства для выявления и мониторинга лечения лиц, инфицированных вирусами иммунодефицита человека, в том числе в сочетании с вирусами гепатитов B и (или) C, в соответствии с перечнем, утвержденным Министерством здравоохранения Российской Федерации</t>
  </si>
  <si>
    <t>ОСНОВНОЕ МЕРОПРИЯТИЕ 2.3</t>
  </si>
  <si>
    <t>«Совершенствование системы оказания медицинской помощи наркологическим больным»</t>
  </si>
  <si>
    <t>Контрольное событие 2.3.1</t>
  </si>
  <si>
    <t xml:space="preserve">Закуплены реактивы для выявления больных на начальных этапах формирования заболевания и групп риска  путем медико-диагностического исследования потребления наркотиков 
</t>
  </si>
  <si>
    <t>ОСНОВНОЕ МЕРОПРИЯТИЕ 2.4</t>
  </si>
  <si>
    <t>«Совершенствование системы оказания медицинской помощи больным с психическими расстройствами и расстройствами поведения»</t>
  </si>
  <si>
    <t>Контрольное событие 2.4.1</t>
  </si>
  <si>
    <t>В медицинских организациях области проведен скрининг на выявление признаков аутизма у детей раннего возраста, проходящих первичный прием</t>
  </si>
  <si>
    <t>Контрольное событие 2.4.2</t>
  </si>
  <si>
    <t>Оказана реабилитационная психиатрическая и психотерапевтическая помощь детям и подросткам с РАС</t>
  </si>
  <si>
    <t>ОСНОВНОЕ МЕРОПРИЯТИЕ 2.7</t>
  </si>
  <si>
    <t>«Совершенствование оказания скорой, в том числе  скорой специализированной, медицинской помощи, медицинской эвакуации»</t>
  </si>
  <si>
    <t>Контрольное событие 2.7.1</t>
  </si>
  <si>
    <t>Скорая, в том числе  скорая специализированная, медицинская помощь оказана в соответствии с утвержденным Порядком</t>
  </si>
  <si>
    <t>ОСНОВНОЕ МЕРОПРИЯТИЕ 2.8</t>
  </si>
  <si>
    <t>«Совершенствование оказания медицинской помощи пострадавшим при дорожно-транспортных происшествиях»</t>
  </si>
  <si>
    <t>Контрольное событие 2.8.1</t>
  </si>
  <si>
    <t>Стационарная медицинская помощь пострадавшим при ДТП оказана в условиях травмоцентров</t>
  </si>
  <si>
    <t>ОСНОВНОЕ МЕРОПРИЯТИЕ 2.9</t>
  </si>
  <si>
    <t>«Совершенствование системы оказания медицинской помощи больным прочими заболеваниями»</t>
  </si>
  <si>
    <t>Контрольное событие 2.9.1</t>
  </si>
  <si>
    <t>Закуплены медикаменты для профилактики и лечения сахарного диабета</t>
  </si>
  <si>
    <t>ОСНОВНОЕ МЕРОПРИЯТИЕ 2.10</t>
  </si>
  <si>
    <t>«Совершенствование высокотехнологичной медицинской помощи, развитие новых эффективных методов лечения»</t>
  </si>
  <si>
    <t>Контрольное событие 2.10.1</t>
  </si>
  <si>
    <t>Оказана на условиях софинансирования из федерального бюджета  ВМП, не включенная в базовую программу ОМС</t>
  </si>
  <si>
    <t>ОСНОВНОЕ МЕРОПРИЯТИЕ 2.11</t>
  </si>
  <si>
    <t>«Развитие службы крови»</t>
  </si>
  <si>
    <t>Контрольное событие 2.11.1</t>
  </si>
  <si>
    <t xml:space="preserve">Выполнено государственное задание по заготовке  донорской крови </t>
  </si>
  <si>
    <t>ОСНОВНОЕ МЕРОПРИЯТИЕ 2.12</t>
  </si>
  <si>
    <t>«Совершенствование медицинской деятельности, связанной с донорством органов человека в целях трансплантации (пересадки)»</t>
  </si>
  <si>
    <t>Контрольное событие 2.12.1</t>
  </si>
  <si>
    <t>Изъяты и трансплантированы донорские органы человека</t>
  </si>
  <si>
    <t>ОСНОВНОЕ МЕРОПРИЯТИЕ 2.13</t>
  </si>
  <si>
    <t>«Региональный проект  «Борьба с сердечно-сосудистыми заболеваниями»</t>
  </si>
  <si>
    <t>Контрольное событие 2.13.1</t>
  </si>
  <si>
    <t>Региональный сосудистый центр и 3 первичных сосудистых отделения переоснащены медицинским оборудованием</t>
  </si>
  <si>
    <t>ОСНОВНОЕ МЕРОПРИЯТИЕ 2.14</t>
  </si>
  <si>
    <t>"Региональный проект «Борьба с онкологическими заболеваниями»</t>
  </si>
  <si>
    <t>Контрольное событие 2.14.1</t>
  </si>
  <si>
    <t xml:space="preserve">Закуплено и введено в эксплуатацию медицинское оборудование для оказания медицинской помощи больным онкологическими заболеваниями </t>
  </si>
  <si>
    <t>Контрольное событие 2.14.2</t>
  </si>
  <si>
    <t>Открыт ЦАОП на базе БУЗ ВО "Борисоглебская РБ"</t>
  </si>
  <si>
    <t>ОСНОВНОЕ МЕРОПРИЯТИЕ 2.15</t>
  </si>
  <si>
    <t>"Региональный проект «Развитие экспорта медицинских услуг»</t>
  </si>
  <si>
    <t>Контрольное событие 2.15.1</t>
  </si>
  <si>
    <t>Оказана медицинская помощь иностранным гражданам</t>
  </si>
  <si>
    <t>ОСНОВНОЕ МЕРОПРИЯТИЕ 3.3</t>
  </si>
  <si>
    <t>Развитие системы санитарно-авиационной медицинской эвакуации в рамках государственно-частного партнерств</t>
  </si>
  <si>
    <t>Контрольное событие 3.3.1</t>
  </si>
  <si>
    <t>Заключен контракт на осуществление услуг по санитарно-авиационной эвакуации</t>
  </si>
  <si>
    <t>Контрольное событие 3.3.2</t>
  </si>
  <si>
    <t>Произведена оплата услуг по осуществлению санитарно-авиационной эвакуации</t>
  </si>
  <si>
    <t>ОСНОВНОЕ МЕРОПРИЯТИЕ 3.5</t>
  </si>
  <si>
    <t xml:space="preserve">Региональный проект "Борьба с онкологическими заболеваниями" </t>
  </si>
  <si>
    <t>Контрольное событие 3.5.1</t>
  </si>
  <si>
    <t xml:space="preserve">Заключен контракт на оказание видов высокотехнологичной медицинской помощи на основе ядерных медицинских технологий в рамках государственно-частного партнерства </t>
  </si>
  <si>
    <t>Контрольное событие 3.5.2</t>
  </si>
  <si>
    <t xml:space="preserve">Произведена оплата услуг за оказанные видывысокотехнологичной медицинской помощи на основе ядерных медицинских технологий в рамках государственно-частного партнерства </t>
  </si>
  <si>
    <t>«Охрана здоровья матери и ребенка»</t>
  </si>
  <si>
    <t>ОСНОВНОЕ МЕРОПРИЯТИЕ 4.1</t>
  </si>
  <si>
    <t>«Совершенствование службы родовспоможения путем формирования трехуровневой системы оказания медицинской помощи»</t>
  </si>
  <si>
    <t>Контрольное событие 4.1.1</t>
  </si>
  <si>
    <t>Применены вспомогательные репродуктивные технологии (ЭКО) при лечении бесплодия</t>
  </si>
  <si>
    <t>ОСНОВНОЕ МЕРОПРИЯТИЕ 4.2</t>
  </si>
  <si>
    <t>«Создание системы раннего выявления и коррекции нарушений развития ребенка»</t>
  </si>
  <si>
    <t>Контрольное событие 4.2.1</t>
  </si>
  <si>
    <t>Проведен неонатальный скрининг</t>
  </si>
  <si>
    <t>Контрольное событие 4.2.2</t>
  </si>
  <si>
    <t>Проведен аудиологический скрининг</t>
  </si>
  <si>
    <t>Контрольное событие 4.2.3</t>
  </si>
  <si>
    <t xml:space="preserve">Проведена пренатальная диагностика нарушений развития плода в первом триместре беременности </t>
  </si>
  <si>
    <t>ОСНОВНОЕ МЕРОПРИЯТИЕ 4.3</t>
  </si>
  <si>
    <t>«Выхаживание детей с экстремально низкой массой тела»</t>
  </si>
  <si>
    <t>Контрольное событие 4.3.1</t>
  </si>
  <si>
    <t>Проведены кустовые семинары- тренинги для  районов области с использованием манекенов</t>
  </si>
  <si>
    <t>Контрольное событие 4.3.2</t>
  </si>
  <si>
    <t xml:space="preserve">Проведены семинары-тренинги анестезиологов-реаниматологов по первичной реанимации </t>
  </si>
  <si>
    <t>ОСНОВНОЕ МЕРОПРИЯТИЕ 4.4</t>
  </si>
  <si>
    <t>«Развитие специализированной медицинской помощи детям»</t>
  </si>
  <si>
    <t>Контрольное событие 4.4.1</t>
  </si>
  <si>
    <t>Специализированная медицинская помощь детям оказана в соответствии с протоколами и стандартами</t>
  </si>
  <si>
    <t>ОСНОВНОЕ МЕРОПРИЯТИЕ 4.5</t>
  </si>
  <si>
    <t>«Совершенствование методов профилактики вертикальной передачи ВИЧ от матери ребенку»</t>
  </si>
  <si>
    <t>Контрольное событие 4.5.1</t>
  </si>
  <si>
    <t>ВИЧ-инфицированные беременные женщины обеспечены антиретровирусными препаратами</t>
  </si>
  <si>
    <t>ОСНОВНОЕ МЕРОПРИЯТИЕ 4.6</t>
  </si>
  <si>
    <t>«Профилактика абортов. Развитие центров медико-социальной поддержки беременных, оказавшихся в трудной жизненной ситуации»</t>
  </si>
  <si>
    <t>Контрольное событие 4.6.1</t>
  </si>
  <si>
    <t>Обеспечена работа Центров медико-социальной поддержки беременных, оказавшихся в трудной жизненной ситуации, и  кабинетов медико-социальной помощи</t>
  </si>
  <si>
    <t>ОСНОВНОЕ МЕРОПРИЯТИЕ 4.9</t>
  </si>
  <si>
    <t>«Региональный проект «Развитие детского здравоохранения, включая создание современной инфраструктуры оказания медицинской помощи детям»</t>
  </si>
  <si>
    <t>Контрольное событие 4.9.1</t>
  </si>
  <si>
    <t>Детские поликлиники и детские поликлинические отделения медицинских организаций дооснащены медицинскими изделиями</t>
  </si>
  <si>
    <t>Контрольное событие 4.9.2</t>
  </si>
  <si>
    <t>В детских поликлиниках и детских поликлинических отделениях медицинских организаций созданы организационно-планировочные решения внутренних пространств, обеспечивающих комфортность пребывания детей</t>
  </si>
  <si>
    <t>ОСНОВНОЕ МЕРОПРИЯТИЕ 5.1</t>
  </si>
  <si>
    <t>Контрольное событие 5.1.1</t>
  </si>
  <si>
    <t>Закуплены путевки на реабилитацию в специализированные санатории непосредственно после стационарного лечения, в том числе на долечивание беременных.</t>
  </si>
  <si>
    <t>ОСНОВНОЕ МЕРОПРИЯТИЕ 5.2</t>
  </si>
  <si>
    <t>Контрольное событие 5.2.1</t>
  </si>
  <si>
    <t>Закуплены путевки на санаторно-курортное лечение.</t>
  </si>
  <si>
    <t>ОСНОВНОЕ МЕРОПРИЯТИЕ 6.1</t>
  </si>
  <si>
    <t>Контрольное событие 6.1.1</t>
  </si>
  <si>
    <t xml:space="preserve">Обеспечены медицинские организации, оказывающие паллативную помощь взрослому населению лекарственными препаратими и медицинскими изделиями. </t>
  </si>
  <si>
    <t>ОСНОВНОЕ МЕРОПРИЯТИЕ 6.2</t>
  </si>
  <si>
    <t>Контрольное событие 6.2.1</t>
  </si>
  <si>
    <t xml:space="preserve">Обеспечены медицинские организации, оказывающие паллативную помощь детям лекарственными препаратими и медицинскими изделиями </t>
  </si>
  <si>
    <t>ОСНОВНОЕ МЕРОПРИЯТИЕ 7.1</t>
  </si>
  <si>
    <t>Контрольное событие 7.1.1</t>
  </si>
  <si>
    <t>Заключен контракт на оказание образовательных услуг по подготовке кадров с высшим медицинским образованием</t>
  </si>
  <si>
    <t>Контрольное событие 7.1.2</t>
  </si>
  <si>
    <t>Завершены обучающие циклы  по повышению квалификации и переподготовке медицинских и фармацевтических работников</t>
  </si>
  <si>
    <t>ОСНОВНОЕ МЕРОПРИЯТИЕ 7.2</t>
  </si>
  <si>
    <t>Контрольное событие 7.2.1</t>
  </si>
  <si>
    <t>Проведены подготовительные мероприятия по организации и проведению регионального конкурса врачей и конкурса "Лучший специалист со средним медицинским и фармацевтическим образованием</t>
  </si>
  <si>
    <t>…..</t>
  </si>
  <si>
    <t>ОСНОВНОЕ МЕРОПРИЯТИЕ 7.3</t>
  </si>
  <si>
    <t>Контрольное событие 7.3.1</t>
  </si>
  <si>
    <t>Осуществлены выплаты медицинским работникам, переехавшим  на работу в сельскую местность</t>
  </si>
  <si>
    <t>ОСНОВНОЕ МЕРОПРИЯТИЕ 7.4</t>
  </si>
  <si>
    <t>Контрольное событие 7.4.1</t>
  </si>
  <si>
    <t>Проведено обучение среди медицинских работников в области высокотехнологичной медицинской помощи  с акцентом на освоение практических навыков.</t>
  </si>
  <si>
    <t>ОСНОВНОЕ МЕРОПРИЯТИЕ 7.5</t>
  </si>
  <si>
    <t>Региональный проект "Обеспечение медицинских организаций системы здравоохранения квалифицированными кадрами</t>
  </si>
  <si>
    <t>Контрольное событие 7.5.1</t>
  </si>
  <si>
    <t xml:space="preserve"> Проведен региональный конкурс врачей и конкурс "Лучший специалист со средним медицинским и фармацевтическим образованием  </t>
  </si>
  <si>
    <t>ОСНОВНОЕ МЕРОПРИЯТИЕ 8.1</t>
  </si>
  <si>
    <t>Контрольное событие 8.1.1</t>
  </si>
  <si>
    <t>Проведены закупки лекарственных препаратов, медицинских изделий, специализированных продуктов лечебного питания   для обеспечения отдельных категорий граждан по рецептам</t>
  </si>
  <si>
    <t>Контрольное событие 8.1.2</t>
  </si>
  <si>
    <t xml:space="preserve"> Проведены организационные мероприятия по  получению, хранению и отпуску по рецептам врачей лекарственных препаратов гражданам,   страдающим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а также после трансплантации органов и (или) тканей. </t>
  </si>
  <si>
    <t>ОСНОВНОЕ МЕРОПРИЯТИЕ 8.2</t>
  </si>
  <si>
    <t>Контрольное событие 8.2.1</t>
  </si>
  <si>
    <t>Обеспечена экономическая и ассортиментная  доступность лекарственной помощи</t>
  </si>
  <si>
    <t>ОСНОВНОЕ МЕРОПРИЯТИЕ 8.3</t>
  </si>
  <si>
    <t>Контрольное событие 8.3.1</t>
  </si>
  <si>
    <t xml:space="preserve">Обеспечен  лабораторный контроль качества лекарственных препаратов, информационно-аналитический скрининг лекарственных средств, находящихся в обращении в аптечной и лечебной сети области,  осуществлен мониторинг и регистрация  неблагоприятных побочных реакций </t>
  </si>
  <si>
    <t>Контрольное событие 8.3.2</t>
  </si>
  <si>
    <t>Обеспечение лабораторного контроля качества лекарственных препаратов; информационно-аналитического скрининга лекарственных средств, находящихся в обращении в аптечной и лечебной сети области; осуществления мониторинга и регистрации неблагоприятных побочных реакций</t>
  </si>
  <si>
    <t>ОСНОВНОЕ МЕРОПРИЯТИЕ 8.4</t>
  </si>
  <si>
    <t>Контрольное событие 8.4.1</t>
  </si>
  <si>
    <t>Проводена профилактика развития сердечно-
сосудистых заболеваний и сердечно-сосудистых
осложнений у пациентов высокого риска</t>
  </si>
  <si>
    <t>ОСНОВНОЕ МЕРОПРИЯТИЕ 9.1</t>
  </si>
  <si>
    <t>Контрольное событие 9.1.1</t>
  </si>
  <si>
    <t>Контрольное событие 9.1.2</t>
  </si>
  <si>
    <t>ОСНОВНОЕ МЕРОПРИЯТИЕ 9.2</t>
  </si>
  <si>
    <t xml:space="preserve">Развитие прикладных региональных
компонентов системы здравоохранения </t>
  </si>
  <si>
    <t>Контрольное событие 9.2.1</t>
  </si>
  <si>
    <t>Контрольное событие 9.2.2</t>
  </si>
  <si>
    <t>ОСНОВНОЕ МЕРОПРИЯТИЕ 9.3</t>
  </si>
  <si>
    <t>Контрольное событие 9.3.1</t>
  </si>
  <si>
    <t>Профинансировано выполнение государственного задания БУЗ ВО «Воронежский медицинский информационно-аналитический центр».</t>
  </si>
  <si>
    <t>ОСНОВНОЕ МЕРОПРИЯТИЕ 9.4</t>
  </si>
  <si>
    <t>Контрольное событие 9.4.1</t>
  </si>
  <si>
    <t>Контрольное событие 9.4.2</t>
  </si>
  <si>
    <t>ОСНОВНОЕ МЕРОПРИЯТИЕ 9.5</t>
  </si>
  <si>
    <t>Региональный проект "Создание единого цифрового контура в здравоохранении на основе единой государственной информационной системы здравоохранения (ЕГИСЗ)"</t>
  </si>
  <si>
    <t>Контрольное событие 9.5.1</t>
  </si>
  <si>
    <t>Заключены соглашения с подведомственными организациями о предоставлении субсидии на реализацию мероприятий регионального проекта</t>
  </si>
  <si>
    <t>Контрольное событие 9.5.2</t>
  </si>
  <si>
    <t>Предоставлен отчет о выполнении соглашения о предоставлении субсидии на реализацию мероприятий регионального проекта</t>
  </si>
  <si>
    <t>ОСНОВНОЕ МЕРОПРИЯТИЕ 10.3</t>
  </si>
  <si>
    <t>Контрольное событие 10.3.1</t>
  </si>
  <si>
    <t>Разработана проектно-сметная документация и получены положительные заключения государственной экспертизы на 7 объектов капитального строительства</t>
  </si>
  <si>
    <t>01.07.2020, 
15.12.2020</t>
  </si>
  <si>
    <t>Контрольное событие 10.3.2</t>
  </si>
  <si>
    <t>Введены в эксплуатацию объекты «Стационар БУЗ ВО «Каширская РБ» в с. Каширское Каширского муниципального района Воронежской области (включая ПИР)» и «Строительство детского корпуса КУЗ ВО «Воронежский областной клинический противотуберкулезный диспансер имени Н.С. Похвисневой» (включая ПИР)»</t>
  </si>
  <si>
    <t>Контрольное событие 10.3.3</t>
  </si>
  <si>
    <t>Заключены контракты на строительство 5 ФАПов и 7 врачебных амбулаторий</t>
  </si>
  <si>
    <t>Контрольное событие 10.3.4</t>
  </si>
  <si>
    <t xml:space="preserve">Введены в эксплуатацию 5 ФАПов и 7 врачебных амбулаторий </t>
  </si>
  <si>
    <t>ОСНОВНОЕ МЕРОПРИЯТИЕ 10.4</t>
  </si>
  <si>
    <t>Региональный проект "Борьба с онкологическими заболеваниями"</t>
  </si>
  <si>
    <t>Контрольное событие 10.4.1</t>
  </si>
  <si>
    <t>Заключен контракт на строительство объекта «Хирургический корпус для БУЗ ВО «Воронежский областной клинический онкологический диспансер» в г. Воронеж (включая ПИР)»</t>
  </si>
  <si>
    <t>Контрольное событие 10.4.2</t>
  </si>
  <si>
    <t>Выполнено 30 % работ согласно графику строительства объекта «Хирургический корпус для БУЗ ВО «Воронежский областной клинический онкологический диспансер» в г. Воронеж (включая ПИР)»</t>
  </si>
  <si>
    <t>ОСНОВНОЕ МЕРОПРИЯТИЕ 10.5</t>
  </si>
  <si>
    <t>Региональный проект "Развитие детского здравоохранения, включая создание современной инфраструктуры оказания медицинской помощи детям"</t>
  </si>
  <si>
    <t>Контрольное событие 10.5.1</t>
  </si>
  <si>
    <t>Заключен контракт на строительство объекта «Строительство детского корпуса для оказания специализированной медицинской помощи  детям по профилям Онкология, Гематология, ЛОР органов БУЗ ВО ВОДКБ № 1 по ул. Ломоносова в г. Воронеже (включая ПИР)»</t>
  </si>
  <si>
    <t>Контрольное событие 10.5.2</t>
  </si>
  <si>
    <t>Выполнено 18 % работ согласно графику строительства объекта «Строительство детского корпуса для оказания специализированной медицинской помощи  детям по профилям Онкология, Гематология, ЛОР органов БУЗ ВО ВОДКБ № 1 по ул. Ломоносова в г. Воронеже (включая ПИР)»</t>
  </si>
  <si>
    <t>ОСНОВНОЕ МЕРОПРИЯТИЕ 10.6</t>
  </si>
  <si>
    <t>Региональный проект "Жильё"</t>
  </si>
  <si>
    <t>Контрольное событие 10.6.1</t>
  </si>
  <si>
    <t>Заключен контракт на строительство объекта «Поликлиника на 1100 посещений с подстанцией скорой медицинской помощи на 10 бригад по адресу: г. Воронеж, Московский проспект, 142у (включая ПИР)»</t>
  </si>
  <si>
    <t>Контрольное событие 10.6.2</t>
  </si>
  <si>
    <t>Выполнено 16 % работ согласно графику строительства объекта «Поликлиника на 1100 посещений с подстанцией скорой медицинской помощи на 10 бригад по адресу: г. Воронеж, Московский проспект, 142у (включая ПИР)» и соглашению с Минстроем России</t>
  </si>
  <si>
    <t>ОСНОВНОЕ МЕРОПРИЯТИЕ 11.1</t>
  </si>
  <si>
    <t>Контрольное событие 11.1.1</t>
  </si>
  <si>
    <t>Подготвлен отчет о реализации мероприятий государственной программы Воронежской области "Развитие здравоохранения"</t>
  </si>
  <si>
    <t>ОСНОВНОЕ МЕРОПРИЯТИЕ 11.2</t>
  </si>
  <si>
    <t>Контрольное событие 11.2.1</t>
  </si>
  <si>
    <t>Контрольное событие 11.2.2</t>
  </si>
  <si>
    <t>ОСНОВНОЕ МЕРОПРИЯТИЕ 11.3</t>
  </si>
  <si>
    <t>Контрольное событие 11.3.1</t>
  </si>
  <si>
    <t xml:space="preserve">Проведены плановые мероприятия по контролю в области охраны здоровья граждан на территории Воронежской области </t>
  </si>
  <si>
    <t>ОСНОВНОЕ МЕРОПРИЯТИЕ 12.1</t>
  </si>
  <si>
    <t>Контрольное событие 12.1.1</t>
  </si>
  <si>
    <t>Мероприятия в области социальной политики реализованы в полном объеме.</t>
  </si>
  <si>
    <t>ОСНОВНОЕ МЕРОПРИЯТИЕ 12.2</t>
  </si>
  <si>
    <t>Контрольное событие 12.2.1</t>
  </si>
  <si>
    <t>Проведение дезинфекции в очагах инфекционных болезней в необходимом объеме.</t>
  </si>
  <si>
    <t>ОСНОВНОЕ МЕРОПРИЯТИЕ 12.3</t>
  </si>
  <si>
    <t>Контрольное событие 12.3.1</t>
  </si>
  <si>
    <t>Исполнение обязательств Воронежской области по перечислению платежа на неработающее население в федеральный фонд ОМС в рамках выполнения территориальной программы обязательного медицинского страхования в полном объеме.</t>
  </si>
  <si>
    <t>ОСНОВНОЕ МЕРОПРИЯТИЕ 12.4</t>
  </si>
  <si>
    <t>Контрольное событие 12.4.1</t>
  </si>
  <si>
    <t>Доведены ассигнования на подведомственным медицинским организациям на текущие нужды</t>
  </si>
  <si>
    <t>ОСНОВНОЕ МЕРОПРИЯТИЕ 12.5</t>
  </si>
  <si>
    <t>Региональный проект "Обеспечение медицинских организаций квалифицированными кадрами"</t>
  </si>
  <si>
    <t>Контрольное событие 12.5.1</t>
  </si>
  <si>
    <t>Контрольное событие 12.5.2</t>
  </si>
  <si>
    <t>ОСНОВНОЕ МЕРОПРИЯТИЕ 12.6</t>
  </si>
  <si>
    <t>Контрольное событие 12.6.1</t>
  </si>
  <si>
    <t>Заключены контракты на проведение капитального ремонта</t>
  </si>
  <si>
    <t>Контрольное событие 12.6.2</t>
  </si>
  <si>
    <t xml:space="preserve">Выполнены объемы работ, запланированные на 2020 год </t>
  </si>
  <si>
    <t>&lt;1&gt; В графе указывается дата (число, месяц, год) наступления контрольного события, предусмотренная планом реализации государственной программы Воронежской области.</t>
  </si>
  <si>
    <t>&lt;2&gt; Комментарии указываются в обязательном порядке по каждому контрольному событию, которое наступило с нарушением срока либо не наступило.</t>
  </si>
  <si>
    <t>Здравоохранение</t>
  </si>
  <si>
    <t>Демография</t>
  </si>
  <si>
    <t>Жилье</t>
  </si>
  <si>
    <t>Всего</t>
  </si>
  <si>
    <t>Здравоохранение без строек</t>
  </si>
  <si>
    <t>за 2020 год</t>
  </si>
  <si>
    <t>Региональный проект
«Борьба с сердечно-сосудистыми заболеваниями»</t>
  </si>
  <si>
    <t>821.0704.01Д0472300.600</t>
  </si>
  <si>
    <t xml:space="preserve"> - территориальные государственные внебюджетные фонды</t>
  </si>
  <si>
    <t xml:space="preserve"> - областной бюджет</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</si>
</sst>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р_._-;\-* #,##0.00_р_._-;_-* &quot;-&quot;??_р_._-;_-@_-"/>
    <numFmt numFmtId="164" formatCode="#,##0.0"/>
  </numFmts>
  <fonts count="28">
    <font>
      <sz val="8"/>
      <color theme="1"/>
      <name val="Calibri"/>
      <family val="2"/>
      <scheme val="minor"/>
    </font>
    <font>
      <sz val="12"/>
      <color rgb="FF000000"/>
      <name val="Times New Roman"/>
      <family val="2"/>
    </font>
    <font>
      <sz val="10"/>
      <color rgb="FF646D82"/>
      <name val="Ubuntu"/>
      <family val="2"/>
    </font>
    <font>
      <sz val="10"/>
      <color rgb="FF000000"/>
      <name val="Times New Roman"/>
      <family val="2"/>
    </font>
    <font>
      <b/>
      <sz val="12"/>
      <color rgb="FF000000"/>
      <name val="Times New Roman"/>
      <family val="2"/>
    </font>
    <font>
      <i/>
      <sz val="12"/>
      <color rgb="FF000000"/>
      <name val="Times New Roman"/>
      <family val="2"/>
    </font>
    <font>
      <sz val="8"/>
      <color theme="1"/>
      <name val="Times New Roman"/>
      <family val="2"/>
    </font>
    <font>
      <sz val="8"/>
      <color theme="1"/>
      <name val="Calibri"/>
      <family val="2"/>
      <scheme val="minor"/>
    </font>
    <font>
      <sz val="11"/>
      <name val="Calibri"/>
      <family val="2"/>
      <scheme val="minor"/>
    </font>
    <font>
      <sz val="10"/>
      <color rgb="FF000000"/>
      <name val="Arial"/>
    </font>
    <font>
      <b/>
      <sz val="10"/>
      <color rgb="FF000000"/>
      <name val="Arial"/>
    </font>
    <font>
      <sz val="10"/>
      <color rgb="FF000000"/>
      <name val="Arial Cyr"/>
    </font>
    <font>
      <b/>
      <sz val="11"/>
      <color rgb="FF000000"/>
      <name val="Arial"/>
    </font>
    <font>
      <sz val="10"/>
      <name val="Arial Cyr"/>
      <charset val="204"/>
    </font>
    <font>
      <sz val="11"/>
      <color theme="1"/>
      <name val="Calibri"/>
      <family val="2"/>
      <charset val="204"/>
      <scheme val="minor"/>
    </font>
    <font>
      <sz val="11"/>
      <color indexed="8"/>
      <name val="Calibri"/>
      <family val="2"/>
      <charset val="204"/>
    </font>
    <font>
      <sz val="12"/>
      <name val="Times New Roman"/>
      <family val="1"/>
      <charset val="204"/>
    </font>
    <font>
      <sz val="12"/>
      <color indexed="8"/>
      <name val="Times New Roman"/>
      <family val="1"/>
      <charset val="204"/>
    </font>
    <font>
      <sz val="10"/>
      <color rgb="FF000000"/>
      <name val="Arial"/>
      <family val="2"/>
      <charset val="204"/>
    </font>
    <font>
      <sz val="14"/>
      <name val="Times New Roman"/>
      <family val="1"/>
      <charset val="204"/>
    </font>
    <font>
      <sz val="14"/>
      <color rgb="FF000000"/>
      <name val="Times New Roman"/>
      <family val="1"/>
      <charset val="204"/>
    </font>
    <font>
      <b/>
      <sz val="14"/>
      <color rgb="FF000000"/>
      <name val="Times New Roman"/>
      <family val="1"/>
      <charset val="204"/>
    </font>
    <font>
      <i/>
      <sz val="14"/>
      <color rgb="FF000000"/>
      <name val="Times New Roman"/>
      <family val="1"/>
      <charset val="204"/>
    </font>
    <font>
      <sz val="12"/>
      <color rgb="FF000000"/>
      <name val="Times New Roman"/>
      <family val="1"/>
      <charset val="204"/>
    </font>
    <font>
      <i/>
      <sz val="12"/>
      <color rgb="FF000000"/>
      <name val="Times New Roman"/>
      <family val="1"/>
      <charset val="204"/>
    </font>
    <font>
      <sz val="12"/>
      <name val="Arial Cyr"/>
      <charset val="204"/>
    </font>
    <font>
      <b/>
      <sz val="12"/>
      <color rgb="FF000000"/>
      <name val="Times New Roman"/>
      <family val="1"/>
      <charset val="204"/>
    </font>
    <font>
      <sz val="12"/>
      <color theme="1"/>
      <name val="Times New Roman"/>
      <family val="1"/>
      <charset val="204"/>
    </font>
  </fonts>
  <fills count="7">
    <fill>
      <patternFill patternType="none"/>
    </fill>
    <fill>
      <patternFill patternType="gray125"/>
    </fill>
    <fill>
      <patternFill patternType="solid">
        <fgColor rgb="FFFFFFFF"/>
      </patternFill>
    </fill>
    <fill>
      <patternFill patternType="solid">
        <fgColor rgb="FFDCE6F2"/>
      </patternFill>
    </fill>
    <fill>
      <patternFill patternType="solid">
        <fgColor rgb="FFF1F5F9"/>
      </patternFill>
    </fill>
    <fill>
      <patternFill patternType="solid">
        <fgColor rgb="FFFFD5AB"/>
      </patternFill>
    </fill>
    <fill>
      <patternFill patternType="solid">
        <fgColor theme="0"/>
        <bgColor indexed="64"/>
      </patternFill>
    </fill>
  </fills>
  <borders count="5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D9D9D9"/>
      </left>
      <right style="thin">
        <color rgb="FFD9D9D9"/>
      </right>
      <top style="thin">
        <color rgb="FFD9D9D9"/>
      </top>
      <bottom style="thin">
        <color rgb="FFA6A6A6"/>
      </bottom>
      <diagonal/>
    </border>
    <border>
      <left style="thin">
        <color rgb="FFB9CDE5"/>
      </left>
      <right style="thin">
        <color rgb="FFD9D9D9"/>
      </right>
      <top/>
      <bottom style="thin">
        <color rgb="FFB9CDE5"/>
      </bottom>
      <diagonal/>
    </border>
    <border>
      <left style="thin">
        <color rgb="FFD9D9D9"/>
      </left>
      <right style="thin">
        <color rgb="FFD9D9D9"/>
      </right>
      <top/>
      <bottom style="thin">
        <color rgb="FFB9CDE5"/>
      </bottom>
      <diagonal/>
    </border>
    <border>
      <left style="thin">
        <color rgb="FFD9D9D9"/>
      </left>
      <right style="thin">
        <color rgb="FFB9CDE5"/>
      </right>
      <top/>
      <bottom style="thin">
        <color rgb="FFB9CDE5"/>
      </bottom>
      <diagonal/>
    </border>
    <border>
      <left style="thin">
        <color rgb="FFBFBFBF"/>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BFBFBF"/>
      </right>
      <top/>
      <bottom style="thin">
        <color rgb="FFD9D9D9"/>
      </bottom>
      <diagonal/>
    </border>
    <border>
      <left/>
      <right/>
      <top style="medium">
        <color rgb="FFFAC090"/>
      </top>
      <bottom style="medium">
        <color rgb="FFFAC090"/>
      </bottom>
      <diagonal/>
    </border>
    <border>
      <left/>
      <right style="thin">
        <color rgb="FFFAC090"/>
      </right>
      <top style="medium">
        <color rgb="FFFAC090"/>
      </top>
      <bottom style="medium">
        <color rgb="FFFAC09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style="medium">
        <color indexed="64"/>
      </bottom>
      <diagonal/>
    </border>
    <border>
      <left/>
      <right style="medium">
        <color indexed="64"/>
      </right>
      <top style="thin">
        <color rgb="FF000000"/>
      </top>
      <bottom style="thin">
        <color rgb="FF000000"/>
      </bottom>
      <diagonal/>
    </border>
    <border>
      <left/>
      <right/>
      <top style="thin">
        <color rgb="FF000000"/>
      </top>
      <bottom style="thin">
        <color rgb="FF000000"/>
      </bottom>
      <diagonal/>
    </border>
    <border>
      <left style="medium">
        <color indexed="64"/>
      </left>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xf numFmtId="0" fontId="7" fillId="0" borderId="1"/>
    <xf numFmtId="0" fontId="7" fillId="0" borderId="1"/>
    <xf numFmtId="0" fontId="7" fillId="0" borderId="1"/>
    <xf numFmtId="0" fontId="7" fillId="0" borderId="1"/>
    <xf numFmtId="0" fontId="8" fillId="0" borderId="1"/>
    <xf numFmtId="0" fontId="9" fillId="0" borderId="1">
      <alignment horizontal="right" vertical="top" wrapText="1"/>
    </xf>
    <xf numFmtId="49" fontId="10" fillId="0" borderId="6">
      <alignment horizontal="center" vertical="center" wrapText="1"/>
    </xf>
    <xf numFmtId="49" fontId="10" fillId="3" borderId="7">
      <alignment horizontal="center" vertical="top" shrinkToFit="1"/>
    </xf>
    <xf numFmtId="4" fontId="10" fillId="3" borderId="8">
      <alignment horizontal="right" vertical="top" shrinkToFit="1"/>
    </xf>
    <xf numFmtId="0" fontId="10" fillId="3" borderId="8">
      <alignment vertical="top" shrinkToFit="1"/>
    </xf>
    <xf numFmtId="4" fontId="10" fillId="3" borderId="9">
      <alignment horizontal="right" vertical="top" shrinkToFit="1"/>
    </xf>
    <xf numFmtId="49" fontId="10" fillId="4" borderId="10">
      <alignment horizontal="center" vertical="top" shrinkToFit="1"/>
    </xf>
    <xf numFmtId="4" fontId="10" fillId="4" borderId="11">
      <alignment horizontal="right" vertical="top" shrinkToFit="1"/>
    </xf>
    <xf numFmtId="0" fontId="10" fillId="4" borderId="11">
      <alignment vertical="top" shrinkToFit="1"/>
    </xf>
    <xf numFmtId="4" fontId="10" fillId="4" borderId="12">
      <alignment horizontal="right" vertical="top" shrinkToFit="1"/>
    </xf>
    <xf numFmtId="49" fontId="11" fillId="0" borderId="10">
      <alignment horizontal="center" vertical="top" shrinkToFit="1"/>
    </xf>
    <xf numFmtId="4" fontId="9" fillId="0" borderId="11">
      <alignment horizontal="right" vertical="top" shrinkToFit="1"/>
    </xf>
    <xf numFmtId="0" fontId="9" fillId="0" borderId="11">
      <alignment vertical="top" shrinkToFit="1"/>
    </xf>
    <xf numFmtId="4" fontId="9" fillId="0" borderId="12">
      <alignment horizontal="right" vertical="top" shrinkToFit="1"/>
    </xf>
    <xf numFmtId="4" fontId="12" fillId="5" borderId="13">
      <alignment horizontal="right" shrinkToFit="1"/>
    </xf>
    <xf numFmtId="4" fontId="12" fillId="5" borderId="14">
      <alignment horizontal="right" shrinkToFit="1"/>
    </xf>
    <xf numFmtId="0" fontId="8" fillId="0" borderId="1"/>
    <xf numFmtId="0" fontId="8" fillId="0" borderId="1"/>
    <xf numFmtId="0" fontId="8" fillId="0" borderId="1"/>
    <xf numFmtId="0" fontId="9" fillId="0" borderId="1"/>
    <xf numFmtId="0" fontId="9" fillId="0" borderId="1"/>
    <xf numFmtId="0" fontId="14" fillId="0" borderId="1"/>
    <xf numFmtId="0" fontId="14" fillId="0" borderId="1"/>
    <xf numFmtId="0" fontId="13" fillId="0" borderId="1"/>
    <xf numFmtId="0" fontId="14" fillId="0" borderId="1"/>
    <xf numFmtId="0" fontId="14" fillId="0" borderId="1"/>
    <xf numFmtId="43" fontId="15" fillId="0" borderId="1" applyFont="0" applyFill="0" applyBorder="0" applyAlignment="0" applyProtection="0"/>
    <xf numFmtId="0" fontId="14" fillId="0" borderId="1"/>
    <xf numFmtId="0" fontId="13" fillId="0" borderId="1"/>
    <xf numFmtId="0" fontId="14" fillId="0" borderId="1"/>
    <xf numFmtId="0" fontId="15" fillId="0" borderId="1"/>
    <xf numFmtId="0" fontId="15" fillId="0" borderId="1"/>
    <xf numFmtId="0" fontId="16" fillId="0" borderId="1"/>
    <xf numFmtId="0" fontId="14" fillId="0" borderId="1"/>
    <xf numFmtId="0" fontId="14" fillId="0" borderId="1"/>
    <xf numFmtId="43" fontId="15" fillId="0" borderId="1" applyFont="0" applyFill="0" applyBorder="0" applyAlignment="0" applyProtection="0"/>
    <xf numFmtId="0" fontId="9" fillId="0" borderId="11">
      <alignment horizontal="left" vertical="top" wrapText="1"/>
    </xf>
    <xf numFmtId="0" fontId="18" fillId="0" borderId="11">
      <alignment horizontal="left" vertical="top" wrapText="1"/>
    </xf>
  </cellStyleXfs>
  <cellXfs count="273">
    <xf numFmtId="0" fontId="0" fillId="0" borderId="0" xfId="0"/>
    <xf numFmtId="0" fontId="0" fillId="0" borderId="0" xfId="0"/>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horizontal="right" vertical="center" wrapText="1"/>
    </xf>
    <xf numFmtId="0" fontId="4" fillId="0" borderId="2" xfId="0" applyFont="1" applyBorder="1" applyAlignment="1">
      <alignment horizontal="left" vertical="top" wrapText="1"/>
    </xf>
    <xf numFmtId="4" fontId="1" fillId="2" borderId="2" xfId="0" applyNumberFormat="1" applyFont="1" applyFill="1" applyBorder="1" applyAlignment="1">
      <alignment horizontal="center" vertical="top" wrapText="1"/>
    </xf>
    <xf numFmtId="0" fontId="5" fillId="0" borderId="2" xfId="0" applyFont="1" applyBorder="1" applyAlignment="1">
      <alignment horizontal="left" vertical="top" wrapText="1"/>
    </xf>
    <xf numFmtId="0" fontId="7" fillId="0" borderId="1" xfId="1"/>
    <xf numFmtId="4" fontId="1" fillId="0" borderId="2" xfId="0" applyNumberFormat="1" applyFont="1" applyFill="1" applyBorder="1" applyAlignment="1">
      <alignment horizontal="center" wrapText="1"/>
    </xf>
    <xf numFmtId="0" fontId="1" fillId="0" borderId="2" xfId="0" applyFont="1" applyFill="1" applyBorder="1" applyAlignment="1">
      <alignment horizontal="center" wrapText="1"/>
    </xf>
    <xf numFmtId="0" fontId="16" fillId="0" borderId="15" xfId="29" applyFont="1" applyFill="1" applyBorder="1" applyAlignment="1">
      <alignment horizontal="center" vertical="center" wrapText="1"/>
    </xf>
    <xf numFmtId="49" fontId="16" fillId="0" borderId="15" xfId="29" applyNumberFormat="1" applyFont="1" applyFill="1" applyBorder="1" applyAlignment="1">
      <alignment horizontal="left" vertical="center" wrapText="1"/>
    </xf>
    <xf numFmtId="49" fontId="16" fillId="0" borderId="15" xfId="29" applyNumberFormat="1" applyFont="1" applyFill="1" applyBorder="1" applyAlignment="1">
      <alignment horizontal="center" vertical="center" wrapText="1"/>
    </xf>
    <xf numFmtId="14" fontId="17" fillId="0" borderId="15" xfId="29" applyNumberFormat="1" applyFont="1" applyFill="1" applyBorder="1" applyAlignment="1">
      <alignment horizontal="center" vertical="center" wrapText="1"/>
    </xf>
    <xf numFmtId="49" fontId="16" fillId="0" borderId="15" xfId="29" applyNumberFormat="1" applyFont="1" applyFill="1" applyBorder="1" applyAlignment="1">
      <alignment horizontal="left" vertical="top" wrapText="1"/>
    </xf>
    <xf numFmtId="0" fontId="16" fillId="0" borderId="15" xfId="29" applyFont="1" applyFill="1" applyBorder="1" applyAlignment="1">
      <alignment horizontal="center" vertical="top" wrapText="1"/>
    </xf>
    <xf numFmtId="14" fontId="17" fillId="0" borderId="15" xfId="29" applyNumberFormat="1" applyFont="1" applyFill="1" applyBorder="1" applyAlignment="1">
      <alignment horizontal="center" vertical="top" wrapText="1"/>
    </xf>
    <xf numFmtId="49" fontId="16" fillId="0" borderId="15" xfId="29" applyNumberFormat="1" applyFont="1" applyFill="1" applyBorder="1" applyAlignment="1">
      <alignment vertical="top" wrapText="1"/>
    </xf>
    <xf numFmtId="0" fontId="16" fillId="0" borderId="15" xfId="36" applyFont="1" applyFill="1" applyBorder="1" applyAlignment="1">
      <alignment horizontal="left" vertical="top" wrapText="1"/>
    </xf>
    <xf numFmtId="0" fontId="16" fillId="0" borderId="15" xfId="36" applyFont="1" applyFill="1" applyBorder="1" applyAlignment="1">
      <alignment horizontal="left" vertical="center" wrapText="1"/>
    </xf>
    <xf numFmtId="0" fontId="16" fillId="0" borderId="15" xfId="36" applyFont="1" applyFill="1" applyBorder="1" applyAlignment="1">
      <alignment horizontal="center" vertical="center" wrapText="1"/>
    </xf>
    <xf numFmtId="0" fontId="16" fillId="0" borderId="15" xfId="36" applyFont="1" applyFill="1" applyBorder="1" applyAlignment="1">
      <alignment vertical="top" wrapText="1"/>
    </xf>
    <xf numFmtId="0" fontId="16" fillId="0" borderId="15" xfId="36" applyFont="1" applyFill="1" applyBorder="1" applyAlignment="1">
      <alignment vertical="center" wrapText="1"/>
    </xf>
    <xf numFmtId="0" fontId="16" fillId="0" borderId="15" xfId="29" applyNumberFormat="1" applyFont="1" applyFill="1" applyBorder="1" applyAlignment="1">
      <alignment horizontal="left" vertical="top" wrapText="1"/>
    </xf>
    <xf numFmtId="0" fontId="17" fillId="0" borderId="15" xfId="36" applyFont="1" applyFill="1" applyBorder="1" applyAlignment="1">
      <alignment horizontal="left" vertical="top" wrapText="1"/>
    </xf>
    <xf numFmtId="4" fontId="1" fillId="0" borderId="24" xfId="0" applyNumberFormat="1" applyFont="1" applyFill="1" applyBorder="1" applyAlignment="1">
      <alignment horizontal="center" wrapText="1"/>
    </xf>
    <xf numFmtId="4" fontId="1" fillId="0" borderId="28" xfId="0" applyNumberFormat="1" applyFont="1" applyFill="1" applyBorder="1" applyAlignment="1">
      <alignment horizontal="center" wrapText="1"/>
    </xf>
    <xf numFmtId="4" fontId="1" fillId="0" borderId="29" xfId="0" applyNumberFormat="1" applyFont="1" applyFill="1" applyBorder="1" applyAlignment="1">
      <alignment horizontal="center" wrapText="1"/>
    </xf>
    <xf numFmtId="4" fontId="1" fillId="0" borderId="23" xfId="0" applyNumberFormat="1" applyFont="1" applyFill="1" applyBorder="1" applyAlignment="1">
      <alignment horizontal="center" wrapText="1"/>
    </xf>
    <xf numFmtId="4" fontId="1" fillId="0" borderId="25" xfId="0" applyNumberFormat="1" applyFont="1" applyFill="1" applyBorder="1" applyAlignment="1">
      <alignment horizontal="center" wrapText="1"/>
    </xf>
    <xf numFmtId="4" fontId="1" fillId="0" borderId="26" xfId="0" applyNumberFormat="1" applyFont="1" applyFill="1" applyBorder="1" applyAlignment="1">
      <alignment horizontal="center" wrapText="1"/>
    </xf>
    <xf numFmtId="4" fontId="1" fillId="0" borderId="34" xfId="0" applyNumberFormat="1" applyFont="1" applyFill="1" applyBorder="1" applyAlignment="1">
      <alignment horizontal="center" wrapText="1"/>
    </xf>
    <xf numFmtId="4" fontId="1" fillId="0" borderId="27" xfId="0" applyNumberFormat="1" applyFont="1" applyFill="1" applyBorder="1" applyAlignment="1">
      <alignment horizontal="center" wrapText="1"/>
    </xf>
    <xf numFmtId="4" fontId="1" fillId="0" borderId="40" xfId="0" applyNumberFormat="1" applyFont="1" applyFill="1" applyBorder="1" applyAlignment="1">
      <alignment horizontal="center" wrapText="1"/>
    </xf>
    <xf numFmtId="4" fontId="1" fillId="0" borderId="30" xfId="0" applyNumberFormat="1" applyFont="1" applyFill="1" applyBorder="1" applyAlignment="1">
      <alignment horizontal="center" wrapText="1"/>
    </xf>
    <xf numFmtId="4" fontId="1" fillId="0" borderId="31" xfId="0" applyNumberFormat="1" applyFont="1" applyFill="1" applyBorder="1" applyAlignment="1">
      <alignment horizontal="center" wrapText="1"/>
    </xf>
    <xf numFmtId="4" fontId="1" fillId="0" borderId="35" xfId="0" applyNumberFormat="1" applyFont="1" applyFill="1" applyBorder="1" applyAlignment="1">
      <alignment horizontal="center" wrapText="1"/>
    </xf>
    <xf numFmtId="4" fontId="1" fillId="0" borderId="32" xfId="0" applyNumberFormat="1" applyFont="1" applyFill="1" applyBorder="1" applyAlignment="1">
      <alignment horizontal="center" wrapText="1"/>
    </xf>
    <xf numFmtId="4" fontId="1" fillId="0" borderId="41" xfId="0" applyNumberFormat="1" applyFont="1" applyFill="1" applyBorder="1" applyAlignment="1">
      <alignment horizontal="center" wrapText="1"/>
    </xf>
    <xf numFmtId="0" fontId="1" fillId="0" borderId="26" xfId="0" applyFont="1" applyFill="1" applyBorder="1" applyAlignment="1">
      <alignment horizontal="center" wrapText="1"/>
    </xf>
    <xf numFmtId="0" fontId="1" fillId="0" borderId="31" xfId="0" applyFont="1" applyFill="1" applyBorder="1" applyAlignment="1">
      <alignment horizontal="center" wrapText="1"/>
    </xf>
    <xf numFmtId="0" fontId="16" fillId="0" borderId="15" xfId="29" applyFont="1" applyFill="1" applyBorder="1" applyAlignment="1">
      <alignment horizontal="center" vertical="center" wrapText="1"/>
    </xf>
    <xf numFmtId="0" fontId="19" fillId="0" borderId="1" xfId="29" applyFont="1"/>
    <xf numFmtId="0" fontId="13" fillId="0" borderId="1" xfId="29"/>
    <xf numFmtId="0" fontId="19" fillId="6" borderId="1" xfId="29" applyFont="1" applyFill="1" applyAlignment="1">
      <alignment horizontal="center" vertical="center"/>
    </xf>
    <xf numFmtId="0" fontId="19" fillId="6" borderId="1" xfId="29" applyFont="1" applyFill="1"/>
    <xf numFmtId="0" fontId="20" fillId="6" borderId="15" xfId="29" applyFont="1" applyFill="1" applyBorder="1" applyAlignment="1">
      <alignment horizontal="center" vertical="center" wrapText="1"/>
    </xf>
    <xf numFmtId="0" fontId="21" fillId="0" borderId="15" xfId="29" applyFont="1" applyBorder="1" applyAlignment="1">
      <alignment horizontal="left" vertical="center" wrapText="1"/>
    </xf>
    <xf numFmtId="0" fontId="20" fillId="0" borderId="15" xfId="29" applyFont="1" applyBorder="1" applyAlignment="1">
      <alignment horizontal="center" vertical="center" wrapText="1"/>
    </xf>
    <xf numFmtId="0" fontId="13" fillId="0" borderId="15" xfId="29" applyBorder="1"/>
    <xf numFmtId="0" fontId="20" fillId="0" borderId="16" xfId="29" applyFont="1" applyBorder="1" applyAlignment="1">
      <alignment vertical="center" wrapText="1"/>
    </xf>
    <xf numFmtId="0" fontId="20" fillId="0" borderId="15" xfId="29" applyFont="1" applyBorder="1" applyAlignment="1">
      <alignment horizontal="left" vertical="center" wrapText="1"/>
    </xf>
    <xf numFmtId="0" fontId="20" fillId="0" borderId="16" xfId="29" applyFont="1" applyBorder="1" applyAlignment="1">
      <alignment horizontal="center" vertical="center" wrapText="1"/>
    </xf>
    <xf numFmtId="0" fontId="20" fillId="0" borderId="21" xfId="29" applyFont="1" applyBorder="1" applyAlignment="1">
      <alignment vertical="center" wrapText="1"/>
    </xf>
    <xf numFmtId="0" fontId="22" fillId="0" borderId="16" xfId="29" applyFont="1" applyBorder="1" applyAlignment="1">
      <alignment vertical="center" wrapText="1"/>
    </xf>
    <xf numFmtId="0" fontId="23" fillId="0" borderId="48" xfId="29" applyFont="1" applyBorder="1" applyAlignment="1">
      <alignment horizontal="center" vertical="center" wrapText="1"/>
    </xf>
    <xf numFmtId="0" fontId="23" fillId="0" borderId="49" xfId="29" applyFont="1" applyBorder="1" applyAlignment="1">
      <alignment vertical="center" wrapText="1"/>
    </xf>
    <xf numFmtId="14" fontId="20" fillId="0" borderId="20" xfId="29" applyNumberFormat="1" applyFont="1" applyBorder="1" applyAlignment="1">
      <alignment horizontal="center" vertical="center" wrapText="1"/>
    </xf>
    <xf numFmtId="0" fontId="23" fillId="0" borderId="15" xfId="29" applyFont="1" applyBorder="1" applyAlignment="1">
      <alignment horizontal="center" vertical="center" wrapText="1"/>
    </xf>
    <xf numFmtId="0" fontId="20" fillId="0" borderId="21" xfId="29" applyFont="1" applyBorder="1" applyAlignment="1">
      <alignment horizontal="center" vertical="center" wrapText="1"/>
    </xf>
    <xf numFmtId="0" fontId="23" fillId="0" borderId="49" xfId="29" applyFont="1" applyBorder="1" applyAlignment="1">
      <alignment horizontal="center" vertical="center" wrapText="1"/>
    </xf>
    <xf numFmtId="14" fontId="20" fillId="0" borderId="21" xfId="29" applyNumberFormat="1" applyFont="1" applyBorder="1" applyAlignment="1">
      <alignment horizontal="center" vertical="center" wrapText="1"/>
    </xf>
    <xf numFmtId="0" fontId="20" fillId="0" borderId="15" xfId="29" applyFont="1" applyBorder="1" applyAlignment="1">
      <alignment vertical="center" wrapText="1"/>
    </xf>
    <xf numFmtId="0" fontId="22" fillId="0" borderId="21" xfId="29" applyFont="1" applyBorder="1" applyAlignment="1">
      <alignment vertical="center" wrapText="1"/>
    </xf>
    <xf numFmtId="0" fontId="23" fillId="0" borderId="21" xfId="29" applyFont="1" applyBorder="1" applyAlignment="1">
      <alignment horizontal="center" vertical="center" wrapText="1"/>
    </xf>
    <xf numFmtId="14" fontId="20" fillId="0" borderId="16" xfId="29" applyNumberFormat="1" applyFont="1" applyBorder="1" applyAlignment="1">
      <alignment horizontal="center" vertical="center" wrapText="1"/>
    </xf>
    <xf numFmtId="0" fontId="20" fillId="0" borderId="20" xfId="29" applyFont="1" applyFill="1" applyBorder="1" applyAlignment="1">
      <alignment vertical="center" wrapText="1"/>
    </xf>
    <xf numFmtId="0" fontId="23" fillId="0" borderId="20" xfId="29" applyFont="1" applyBorder="1" applyAlignment="1">
      <alignment horizontal="center" vertical="center" wrapText="1"/>
    </xf>
    <xf numFmtId="0" fontId="20" fillId="0" borderId="50" xfId="29" applyFont="1" applyBorder="1" applyAlignment="1">
      <alignment horizontal="left" vertical="center" wrapText="1"/>
    </xf>
    <xf numFmtId="0" fontId="23" fillId="0" borderId="16" xfId="29" applyFont="1" applyBorder="1" applyAlignment="1">
      <alignment horizontal="center" vertical="center" wrapText="1"/>
    </xf>
    <xf numFmtId="0" fontId="20" fillId="0" borderId="49" xfId="29" applyFont="1" applyBorder="1" applyAlignment="1">
      <alignment vertical="center" wrapText="1"/>
    </xf>
    <xf numFmtId="0" fontId="20" fillId="0" borderId="20" xfId="29" applyFont="1" applyBorder="1" applyAlignment="1">
      <alignment horizontal="left" vertical="center" wrapText="1"/>
    </xf>
    <xf numFmtId="0" fontId="20" fillId="0" borderId="51" xfId="29" applyFont="1" applyBorder="1" applyAlignment="1">
      <alignment vertical="center" wrapText="1"/>
    </xf>
    <xf numFmtId="0" fontId="20" fillId="0" borderId="51" xfId="29" applyFont="1" applyBorder="1" applyAlignment="1">
      <alignment horizontal="left" vertical="center" wrapText="1"/>
    </xf>
    <xf numFmtId="0" fontId="23" fillId="0" borderId="51" xfId="29" applyFont="1" applyBorder="1" applyAlignment="1">
      <alignment horizontal="center" vertical="center" wrapText="1"/>
    </xf>
    <xf numFmtId="0" fontId="20" fillId="0" borderId="52" xfId="29" applyFont="1" applyBorder="1" applyAlignment="1">
      <alignment horizontal="left" vertical="center" wrapText="1"/>
    </xf>
    <xf numFmtId="0" fontId="20" fillId="0" borderId="49" xfId="29" applyFont="1" applyBorder="1" applyAlignment="1">
      <alignment horizontal="left" vertical="center" wrapText="1"/>
    </xf>
    <xf numFmtId="0" fontId="23" fillId="0" borderId="53" xfId="29" applyFont="1" applyBorder="1" applyAlignment="1">
      <alignment horizontal="center" vertical="center" wrapText="1"/>
    </xf>
    <xf numFmtId="0" fontId="23" fillId="0" borderId="54" xfId="29" applyFont="1" applyBorder="1" applyAlignment="1">
      <alignment horizontal="center" vertical="center" wrapText="1"/>
    </xf>
    <xf numFmtId="0" fontId="20" fillId="0" borderId="54" xfId="29" applyFont="1" applyBorder="1" applyAlignment="1">
      <alignment horizontal="center" vertical="center" wrapText="1"/>
    </xf>
    <xf numFmtId="0" fontId="22" fillId="0" borderId="48" xfId="29" applyFont="1" applyBorder="1" applyAlignment="1">
      <alignment vertical="center" wrapText="1"/>
    </xf>
    <xf numFmtId="0" fontId="16" fillId="0" borderId="16" xfId="29" applyFont="1" applyFill="1" applyBorder="1" applyAlignment="1">
      <alignment horizontal="center" vertical="center" wrapText="1"/>
    </xf>
    <xf numFmtId="0" fontId="20" fillId="0" borderId="50" xfId="29" applyFont="1" applyBorder="1" applyAlignment="1">
      <alignment horizontal="center" vertical="center" wrapText="1"/>
    </xf>
    <xf numFmtId="0" fontId="20" fillId="0" borderId="20" xfId="29" applyFont="1" applyBorder="1" applyAlignment="1">
      <alignment vertical="center" wrapText="1"/>
    </xf>
    <xf numFmtId="0" fontId="13" fillId="0" borderId="20" xfId="29" applyBorder="1"/>
    <xf numFmtId="14" fontId="20" fillId="0" borderId="55" xfId="29" applyNumberFormat="1" applyFont="1" applyBorder="1" applyAlignment="1">
      <alignment horizontal="center" vertical="center" wrapText="1"/>
    </xf>
    <xf numFmtId="0" fontId="19" fillId="0" borderId="15" xfId="29" applyFont="1" applyBorder="1" applyAlignment="1">
      <alignment wrapText="1"/>
    </xf>
    <xf numFmtId="0" fontId="19" fillId="0" borderId="51" xfId="29" applyFont="1" applyBorder="1" applyAlignment="1">
      <alignment wrapText="1"/>
    </xf>
    <xf numFmtId="0" fontId="20" fillId="0" borderId="20" xfId="29" applyFont="1" applyBorder="1" applyAlignment="1">
      <alignment horizontal="center" vertical="center" wrapText="1"/>
    </xf>
    <xf numFmtId="0" fontId="16" fillId="0" borderId="16" xfId="29" applyFont="1" applyFill="1" applyBorder="1" applyAlignment="1">
      <alignment horizontal="center" vertical="top" wrapText="1"/>
    </xf>
    <xf numFmtId="0" fontId="16" fillId="0" borderId="20" xfId="29" applyFont="1" applyFill="1" applyBorder="1" applyAlignment="1">
      <alignment horizontal="center" vertical="center" wrapText="1"/>
    </xf>
    <xf numFmtId="0" fontId="13" fillId="0" borderId="16" xfId="29" applyBorder="1" applyAlignment="1">
      <alignment vertical="center"/>
    </xf>
    <xf numFmtId="0" fontId="20" fillId="0" borderId="49" xfId="29" applyFont="1" applyBorder="1" applyAlignment="1">
      <alignment vertical="top" wrapText="1"/>
    </xf>
    <xf numFmtId="0" fontId="20" fillId="0" borderId="15" xfId="29" applyFont="1" applyFill="1" applyBorder="1" applyAlignment="1">
      <alignment horizontal="left" vertical="center" wrapText="1"/>
    </xf>
    <xf numFmtId="0" fontId="22" fillId="0" borderId="48" xfId="29" applyFont="1" applyFill="1" applyBorder="1" applyAlignment="1">
      <alignment vertical="center" wrapText="1"/>
    </xf>
    <xf numFmtId="0" fontId="20" fillId="0" borderId="49" xfId="29" applyFont="1" applyFill="1" applyBorder="1" applyAlignment="1">
      <alignment vertical="center" wrapText="1"/>
    </xf>
    <xf numFmtId="14" fontId="20" fillId="0" borderId="20" xfId="29" applyNumberFormat="1" applyFont="1" applyFill="1" applyBorder="1" applyAlignment="1">
      <alignment horizontal="center" vertical="center" wrapText="1"/>
    </xf>
    <xf numFmtId="0" fontId="22" fillId="0" borderId="15" xfId="29" applyFont="1" applyBorder="1" applyAlignment="1">
      <alignment vertical="center" wrapText="1"/>
    </xf>
    <xf numFmtId="14" fontId="20" fillId="0" borderId="15" xfId="29" applyNumberFormat="1" applyFont="1" applyBorder="1" applyAlignment="1">
      <alignment horizontal="center" vertical="center" wrapText="1"/>
    </xf>
    <xf numFmtId="0" fontId="13" fillId="0" borderId="48" xfId="29" applyBorder="1" applyAlignment="1">
      <alignment vertical="center"/>
    </xf>
    <xf numFmtId="0" fontId="16" fillId="0" borderId="51" xfId="29" applyFont="1" applyFill="1" applyBorder="1" applyAlignment="1">
      <alignment horizontal="center" vertical="center" wrapText="1"/>
    </xf>
    <xf numFmtId="0" fontId="21" fillId="0" borderId="16" xfId="29" applyFont="1" applyBorder="1" applyAlignment="1">
      <alignment vertical="center" wrapText="1"/>
    </xf>
    <xf numFmtId="0" fontId="16" fillId="0" borderId="48" xfId="29" applyFont="1" applyFill="1" applyBorder="1" applyAlignment="1">
      <alignment horizontal="center" vertical="top" wrapText="1"/>
    </xf>
    <xf numFmtId="0" fontId="20" fillId="0" borderId="21" xfId="29" applyFont="1" applyFill="1" applyBorder="1" applyAlignment="1">
      <alignment vertical="center" wrapText="1"/>
    </xf>
    <xf numFmtId="0" fontId="23" fillId="0" borderId="15" xfId="29" applyFont="1" applyBorder="1" applyAlignment="1">
      <alignment horizontal="left" vertical="center" wrapText="1"/>
    </xf>
    <xf numFmtId="0" fontId="24" fillId="0" borderId="15" xfId="29" applyFont="1" applyBorder="1" applyAlignment="1">
      <alignment vertical="center" wrapText="1"/>
    </xf>
    <xf numFmtId="0" fontId="23" fillId="0" borderId="15" xfId="29" applyFont="1" applyBorder="1" applyAlignment="1">
      <alignment vertical="center" wrapText="1"/>
    </xf>
    <xf numFmtId="0" fontId="24" fillId="0" borderId="16" xfId="29" applyFont="1" applyBorder="1" applyAlignment="1">
      <alignment vertical="center" wrapText="1"/>
    </xf>
    <xf numFmtId="0" fontId="25" fillId="0" borderId="1" xfId="29" applyFont="1"/>
    <xf numFmtId="0" fontId="26" fillId="0" borderId="15" xfId="29" applyFont="1" applyBorder="1" applyAlignment="1">
      <alignment horizontal="left" vertical="center" wrapText="1"/>
    </xf>
    <xf numFmtId="0" fontId="25" fillId="0" borderId="15" xfId="29" applyFont="1" applyBorder="1"/>
    <xf numFmtId="14" fontId="23" fillId="0" borderId="15" xfId="29" applyNumberFormat="1" applyFont="1" applyBorder="1" applyAlignment="1">
      <alignment horizontal="center" vertical="center" wrapText="1"/>
    </xf>
    <xf numFmtId="14" fontId="23" fillId="0" borderId="16" xfId="29" applyNumberFormat="1" applyFont="1" applyBorder="1" applyAlignment="1">
      <alignment horizontal="center" vertical="center" wrapText="1"/>
    </xf>
    <xf numFmtId="0" fontId="23" fillId="0" borderId="21" xfId="29" applyFont="1" applyBorder="1" applyAlignment="1">
      <alignment vertical="center" wrapText="1"/>
    </xf>
    <xf numFmtId="0" fontId="25" fillId="0" borderId="15" xfId="29" applyFont="1" applyBorder="1" applyAlignment="1">
      <alignment horizontal="center"/>
    </xf>
    <xf numFmtId="0" fontId="23" fillId="0" borderId="15" xfId="29" applyFont="1" applyBorder="1" applyAlignment="1">
      <alignment vertical="top" wrapText="1"/>
    </xf>
    <xf numFmtId="0" fontId="23" fillId="0" borderId="15" xfId="29" applyFont="1" applyFill="1" applyBorder="1" applyAlignment="1">
      <alignment vertical="center" wrapText="1"/>
    </xf>
    <xf numFmtId="0" fontId="23" fillId="0" borderId="16" xfId="29" applyFont="1" applyBorder="1" applyAlignment="1">
      <alignment vertical="center" wrapText="1"/>
    </xf>
    <xf numFmtId="0" fontId="23" fillId="0" borderId="20" xfId="29" applyFont="1" applyBorder="1" applyAlignment="1">
      <alignment vertical="center" wrapText="1"/>
    </xf>
    <xf numFmtId="0" fontId="16" fillId="0" borderId="1" xfId="29" applyFont="1"/>
    <xf numFmtId="4" fontId="27" fillId="0" borderId="0" xfId="0" applyNumberFormat="1" applyFont="1" applyFill="1"/>
    <xf numFmtId="0" fontId="27" fillId="0" borderId="0" xfId="0" applyFont="1" applyFill="1"/>
    <xf numFmtId="164" fontId="23" fillId="0" borderId="2" xfId="0" applyNumberFormat="1" applyFont="1" applyFill="1" applyBorder="1" applyAlignment="1">
      <alignment horizontal="right" vertical="center" wrapText="1"/>
    </xf>
    <xf numFmtId="0" fontId="27" fillId="0" borderId="0" xfId="0" applyFont="1" applyFill="1" applyAlignment="1">
      <alignment horizontal="center"/>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164" fontId="23" fillId="0" borderId="3" xfId="0" applyNumberFormat="1" applyFont="1" applyFill="1" applyBorder="1" applyAlignment="1">
      <alignment horizontal="right" vertical="center" wrapText="1"/>
    </xf>
    <xf numFmtId="0" fontId="23" fillId="0" borderId="15" xfId="0" applyFont="1" applyFill="1" applyBorder="1" applyAlignment="1">
      <alignment horizontal="left" vertical="top" wrapText="1"/>
    </xf>
    <xf numFmtId="0" fontId="23" fillId="0" borderId="18" xfId="0" applyFont="1" applyFill="1" applyBorder="1" applyAlignment="1">
      <alignment horizontal="left" vertical="top" wrapText="1"/>
    </xf>
    <xf numFmtId="164" fontId="23" fillId="0" borderId="15" xfId="0" applyNumberFormat="1" applyFont="1" applyFill="1" applyBorder="1" applyAlignment="1">
      <alignment horizontal="right" vertical="center" wrapText="1"/>
    </xf>
    <xf numFmtId="0" fontId="23" fillId="0" borderId="20" xfId="0" applyFont="1" applyFill="1" applyBorder="1" applyAlignment="1">
      <alignment horizontal="left" vertical="top" wrapText="1"/>
    </xf>
    <xf numFmtId="0" fontId="27" fillId="0" borderId="21" xfId="0" applyFont="1" applyFill="1" applyBorder="1"/>
    <xf numFmtId="164" fontId="23" fillId="0" borderId="5" xfId="0" applyNumberFormat="1" applyFont="1" applyFill="1" applyBorder="1" applyAlignment="1">
      <alignment horizontal="right" vertical="center" wrapText="1"/>
    </xf>
    <xf numFmtId="0" fontId="27" fillId="0" borderId="15" xfId="0" applyFont="1" applyFill="1" applyBorder="1"/>
    <xf numFmtId="0" fontId="23" fillId="0" borderId="2" xfId="0" applyFont="1" applyFill="1" applyBorder="1" applyAlignment="1">
      <alignment horizontal="center" vertical="top" wrapText="1"/>
    </xf>
    <xf numFmtId="0" fontId="23" fillId="0" borderId="2" xfId="0" quotePrefix="1" applyFont="1" applyFill="1" applyBorder="1" applyAlignment="1">
      <alignment horizontal="center" vertical="top" wrapText="1"/>
    </xf>
    <xf numFmtId="0" fontId="23" fillId="0" borderId="2" xfId="0" applyFont="1" applyFill="1" applyBorder="1" applyAlignment="1">
      <alignment horizontal="left" vertical="top" wrapText="1"/>
    </xf>
    <xf numFmtId="0" fontId="23" fillId="0" borderId="3" xfId="0" applyFont="1" applyFill="1" applyBorder="1" applyAlignment="1">
      <alignment horizontal="center" vertical="top" wrapText="1"/>
    </xf>
    <xf numFmtId="0" fontId="23" fillId="0" borderId="3" xfId="0" applyFont="1" applyFill="1" applyBorder="1" applyAlignment="1">
      <alignment horizontal="left" vertical="top" wrapText="1"/>
    </xf>
    <xf numFmtId="0" fontId="23" fillId="0" borderId="4" xfId="0" applyFont="1" applyFill="1" applyBorder="1" applyAlignment="1">
      <alignment horizontal="left" vertical="top" wrapText="1"/>
    </xf>
    <xf numFmtId="0" fontId="23" fillId="0" borderId="5" xfId="0" applyFont="1" applyFill="1" applyBorder="1" applyAlignment="1">
      <alignment horizontal="left" vertical="top" wrapText="1"/>
    </xf>
    <xf numFmtId="164" fontId="1" fillId="0" borderId="2" xfId="0" applyNumberFormat="1" applyFont="1" applyFill="1" applyBorder="1" applyAlignment="1">
      <alignment horizontal="center" wrapText="1"/>
    </xf>
    <xf numFmtId="164" fontId="1" fillId="0" borderId="23" xfId="0" applyNumberFormat="1" applyFont="1" applyFill="1" applyBorder="1" applyAlignment="1">
      <alignment horizontal="center" wrapText="1"/>
    </xf>
    <xf numFmtId="164" fontId="1" fillId="0" borderId="28" xfId="0" applyNumberFormat="1" applyFont="1" applyFill="1" applyBorder="1" applyAlignment="1">
      <alignment horizontal="center" wrapText="1"/>
    </xf>
    <xf numFmtId="164" fontId="1" fillId="0" borderId="30" xfId="0" applyNumberFormat="1" applyFont="1" applyFill="1" applyBorder="1" applyAlignment="1">
      <alignment horizontal="center" wrapText="1"/>
    </xf>
    <xf numFmtId="164" fontId="1" fillId="0" borderId="31" xfId="0" applyNumberFormat="1" applyFont="1" applyFill="1" applyBorder="1" applyAlignment="1">
      <alignment horizontal="center" wrapText="1"/>
    </xf>
    <xf numFmtId="164" fontId="1" fillId="0" borderId="35" xfId="0" applyNumberFormat="1" applyFont="1" applyFill="1" applyBorder="1" applyAlignment="1">
      <alignment horizontal="center" wrapText="1"/>
    </xf>
    <xf numFmtId="0" fontId="1" fillId="0" borderId="23" xfId="0" applyFont="1" applyFill="1" applyBorder="1" applyAlignment="1">
      <alignment horizontal="center" wrapText="1"/>
    </xf>
    <xf numFmtId="0" fontId="1" fillId="0" borderId="29" xfId="0" applyFont="1" applyFill="1" applyBorder="1" applyAlignment="1">
      <alignment horizontal="center" wrapText="1"/>
    </xf>
    <xf numFmtId="4" fontId="1" fillId="0" borderId="36" xfId="0" applyNumberFormat="1" applyFont="1" applyFill="1" applyBorder="1" applyAlignment="1">
      <alignment horizontal="center" wrapText="1"/>
    </xf>
    <xf numFmtId="4" fontId="1" fillId="0" borderId="3" xfId="0" applyNumberFormat="1" applyFont="1" applyFill="1" applyBorder="1" applyAlignment="1">
      <alignment horizontal="center" wrapText="1"/>
    </xf>
    <xf numFmtId="0" fontId="1" fillId="0" borderId="33" xfId="0" applyFont="1" applyFill="1" applyBorder="1" applyAlignment="1">
      <alignment horizontal="center" wrapText="1"/>
    </xf>
    <xf numFmtId="0" fontId="1" fillId="0" borderId="32" xfId="0" applyFont="1" applyFill="1" applyBorder="1" applyAlignment="1">
      <alignment horizontal="center" wrapText="1"/>
    </xf>
    <xf numFmtId="4" fontId="1" fillId="0" borderId="45" xfId="0" applyNumberFormat="1" applyFont="1" applyFill="1" applyBorder="1" applyAlignment="1">
      <alignment horizontal="center" wrapText="1"/>
    </xf>
    <xf numFmtId="4" fontId="1" fillId="0" borderId="46" xfId="0" applyNumberFormat="1" applyFont="1" applyFill="1" applyBorder="1" applyAlignment="1">
      <alignment horizontal="center" wrapText="1"/>
    </xf>
    <xf numFmtId="0" fontId="1" fillId="0" borderId="41" xfId="0" applyFont="1" applyFill="1" applyBorder="1" applyAlignment="1">
      <alignment horizontal="center" wrapText="1"/>
    </xf>
    <xf numFmtId="0" fontId="1" fillId="0" borderId="3" xfId="0" applyFont="1" applyFill="1" applyBorder="1" applyAlignment="1">
      <alignment horizontal="center" wrapText="1"/>
    </xf>
    <xf numFmtId="4" fontId="1" fillId="0" borderId="44" xfId="0" applyNumberFormat="1" applyFont="1" applyFill="1" applyBorder="1" applyAlignment="1">
      <alignment horizontal="center" wrapText="1"/>
    </xf>
    <xf numFmtId="4" fontId="1" fillId="0" borderId="43" xfId="0" applyNumberFormat="1" applyFont="1" applyFill="1" applyBorder="1" applyAlignment="1">
      <alignment horizontal="center" wrapText="1"/>
    </xf>
    <xf numFmtId="4" fontId="1" fillId="0" borderId="15" xfId="0" applyNumberFormat="1" applyFont="1" applyFill="1" applyBorder="1" applyAlignment="1">
      <alignment horizontal="center" wrapText="1"/>
    </xf>
    <xf numFmtId="4" fontId="1" fillId="0" borderId="42" xfId="0" applyNumberFormat="1" applyFont="1" applyFill="1" applyBorder="1" applyAlignment="1">
      <alignment horizontal="center" wrapText="1"/>
    </xf>
    <xf numFmtId="0" fontId="1" fillId="0" borderId="5" xfId="0" applyFont="1" applyFill="1" applyBorder="1" applyAlignment="1">
      <alignment horizontal="center" wrapText="1"/>
    </xf>
    <xf numFmtId="164" fontId="23" fillId="0" borderId="24" xfId="0" applyNumberFormat="1" applyFont="1" applyFill="1" applyBorder="1" applyAlignment="1">
      <alignment horizontal="right" vertical="center" wrapText="1"/>
    </xf>
    <xf numFmtId="0" fontId="23" fillId="0" borderId="3" xfId="0" applyFont="1" applyFill="1" applyBorder="1" applyAlignment="1">
      <alignment horizontal="center" vertical="center" wrapText="1"/>
    </xf>
    <xf numFmtId="0" fontId="27" fillId="0" borderId="4" xfId="0" applyFont="1" applyFill="1" applyBorder="1" applyAlignment="1">
      <alignment horizontal="center" vertical="center"/>
    </xf>
    <xf numFmtId="0" fontId="27" fillId="0" borderId="4" xfId="0" applyFont="1" applyFill="1" applyBorder="1" applyAlignment="1">
      <alignment horizontal="center" vertical="top" wrapText="1"/>
    </xf>
    <xf numFmtId="0" fontId="27" fillId="0" borderId="4" xfId="0" applyFont="1" applyFill="1" applyBorder="1" applyAlignment="1"/>
    <xf numFmtId="0" fontId="27" fillId="0" borderId="4" xfId="0" applyFont="1" applyFill="1" applyBorder="1" applyAlignment="1">
      <alignment horizontal="center"/>
    </xf>
    <xf numFmtId="0" fontId="27" fillId="0" borderId="5" xfId="0" applyFont="1" applyFill="1" applyBorder="1" applyAlignment="1">
      <alignment horizontal="center" vertical="center"/>
    </xf>
    <xf numFmtId="0" fontId="27" fillId="0" borderId="5" xfId="0" applyFont="1" applyFill="1" applyBorder="1" applyAlignment="1"/>
    <xf numFmtId="0" fontId="27" fillId="0" borderId="5" xfId="0" applyFont="1" applyFill="1" applyBorder="1" applyAlignment="1">
      <alignment horizontal="center" vertical="top" wrapText="1"/>
    </xf>
    <xf numFmtId="0" fontId="23" fillId="0" borderId="2" xfId="0" applyFont="1" applyFill="1" applyBorder="1" applyAlignment="1">
      <alignment horizontal="center" vertical="center" wrapText="1"/>
    </xf>
    <xf numFmtId="0" fontId="23" fillId="0" borderId="2" xfId="0" applyFont="1" applyFill="1" applyBorder="1" applyAlignment="1">
      <alignment horizontal="center" vertical="center"/>
    </xf>
    <xf numFmtId="164" fontId="23" fillId="0" borderId="2" xfId="0" applyNumberFormat="1" applyFont="1" applyFill="1" applyBorder="1" applyAlignment="1">
      <alignment horizontal="center" wrapText="1"/>
    </xf>
    <xf numFmtId="164" fontId="23" fillId="0" borderId="3" xfId="0" applyNumberFormat="1" applyFont="1" applyFill="1" applyBorder="1" applyAlignment="1">
      <alignment horizontal="left" vertical="top" wrapText="1"/>
    </xf>
    <xf numFmtId="0" fontId="23" fillId="0" borderId="2"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3" xfId="0" applyFont="1" applyFill="1" applyBorder="1" applyAlignment="1">
      <alignment horizontal="left" vertical="center" wrapText="1"/>
    </xf>
    <xf numFmtId="0" fontId="23" fillId="0" borderId="3" xfId="0" applyFont="1" applyFill="1" applyBorder="1" applyAlignment="1">
      <alignment vertical="center" wrapText="1"/>
    </xf>
    <xf numFmtId="0" fontId="23" fillId="0" borderId="2" xfId="3" applyFont="1" applyFill="1" applyBorder="1" applyAlignment="1">
      <alignment horizontal="left" vertical="center" wrapText="1"/>
    </xf>
    <xf numFmtId="0" fontId="23" fillId="0" borderId="2" xfId="4" applyFont="1" applyFill="1" applyBorder="1" applyAlignment="1">
      <alignment horizontal="left" vertical="center" wrapText="1"/>
    </xf>
    <xf numFmtId="0" fontId="23" fillId="0" borderId="1" xfId="0" applyFont="1" applyFill="1" applyBorder="1" applyAlignment="1">
      <alignment vertical="center" wrapText="1"/>
    </xf>
    <xf numFmtId="164" fontId="27" fillId="0" borderId="0" xfId="0" applyNumberFormat="1" applyFont="1" applyFill="1"/>
    <xf numFmtId="0" fontId="27" fillId="0" borderId="1" xfId="0" applyFont="1" applyFill="1" applyBorder="1" applyAlignment="1"/>
    <xf numFmtId="4" fontId="23" fillId="0" borderId="2" xfId="0" applyNumberFormat="1" applyFont="1" applyFill="1" applyBorder="1" applyAlignment="1">
      <alignment horizontal="center" wrapText="1"/>
    </xf>
    <xf numFmtId="4" fontId="1" fillId="0" borderId="2" xfId="0" applyNumberFormat="1" applyFont="1" applyFill="1" applyBorder="1" applyAlignment="1">
      <alignment horizontal="center" vertical="top" wrapText="1"/>
    </xf>
    <xf numFmtId="0" fontId="0" fillId="0" borderId="0" xfId="0" applyFill="1"/>
    <xf numFmtId="0" fontId="2" fillId="0" borderId="1" xfId="0" applyFont="1" applyFill="1" applyBorder="1" applyAlignment="1">
      <alignment vertical="center" wrapText="1"/>
    </xf>
    <xf numFmtId="0" fontId="1" fillId="0" borderId="2"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32" xfId="0" applyFont="1" applyFill="1" applyBorder="1" applyAlignment="1">
      <alignment horizontal="center" vertical="center"/>
    </xf>
    <xf numFmtId="0" fontId="1" fillId="0" borderId="36" xfId="0" applyFont="1" applyFill="1" applyBorder="1" applyAlignment="1">
      <alignment horizontal="center" vertical="center"/>
    </xf>
    <xf numFmtId="0" fontId="1" fillId="0" borderId="37" xfId="0" applyFont="1" applyFill="1" applyBorder="1" applyAlignment="1">
      <alignment horizontal="center" vertical="center"/>
    </xf>
    <xf numFmtId="0" fontId="6" fillId="0" borderId="1" xfId="0" applyFont="1" applyFill="1" applyBorder="1" applyAlignment="1"/>
    <xf numFmtId="0" fontId="4" fillId="0" borderId="34" xfId="0" applyFont="1" applyFill="1" applyBorder="1" applyAlignment="1">
      <alignment horizontal="left" vertical="top" wrapText="1"/>
    </xf>
    <xf numFmtId="0" fontId="4" fillId="0" borderId="23" xfId="0" applyFont="1" applyFill="1" applyBorder="1" applyAlignment="1">
      <alignment horizontal="left" vertical="top" wrapText="1"/>
    </xf>
    <xf numFmtId="0" fontId="1" fillId="0" borderId="23" xfId="0" applyFont="1" applyFill="1" applyBorder="1" applyAlignment="1">
      <alignment horizontal="left" vertical="top" wrapText="1"/>
    </xf>
    <xf numFmtId="0" fontId="5" fillId="0" borderId="23" xfId="0" applyFont="1" applyFill="1" applyBorder="1" applyAlignment="1">
      <alignment horizontal="left" vertical="top" wrapText="1"/>
    </xf>
    <xf numFmtId="0" fontId="4" fillId="0" borderId="35" xfId="0" applyFont="1" applyFill="1" applyBorder="1" applyAlignment="1">
      <alignment horizontal="left" vertical="top" wrapText="1"/>
    </xf>
    <xf numFmtId="4" fontId="0" fillId="0" borderId="0" xfId="0" applyNumberFormat="1" applyFill="1"/>
    <xf numFmtId="0" fontId="5" fillId="0" borderId="35" xfId="0" applyFont="1" applyFill="1" applyBorder="1" applyAlignment="1">
      <alignment horizontal="left" vertical="top" wrapText="1"/>
    </xf>
    <xf numFmtId="0" fontId="26" fillId="0" borderId="2" xfId="0" applyFont="1" applyBorder="1" applyAlignment="1">
      <alignment horizontal="left" vertical="top" wrapText="1"/>
    </xf>
    <xf numFmtId="0" fontId="16" fillId="0" borderId="15" xfId="36" applyFont="1" applyFill="1" applyBorder="1" applyAlignment="1">
      <alignment horizontal="left" vertical="top" wrapText="1"/>
    </xf>
    <xf numFmtId="0" fontId="16" fillId="0" borderId="15" xfId="29" applyFont="1" applyFill="1" applyBorder="1" applyAlignment="1">
      <alignment horizontal="center" vertical="center"/>
    </xf>
    <xf numFmtId="0" fontId="16" fillId="0" borderId="15" xfId="29" applyFont="1" applyFill="1" applyBorder="1" applyAlignment="1">
      <alignment horizontal="center" vertical="center" wrapText="1"/>
    </xf>
    <xf numFmtId="49" fontId="16" fillId="0" borderId="16" xfId="29" applyNumberFormat="1" applyFont="1" applyFill="1" applyBorder="1" applyAlignment="1">
      <alignment horizontal="left" vertical="top" wrapText="1"/>
    </xf>
    <xf numFmtId="49" fontId="16" fillId="0" borderId="20" xfId="29" applyNumberFormat="1" applyFont="1" applyFill="1" applyBorder="1" applyAlignment="1">
      <alignment horizontal="left" vertical="top" wrapText="1"/>
    </xf>
    <xf numFmtId="0" fontId="1" fillId="0" borderId="1" xfId="1" applyFont="1" applyBorder="1" applyAlignment="1">
      <alignment horizontal="center" vertical="center" wrapText="1"/>
    </xf>
    <xf numFmtId="0" fontId="1" fillId="0" borderId="1" xfId="1" applyFont="1" applyBorder="1" applyAlignment="1">
      <alignment horizontal="center" vertical="center"/>
    </xf>
    <xf numFmtId="0" fontId="23" fillId="0" borderId="2" xfId="0" applyFont="1" applyFill="1" applyBorder="1" applyAlignment="1">
      <alignment horizontal="left" vertical="top" wrapText="1"/>
    </xf>
    <xf numFmtId="0" fontId="23" fillId="0" borderId="3" xfId="0" applyFont="1" applyFill="1" applyBorder="1" applyAlignment="1">
      <alignment horizontal="center" vertical="top" wrapText="1"/>
    </xf>
    <xf numFmtId="0" fontId="23" fillId="0" borderId="4" xfId="0" applyFont="1" applyFill="1" applyBorder="1" applyAlignment="1">
      <alignment horizontal="center" vertical="top" wrapText="1"/>
    </xf>
    <xf numFmtId="0" fontId="23" fillId="0" borderId="5" xfId="0" applyFont="1" applyFill="1" applyBorder="1" applyAlignment="1">
      <alignment horizontal="center" vertical="top" wrapText="1"/>
    </xf>
    <xf numFmtId="0" fontId="23" fillId="0" borderId="3" xfId="0" applyFont="1" applyFill="1" applyBorder="1" applyAlignment="1">
      <alignment horizontal="left" vertical="top" wrapText="1"/>
    </xf>
    <xf numFmtId="0" fontId="23" fillId="0" borderId="4" xfId="0" applyFont="1" applyFill="1" applyBorder="1" applyAlignment="1">
      <alignment horizontal="left" vertical="top" wrapText="1"/>
    </xf>
    <xf numFmtId="0" fontId="23" fillId="0" borderId="5" xfId="0" applyFont="1" applyFill="1" applyBorder="1" applyAlignment="1">
      <alignment horizontal="left" vertical="top" wrapText="1"/>
    </xf>
    <xf numFmtId="0" fontId="23" fillId="0" borderId="17" xfId="0" applyFont="1" applyFill="1" applyBorder="1" applyAlignment="1">
      <alignment horizontal="left" vertical="top" wrapText="1"/>
    </xf>
    <xf numFmtId="0" fontId="23" fillId="0" borderId="19" xfId="0" applyFont="1" applyFill="1" applyBorder="1" applyAlignment="1">
      <alignment horizontal="left" vertical="top" wrapText="1"/>
    </xf>
    <xf numFmtId="0" fontId="23" fillId="0" borderId="16" xfId="0" applyFont="1" applyFill="1" applyBorder="1" applyAlignment="1">
      <alignment horizontal="center" vertical="top" wrapText="1"/>
    </xf>
    <xf numFmtId="0" fontId="23" fillId="0" borderId="21" xfId="0" applyFont="1" applyFill="1" applyBorder="1" applyAlignment="1">
      <alignment horizontal="center" vertical="top" wrapText="1"/>
    </xf>
    <xf numFmtId="0" fontId="23" fillId="0" borderId="20" xfId="0" applyFont="1" applyFill="1" applyBorder="1" applyAlignment="1">
      <alignment horizontal="center" vertical="top" wrapText="1"/>
    </xf>
    <xf numFmtId="0" fontId="23" fillId="0" borderId="1" xfId="0" applyFont="1" applyFill="1" applyBorder="1" applyAlignment="1">
      <alignment horizontal="center" vertical="center"/>
    </xf>
    <xf numFmtId="0" fontId="23" fillId="0" borderId="2" xfId="0" applyFont="1" applyFill="1" applyBorder="1" applyAlignment="1">
      <alignment horizontal="center" vertical="center" wrapText="1"/>
    </xf>
    <xf numFmtId="0" fontId="23" fillId="0" borderId="2" xfId="0" applyFont="1" applyFill="1" applyBorder="1" applyAlignment="1">
      <alignment horizontal="center" vertical="center"/>
    </xf>
    <xf numFmtId="0" fontId="23" fillId="0" borderId="2"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17" xfId="0" applyFont="1" applyFill="1" applyBorder="1" applyAlignment="1">
      <alignment horizontal="center" vertical="top" wrapText="1"/>
    </xf>
    <xf numFmtId="0" fontId="23" fillId="0" borderId="22" xfId="0" applyFont="1" applyFill="1" applyBorder="1" applyAlignment="1">
      <alignment horizontal="center" vertical="top"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38" xfId="0" applyFont="1" applyFill="1" applyBorder="1" applyAlignment="1">
      <alignment horizontal="left" vertical="top" wrapText="1"/>
    </xf>
    <xf numFmtId="0" fontId="1" fillId="0" borderId="36"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39"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1" xfId="0" applyFont="1" applyFill="1" applyBorder="1" applyAlignment="1">
      <alignment horizontal="left" vertical="top" wrapText="1"/>
    </xf>
    <xf numFmtId="0" fontId="1" fillId="0" borderId="28"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47"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3" fillId="0" borderId="1" xfId="29" applyAlignment="1">
      <alignment horizontal="left" vertical="center" wrapText="1"/>
    </xf>
    <xf numFmtId="0" fontId="23" fillId="0" borderId="16" xfId="29" applyFont="1" applyBorder="1" applyAlignment="1">
      <alignment horizontal="left" vertical="top" wrapText="1"/>
    </xf>
    <xf numFmtId="0" fontId="23" fillId="0" borderId="21" xfId="29" applyFont="1" applyBorder="1" applyAlignment="1">
      <alignment horizontal="left" vertical="top" wrapText="1"/>
    </xf>
    <xf numFmtId="0" fontId="23" fillId="0" borderId="20" xfId="29" applyFont="1" applyBorder="1" applyAlignment="1">
      <alignment horizontal="left" vertical="top" wrapText="1"/>
    </xf>
    <xf numFmtId="0" fontId="16" fillId="0" borderId="1" xfId="29" applyFont="1" applyAlignment="1">
      <alignment horizontal="left" vertical="center" wrapText="1"/>
    </xf>
    <xf numFmtId="0" fontId="19" fillId="6" borderId="1" xfId="29" applyFont="1" applyFill="1" applyAlignment="1">
      <alignment horizontal="center" vertical="center" wrapText="1"/>
    </xf>
    <xf numFmtId="0" fontId="19" fillId="0" borderId="15" xfId="35" applyFont="1" applyBorder="1" applyAlignment="1">
      <alignment horizontal="center" vertical="top" wrapText="1"/>
    </xf>
    <xf numFmtId="0" fontId="20" fillId="0" borderId="16" xfId="29" applyFont="1" applyBorder="1" applyAlignment="1">
      <alignment horizontal="left" vertical="top" wrapText="1"/>
    </xf>
    <xf numFmtId="0" fontId="20" fillId="0" borderId="21" xfId="29" applyFont="1" applyBorder="1" applyAlignment="1">
      <alignment horizontal="left" vertical="top" wrapText="1"/>
    </xf>
    <xf numFmtId="0" fontId="20" fillId="0" borderId="20" xfId="29" applyFont="1" applyBorder="1" applyAlignment="1">
      <alignment horizontal="left" vertical="top" wrapText="1"/>
    </xf>
    <xf numFmtId="0" fontId="23" fillId="0" borderId="15" xfId="29" applyFont="1" applyBorder="1" applyAlignment="1">
      <alignment horizontal="left" vertical="top" wrapText="1"/>
    </xf>
  </cellXfs>
  <cellStyles count="44">
    <cellStyle name="br" xfId="24"/>
    <cellStyle name="col" xfId="23"/>
    <cellStyle name="ex102" xfId="43"/>
    <cellStyle name="ex59" xfId="20"/>
    <cellStyle name="ex60" xfId="21"/>
    <cellStyle name="ex61" xfId="8"/>
    <cellStyle name="ex62" xfId="9"/>
    <cellStyle name="ex63" xfId="10"/>
    <cellStyle name="ex64" xfId="11"/>
    <cellStyle name="ex65" xfId="12"/>
    <cellStyle name="ex66" xfId="13"/>
    <cellStyle name="ex67" xfId="14"/>
    <cellStyle name="ex68" xfId="15"/>
    <cellStyle name="ex69" xfId="16"/>
    <cellStyle name="ex70" xfId="17"/>
    <cellStyle name="ex71" xfId="18"/>
    <cellStyle name="ex72" xfId="19"/>
    <cellStyle name="ex97" xfId="42"/>
    <cellStyle name="st58" xfId="6"/>
    <cellStyle name="style0" xfId="25"/>
    <cellStyle name="td" xfId="26"/>
    <cellStyle name="tr" xfId="22"/>
    <cellStyle name="xl_bot_header" xfId="7"/>
    <cellStyle name="Обычный" xfId="0" builtinId="0"/>
    <cellStyle name="Обычный 2" xfId="1"/>
    <cellStyle name="Обычный 2 2" xfId="31"/>
    <cellStyle name="Обычный 2 2 2" xfId="28"/>
    <cellStyle name="Обычный 2 2 4" xfId="35"/>
    <cellStyle name="Обычный 2 3" xfId="30"/>
    <cellStyle name="Обычный 2 4" xfId="27"/>
    <cellStyle name="Обычный 2 4 2" xfId="36"/>
    <cellStyle name="Обычный 2 5" xfId="33"/>
    <cellStyle name="Обычный 2_Форма к отчету-испр" xfId="37"/>
    <cellStyle name="Обычный 3" xfId="2"/>
    <cellStyle name="Обычный 3 2" xfId="38"/>
    <cellStyle name="Обычный 4" xfId="3"/>
    <cellStyle name="Обычный 4 2" xfId="39"/>
    <cellStyle name="Обычный 5" xfId="4"/>
    <cellStyle name="Обычный 5 2" xfId="29"/>
    <cellStyle name="Обычный 5 3" xfId="40"/>
    <cellStyle name="Обычный 6" xfId="5"/>
    <cellStyle name="Обычный 7" xfId="34"/>
    <cellStyle name="Финансовый 2" xfId="32"/>
    <cellStyle name="Финансовый 2 2" xf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3"/>
  <sheetViews>
    <sheetView showGridLines="0" workbookViewId="0">
      <selection activeCell="A89" sqref="A89:A90"/>
    </sheetView>
  </sheetViews>
  <sheetFormatPr defaultColWidth="9.33203125" defaultRowHeight="11.25"/>
  <cols>
    <col min="1" max="1" width="37.83203125" style="9" customWidth="1"/>
    <col min="2" max="2" width="48.5" style="9" customWidth="1"/>
    <col min="3" max="3" width="53.5" style="9" customWidth="1"/>
    <col min="4" max="4" width="56.1640625" style="9" customWidth="1"/>
    <col min="5" max="5" width="9.33203125" style="9" customWidth="1"/>
    <col min="6" max="16384" width="9.33203125" style="9"/>
  </cols>
  <sheetData>
    <row r="2" spans="1:4" ht="15.75" customHeight="1">
      <c r="A2" s="213" t="s">
        <v>353</v>
      </c>
      <c r="B2" s="213"/>
      <c r="C2" s="213"/>
      <c r="D2" s="213"/>
    </row>
    <row r="3" spans="1:4" ht="15.75" customHeight="1">
      <c r="A3" s="213" t="s">
        <v>382</v>
      </c>
      <c r="B3" s="213"/>
      <c r="C3" s="213"/>
      <c r="D3" s="213"/>
    </row>
    <row r="4" spans="1:4" ht="15.75">
      <c r="A4" s="214" t="s">
        <v>381</v>
      </c>
      <c r="B4" s="214"/>
      <c r="C4" s="214"/>
      <c r="D4" s="214"/>
    </row>
    <row r="5" spans="1:4" ht="15.75">
      <c r="A5" s="209" t="s">
        <v>0</v>
      </c>
      <c r="B5" s="210" t="s">
        <v>383</v>
      </c>
      <c r="C5" s="210" t="s">
        <v>352</v>
      </c>
      <c r="D5" s="210"/>
    </row>
    <row r="6" spans="1:4" ht="63">
      <c r="A6" s="209"/>
      <c r="B6" s="210"/>
      <c r="C6" s="12" t="s">
        <v>351</v>
      </c>
      <c r="D6" s="12" t="s">
        <v>384</v>
      </c>
    </row>
    <row r="7" spans="1:4" ht="15.75">
      <c r="A7" s="12">
        <v>1</v>
      </c>
      <c r="B7" s="12">
        <v>2</v>
      </c>
      <c r="C7" s="12">
        <v>3</v>
      </c>
      <c r="D7" s="12">
        <v>4</v>
      </c>
    </row>
    <row r="8" spans="1:4" ht="31.5">
      <c r="A8" s="13" t="s">
        <v>385</v>
      </c>
      <c r="B8" s="14" t="s">
        <v>29</v>
      </c>
      <c r="C8" s="12" t="s">
        <v>386</v>
      </c>
      <c r="D8" s="14" t="s">
        <v>387</v>
      </c>
    </row>
    <row r="9" spans="1:4" ht="63">
      <c r="A9" s="13" t="s">
        <v>388</v>
      </c>
      <c r="B9" s="14" t="s">
        <v>38</v>
      </c>
      <c r="C9" s="12" t="s">
        <v>386</v>
      </c>
      <c r="D9" s="15" t="s">
        <v>389</v>
      </c>
    </row>
    <row r="10" spans="1:4" ht="141.75">
      <c r="A10" s="16" t="s">
        <v>390</v>
      </c>
      <c r="B10" s="25" t="s">
        <v>391</v>
      </c>
      <c r="C10" s="17" t="s">
        <v>386</v>
      </c>
      <c r="D10" s="18" t="s">
        <v>350</v>
      </c>
    </row>
    <row r="11" spans="1:4" ht="47.25">
      <c r="A11" s="16" t="s">
        <v>392</v>
      </c>
      <c r="B11" s="16" t="s">
        <v>40</v>
      </c>
      <c r="C11" s="17" t="s">
        <v>386</v>
      </c>
      <c r="D11" s="18" t="s">
        <v>393</v>
      </c>
    </row>
    <row r="12" spans="1:4" ht="31.5">
      <c r="A12" s="16" t="s">
        <v>394</v>
      </c>
      <c r="B12" s="16" t="s">
        <v>42</v>
      </c>
      <c r="C12" s="17" t="s">
        <v>386</v>
      </c>
      <c r="D12" s="18" t="s">
        <v>350</v>
      </c>
    </row>
    <row r="13" spans="1:4" ht="141.75">
      <c r="A13" s="16" t="s">
        <v>395</v>
      </c>
      <c r="B13" s="25" t="s">
        <v>396</v>
      </c>
      <c r="C13" s="17" t="s">
        <v>386</v>
      </c>
      <c r="D13" s="18" t="s">
        <v>397</v>
      </c>
    </row>
    <row r="14" spans="1:4" ht="47.25">
      <c r="A14" s="16" t="s">
        <v>398</v>
      </c>
      <c r="B14" s="25" t="s">
        <v>399</v>
      </c>
      <c r="C14" s="17" t="s">
        <v>386</v>
      </c>
      <c r="D14" s="18" t="s">
        <v>400</v>
      </c>
    </row>
    <row r="15" spans="1:4" ht="31.5">
      <c r="A15" s="16" t="s">
        <v>401</v>
      </c>
      <c r="B15" s="25" t="s">
        <v>402</v>
      </c>
      <c r="C15" s="17" t="s">
        <v>386</v>
      </c>
      <c r="D15" s="18" t="s">
        <v>350</v>
      </c>
    </row>
    <row r="16" spans="1:4" ht="31.5">
      <c r="A16" s="16" t="s">
        <v>403</v>
      </c>
      <c r="B16" s="25" t="s">
        <v>404</v>
      </c>
      <c r="C16" s="17" t="s">
        <v>386</v>
      </c>
      <c r="D16" s="18" t="s">
        <v>350</v>
      </c>
    </row>
    <row r="17" spans="1:4" ht="94.5">
      <c r="A17" s="13" t="s">
        <v>405</v>
      </c>
      <c r="B17" s="14" t="s">
        <v>50</v>
      </c>
      <c r="C17" s="12" t="s">
        <v>386</v>
      </c>
      <c r="D17" s="15" t="s">
        <v>389</v>
      </c>
    </row>
    <row r="18" spans="1:4" ht="47.25">
      <c r="A18" s="16" t="s">
        <v>406</v>
      </c>
      <c r="B18" s="16" t="s">
        <v>52</v>
      </c>
      <c r="C18" s="17" t="s">
        <v>386</v>
      </c>
      <c r="D18" s="18" t="s">
        <v>350</v>
      </c>
    </row>
    <row r="19" spans="1:4" ht="78.75">
      <c r="A19" s="16" t="s">
        <v>407</v>
      </c>
      <c r="B19" s="16" t="s">
        <v>408</v>
      </c>
      <c r="C19" s="17" t="s">
        <v>386</v>
      </c>
      <c r="D19" s="18" t="s">
        <v>350</v>
      </c>
    </row>
    <row r="20" spans="1:4" ht="47.25">
      <c r="A20" s="16" t="s">
        <v>409</v>
      </c>
      <c r="B20" s="16" t="s">
        <v>56</v>
      </c>
      <c r="C20" s="17" t="s">
        <v>386</v>
      </c>
      <c r="D20" s="18" t="s">
        <v>350</v>
      </c>
    </row>
    <row r="21" spans="1:4" ht="63">
      <c r="A21" s="16" t="s">
        <v>410</v>
      </c>
      <c r="B21" s="16" t="s">
        <v>58</v>
      </c>
      <c r="C21" s="17" t="s">
        <v>386</v>
      </c>
      <c r="D21" s="18" t="s">
        <v>411</v>
      </c>
    </row>
    <row r="22" spans="1:4" ht="47.25">
      <c r="A22" s="16" t="s">
        <v>412</v>
      </c>
      <c r="B22" s="16" t="s">
        <v>413</v>
      </c>
      <c r="C22" s="17" t="s">
        <v>386</v>
      </c>
      <c r="D22" s="18" t="s">
        <v>350</v>
      </c>
    </row>
    <row r="23" spans="1:4" ht="47.25">
      <c r="A23" s="16" t="s">
        <v>414</v>
      </c>
      <c r="B23" s="16" t="s">
        <v>415</v>
      </c>
      <c r="C23" s="17" t="s">
        <v>386</v>
      </c>
      <c r="D23" s="18" t="s">
        <v>350</v>
      </c>
    </row>
    <row r="24" spans="1:4" ht="63">
      <c r="A24" s="16" t="s">
        <v>416</v>
      </c>
      <c r="B24" s="16" t="s">
        <v>349</v>
      </c>
      <c r="C24" s="17" t="s">
        <v>386</v>
      </c>
      <c r="D24" s="18" t="s">
        <v>350</v>
      </c>
    </row>
    <row r="25" spans="1:4" ht="63">
      <c r="A25" s="16" t="s">
        <v>417</v>
      </c>
      <c r="B25" s="16" t="s">
        <v>348</v>
      </c>
      <c r="C25" s="17" t="s">
        <v>386</v>
      </c>
      <c r="D25" s="18" t="s">
        <v>350</v>
      </c>
    </row>
    <row r="26" spans="1:4" ht="47.25">
      <c r="A26" s="16" t="s">
        <v>418</v>
      </c>
      <c r="B26" s="16" t="s">
        <v>419</v>
      </c>
      <c r="C26" s="17" t="s">
        <v>386</v>
      </c>
      <c r="D26" s="18" t="s">
        <v>350</v>
      </c>
    </row>
    <row r="27" spans="1:4" ht="63">
      <c r="A27" s="16" t="s">
        <v>420</v>
      </c>
      <c r="B27" s="16" t="s">
        <v>62</v>
      </c>
      <c r="C27" s="17" t="s">
        <v>386</v>
      </c>
      <c r="D27" s="18" t="s">
        <v>350</v>
      </c>
    </row>
    <row r="28" spans="1:4" ht="31.5">
      <c r="A28" s="16" t="s">
        <v>421</v>
      </c>
      <c r="B28" s="16" t="s">
        <v>64</v>
      </c>
      <c r="C28" s="17" t="s">
        <v>386</v>
      </c>
      <c r="D28" s="18" t="s">
        <v>350</v>
      </c>
    </row>
    <row r="29" spans="1:4" ht="63">
      <c r="A29" s="16" t="s">
        <v>422</v>
      </c>
      <c r="B29" s="16" t="s">
        <v>66</v>
      </c>
      <c r="C29" s="17" t="s">
        <v>386</v>
      </c>
      <c r="D29" s="18" t="s">
        <v>350</v>
      </c>
    </row>
    <row r="30" spans="1:4" ht="31.5">
      <c r="A30" s="16" t="s">
        <v>423</v>
      </c>
      <c r="B30" s="16" t="s">
        <v>424</v>
      </c>
      <c r="C30" s="17" t="s">
        <v>386</v>
      </c>
      <c r="D30" s="18" t="s">
        <v>350</v>
      </c>
    </row>
    <row r="31" spans="1:4" ht="31.5">
      <c r="A31" s="16" t="s">
        <v>425</v>
      </c>
      <c r="B31" s="16" t="s">
        <v>426</v>
      </c>
      <c r="C31" s="17" t="s">
        <v>386</v>
      </c>
      <c r="D31" s="18" t="s">
        <v>350</v>
      </c>
    </row>
    <row r="32" spans="1:4" ht="31.5">
      <c r="A32" s="16" t="s">
        <v>427</v>
      </c>
      <c r="B32" s="16" t="s">
        <v>347</v>
      </c>
      <c r="C32" s="17" t="s">
        <v>386</v>
      </c>
      <c r="D32" s="18" t="s">
        <v>350</v>
      </c>
    </row>
    <row r="33" spans="1:4" ht="31.5">
      <c r="A33" s="13" t="s">
        <v>428</v>
      </c>
      <c r="B33" s="14" t="s">
        <v>72</v>
      </c>
      <c r="C33" s="12" t="s">
        <v>386</v>
      </c>
      <c r="D33" s="15" t="s">
        <v>389</v>
      </c>
    </row>
    <row r="34" spans="1:4" ht="47.25">
      <c r="A34" s="16" t="s">
        <v>429</v>
      </c>
      <c r="B34" s="16" t="s">
        <v>346</v>
      </c>
      <c r="C34" s="17" t="s">
        <v>386</v>
      </c>
      <c r="D34" s="18" t="s">
        <v>350</v>
      </c>
    </row>
    <row r="35" spans="1:4" ht="47.25">
      <c r="A35" s="16" t="s">
        <v>430</v>
      </c>
      <c r="B35" s="16" t="s">
        <v>431</v>
      </c>
      <c r="C35" s="17" t="s">
        <v>386</v>
      </c>
      <c r="D35" s="18" t="s">
        <v>350</v>
      </c>
    </row>
    <row r="36" spans="1:4" ht="63">
      <c r="A36" s="16" t="s">
        <v>432</v>
      </c>
      <c r="B36" s="16" t="s">
        <v>74</v>
      </c>
      <c r="C36" s="17" t="s">
        <v>386</v>
      </c>
      <c r="D36" s="18" t="s">
        <v>350</v>
      </c>
    </row>
    <row r="37" spans="1:4" ht="47.25">
      <c r="A37" s="16" t="s">
        <v>433</v>
      </c>
      <c r="B37" s="16" t="s">
        <v>345</v>
      </c>
      <c r="C37" s="17" t="s">
        <v>386</v>
      </c>
      <c r="D37" s="18" t="s">
        <v>434</v>
      </c>
    </row>
    <row r="38" spans="1:4" ht="31.5">
      <c r="A38" s="16" t="s">
        <v>435</v>
      </c>
      <c r="B38" s="16" t="s">
        <v>436</v>
      </c>
      <c r="C38" s="17" t="s">
        <v>386</v>
      </c>
      <c r="D38" s="18" t="s">
        <v>350</v>
      </c>
    </row>
    <row r="39" spans="1:4" ht="31.5">
      <c r="A39" s="13" t="s">
        <v>437</v>
      </c>
      <c r="B39" s="14" t="s">
        <v>77</v>
      </c>
      <c r="C39" s="12" t="s">
        <v>386</v>
      </c>
      <c r="D39" s="15" t="s">
        <v>389</v>
      </c>
    </row>
    <row r="40" spans="1:4" ht="63">
      <c r="A40" s="16" t="s">
        <v>438</v>
      </c>
      <c r="B40" s="16" t="s">
        <v>79</v>
      </c>
      <c r="C40" s="17" t="s">
        <v>386</v>
      </c>
      <c r="D40" s="18" t="s">
        <v>439</v>
      </c>
    </row>
    <row r="41" spans="1:4" ht="47.25">
      <c r="A41" s="16" t="s">
        <v>440</v>
      </c>
      <c r="B41" s="16" t="s">
        <v>81</v>
      </c>
      <c r="C41" s="17" t="s">
        <v>386</v>
      </c>
      <c r="D41" s="18" t="s">
        <v>439</v>
      </c>
    </row>
    <row r="42" spans="1:4" ht="31.5">
      <c r="A42" s="16" t="s">
        <v>441</v>
      </c>
      <c r="B42" s="16" t="s">
        <v>344</v>
      </c>
      <c r="C42" s="17" t="s">
        <v>386</v>
      </c>
      <c r="D42" s="18" t="s">
        <v>439</v>
      </c>
    </row>
    <row r="43" spans="1:4" ht="31.5">
      <c r="A43" s="16" t="s">
        <v>442</v>
      </c>
      <c r="B43" s="16" t="s">
        <v>83</v>
      </c>
      <c r="C43" s="17" t="s">
        <v>386</v>
      </c>
      <c r="D43" s="18" t="s">
        <v>439</v>
      </c>
    </row>
    <row r="44" spans="1:4" ht="47.25">
      <c r="A44" s="16" t="s">
        <v>443</v>
      </c>
      <c r="B44" s="16" t="s">
        <v>343</v>
      </c>
      <c r="C44" s="17" t="s">
        <v>386</v>
      </c>
      <c r="D44" s="18" t="s">
        <v>439</v>
      </c>
    </row>
    <row r="45" spans="1:4" ht="63">
      <c r="A45" s="16" t="s">
        <v>444</v>
      </c>
      <c r="B45" s="16" t="s">
        <v>445</v>
      </c>
      <c r="C45" s="17" t="s">
        <v>386</v>
      </c>
      <c r="D45" s="18" t="s">
        <v>439</v>
      </c>
    </row>
    <row r="46" spans="1:4" ht="63">
      <c r="A46" s="16" t="s">
        <v>446</v>
      </c>
      <c r="B46" s="16" t="s">
        <v>447</v>
      </c>
      <c r="C46" s="17" t="s">
        <v>386</v>
      </c>
      <c r="D46" s="18" t="s">
        <v>439</v>
      </c>
    </row>
    <row r="47" spans="1:4" ht="47.25">
      <c r="A47" s="13" t="s">
        <v>448</v>
      </c>
      <c r="B47" s="14" t="s">
        <v>89</v>
      </c>
      <c r="C47" s="12" t="s">
        <v>386</v>
      </c>
      <c r="D47" s="15" t="s">
        <v>389</v>
      </c>
    </row>
    <row r="48" spans="1:4" ht="31.5">
      <c r="A48" s="16" t="s">
        <v>449</v>
      </c>
      <c r="B48" s="16" t="s">
        <v>91</v>
      </c>
      <c r="C48" s="17" t="s">
        <v>386</v>
      </c>
      <c r="D48" s="18" t="s">
        <v>411</v>
      </c>
    </row>
    <row r="49" spans="1:4" ht="31.5">
      <c r="A49" s="16" t="s">
        <v>450</v>
      </c>
      <c r="B49" s="16" t="s">
        <v>93</v>
      </c>
      <c r="C49" s="17" t="s">
        <v>386</v>
      </c>
      <c r="D49" s="18" t="s">
        <v>411</v>
      </c>
    </row>
    <row r="50" spans="1:4" ht="31.5">
      <c r="A50" s="13" t="s">
        <v>451</v>
      </c>
      <c r="B50" s="14" t="s">
        <v>95</v>
      </c>
      <c r="C50" s="12" t="s">
        <v>386</v>
      </c>
      <c r="D50" s="15" t="s">
        <v>452</v>
      </c>
    </row>
    <row r="51" spans="1:4" ht="31.5">
      <c r="A51" s="16" t="s">
        <v>453</v>
      </c>
      <c r="B51" s="16" t="s">
        <v>97</v>
      </c>
      <c r="C51" s="17" t="s">
        <v>386</v>
      </c>
      <c r="D51" s="18" t="s">
        <v>350</v>
      </c>
    </row>
    <row r="52" spans="1:4" ht="31.5">
      <c r="A52" s="16" t="s">
        <v>454</v>
      </c>
      <c r="B52" s="16" t="s">
        <v>99</v>
      </c>
      <c r="C52" s="17" t="s">
        <v>386</v>
      </c>
      <c r="D52" s="18" t="s">
        <v>439</v>
      </c>
    </row>
    <row r="53" spans="1:4" ht="31.5">
      <c r="A53" s="13" t="s">
        <v>455</v>
      </c>
      <c r="B53" s="14" t="s">
        <v>101</v>
      </c>
      <c r="C53" s="12" t="s">
        <v>386</v>
      </c>
      <c r="D53" s="14" t="s">
        <v>387</v>
      </c>
    </row>
    <row r="54" spans="1:4" ht="47.25">
      <c r="A54" s="19" t="s">
        <v>456</v>
      </c>
      <c r="B54" s="16" t="s">
        <v>103</v>
      </c>
      <c r="C54" s="17" t="s">
        <v>386</v>
      </c>
      <c r="D54" s="18" t="s">
        <v>457</v>
      </c>
    </row>
    <row r="55" spans="1:4" ht="31.5">
      <c r="A55" s="19" t="s">
        <v>458</v>
      </c>
      <c r="B55" s="16" t="s">
        <v>105</v>
      </c>
      <c r="C55" s="17" t="s">
        <v>386</v>
      </c>
      <c r="D55" s="18" t="s">
        <v>457</v>
      </c>
    </row>
    <row r="56" spans="1:4" ht="31.5">
      <c r="A56" s="16" t="s">
        <v>459</v>
      </c>
      <c r="B56" s="16" t="s">
        <v>107</v>
      </c>
      <c r="C56" s="17" t="s">
        <v>386</v>
      </c>
      <c r="D56" s="18" t="s">
        <v>457</v>
      </c>
    </row>
    <row r="57" spans="1:4" ht="31.5">
      <c r="A57" s="16" t="s">
        <v>460</v>
      </c>
      <c r="B57" s="16" t="s">
        <v>461</v>
      </c>
      <c r="C57" s="17" t="s">
        <v>386</v>
      </c>
      <c r="D57" s="18" t="s">
        <v>457</v>
      </c>
    </row>
    <row r="58" spans="1:4" ht="63">
      <c r="A58" s="16" t="s">
        <v>462</v>
      </c>
      <c r="B58" s="16" t="s">
        <v>463</v>
      </c>
      <c r="C58" s="17" t="s">
        <v>386</v>
      </c>
      <c r="D58" s="18" t="s">
        <v>457</v>
      </c>
    </row>
    <row r="59" spans="1:4" ht="47.25">
      <c r="A59" s="13" t="s">
        <v>464</v>
      </c>
      <c r="B59" s="14" t="s">
        <v>465</v>
      </c>
      <c r="C59" s="12" t="s">
        <v>386</v>
      </c>
      <c r="D59" s="15" t="s">
        <v>466</v>
      </c>
    </row>
    <row r="60" spans="1:4" ht="110.25">
      <c r="A60" s="19" t="s">
        <v>467</v>
      </c>
      <c r="B60" s="16" t="s">
        <v>113</v>
      </c>
      <c r="C60" s="17" t="s">
        <v>386</v>
      </c>
      <c r="D60" s="18" t="s">
        <v>468</v>
      </c>
    </row>
    <row r="61" spans="1:4" ht="52.5" customHeight="1">
      <c r="A61" s="19" t="s">
        <v>469</v>
      </c>
      <c r="B61" s="16" t="s">
        <v>342</v>
      </c>
      <c r="C61" s="17" t="s">
        <v>386</v>
      </c>
      <c r="D61" s="18" t="s">
        <v>470</v>
      </c>
    </row>
    <row r="62" spans="1:4" ht="66" customHeight="1">
      <c r="A62" s="16" t="s">
        <v>471</v>
      </c>
      <c r="B62" s="16" t="s">
        <v>115</v>
      </c>
      <c r="C62" s="17" t="s">
        <v>386</v>
      </c>
      <c r="D62" s="18" t="s">
        <v>470</v>
      </c>
    </row>
    <row r="63" spans="1:4" ht="31.5">
      <c r="A63" s="16" t="s">
        <v>472</v>
      </c>
      <c r="B63" s="16" t="s">
        <v>473</v>
      </c>
      <c r="C63" s="17" t="s">
        <v>386</v>
      </c>
      <c r="D63" s="18" t="s">
        <v>470</v>
      </c>
    </row>
    <row r="64" spans="1:4" ht="31.5">
      <c r="A64" s="13" t="s">
        <v>474</v>
      </c>
      <c r="B64" s="14" t="s">
        <v>117</v>
      </c>
      <c r="C64" s="12" t="s">
        <v>386</v>
      </c>
      <c r="D64" s="15" t="s">
        <v>475</v>
      </c>
    </row>
    <row r="65" spans="1:4" ht="69" customHeight="1">
      <c r="A65" s="20" t="s">
        <v>476</v>
      </c>
      <c r="B65" s="13" t="s">
        <v>358</v>
      </c>
      <c r="C65" s="12" t="s">
        <v>386</v>
      </c>
      <c r="D65" s="18" t="s">
        <v>477</v>
      </c>
    </row>
    <row r="66" spans="1:4" ht="31.5">
      <c r="A66" s="20" t="s">
        <v>478</v>
      </c>
      <c r="B66" s="13" t="s">
        <v>479</v>
      </c>
      <c r="C66" s="12" t="s">
        <v>386</v>
      </c>
      <c r="D66" s="18" t="s">
        <v>477</v>
      </c>
    </row>
    <row r="67" spans="1:4" ht="63">
      <c r="A67" s="20" t="s">
        <v>480</v>
      </c>
      <c r="B67" s="20" t="s">
        <v>119</v>
      </c>
      <c r="C67" s="17" t="s">
        <v>386</v>
      </c>
      <c r="D67" s="18" t="s">
        <v>477</v>
      </c>
    </row>
    <row r="68" spans="1:4" ht="78.75">
      <c r="A68" s="20" t="s">
        <v>481</v>
      </c>
      <c r="B68" s="20" t="s">
        <v>482</v>
      </c>
      <c r="C68" s="17" t="s">
        <v>386</v>
      </c>
      <c r="D68" s="18" t="s">
        <v>477</v>
      </c>
    </row>
    <row r="69" spans="1:4" ht="78.75">
      <c r="A69" s="20" t="s">
        <v>483</v>
      </c>
      <c r="B69" s="20" t="s">
        <v>484</v>
      </c>
      <c r="C69" s="17" t="s">
        <v>386</v>
      </c>
      <c r="D69" s="18" t="s">
        <v>477</v>
      </c>
    </row>
    <row r="70" spans="1:4" ht="63">
      <c r="A70" s="13" t="s">
        <v>485</v>
      </c>
      <c r="B70" s="14" t="s">
        <v>123</v>
      </c>
      <c r="C70" s="12" t="s">
        <v>386</v>
      </c>
      <c r="D70" s="15" t="s">
        <v>466</v>
      </c>
    </row>
    <row r="71" spans="1:4" ht="31.5">
      <c r="A71" s="16" t="s">
        <v>486</v>
      </c>
      <c r="B71" s="16" t="s">
        <v>341</v>
      </c>
      <c r="C71" s="17" t="s">
        <v>386</v>
      </c>
      <c r="D71" s="18" t="s">
        <v>487</v>
      </c>
    </row>
    <row r="72" spans="1:4" ht="31.5">
      <c r="A72" s="16" t="s">
        <v>488</v>
      </c>
      <c r="B72" s="16" t="s">
        <v>340</v>
      </c>
      <c r="C72" s="17" t="s">
        <v>386</v>
      </c>
      <c r="D72" s="18" t="s">
        <v>487</v>
      </c>
    </row>
    <row r="73" spans="1:4" ht="31.5">
      <c r="A73" s="211" t="s">
        <v>489</v>
      </c>
      <c r="B73" s="211" t="s">
        <v>125</v>
      </c>
      <c r="C73" s="17" t="s">
        <v>386</v>
      </c>
      <c r="D73" s="18" t="s">
        <v>490</v>
      </c>
    </row>
    <row r="74" spans="1:4" ht="31.5">
      <c r="A74" s="212"/>
      <c r="B74" s="212"/>
      <c r="C74" s="17" t="s">
        <v>283</v>
      </c>
      <c r="D74" s="18" t="s">
        <v>491</v>
      </c>
    </row>
    <row r="75" spans="1:4" ht="31.5">
      <c r="A75" s="211" t="s">
        <v>492</v>
      </c>
      <c r="B75" s="211" t="s">
        <v>436</v>
      </c>
      <c r="C75" s="17" t="s">
        <v>386</v>
      </c>
      <c r="D75" s="18" t="s">
        <v>490</v>
      </c>
    </row>
    <row r="76" spans="1:4" ht="31.5">
      <c r="A76" s="212"/>
      <c r="B76" s="212"/>
      <c r="C76" s="17" t="s">
        <v>283</v>
      </c>
      <c r="D76" s="18" t="s">
        <v>491</v>
      </c>
    </row>
    <row r="77" spans="1:4" ht="31.5">
      <c r="A77" s="211" t="s">
        <v>493</v>
      </c>
      <c r="B77" s="211" t="s">
        <v>447</v>
      </c>
      <c r="C77" s="17" t="s">
        <v>386</v>
      </c>
      <c r="D77" s="18" t="s">
        <v>490</v>
      </c>
    </row>
    <row r="78" spans="1:4" ht="31.5">
      <c r="A78" s="212"/>
      <c r="B78" s="212"/>
      <c r="C78" s="17" t="s">
        <v>283</v>
      </c>
      <c r="D78" s="18" t="s">
        <v>491</v>
      </c>
    </row>
    <row r="79" spans="1:4" ht="31.5">
      <c r="A79" s="211" t="s">
        <v>494</v>
      </c>
      <c r="B79" s="211" t="s">
        <v>495</v>
      </c>
      <c r="C79" s="17" t="s">
        <v>386</v>
      </c>
      <c r="D79" s="18" t="s">
        <v>490</v>
      </c>
    </row>
    <row r="80" spans="1:4" ht="31.5">
      <c r="A80" s="212"/>
      <c r="B80" s="212"/>
      <c r="C80" s="17" t="s">
        <v>283</v>
      </c>
      <c r="D80" s="18" t="s">
        <v>491</v>
      </c>
    </row>
    <row r="81" spans="1:4" ht="31.5">
      <c r="A81" s="21" t="s">
        <v>496</v>
      </c>
      <c r="B81" s="22" t="s">
        <v>129</v>
      </c>
      <c r="C81" s="12" t="s">
        <v>386</v>
      </c>
      <c r="D81" s="15" t="s">
        <v>497</v>
      </c>
    </row>
    <row r="82" spans="1:4" ht="77.25" customHeight="1">
      <c r="A82" s="20" t="s">
        <v>498</v>
      </c>
      <c r="B82" s="20" t="s">
        <v>131</v>
      </c>
      <c r="C82" s="17" t="s">
        <v>386</v>
      </c>
      <c r="D82" s="18" t="s">
        <v>499</v>
      </c>
    </row>
    <row r="83" spans="1:4" ht="112.5" customHeight="1">
      <c r="A83" s="23" t="s">
        <v>500</v>
      </c>
      <c r="B83" s="26" t="s">
        <v>339</v>
      </c>
      <c r="C83" s="17" t="s">
        <v>386</v>
      </c>
      <c r="D83" s="18" t="s">
        <v>501</v>
      </c>
    </row>
    <row r="84" spans="1:4" ht="48.75" customHeight="1">
      <c r="A84" s="23" t="s">
        <v>502</v>
      </c>
      <c r="B84" s="26" t="s">
        <v>133</v>
      </c>
      <c r="C84" s="17" t="s">
        <v>386</v>
      </c>
      <c r="D84" s="18" t="s">
        <v>503</v>
      </c>
    </row>
    <row r="85" spans="1:4" ht="31.5">
      <c r="A85" s="24" t="s">
        <v>504</v>
      </c>
      <c r="B85" s="22" t="s">
        <v>135</v>
      </c>
      <c r="C85" s="12" t="s">
        <v>386</v>
      </c>
      <c r="D85" s="15" t="s">
        <v>497</v>
      </c>
    </row>
    <row r="86" spans="1:4" ht="53.25" customHeight="1">
      <c r="A86" s="23" t="s">
        <v>505</v>
      </c>
      <c r="B86" s="20" t="s">
        <v>137</v>
      </c>
      <c r="C86" s="17" t="s">
        <v>386</v>
      </c>
      <c r="D86" s="18" t="s">
        <v>506</v>
      </c>
    </row>
    <row r="87" spans="1:4" ht="31.5">
      <c r="A87" s="20" t="s">
        <v>507</v>
      </c>
      <c r="B87" s="20" t="s">
        <v>139</v>
      </c>
      <c r="C87" s="17" t="s">
        <v>386</v>
      </c>
      <c r="D87" s="18" t="s">
        <v>393</v>
      </c>
    </row>
    <row r="88" spans="1:4" ht="65.25" customHeight="1">
      <c r="A88" s="23" t="s">
        <v>508</v>
      </c>
      <c r="B88" s="20" t="s">
        <v>141</v>
      </c>
      <c r="C88" s="17" t="s">
        <v>386</v>
      </c>
      <c r="D88" s="18" t="s">
        <v>509</v>
      </c>
    </row>
    <row r="89" spans="1:4" ht="36.75" customHeight="1">
      <c r="A89" s="208" t="s">
        <v>510</v>
      </c>
      <c r="B89" s="208" t="s">
        <v>143</v>
      </c>
      <c r="C89" s="17" t="s">
        <v>386</v>
      </c>
      <c r="D89" s="18" t="s">
        <v>511</v>
      </c>
    </row>
    <row r="90" spans="1:4" ht="36.75" customHeight="1">
      <c r="A90" s="208"/>
      <c r="B90" s="208"/>
      <c r="C90" s="17" t="s">
        <v>283</v>
      </c>
      <c r="D90" s="18" t="s">
        <v>491</v>
      </c>
    </row>
    <row r="91" spans="1:4" ht="47.25">
      <c r="A91" s="23" t="s">
        <v>512</v>
      </c>
      <c r="B91" s="20" t="s">
        <v>513</v>
      </c>
      <c r="C91" s="17" t="s">
        <v>386</v>
      </c>
      <c r="D91" s="18" t="s">
        <v>457</v>
      </c>
    </row>
    <row r="92" spans="1:4" ht="31.5">
      <c r="A92" s="208" t="s">
        <v>514</v>
      </c>
      <c r="B92" s="208" t="s">
        <v>145</v>
      </c>
      <c r="C92" s="17" t="s">
        <v>386</v>
      </c>
      <c r="D92" s="18" t="s">
        <v>490</v>
      </c>
    </row>
    <row r="93" spans="1:4" ht="31.5">
      <c r="A93" s="208"/>
      <c r="B93" s="208"/>
      <c r="C93" s="17" t="s">
        <v>283</v>
      </c>
      <c r="D93" s="18" t="s">
        <v>491</v>
      </c>
    </row>
  </sheetData>
  <mergeCells count="18">
    <mergeCell ref="A2:D2"/>
    <mergeCell ref="A3:D3"/>
    <mergeCell ref="A4:D4"/>
    <mergeCell ref="A92:A93"/>
    <mergeCell ref="B92:B93"/>
    <mergeCell ref="A5:A6"/>
    <mergeCell ref="B5:B6"/>
    <mergeCell ref="C5:D5"/>
    <mergeCell ref="A73:A74"/>
    <mergeCell ref="B73:B74"/>
    <mergeCell ref="A79:A80"/>
    <mergeCell ref="B79:B80"/>
    <mergeCell ref="B75:B76"/>
    <mergeCell ref="A75:A76"/>
    <mergeCell ref="A77:A78"/>
    <mergeCell ref="B77:B78"/>
    <mergeCell ref="A89:A90"/>
    <mergeCell ref="B89:B90"/>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M566"/>
  <sheetViews>
    <sheetView showGridLines="0" view="pageBreakPreview" zoomScale="68" zoomScaleNormal="70" zoomScaleSheetLayoutView="68" workbookViewId="0">
      <pane xSplit="6" ySplit="10" topLeftCell="N310" activePane="bottomRight" state="frozen"/>
      <selection pane="topRight" activeCell="G1" sqref="G1"/>
      <selection pane="bottomLeft" activeCell="A11" sqref="A11"/>
      <selection pane="bottomRight" activeCell="S333" sqref="S333"/>
    </sheetView>
  </sheetViews>
  <sheetFormatPr defaultColWidth="9.33203125" defaultRowHeight="15.75"/>
  <cols>
    <col min="1" max="1" width="3.33203125" style="123" customWidth="1"/>
    <col min="2" max="2" width="20.5" style="123" customWidth="1"/>
    <col min="3" max="3" width="37.33203125" style="123" customWidth="1"/>
    <col min="4" max="4" width="45.83203125" style="123" customWidth="1"/>
    <col min="5" max="5" width="41.5" style="123" customWidth="1"/>
    <col min="6" max="6" width="35" style="123" customWidth="1"/>
    <col min="7" max="7" width="18.5" style="123" customWidth="1"/>
    <col min="8" max="8" width="18.6640625" style="123" customWidth="1"/>
    <col min="9" max="9" width="20.33203125" style="123" customWidth="1"/>
    <col min="10" max="10" width="18.6640625" style="123" customWidth="1"/>
    <col min="11" max="11" width="18.5" style="123" customWidth="1"/>
    <col min="12" max="12" width="20.33203125" style="123" customWidth="1"/>
    <col min="13" max="13" width="18.83203125" style="123" customWidth="1"/>
    <col min="14" max="14" width="18.6640625" style="123" customWidth="1"/>
    <col min="15" max="15" width="19.83203125" style="123" customWidth="1"/>
    <col min="16" max="16" width="18.83203125" style="123" customWidth="1"/>
    <col min="17" max="17" width="18.6640625" style="123" customWidth="1"/>
    <col min="18" max="19" width="18.83203125" style="123" customWidth="1"/>
    <col min="20" max="20" width="18.6640625" style="123" customWidth="1"/>
    <col min="21" max="21" width="19.5" style="123" customWidth="1"/>
    <col min="22" max="22" width="19.33203125" style="123" customWidth="1"/>
    <col min="23" max="1002" width="9.33203125" style="123" customWidth="1"/>
    <col min="1003" max="16384" width="9.33203125" style="123"/>
  </cols>
  <sheetData>
    <row r="1" spans="1:1001">
      <c r="B1" s="227" t="s">
        <v>163</v>
      </c>
      <c r="C1" s="227"/>
      <c r="D1" s="227"/>
      <c r="E1" s="227"/>
      <c r="F1" s="227"/>
      <c r="G1" s="227"/>
      <c r="H1" s="227"/>
      <c r="I1" s="227"/>
      <c r="J1" s="227"/>
      <c r="K1" s="227"/>
      <c r="L1" s="227"/>
      <c r="M1" s="227"/>
      <c r="N1" s="227"/>
      <c r="O1" s="227"/>
      <c r="P1" s="227"/>
      <c r="Q1" s="227"/>
      <c r="R1" s="227"/>
      <c r="S1" s="227"/>
      <c r="T1" s="227"/>
      <c r="U1" s="227"/>
    </row>
    <row r="2" spans="1:1001">
      <c r="B2" s="227" t="s">
        <v>164</v>
      </c>
      <c r="C2" s="227"/>
      <c r="D2" s="227"/>
      <c r="E2" s="227"/>
      <c r="F2" s="227"/>
      <c r="G2" s="227"/>
      <c r="H2" s="227"/>
      <c r="I2" s="227"/>
      <c r="J2" s="227"/>
      <c r="K2" s="227"/>
      <c r="L2" s="227"/>
      <c r="M2" s="227"/>
      <c r="N2" s="227"/>
      <c r="O2" s="227"/>
      <c r="P2" s="227"/>
      <c r="Q2" s="227"/>
      <c r="R2" s="227"/>
      <c r="S2" s="227"/>
      <c r="T2" s="227"/>
      <c r="U2" s="227"/>
    </row>
    <row r="3" spans="1:1001">
      <c r="B3" s="227" t="str">
        <f>CHAR(34)&amp;$C$11&amp;CHAR(34)</f>
        <v>"Развитие здравоохранения"</v>
      </c>
      <c r="C3" s="227"/>
      <c r="D3" s="227"/>
      <c r="E3" s="227"/>
      <c r="F3" s="227"/>
      <c r="G3" s="227"/>
      <c r="H3" s="227"/>
      <c r="I3" s="227"/>
      <c r="J3" s="227"/>
      <c r="K3" s="227"/>
      <c r="L3" s="227"/>
      <c r="M3" s="227"/>
      <c r="N3" s="227"/>
      <c r="O3" s="227"/>
      <c r="P3" s="227"/>
      <c r="Q3" s="227"/>
      <c r="R3" s="227"/>
      <c r="S3" s="227"/>
      <c r="T3" s="227"/>
      <c r="U3" s="227"/>
    </row>
    <row r="4" spans="1:1001">
      <c r="B4" s="227" t="s">
        <v>356</v>
      </c>
      <c r="C4" s="227"/>
      <c r="D4" s="227"/>
      <c r="E4" s="227"/>
      <c r="F4" s="227"/>
      <c r="G4" s="227"/>
      <c r="H4" s="227"/>
      <c r="I4" s="227"/>
      <c r="J4" s="227"/>
      <c r="K4" s="227"/>
      <c r="L4" s="227"/>
      <c r="M4" s="227"/>
      <c r="N4" s="227"/>
      <c r="O4" s="227"/>
      <c r="P4" s="227"/>
      <c r="Q4" s="227"/>
      <c r="R4" s="227"/>
      <c r="S4" s="227"/>
      <c r="T4" s="227"/>
      <c r="U4" s="227"/>
    </row>
    <row r="5" spans="1:1001">
      <c r="B5" s="183"/>
      <c r="C5" s="183"/>
      <c r="D5" s="183"/>
      <c r="E5" s="183"/>
      <c r="F5" s="183"/>
      <c r="G5" s="183"/>
      <c r="H5" s="183"/>
      <c r="I5" s="183"/>
      <c r="J5" s="183"/>
      <c r="K5" s="183"/>
      <c r="L5" s="183"/>
      <c r="M5" s="183"/>
      <c r="N5" s="183"/>
      <c r="O5" s="183"/>
      <c r="P5" s="183"/>
      <c r="Q5" s="183"/>
      <c r="R5" s="183"/>
      <c r="S5" s="183"/>
      <c r="T5" s="183"/>
      <c r="U5" s="183"/>
    </row>
    <row r="6" spans="1:1001" ht="31.5">
      <c r="B6" s="165"/>
      <c r="C6" s="165" t="s">
        <v>165</v>
      </c>
      <c r="D6" s="139" t="s">
        <v>166</v>
      </c>
      <c r="E6" s="165" t="s">
        <v>167</v>
      </c>
      <c r="F6" s="165" t="s">
        <v>168</v>
      </c>
      <c r="G6" s="228" t="s">
        <v>149</v>
      </c>
      <c r="H6" s="228"/>
      <c r="I6" s="228"/>
      <c r="J6" s="228"/>
      <c r="K6" s="228"/>
      <c r="L6" s="228"/>
      <c r="M6" s="228"/>
      <c r="N6" s="228"/>
      <c r="O6" s="228"/>
      <c r="P6" s="228"/>
      <c r="Q6" s="228"/>
      <c r="R6" s="228"/>
      <c r="S6" s="228" t="s">
        <v>169</v>
      </c>
      <c r="T6" s="228"/>
      <c r="U6" s="228"/>
    </row>
    <row r="7" spans="1:1001" ht="46.5" customHeight="1">
      <c r="B7" s="166" t="s">
        <v>0</v>
      </c>
      <c r="C7" s="167" t="s">
        <v>170</v>
      </c>
      <c r="D7" s="167" t="s">
        <v>171</v>
      </c>
      <c r="E7" s="167" t="s">
        <v>172</v>
      </c>
      <c r="F7" s="167" t="s">
        <v>173</v>
      </c>
      <c r="G7" s="228" t="s">
        <v>150</v>
      </c>
      <c r="H7" s="228"/>
      <c r="I7" s="228"/>
      <c r="J7" s="228" t="s">
        <v>151</v>
      </c>
      <c r="K7" s="228"/>
      <c r="L7" s="228"/>
      <c r="M7" s="228" t="s">
        <v>152</v>
      </c>
      <c r="N7" s="228"/>
      <c r="O7" s="228"/>
      <c r="P7" s="228" t="s">
        <v>153</v>
      </c>
      <c r="Q7" s="228"/>
      <c r="R7" s="228"/>
      <c r="S7" s="228"/>
      <c r="T7" s="228"/>
      <c r="U7" s="228"/>
    </row>
    <row r="8" spans="1:1001">
      <c r="B8" s="168"/>
      <c r="C8" s="168"/>
      <c r="D8" s="167" t="s">
        <v>174</v>
      </c>
      <c r="E8" s="169" t="s">
        <v>175</v>
      </c>
      <c r="F8" s="169" t="s">
        <v>176</v>
      </c>
      <c r="G8" s="228" t="s">
        <v>154</v>
      </c>
      <c r="H8" s="229" t="s">
        <v>155</v>
      </c>
      <c r="I8" s="229"/>
      <c r="J8" s="228" t="s">
        <v>154</v>
      </c>
      <c r="K8" s="228" t="s">
        <v>155</v>
      </c>
      <c r="L8" s="228"/>
      <c r="M8" s="228" t="s">
        <v>154</v>
      </c>
      <c r="N8" s="228" t="s">
        <v>155</v>
      </c>
      <c r="O8" s="228"/>
      <c r="P8" s="228" t="s">
        <v>154</v>
      </c>
      <c r="Q8" s="228" t="s">
        <v>155</v>
      </c>
      <c r="R8" s="228"/>
      <c r="S8" s="228" t="s">
        <v>154</v>
      </c>
      <c r="T8" s="228" t="s">
        <v>155</v>
      </c>
      <c r="U8" s="228"/>
    </row>
    <row r="9" spans="1:1001" ht="33" customHeight="1">
      <c r="B9" s="170"/>
      <c r="C9" s="171"/>
      <c r="D9" s="172" t="s">
        <v>177</v>
      </c>
      <c r="E9" s="171"/>
      <c r="F9" s="171"/>
      <c r="G9" s="228"/>
      <c r="H9" s="173" t="s">
        <v>156</v>
      </c>
      <c r="I9" s="173" t="s">
        <v>157</v>
      </c>
      <c r="J9" s="228"/>
      <c r="K9" s="173" t="s">
        <v>156</v>
      </c>
      <c r="L9" s="173" t="s">
        <v>157</v>
      </c>
      <c r="M9" s="228"/>
      <c r="N9" s="173" t="s">
        <v>156</v>
      </c>
      <c r="O9" s="173" t="s">
        <v>157</v>
      </c>
      <c r="P9" s="228"/>
      <c r="Q9" s="173" t="s">
        <v>156</v>
      </c>
      <c r="R9" s="173" t="s">
        <v>157</v>
      </c>
      <c r="S9" s="228"/>
      <c r="T9" s="173" t="s">
        <v>156</v>
      </c>
      <c r="U9" s="173" t="s">
        <v>157</v>
      </c>
    </row>
    <row r="10" spans="1:1001" ht="17.25" customHeight="1">
      <c r="B10" s="174" t="s">
        <v>2</v>
      </c>
      <c r="C10" s="174" t="s">
        <v>3</v>
      </c>
      <c r="D10" s="174" t="s">
        <v>4</v>
      </c>
      <c r="E10" s="174" t="s">
        <v>5</v>
      </c>
      <c r="F10" s="174" t="s">
        <v>6</v>
      </c>
      <c r="G10" s="174" t="s">
        <v>7</v>
      </c>
      <c r="H10" s="174" t="s">
        <v>8</v>
      </c>
      <c r="I10" s="174" t="s">
        <v>9</v>
      </c>
      <c r="J10" s="174" t="s">
        <v>10</v>
      </c>
      <c r="K10" s="174" t="s">
        <v>11</v>
      </c>
      <c r="L10" s="174" t="s">
        <v>12</v>
      </c>
      <c r="M10" s="174" t="s">
        <v>13</v>
      </c>
      <c r="N10" s="174" t="s">
        <v>14</v>
      </c>
      <c r="O10" s="174" t="s">
        <v>15</v>
      </c>
      <c r="P10" s="174" t="s">
        <v>16</v>
      </c>
      <c r="Q10" s="174" t="s">
        <v>17</v>
      </c>
      <c r="R10" s="174" t="s">
        <v>18</v>
      </c>
      <c r="S10" s="174" t="s">
        <v>19</v>
      </c>
      <c r="T10" s="174" t="s">
        <v>20</v>
      </c>
      <c r="U10" s="174" t="s">
        <v>21</v>
      </c>
    </row>
    <row r="11" spans="1:1001" ht="18.75" customHeight="1">
      <c r="A11" s="185"/>
      <c r="B11" s="219" t="s">
        <v>28</v>
      </c>
      <c r="C11" s="219" t="s">
        <v>29</v>
      </c>
      <c r="D11" s="219" t="s">
        <v>178</v>
      </c>
      <c r="E11" s="140" t="s">
        <v>179</v>
      </c>
      <c r="F11" s="140"/>
      <c r="G11" s="124">
        <f>G127+G166+G229+G239+G275+G291+G309+G333+G355+G377+G403+G421</f>
        <v>35044761.299999997</v>
      </c>
      <c r="H11" s="124">
        <f t="shared" ref="H11:R11" si="0">H127+H166+H229+H239+H275+H291+H309+H333+H355+H377+H403+H421</f>
        <v>10902154.300000001</v>
      </c>
      <c r="I11" s="124">
        <f t="shared" si="0"/>
        <v>24142607</v>
      </c>
      <c r="J11" s="124">
        <f t="shared" si="0"/>
        <v>35313297.399999999</v>
      </c>
      <c r="K11" s="124">
        <f t="shared" si="0"/>
        <v>11045822.199999999</v>
      </c>
      <c r="L11" s="124">
        <f t="shared" si="0"/>
        <v>24267475.200000003</v>
      </c>
      <c r="M11" s="124">
        <f t="shared" si="0"/>
        <v>35313297.399999999</v>
      </c>
      <c r="N11" s="124">
        <f t="shared" si="0"/>
        <v>11045822.199999999</v>
      </c>
      <c r="O11" s="124">
        <f t="shared" si="0"/>
        <v>24267475.200000003</v>
      </c>
      <c r="P11" s="124">
        <f t="shared" si="0"/>
        <v>34724676.404579997</v>
      </c>
      <c r="Q11" s="124">
        <f t="shared" si="0"/>
        <v>10845805.300000001</v>
      </c>
      <c r="R11" s="124">
        <f t="shared" si="0"/>
        <v>23878871.104579996</v>
      </c>
      <c r="S11" s="175">
        <f>P11/M11*100</f>
        <v>98.333146325157387</v>
      </c>
      <c r="T11" s="175">
        <f t="shared" ref="T11:U26" si="1">Q11/N11*100</f>
        <v>98.189207680710282</v>
      </c>
      <c r="U11" s="175">
        <f t="shared" si="1"/>
        <v>98.398662851337718</v>
      </c>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c r="CT11" s="185"/>
      <c r="CU11" s="185"/>
      <c r="CV11" s="185"/>
      <c r="CW11" s="185"/>
      <c r="CX11" s="185"/>
      <c r="CY11" s="185"/>
      <c r="CZ11" s="185"/>
      <c r="DA11" s="185"/>
      <c r="DB11" s="185"/>
      <c r="DC11" s="185"/>
      <c r="DD11" s="185"/>
      <c r="DE11" s="185"/>
      <c r="DF11" s="185"/>
      <c r="DG11" s="185"/>
      <c r="DH11" s="185"/>
      <c r="DI11" s="185"/>
      <c r="DJ11" s="185"/>
      <c r="DK11" s="185"/>
      <c r="DL11" s="185"/>
      <c r="DM11" s="185"/>
      <c r="DN11" s="185"/>
      <c r="DO11" s="185"/>
      <c r="DP11" s="185"/>
      <c r="DQ11" s="185"/>
      <c r="DR11" s="185"/>
      <c r="DS11" s="185"/>
      <c r="DT11" s="185"/>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85"/>
      <c r="GN11" s="185"/>
      <c r="GO11" s="185"/>
      <c r="GP11" s="185"/>
      <c r="GQ11" s="185"/>
      <c r="GR11" s="185"/>
      <c r="GS11" s="185"/>
      <c r="GT11" s="185"/>
      <c r="GU11" s="185"/>
      <c r="GV11" s="185"/>
      <c r="GW11" s="185"/>
      <c r="GX11" s="185"/>
      <c r="GY11" s="185"/>
      <c r="GZ11" s="185"/>
      <c r="HA11" s="185"/>
      <c r="HB11" s="185"/>
      <c r="HC11" s="185"/>
      <c r="HD11" s="185"/>
      <c r="HE11" s="185"/>
      <c r="HF11" s="185"/>
      <c r="HG11" s="185"/>
      <c r="HH11" s="185"/>
      <c r="HI11" s="185"/>
      <c r="HJ11" s="185"/>
      <c r="HK11" s="185"/>
      <c r="HL11" s="185"/>
      <c r="HM11" s="185"/>
      <c r="HN11" s="185"/>
      <c r="HO11" s="185"/>
      <c r="HP11" s="185"/>
      <c r="HQ11" s="185"/>
      <c r="HR11" s="185"/>
      <c r="HS11" s="185"/>
      <c r="HT11" s="185"/>
      <c r="HU11" s="185"/>
      <c r="HV11" s="185"/>
      <c r="HW11" s="185"/>
      <c r="HX11" s="185"/>
      <c r="HY11" s="185"/>
      <c r="HZ11" s="185"/>
      <c r="IA11" s="185"/>
      <c r="IB11" s="185"/>
      <c r="IC11" s="185"/>
      <c r="ID11" s="185"/>
      <c r="IE11" s="185"/>
      <c r="IF11" s="185"/>
      <c r="IG11" s="185"/>
      <c r="IH11" s="185"/>
      <c r="II11" s="185"/>
      <c r="IJ11" s="185"/>
      <c r="IK11" s="185"/>
      <c r="IL11" s="185"/>
      <c r="IM11" s="185"/>
      <c r="IN11" s="185"/>
      <c r="IO11" s="185"/>
      <c r="IP11" s="185"/>
      <c r="IQ11" s="185"/>
      <c r="IR11" s="185"/>
      <c r="IS11" s="185"/>
      <c r="IT11" s="185"/>
      <c r="IU11" s="185"/>
      <c r="IV11" s="185"/>
      <c r="IW11" s="185"/>
      <c r="IX11" s="185"/>
      <c r="IY11" s="185"/>
      <c r="IZ11" s="185"/>
      <c r="JA11" s="185"/>
      <c r="JB11" s="185"/>
      <c r="JC11" s="185"/>
      <c r="JD11" s="185"/>
      <c r="JE11" s="185"/>
      <c r="JF11" s="185"/>
      <c r="JG11" s="185"/>
      <c r="JH11" s="185"/>
      <c r="JI11" s="185"/>
      <c r="JJ11" s="185"/>
      <c r="JK11" s="185"/>
      <c r="JL11" s="185"/>
      <c r="JM11" s="185"/>
      <c r="JN11" s="185"/>
      <c r="JO11" s="185"/>
      <c r="JP11" s="185"/>
      <c r="JQ11" s="185"/>
      <c r="JR11" s="185"/>
      <c r="JS11" s="185"/>
      <c r="JT11" s="185"/>
      <c r="JU11" s="185"/>
      <c r="JV11" s="185"/>
      <c r="JW11" s="185"/>
      <c r="JX11" s="185"/>
      <c r="JY11" s="185"/>
      <c r="JZ11" s="185"/>
      <c r="KA11" s="185"/>
      <c r="KB11" s="185"/>
      <c r="KC11" s="185"/>
      <c r="KD11" s="185"/>
      <c r="KE11" s="185"/>
      <c r="KF11" s="185"/>
      <c r="KG11" s="185"/>
      <c r="KH11" s="185"/>
      <c r="KI11" s="185"/>
      <c r="KJ11" s="185"/>
      <c r="KK11" s="185"/>
      <c r="KL11" s="185"/>
      <c r="KM11" s="185"/>
      <c r="KN11" s="185"/>
      <c r="KO11" s="185"/>
      <c r="KP11" s="185"/>
      <c r="KQ11" s="185"/>
      <c r="KR11" s="185"/>
      <c r="KS11" s="185"/>
      <c r="KT11" s="185"/>
      <c r="KU11" s="185"/>
      <c r="KV11" s="185"/>
      <c r="KW11" s="185"/>
      <c r="KX11" s="185"/>
      <c r="KY11" s="185"/>
      <c r="KZ11" s="185"/>
      <c r="LA11" s="185"/>
      <c r="LB11" s="185"/>
      <c r="LC11" s="185"/>
      <c r="LD11" s="185"/>
      <c r="LE11" s="185"/>
      <c r="LF11" s="185"/>
      <c r="LG11" s="185"/>
      <c r="LH11" s="185"/>
      <c r="LI11" s="185"/>
      <c r="LJ11" s="185"/>
      <c r="LK11" s="185"/>
      <c r="LL11" s="185"/>
      <c r="LM11" s="185"/>
      <c r="LN11" s="185"/>
      <c r="LO11" s="185"/>
      <c r="LP11" s="185"/>
      <c r="LQ11" s="185"/>
      <c r="LR11" s="185"/>
      <c r="LS11" s="185"/>
      <c r="LT11" s="185"/>
      <c r="LU11" s="185"/>
      <c r="LV11" s="185"/>
      <c r="LW11" s="185"/>
      <c r="LX11" s="185"/>
      <c r="LY11" s="185"/>
      <c r="LZ11" s="185"/>
      <c r="MA11" s="185"/>
      <c r="MB11" s="185"/>
      <c r="MC11" s="185"/>
      <c r="MD11" s="185"/>
      <c r="ME11" s="185"/>
      <c r="MF11" s="185"/>
      <c r="MG11" s="185"/>
      <c r="MH11" s="185"/>
      <c r="MI11" s="185"/>
      <c r="MJ11" s="185"/>
      <c r="MK11" s="185"/>
      <c r="ML11" s="185"/>
      <c r="MM11" s="185"/>
      <c r="MN11" s="185"/>
      <c r="MO11" s="185"/>
      <c r="MP11" s="185"/>
      <c r="MQ11" s="185"/>
      <c r="MR11" s="185"/>
      <c r="MS11" s="185"/>
      <c r="MT11" s="185"/>
      <c r="MU11" s="185"/>
      <c r="MV11" s="185"/>
      <c r="MW11" s="185"/>
      <c r="MX11" s="185"/>
      <c r="MY11" s="185"/>
      <c r="MZ11" s="185"/>
      <c r="NA11" s="185"/>
      <c r="NB11" s="185"/>
      <c r="NC11" s="185"/>
      <c r="ND11" s="185"/>
      <c r="NE11" s="185"/>
      <c r="NF11" s="185"/>
      <c r="NG11" s="185"/>
      <c r="NH11" s="185"/>
      <c r="NI11" s="185"/>
      <c r="NJ11" s="185"/>
      <c r="NK11" s="185"/>
      <c r="NL11" s="185"/>
      <c r="NM11" s="185"/>
      <c r="NN11" s="185"/>
      <c r="NO11" s="185"/>
      <c r="NP11" s="185"/>
      <c r="NQ11" s="185"/>
      <c r="NR11" s="185"/>
      <c r="NS11" s="185"/>
      <c r="NT11" s="185"/>
      <c r="NU11" s="185"/>
      <c r="NV11" s="185"/>
      <c r="NW11" s="185"/>
      <c r="NX11" s="185"/>
      <c r="NY11" s="185"/>
      <c r="NZ11" s="185"/>
      <c r="OA11" s="185"/>
      <c r="OB11" s="185"/>
      <c r="OC11" s="185"/>
      <c r="OD11" s="185"/>
      <c r="OE11" s="185"/>
      <c r="OF11" s="185"/>
      <c r="OG11" s="185"/>
      <c r="OH11" s="185"/>
      <c r="OI11" s="185"/>
      <c r="OJ11" s="185"/>
      <c r="OK11" s="185"/>
      <c r="OL11" s="185"/>
      <c r="OM11" s="185"/>
      <c r="ON11" s="185"/>
      <c r="OO11" s="185"/>
      <c r="OP11" s="185"/>
      <c r="OQ11" s="185"/>
      <c r="OR11" s="185"/>
      <c r="OS11" s="185"/>
      <c r="OT11" s="185"/>
      <c r="OU11" s="185"/>
      <c r="OV11" s="185"/>
      <c r="OW11" s="185"/>
      <c r="OX11" s="185"/>
      <c r="OY11" s="185"/>
      <c r="OZ11" s="185"/>
      <c r="PA11" s="185"/>
      <c r="PB11" s="185"/>
      <c r="PC11" s="185"/>
      <c r="PD11" s="185"/>
      <c r="PE11" s="185"/>
      <c r="PF11" s="185"/>
      <c r="PG11" s="185"/>
      <c r="PH11" s="185"/>
      <c r="PI11" s="185"/>
      <c r="PJ11" s="185"/>
      <c r="PK11" s="185"/>
      <c r="PL11" s="185"/>
      <c r="PM11" s="185"/>
      <c r="PN11" s="185"/>
      <c r="PO11" s="185"/>
      <c r="PP11" s="185"/>
      <c r="PQ11" s="185"/>
      <c r="PR11" s="185"/>
      <c r="PS11" s="185"/>
      <c r="PT11" s="185"/>
      <c r="PU11" s="185"/>
      <c r="PV11" s="185"/>
      <c r="PW11" s="185"/>
      <c r="PX11" s="185"/>
      <c r="PY11" s="185"/>
      <c r="PZ11" s="185"/>
      <c r="QA11" s="185"/>
      <c r="QB11" s="185"/>
      <c r="QC11" s="185"/>
      <c r="QD11" s="185"/>
      <c r="QE11" s="185"/>
      <c r="QF11" s="185"/>
      <c r="QG11" s="185"/>
      <c r="QH11" s="185"/>
      <c r="QI11" s="185"/>
      <c r="QJ11" s="185"/>
      <c r="QK11" s="185"/>
      <c r="QL11" s="185"/>
      <c r="QM11" s="185"/>
      <c r="QN11" s="185"/>
      <c r="QO11" s="185"/>
      <c r="QP11" s="185"/>
      <c r="QQ11" s="185"/>
      <c r="QR11" s="185"/>
      <c r="QS11" s="185"/>
      <c r="QT11" s="185"/>
      <c r="QU11" s="185"/>
      <c r="QV11" s="185"/>
      <c r="QW11" s="185"/>
      <c r="QX11" s="185"/>
      <c r="QY11" s="185"/>
      <c r="QZ11" s="185"/>
      <c r="RA11" s="185"/>
      <c r="RB11" s="185"/>
      <c r="RC11" s="185"/>
      <c r="RD11" s="185"/>
      <c r="RE11" s="185"/>
      <c r="RF11" s="185"/>
      <c r="RG11" s="185"/>
      <c r="RH11" s="185"/>
      <c r="RI11" s="185"/>
      <c r="RJ11" s="185"/>
      <c r="RK11" s="185"/>
      <c r="RL11" s="185"/>
      <c r="RM11" s="185"/>
      <c r="RN11" s="185"/>
      <c r="RO11" s="185"/>
      <c r="RP11" s="185"/>
      <c r="RQ11" s="185"/>
      <c r="RR11" s="185"/>
      <c r="RS11" s="185"/>
      <c r="RT11" s="185"/>
      <c r="RU11" s="185"/>
      <c r="RV11" s="185"/>
      <c r="RW11" s="185"/>
      <c r="RX11" s="185"/>
      <c r="RY11" s="185"/>
      <c r="RZ11" s="185"/>
      <c r="SA11" s="185"/>
      <c r="SB11" s="185"/>
      <c r="SC11" s="185"/>
      <c r="SD11" s="185"/>
      <c r="SE11" s="185"/>
      <c r="SF11" s="185"/>
      <c r="SG11" s="185"/>
      <c r="SH11" s="185"/>
      <c r="SI11" s="185"/>
      <c r="SJ11" s="185"/>
      <c r="SK11" s="185"/>
      <c r="SL11" s="185"/>
      <c r="SM11" s="185"/>
      <c r="SN11" s="185"/>
      <c r="SO11" s="185"/>
      <c r="SP11" s="185"/>
      <c r="SQ11" s="185"/>
      <c r="SR11" s="185"/>
      <c r="SS11" s="185"/>
      <c r="ST11" s="185"/>
      <c r="SU11" s="185"/>
      <c r="SV11" s="185"/>
      <c r="SW11" s="185"/>
      <c r="SX11" s="185"/>
      <c r="SY11" s="185"/>
      <c r="SZ11" s="185"/>
      <c r="TA11" s="185"/>
      <c r="TB11" s="185"/>
      <c r="TC11" s="185"/>
      <c r="TD11" s="185"/>
      <c r="TE11" s="185"/>
      <c r="TF11" s="185"/>
      <c r="TG11" s="185"/>
      <c r="TH11" s="185"/>
      <c r="TI11" s="185"/>
      <c r="TJ11" s="185"/>
      <c r="TK11" s="185"/>
      <c r="TL11" s="185"/>
      <c r="TM11" s="185"/>
      <c r="TN11" s="185"/>
      <c r="TO11" s="185"/>
      <c r="TP11" s="185"/>
      <c r="TQ11" s="185"/>
      <c r="TR11" s="185"/>
      <c r="TS11" s="185"/>
      <c r="TT11" s="185"/>
      <c r="TU11" s="185"/>
      <c r="TV11" s="185"/>
      <c r="TW11" s="185"/>
      <c r="TX11" s="185"/>
      <c r="TY11" s="185"/>
      <c r="TZ11" s="185"/>
      <c r="UA11" s="185"/>
      <c r="UB11" s="185"/>
      <c r="UC11" s="185"/>
      <c r="UD11" s="185"/>
      <c r="UE11" s="185"/>
      <c r="UF11" s="185"/>
      <c r="UG11" s="185"/>
      <c r="UH11" s="185"/>
      <c r="UI11" s="185"/>
      <c r="UJ11" s="185"/>
      <c r="UK11" s="185"/>
      <c r="UL11" s="185"/>
      <c r="UM11" s="185"/>
      <c r="UN11" s="185"/>
      <c r="UO11" s="185"/>
      <c r="UP11" s="185"/>
      <c r="UQ11" s="185"/>
      <c r="UR11" s="185"/>
      <c r="US11" s="185"/>
      <c r="UT11" s="185"/>
      <c r="UU11" s="185"/>
      <c r="UV11" s="185"/>
      <c r="UW11" s="185"/>
      <c r="UX11" s="185"/>
      <c r="UY11" s="185"/>
      <c r="UZ11" s="185"/>
      <c r="VA11" s="185"/>
      <c r="VB11" s="185"/>
      <c r="VC11" s="185"/>
      <c r="VD11" s="185"/>
      <c r="VE11" s="185"/>
      <c r="VF11" s="185"/>
      <c r="VG11" s="185"/>
      <c r="VH11" s="185"/>
      <c r="VI11" s="185"/>
      <c r="VJ11" s="185"/>
      <c r="VK11" s="185"/>
      <c r="VL11" s="185"/>
      <c r="VM11" s="185"/>
      <c r="VN11" s="185"/>
      <c r="VO11" s="185"/>
      <c r="VP11" s="185"/>
      <c r="VQ11" s="185"/>
      <c r="VR11" s="185"/>
      <c r="VS11" s="185"/>
      <c r="VT11" s="185"/>
      <c r="VU11" s="185"/>
      <c r="VV11" s="185"/>
      <c r="VW11" s="185"/>
      <c r="VX11" s="185"/>
      <c r="VY11" s="185"/>
      <c r="VZ11" s="185"/>
      <c r="WA11" s="185"/>
      <c r="WB11" s="185"/>
      <c r="WC11" s="185"/>
      <c r="WD11" s="185"/>
      <c r="WE11" s="185"/>
      <c r="WF11" s="185"/>
      <c r="WG11" s="185"/>
      <c r="WH11" s="185"/>
      <c r="WI11" s="185"/>
      <c r="WJ11" s="185"/>
      <c r="WK11" s="185"/>
      <c r="WL11" s="185"/>
      <c r="WM11" s="185"/>
      <c r="WN11" s="185"/>
      <c r="WO11" s="185"/>
      <c r="WP11" s="185"/>
      <c r="WQ11" s="185"/>
      <c r="WR11" s="185"/>
      <c r="WS11" s="185"/>
      <c r="WT11" s="185"/>
      <c r="WU11" s="185"/>
      <c r="WV11" s="185"/>
      <c r="WW11" s="185"/>
      <c r="WX11" s="185"/>
      <c r="WY11" s="185"/>
      <c r="WZ11" s="185"/>
      <c r="XA11" s="185"/>
      <c r="XB11" s="185"/>
      <c r="XC11" s="185"/>
      <c r="XD11" s="185"/>
      <c r="XE11" s="185"/>
      <c r="XF11" s="185"/>
      <c r="XG11" s="185"/>
      <c r="XH11" s="185"/>
      <c r="XI11" s="185"/>
      <c r="XJ11" s="185"/>
      <c r="XK11" s="185"/>
      <c r="XL11" s="185"/>
      <c r="XM11" s="185"/>
      <c r="XN11" s="185"/>
      <c r="XO11" s="185"/>
      <c r="XP11" s="185"/>
      <c r="XQ11" s="185"/>
      <c r="XR11" s="185"/>
      <c r="XS11" s="185"/>
      <c r="XT11" s="185"/>
      <c r="XU11" s="185"/>
      <c r="XV11" s="185"/>
      <c r="XW11" s="185"/>
      <c r="XX11" s="185"/>
      <c r="XY11" s="185"/>
      <c r="XZ11" s="185"/>
      <c r="YA11" s="185"/>
      <c r="YB11" s="185"/>
      <c r="YC11" s="185"/>
      <c r="YD11" s="185"/>
      <c r="YE11" s="185"/>
      <c r="YF11" s="185"/>
      <c r="YG11" s="185"/>
      <c r="YH11" s="185"/>
      <c r="YI11" s="185"/>
      <c r="YJ11" s="185"/>
      <c r="YK11" s="185"/>
      <c r="YL11" s="185"/>
      <c r="YM11" s="185"/>
      <c r="YN11" s="185"/>
      <c r="YO11" s="185"/>
      <c r="YP11" s="185"/>
      <c r="YQ11" s="185"/>
      <c r="YR11" s="185"/>
      <c r="YS11" s="185"/>
      <c r="YT11" s="185"/>
      <c r="YU11" s="185"/>
      <c r="YV11" s="185"/>
      <c r="YW11" s="185"/>
      <c r="YX11" s="185"/>
      <c r="YY11" s="185"/>
      <c r="YZ11" s="185"/>
      <c r="ZA11" s="185"/>
      <c r="ZB11" s="185"/>
      <c r="ZC11" s="185"/>
      <c r="ZD11" s="185"/>
      <c r="ZE11" s="185"/>
      <c r="ZF11" s="185"/>
      <c r="ZG11" s="185"/>
      <c r="ZH11" s="185"/>
      <c r="ZI11" s="185"/>
      <c r="ZJ11" s="185"/>
      <c r="ZK11" s="185"/>
      <c r="ZL11" s="185"/>
      <c r="ZM11" s="185"/>
      <c r="ZN11" s="185"/>
      <c r="ZO11" s="185"/>
      <c r="ZP11" s="185"/>
      <c r="ZQ11" s="185"/>
      <c r="ZR11" s="185"/>
      <c r="ZS11" s="185"/>
      <c r="ZT11" s="185"/>
      <c r="ZU11" s="185"/>
      <c r="ZV11" s="185"/>
      <c r="ZW11" s="185"/>
      <c r="ZX11" s="185"/>
      <c r="ZY11" s="185"/>
      <c r="ZZ11" s="185"/>
      <c r="AAA11" s="185"/>
      <c r="AAB11" s="185"/>
      <c r="AAC11" s="185"/>
      <c r="AAD11" s="185"/>
      <c r="AAE11" s="185"/>
      <c r="AAF11" s="185"/>
      <c r="AAG11" s="185"/>
      <c r="AAH11" s="185"/>
      <c r="AAI11" s="185"/>
      <c r="AAJ11" s="185"/>
      <c r="AAK11" s="185"/>
      <c r="AAL11" s="185"/>
      <c r="AAM11" s="185"/>
      <c r="AAN11" s="185"/>
      <c r="AAO11" s="185"/>
      <c r="AAP11" s="185"/>
      <c r="AAQ11" s="185"/>
      <c r="AAR11" s="185"/>
      <c r="AAS11" s="185"/>
      <c r="AAT11" s="185"/>
      <c r="AAU11" s="185"/>
      <c r="AAV11" s="185"/>
      <c r="AAW11" s="185"/>
      <c r="AAX11" s="185"/>
      <c r="AAY11" s="185"/>
      <c r="AAZ11" s="185"/>
      <c r="ABA11" s="185"/>
      <c r="ABB11" s="185"/>
      <c r="ABC11" s="185"/>
      <c r="ABD11" s="185"/>
      <c r="ABE11" s="185"/>
      <c r="ABF11" s="185"/>
      <c r="ABG11" s="185"/>
      <c r="ABH11" s="185"/>
      <c r="ABI11" s="185"/>
      <c r="ABJ11" s="185"/>
      <c r="ABK11" s="185"/>
      <c r="ABL11" s="185"/>
      <c r="ABM11" s="185"/>
      <c r="ABN11" s="185"/>
      <c r="ABO11" s="185"/>
      <c r="ABP11" s="185"/>
      <c r="ABQ11" s="185"/>
      <c r="ABR11" s="185"/>
      <c r="ABS11" s="185"/>
      <c r="ABT11" s="185"/>
      <c r="ABU11" s="185"/>
      <c r="ABV11" s="185"/>
      <c r="ABW11" s="185"/>
      <c r="ABX11" s="185"/>
      <c r="ABY11" s="185"/>
      <c r="ABZ11" s="185"/>
      <c r="ACA11" s="185"/>
      <c r="ACB11" s="185"/>
      <c r="ACC11" s="185"/>
      <c r="ACD11" s="185"/>
      <c r="ACE11" s="185"/>
      <c r="ACF11" s="185"/>
      <c r="ACG11" s="185"/>
      <c r="ACH11" s="185"/>
      <c r="ACI11" s="185"/>
      <c r="ACJ11" s="185"/>
      <c r="ACK11" s="185"/>
      <c r="ACL11" s="185"/>
      <c r="ACM11" s="185"/>
      <c r="ACN11" s="185"/>
      <c r="ACO11" s="185"/>
      <c r="ACP11" s="185"/>
      <c r="ACQ11" s="185"/>
      <c r="ACR11" s="185"/>
      <c r="ACS11" s="185"/>
      <c r="ACT11" s="185"/>
      <c r="ACU11" s="185"/>
      <c r="ACV11" s="185"/>
      <c r="ACW11" s="185"/>
      <c r="ACX11" s="185"/>
      <c r="ACY11" s="185"/>
      <c r="ACZ11" s="185"/>
      <c r="ADA11" s="185"/>
      <c r="ADB11" s="185"/>
      <c r="ADC11" s="185"/>
      <c r="ADD11" s="185"/>
      <c r="ADE11" s="185"/>
      <c r="ADF11" s="185"/>
      <c r="ADG11" s="185"/>
      <c r="ADH11" s="185"/>
      <c r="ADI11" s="185"/>
      <c r="ADJ11" s="185"/>
      <c r="ADK11" s="185"/>
      <c r="ADL11" s="185"/>
      <c r="ADM11" s="185"/>
      <c r="ADN11" s="185"/>
      <c r="ADO11" s="185"/>
      <c r="ADP11" s="185"/>
      <c r="ADQ11" s="185"/>
      <c r="ADR11" s="185"/>
      <c r="ADS11" s="185"/>
      <c r="ADT11" s="185"/>
      <c r="ADU11" s="185"/>
      <c r="ADV11" s="185"/>
      <c r="ADW11" s="185"/>
      <c r="ADX11" s="185"/>
      <c r="ADY11" s="185"/>
      <c r="ADZ11" s="185"/>
      <c r="AEA11" s="185"/>
      <c r="AEB11" s="185"/>
      <c r="AEC11" s="185"/>
      <c r="AED11" s="185"/>
      <c r="AEE11" s="185"/>
      <c r="AEF11" s="185"/>
      <c r="AEG11" s="185"/>
      <c r="AEH11" s="185"/>
      <c r="AEI11" s="185"/>
      <c r="AEJ11" s="185"/>
      <c r="AEK11" s="185"/>
      <c r="AEL11" s="185"/>
      <c r="AEM11" s="185"/>
      <c r="AEN11" s="185"/>
      <c r="AEO11" s="185"/>
      <c r="AEP11" s="185"/>
      <c r="AEQ11" s="185"/>
      <c r="AER11" s="185"/>
      <c r="AES11" s="185"/>
      <c r="AET11" s="185"/>
      <c r="AEU11" s="185"/>
      <c r="AEV11" s="185"/>
      <c r="AEW11" s="185"/>
      <c r="AEX11" s="185"/>
      <c r="AEY11" s="185"/>
      <c r="AEZ11" s="185"/>
      <c r="AFA11" s="185"/>
      <c r="AFB11" s="185"/>
      <c r="AFC11" s="185"/>
      <c r="AFD11" s="185"/>
      <c r="AFE11" s="185"/>
      <c r="AFF11" s="185"/>
      <c r="AFG11" s="185"/>
      <c r="AFH11" s="185"/>
      <c r="AFI11" s="185"/>
      <c r="AFJ11" s="185"/>
      <c r="AFK11" s="185"/>
      <c r="AFL11" s="185"/>
      <c r="AFM11" s="185"/>
      <c r="AFN11" s="185"/>
      <c r="AFO11" s="185"/>
      <c r="AFP11" s="185"/>
      <c r="AFQ11" s="185"/>
      <c r="AFR11" s="185"/>
      <c r="AFS11" s="185"/>
      <c r="AFT11" s="185"/>
      <c r="AFU11" s="185"/>
      <c r="AFV11" s="185"/>
      <c r="AFW11" s="185"/>
      <c r="AFX11" s="185"/>
      <c r="AFY11" s="185"/>
      <c r="AFZ11" s="185"/>
      <c r="AGA11" s="185"/>
      <c r="AGB11" s="185"/>
      <c r="AGC11" s="185"/>
      <c r="AGD11" s="185"/>
      <c r="AGE11" s="185"/>
      <c r="AGF11" s="185"/>
      <c r="AGG11" s="185"/>
      <c r="AGH11" s="185"/>
      <c r="AGI11" s="185"/>
      <c r="AGJ11" s="185"/>
      <c r="AGK11" s="185"/>
      <c r="AGL11" s="185"/>
      <c r="AGM11" s="185"/>
      <c r="AGN11" s="185"/>
      <c r="AGO11" s="185"/>
      <c r="AGP11" s="185"/>
      <c r="AGQ11" s="185"/>
      <c r="AGR11" s="185"/>
      <c r="AGS11" s="185"/>
      <c r="AGT11" s="185"/>
      <c r="AGU11" s="185"/>
      <c r="AGV11" s="185"/>
      <c r="AGW11" s="185"/>
      <c r="AGX11" s="185"/>
      <c r="AGY11" s="185"/>
      <c r="AGZ11" s="185"/>
      <c r="AHA11" s="185"/>
      <c r="AHB11" s="185"/>
      <c r="AHC11" s="185"/>
      <c r="AHD11" s="185"/>
      <c r="AHE11" s="185"/>
      <c r="AHF11" s="185"/>
      <c r="AHG11" s="185"/>
      <c r="AHH11" s="185"/>
      <c r="AHI11" s="185"/>
      <c r="AHJ11" s="185"/>
      <c r="AHK11" s="185"/>
      <c r="AHL11" s="185"/>
      <c r="AHM11" s="185"/>
      <c r="AHN11" s="185"/>
      <c r="AHO11" s="185"/>
      <c r="AHP11" s="185"/>
      <c r="AHQ11" s="185"/>
      <c r="AHR11" s="185"/>
      <c r="AHS11" s="185"/>
      <c r="AHT11" s="185"/>
      <c r="AHU11" s="185"/>
      <c r="AHV11" s="185"/>
      <c r="AHW11" s="185"/>
      <c r="AHX11" s="185"/>
      <c r="AHY11" s="185"/>
      <c r="AHZ11" s="185"/>
      <c r="AIA11" s="185"/>
      <c r="AIB11" s="185"/>
      <c r="AIC11" s="185"/>
      <c r="AID11" s="185"/>
      <c r="AIE11" s="185"/>
      <c r="AIF11" s="185"/>
      <c r="AIG11" s="185"/>
      <c r="AIH11" s="185"/>
      <c r="AII11" s="185"/>
      <c r="AIJ11" s="185"/>
      <c r="AIK11" s="185"/>
      <c r="AIL11" s="185"/>
      <c r="AIM11" s="185"/>
      <c r="AIN11" s="185"/>
      <c r="AIO11" s="185"/>
      <c r="AIP11" s="185"/>
      <c r="AIQ11" s="185"/>
      <c r="AIR11" s="185"/>
      <c r="AIS11" s="185"/>
      <c r="AIT11" s="185"/>
      <c r="AIU11" s="185"/>
      <c r="AIV11" s="185"/>
      <c r="AIW11" s="185"/>
      <c r="AIX11" s="185"/>
      <c r="AIY11" s="185"/>
      <c r="AIZ11" s="185"/>
      <c r="AJA11" s="185"/>
      <c r="AJB11" s="185"/>
      <c r="AJC11" s="185"/>
      <c r="AJD11" s="185"/>
      <c r="AJE11" s="185"/>
      <c r="AJF11" s="185"/>
      <c r="AJG11" s="185"/>
      <c r="AJH11" s="185"/>
      <c r="AJI11" s="185"/>
      <c r="AJJ11" s="185"/>
      <c r="AJK11" s="185"/>
      <c r="AJL11" s="185"/>
      <c r="AJM11" s="185"/>
      <c r="AJN11" s="185"/>
      <c r="AJO11" s="185"/>
      <c r="AJP11" s="185"/>
      <c r="AJQ11" s="185"/>
      <c r="AJR11" s="185"/>
      <c r="AJS11" s="185"/>
      <c r="AJT11" s="185"/>
      <c r="AJU11" s="185"/>
      <c r="AJV11" s="185"/>
      <c r="AJW11" s="185"/>
      <c r="AJX11" s="185"/>
      <c r="AJY11" s="185"/>
      <c r="AJZ11" s="185"/>
      <c r="AKA11" s="185"/>
      <c r="AKB11" s="185"/>
      <c r="AKC11" s="185"/>
      <c r="AKD11" s="185"/>
      <c r="AKE11" s="185"/>
      <c r="AKF11" s="185"/>
      <c r="AKG11" s="185"/>
      <c r="AKH11" s="185"/>
      <c r="AKI11" s="185"/>
      <c r="AKJ11" s="185"/>
      <c r="AKK11" s="185"/>
      <c r="AKL11" s="185"/>
      <c r="AKM11" s="185"/>
      <c r="AKN11" s="185"/>
      <c r="AKO11" s="185"/>
      <c r="AKP11" s="185"/>
      <c r="AKQ11" s="185"/>
      <c r="AKR11" s="185"/>
      <c r="AKS11" s="185"/>
      <c r="AKT11" s="185"/>
      <c r="AKU11" s="185"/>
      <c r="AKV11" s="185"/>
      <c r="AKW11" s="185"/>
      <c r="AKX11" s="185"/>
      <c r="AKY11" s="185"/>
      <c r="AKZ11" s="185"/>
      <c r="ALA11" s="185"/>
      <c r="ALB11" s="185"/>
      <c r="ALC11" s="185"/>
      <c r="ALD11" s="185"/>
      <c r="ALE11" s="185"/>
      <c r="ALF11" s="185"/>
      <c r="ALG11" s="185"/>
      <c r="ALH11" s="185"/>
      <c r="ALI11" s="185"/>
      <c r="ALJ11" s="185"/>
      <c r="ALK11" s="185"/>
      <c r="ALL11" s="185"/>
      <c r="ALM11" s="185"/>
    </row>
    <row r="12" spans="1:1001" ht="31.5">
      <c r="B12" s="219"/>
      <c r="C12" s="219"/>
      <c r="D12" s="219"/>
      <c r="E12" s="140" t="s">
        <v>180</v>
      </c>
      <c r="F12" s="176"/>
      <c r="G12" s="124">
        <f>G128+G167+G230+G240+G276+G292+G310+G334+G356+G404+G422</f>
        <v>31081032.699999996</v>
      </c>
      <c r="H12" s="124">
        <f t="shared" ref="H12:R12" si="2">H128+H167+H230+H240+H276+H292+H310+H334+H356+H404+H422</f>
        <v>8290179.5999999996</v>
      </c>
      <c r="I12" s="124">
        <f t="shared" si="2"/>
        <v>22790853.099999998</v>
      </c>
      <c r="J12" s="124">
        <f t="shared" si="2"/>
        <v>31349568.799999997</v>
      </c>
      <c r="K12" s="124">
        <f t="shared" si="2"/>
        <v>8433847.5</v>
      </c>
      <c r="L12" s="124">
        <f t="shared" si="2"/>
        <v>22915721.300000001</v>
      </c>
      <c r="M12" s="124">
        <f t="shared" si="2"/>
        <v>31349568.799999997</v>
      </c>
      <c r="N12" s="124">
        <f t="shared" si="2"/>
        <v>8433847.5</v>
      </c>
      <c r="O12" s="124">
        <f t="shared" si="2"/>
        <v>22915721.300000001</v>
      </c>
      <c r="P12" s="124">
        <f t="shared" si="2"/>
        <v>30777702.299999997</v>
      </c>
      <c r="Q12" s="124">
        <f t="shared" si="2"/>
        <v>8233830.5999999996</v>
      </c>
      <c r="R12" s="124">
        <f t="shared" si="2"/>
        <v>22543871.699999996</v>
      </c>
      <c r="S12" s="175">
        <f t="shared" ref="S12:U75" si="3">P12/M12*100</f>
        <v>98.175839343602064</v>
      </c>
      <c r="T12" s="175">
        <f t="shared" si="1"/>
        <v>97.628402695211165</v>
      </c>
      <c r="U12" s="175">
        <f t="shared" si="1"/>
        <v>98.377316624111657</v>
      </c>
    </row>
    <row r="13" spans="1:1001" hidden="1">
      <c r="B13" s="219"/>
      <c r="C13" s="219"/>
      <c r="D13" s="219"/>
      <c r="E13" s="138" t="s">
        <v>181</v>
      </c>
      <c r="F13" s="138" t="s">
        <v>182</v>
      </c>
      <c r="G13" s="124"/>
      <c r="H13" s="124"/>
      <c r="I13" s="124"/>
      <c r="J13" s="124"/>
      <c r="K13" s="124"/>
      <c r="L13" s="124"/>
      <c r="M13" s="124"/>
      <c r="N13" s="124"/>
      <c r="O13" s="124"/>
      <c r="P13" s="124"/>
      <c r="Q13" s="124"/>
      <c r="R13" s="124"/>
      <c r="S13" s="175" t="e">
        <f t="shared" si="3"/>
        <v>#DIV/0!</v>
      </c>
      <c r="T13" s="175" t="e">
        <f t="shared" si="1"/>
        <v>#DIV/0!</v>
      </c>
      <c r="U13" s="175" t="e">
        <f t="shared" si="1"/>
        <v>#DIV/0!</v>
      </c>
    </row>
    <row r="14" spans="1:1001" hidden="1">
      <c r="B14" s="219"/>
      <c r="C14" s="219"/>
      <c r="D14" s="219"/>
      <c r="E14" s="138" t="s">
        <v>181</v>
      </c>
      <c r="F14" s="138" t="s">
        <v>183</v>
      </c>
      <c r="G14" s="124"/>
      <c r="H14" s="124"/>
      <c r="I14" s="124"/>
      <c r="J14" s="124"/>
      <c r="K14" s="124"/>
      <c r="L14" s="124"/>
      <c r="M14" s="124"/>
      <c r="N14" s="124"/>
      <c r="O14" s="124"/>
      <c r="P14" s="124"/>
      <c r="Q14" s="124"/>
      <c r="R14" s="124"/>
      <c r="S14" s="175" t="e">
        <f t="shared" si="3"/>
        <v>#DIV/0!</v>
      </c>
      <c r="T14" s="175" t="e">
        <f t="shared" si="1"/>
        <v>#DIV/0!</v>
      </c>
      <c r="U14" s="175" t="e">
        <f t="shared" si="1"/>
        <v>#DIV/0!</v>
      </c>
    </row>
    <row r="15" spans="1:1001" hidden="1">
      <c r="B15" s="219"/>
      <c r="C15" s="219"/>
      <c r="D15" s="219"/>
      <c r="E15" s="138" t="s">
        <v>181</v>
      </c>
      <c r="F15" s="138" t="s">
        <v>184</v>
      </c>
      <c r="G15" s="124"/>
      <c r="H15" s="124"/>
      <c r="I15" s="124"/>
      <c r="J15" s="124"/>
      <c r="K15" s="124"/>
      <c r="L15" s="124"/>
      <c r="M15" s="124"/>
      <c r="N15" s="124"/>
      <c r="O15" s="124"/>
      <c r="P15" s="124"/>
      <c r="Q15" s="124"/>
      <c r="R15" s="124"/>
      <c r="S15" s="175" t="e">
        <f t="shared" si="3"/>
        <v>#DIV/0!</v>
      </c>
      <c r="T15" s="175" t="e">
        <f t="shared" si="1"/>
        <v>#DIV/0!</v>
      </c>
      <c r="U15" s="175" t="e">
        <f t="shared" si="1"/>
        <v>#DIV/0!</v>
      </c>
    </row>
    <row r="16" spans="1:1001" hidden="1">
      <c r="B16" s="219"/>
      <c r="C16" s="219"/>
      <c r="D16" s="219"/>
      <c r="E16" s="138" t="s">
        <v>181</v>
      </c>
      <c r="F16" s="138" t="s">
        <v>185</v>
      </c>
      <c r="G16" s="124"/>
      <c r="H16" s="124"/>
      <c r="I16" s="124"/>
      <c r="J16" s="124"/>
      <c r="K16" s="124"/>
      <c r="L16" s="124"/>
      <c r="M16" s="124"/>
      <c r="N16" s="124"/>
      <c r="O16" s="124"/>
      <c r="P16" s="124"/>
      <c r="Q16" s="124"/>
      <c r="R16" s="124"/>
      <c r="S16" s="175" t="e">
        <f t="shared" si="3"/>
        <v>#DIV/0!</v>
      </c>
      <c r="T16" s="175" t="e">
        <f t="shared" si="1"/>
        <v>#DIV/0!</v>
      </c>
      <c r="U16" s="175" t="e">
        <f t="shared" si="1"/>
        <v>#DIV/0!</v>
      </c>
    </row>
    <row r="17" spans="2:21" hidden="1">
      <c r="B17" s="219"/>
      <c r="C17" s="219"/>
      <c r="D17" s="219"/>
      <c r="E17" s="138" t="s">
        <v>181</v>
      </c>
      <c r="F17" s="138" t="s">
        <v>186</v>
      </c>
      <c r="G17" s="124"/>
      <c r="H17" s="124"/>
      <c r="I17" s="124"/>
      <c r="J17" s="124"/>
      <c r="K17" s="124"/>
      <c r="L17" s="124"/>
      <c r="M17" s="124"/>
      <c r="N17" s="124"/>
      <c r="O17" s="124"/>
      <c r="P17" s="124"/>
      <c r="Q17" s="124"/>
      <c r="R17" s="124"/>
      <c r="S17" s="175" t="e">
        <f t="shared" si="3"/>
        <v>#DIV/0!</v>
      </c>
      <c r="T17" s="175" t="e">
        <f t="shared" si="1"/>
        <v>#DIV/0!</v>
      </c>
      <c r="U17" s="175" t="e">
        <f t="shared" si="1"/>
        <v>#DIV/0!</v>
      </c>
    </row>
    <row r="18" spans="2:21" hidden="1">
      <c r="B18" s="219"/>
      <c r="C18" s="219"/>
      <c r="D18" s="219"/>
      <c r="E18" s="138" t="s">
        <v>181</v>
      </c>
      <c r="F18" s="138" t="s">
        <v>187</v>
      </c>
      <c r="G18" s="124"/>
      <c r="H18" s="124"/>
      <c r="I18" s="124"/>
      <c r="J18" s="124"/>
      <c r="K18" s="124"/>
      <c r="L18" s="124"/>
      <c r="M18" s="124"/>
      <c r="N18" s="124"/>
      <c r="O18" s="124"/>
      <c r="P18" s="124"/>
      <c r="Q18" s="124"/>
      <c r="R18" s="124"/>
      <c r="S18" s="175" t="e">
        <f t="shared" si="3"/>
        <v>#DIV/0!</v>
      </c>
      <c r="T18" s="175" t="e">
        <f t="shared" si="1"/>
        <v>#DIV/0!</v>
      </c>
      <c r="U18" s="175" t="e">
        <f t="shared" si="1"/>
        <v>#DIV/0!</v>
      </c>
    </row>
    <row r="19" spans="2:21" hidden="1">
      <c r="B19" s="219"/>
      <c r="C19" s="219"/>
      <c r="D19" s="219"/>
      <c r="E19" s="138" t="s">
        <v>181</v>
      </c>
      <c r="F19" s="138" t="s">
        <v>188</v>
      </c>
      <c r="G19" s="124"/>
      <c r="H19" s="124"/>
      <c r="I19" s="124"/>
      <c r="J19" s="124"/>
      <c r="K19" s="124"/>
      <c r="L19" s="124"/>
      <c r="M19" s="124"/>
      <c r="N19" s="124"/>
      <c r="O19" s="124"/>
      <c r="P19" s="124"/>
      <c r="Q19" s="124"/>
      <c r="R19" s="124"/>
      <c r="S19" s="175" t="e">
        <f t="shared" si="3"/>
        <v>#DIV/0!</v>
      </c>
      <c r="T19" s="175" t="e">
        <f t="shared" si="1"/>
        <v>#DIV/0!</v>
      </c>
      <c r="U19" s="175" t="e">
        <f t="shared" si="1"/>
        <v>#DIV/0!</v>
      </c>
    </row>
    <row r="20" spans="2:21" hidden="1">
      <c r="B20" s="219"/>
      <c r="C20" s="219"/>
      <c r="D20" s="219"/>
      <c r="E20" s="138" t="s">
        <v>181</v>
      </c>
      <c r="F20" s="138" t="s">
        <v>189</v>
      </c>
      <c r="G20" s="124"/>
      <c r="H20" s="124"/>
      <c r="I20" s="124"/>
      <c r="J20" s="124"/>
      <c r="K20" s="124"/>
      <c r="L20" s="124"/>
      <c r="M20" s="124"/>
      <c r="N20" s="124"/>
      <c r="O20" s="124"/>
      <c r="P20" s="124"/>
      <c r="Q20" s="124"/>
      <c r="R20" s="124"/>
      <c r="S20" s="175" t="e">
        <f t="shared" si="3"/>
        <v>#DIV/0!</v>
      </c>
      <c r="T20" s="175" t="e">
        <f t="shared" si="1"/>
        <v>#DIV/0!</v>
      </c>
      <c r="U20" s="175" t="e">
        <f t="shared" si="1"/>
        <v>#DIV/0!</v>
      </c>
    </row>
    <row r="21" spans="2:21" hidden="1">
      <c r="B21" s="219"/>
      <c r="C21" s="219"/>
      <c r="D21" s="219"/>
      <c r="E21" s="138" t="s">
        <v>181</v>
      </c>
      <c r="F21" s="138" t="s">
        <v>190</v>
      </c>
      <c r="G21" s="124"/>
      <c r="H21" s="124"/>
      <c r="I21" s="124"/>
      <c r="J21" s="124"/>
      <c r="K21" s="124"/>
      <c r="L21" s="124"/>
      <c r="M21" s="124"/>
      <c r="N21" s="124"/>
      <c r="O21" s="124"/>
      <c r="P21" s="124"/>
      <c r="Q21" s="124"/>
      <c r="R21" s="124"/>
      <c r="S21" s="175" t="e">
        <f t="shared" si="3"/>
        <v>#DIV/0!</v>
      </c>
      <c r="T21" s="175" t="e">
        <f t="shared" si="1"/>
        <v>#DIV/0!</v>
      </c>
      <c r="U21" s="175" t="e">
        <f t="shared" si="1"/>
        <v>#DIV/0!</v>
      </c>
    </row>
    <row r="22" spans="2:21" hidden="1">
      <c r="B22" s="219"/>
      <c r="C22" s="219"/>
      <c r="D22" s="219"/>
      <c r="E22" s="138" t="s">
        <v>181</v>
      </c>
      <c r="F22" s="138" t="s">
        <v>191</v>
      </c>
      <c r="G22" s="124"/>
      <c r="H22" s="124"/>
      <c r="I22" s="124"/>
      <c r="J22" s="124"/>
      <c r="K22" s="124"/>
      <c r="L22" s="124"/>
      <c r="M22" s="124"/>
      <c r="N22" s="124"/>
      <c r="O22" s="124"/>
      <c r="P22" s="124"/>
      <c r="Q22" s="124"/>
      <c r="R22" s="124"/>
      <c r="S22" s="175" t="e">
        <f t="shared" si="3"/>
        <v>#DIV/0!</v>
      </c>
      <c r="T22" s="175" t="e">
        <f t="shared" si="1"/>
        <v>#DIV/0!</v>
      </c>
      <c r="U22" s="175" t="e">
        <f t="shared" si="1"/>
        <v>#DIV/0!</v>
      </c>
    </row>
    <row r="23" spans="2:21" hidden="1">
      <c r="B23" s="219"/>
      <c r="C23" s="219"/>
      <c r="D23" s="219"/>
      <c r="E23" s="138" t="s">
        <v>181</v>
      </c>
      <c r="F23" s="138" t="s">
        <v>192</v>
      </c>
      <c r="G23" s="124"/>
      <c r="H23" s="124"/>
      <c r="I23" s="124"/>
      <c r="J23" s="124"/>
      <c r="K23" s="124"/>
      <c r="L23" s="124"/>
      <c r="M23" s="124"/>
      <c r="N23" s="124"/>
      <c r="O23" s="124"/>
      <c r="P23" s="124"/>
      <c r="Q23" s="124"/>
      <c r="R23" s="124"/>
      <c r="S23" s="175" t="e">
        <f t="shared" si="3"/>
        <v>#DIV/0!</v>
      </c>
      <c r="T23" s="175" t="e">
        <f t="shared" si="1"/>
        <v>#DIV/0!</v>
      </c>
      <c r="U23" s="175" t="e">
        <f t="shared" si="1"/>
        <v>#DIV/0!</v>
      </c>
    </row>
    <row r="24" spans="2:21" hidden="1">
      <c r="B24" s="219"/>
      <c r="C24" s="219"/>
      <c r="D24" s="219"/>
      <c r="E24" s="138" t="s">
        <v>181</v>
      </c>
      <c r="F24" s="138" t="s">
        <v>193</v>
      </c>
      <c r="G24" s="124"/>
      <c r="H24" s="124"/>
      <c r="I24" s="124"/>
      <c r="J24" s="124"/>
      <c r="K24" s="124"/>
      <c r="L24" s="124"/>
      <c r="M24" s="124"/>
      <c r="N24" s="124"/>
      <c r="O24" s="124"/>
      <c r="P24" s="124"/>
      <c r="Q24" s="124"/>
      <c r="R24" s="124"/>
      <c r="S24" s="175" t="e">
        <f t="shared" si="3"/>
        <v>#DIV/0!</v>
      </c>
      <c r="T24" s="175" t="e">
        <f t="shared" si="1"/>
        <v>#DIV/0!</v>
      </c>
      <c r="U24" s="175" t="e">
        <f t="shared" si="1"/>
        <v>#DIV/0!</v>
      </c>
    </row>
    <row r="25" spans="2:21" hidden="1">
      <c r="B25" s="219"/>
      <c r="C25" s="219"/>
      <c r="D25" s="219"/>
      <c r="E25" s="138" t="s">
        <v>181</v>
      </c>
      <c r="F25" s="138" t="s">
        <v>194</v>
      </c>
      <c r="G25" s="124"/>
      <c r="H25" s="124"/>
      <c r="I25" s="124"/>
      <c r="J25" s="124"/>
      <c r="K25" s="124"/>
      <c r="L25" s="124"/>
      <c r="M25" s="124"/>
      <c r="N25" s="124"/>
      <c r="O25" s="124"/>
      <c r="P25" s="124"/>
      <c r="Q25" s="124"/>
      <c r="R25" s="124"/>
      <c r="S25" s="175" t="e">
        <f t="shared" si="3"/>
        <v>#DIV/0!</v>
      </c>
      <c r="T25" s="175" t="e">
        <f t="shared" si="1"/>
        <v>#DIV/0!</v>
      </c>
      <c r="U25" s="175" t="e">
        <f t="shared" si="1"/>
        <v>#DIV/0!</v>
      </c>
    </row>
    <row r="26" spans="2:21" hidden="1">
      <c r="B26" s="219"/>
      <c r="C26" s="219"/>
      <c r="D26" s="219"/>
      <c r="E26" s="138" t="s">
        <v>181</v>
      </c>
      <c r="F26" s="138" t="s">
        <v>195</v>
      </c>
      <c r="G26" s="124"/>
      <c r="H26" s="124"/>
      <c r="I26" s="124"/>
      <c r="J26" s="124"/>
      <c r="K26" s="124"/>
      <c r="L26" s="124"/>
      <c r="M26" s="124"/>
      <c r="N26" s="124"/>
      <c r="O26" s="124"/>
      <c r="P26" s="124"/>
      <c r="Q26" s="124"/>
      <c r="R26" s="124"/>
      <c r="S26" s="175" t="e">
        <f t="shared" si="3"/>
        <v>#DIV/0!</v>
      </c>
      <c r="T26" s="175" t="e">
        <f t="shared" si="1"/>
        <v>#DIV/0!</v>
      </c>
      <c r="U26" s="175" t="e">
        <f t="shared" si="1"/>
        <v>#DIV/0!</v>
      </c>
    </row>
    <row r="27" spans="2:21" hidden="1">
      <c r="B27" s="219"/>
      <c r="C27" s="219"/>
      <c r="D27" s="219"/>
      <c r="E27" s="138" t="s">
        <v>181</v>
      </c>
      <c r="F27" s="138" t="s">
        <v>196</v>
      </c>
      <c r="G27" s="124"/>
      <c r="H27" s="124"/>
      <c r="I27" s="124"/>
      <c r="J27" s="124"/>
      <c r="K27" s="124"/>
      <c r="L27" s="124"/>
      <c r="M27" s="124"/>
      <c r="N27" s="124"/>
      <c r="O27" s="124"/>
      <c r="P27" s="124"/>
      <c r="Q27" s="124"/>
      <c r="R27" s="124"/>
      <c r="S27" s="175" t="e">
        <f t="shared" si="3"/>
        <v>#DIV/0!</v>
      </c>
      <c r="T27" s="175" t="e">
        <f t="shared" si="3"/>
        <v>#DIV/0!</v>
      </c>
      <c r="U27" s="175" t="e">
        <f t="shared" si="3"/>
        <v>#DIV/0!</v>
      </c>
    </row>
    <row r="28" spans="2:21" hidden="1">
      <c r="B28" s="219"/>
      <c r="C28" s="219"/>
      <c r="D28" s="219"/>
      <c r="E28" s="138" t="s">
        <v>181</v>
      </c>
      <c r="F28" s="138" t="s">
        <v>197</v>
      </c>
      <c r="G28" s="124"/>
      <c r="H28" s="124"/>
      <c r="I28" s="124"/>
      <c r="J28" s="124"/>
      <c r="K28" s="124"/>
      <c r="L28" s="124"/>
      <c r="M28" s="124"/>
      <c r="N28" s="124"/>
      <c r="O28" s="124"/>
      <c r="P28" s="124"/>
      <c r="Q28" s="124"/>
      <c r="R28" s="124"/>
      <c r="S28" s="175" t="e">
        <f t="shared" si="3"/>
        <v>#DIV/0!</v>
      </c>
      <c r="T28" s="175" t="e">
        <f t="shared" si="3"/>
        <v>#DIV/0!</v>
      </c>
      <c r="U28" s="175" t="e">
        <f t="shared" si="3"/>
        <v>#DIV/0!</v>
      </c>
    </row>
    <row r="29" spans="2:21" hidden="1">
      <c r="B29" s="219"/>
      <c r="C29" s="219"/>
      <c r="D29" s="219"/>
      <c r="E29" s="138" t="s">
        <v>181</v>
      </c>
      <c r="F29" s="138" t="s">
        <v>198</v>
      </c>
      <c r="G29" s="124"/>
      <c r="H29" s="124"/>
      <c r="I29" s="124"/>
      <c r="J29" s="124"/>
      <c r="K29" s="124"/>
      <c r="L29" s="124"/>
      <c r="M29" s="124"/>
      <c r="N29" s="124"/>
      <c r="O29" s="124"/>
      <c r="P29" s="124"/>
      <c r="Q29" s="124"/>
      <c r="R29" s="124"/>
      <c r="S29" s="175" t="e">
        <f t="shared" si="3"/>
        <v>#DIV/0!</v>
      </c>
      <c r="T29" s="175" t="e">
        <f t="shared" si="3"/>
        <v>#DIV/0!</v>
      </c>
      <c r="U29" s="175" t="e">
        <f t="shared" si="3"/>
        <v>#DIV/0!</v>
      </c>
    </row>
    <row r="30" spans="2:21" hidden="1">
      <c r="B30" s="219"/>
      <c r="C30" s="219"/>
      <c r="D30" s="219"/>
      <c r="E30" s="138" t="s">
        <v>181</v>
      </c>
      <c r="F30" s="138" t="s">
        <v>199</v>
      </c>
      <c r="G30" s="124"/>
      <c r="H30" s="124"/>
      <c r="I30" s="124"/>
      <c r="J30" s="124"/>
      <c r="K30" s="124"/>
      <c r="L30" s="124"/>
      <c r="M30" s="124"/>
      <c r="N30" s="124"/>
      <c r="O30" s="124"/>
      <c r="P30" s="124"/>
      <c r="Q30" s="124"/>
      <c r="R30" s="124"/>
      <c r="S30" s="175" t="e">
        <f t="shared" si="3"/>
        <v>#DIV/0!</v>
      </c>
      <c r="T30" s="175" t="e">
        <f t="shared" si="3"/>
        <v>#DIV/0!</v>
      </c>
      <c r="U30" s="175" t="e">
        <f t="shared" si="3"/>
        <v>#DIV/0!</v>
      </c>
    </row>
    <row r="31" spans="2:21" hidden="1">
      <c r="B31" s="219"/>
      <c r="C31" s="219"/>
      <c r="D31" s="219"/>
      <c r="E31" s="138" t="s">
        <v>181</v>
      </c>
      <c r="F31" s="138" t="s">
        <v>200</v>
      </c>
      <c r="G31" s="124"/>
      <c r="H31" s="124"/>
      <c r="I31" s="124"/>
      <c r="J31" s="124"/>
      <c r="K31" s="124"/>
      <c r="L31" s="124"/>
      <c r="M31" s="124"/>
      <c r="N31" s="124"/>
      <c r="O31" s="124"/>
      <c r="P31" s="124"/>
      <c r="Q31" s="124"/>
      <c r="R31" s="124"/>
      <c r="S31" s="175" t="e">
        <f t="shared" si="3"/>
        <v>#DIV/0!</v>
      </c>
      <c r="T31" s="175" t="e">
        <f t="shared" si="3"/>
        <v>#DIV/0!</v>
      </c>
      <c r="U31" s="175" t="e">
        <f t="shared" si="3"/>
        <v>#DIV/0!</v>
      </c>
    </row>
    <row r="32" spans="2:21" hidden="1">
      <c r="B32" s="219"/>
      <c r="C32" s="219"/>
      <c r="D32" s="219"/>
      <c r="E32" s="138" t="s">
        <v>181</v>
      </c>
      <c r="F32" s="138" t="s">
        <v>201</v>
      </c>
      <c r="G32" s="124"/>
      <c r="H32" s="124"/>
      <c r="I32" s="124"/>
      <c r="J32" s="124"/>
      <c r="K32" s="124"/>
      <c r="L32" s="124"/>
      <c r="M32" s="124"/>
      <c r="N32" s="124"/>
      <c r="O32" s="124"/>
      <c r="P32" s="124"/>
      <c r="Q32" s="124"/>
      <c r="R32" s="124"/>
      <c r="S32" s="175" t="e">
        <f t="shared" si="3"/>
        <v>#DIV/0!</v>
      </c>
      <c r="T32" s="175" t="e">
        <f t="shared" si="3"/>
        <v>#DIV/0!</v>
      </c>
      <c r="U32" s="175" t="e">
        <f t="shared" si="3"/>
        <v>#DIV/0!</v>
      </c>
    </row>
    <row r="33" spans="2:21" hidden="1">
      <c r="B33" s="219"/>
      <c r="C33" s="219"/>
      <c r="D33" s="219"/>
      <c r="E33" s="138" t="s">
        <v>181</v>
      </c>
      <c r="F33" s="138" t="s">
        <v>202</v>
      </c>
      <c r="G33" s="124"/>
      <c r="H33" s="124"/>
      <c r="I33" s="124"/>
      <c r="J33" s="124"/>
      <c r="K33" s="124"/>
      <c r="L33" s="124"/>
      <c r="M33" s="124"/>
      <c r="N33" s="124"/>
      <c r="O33" s="124"/>
      <c r="P33" s="124"/>
      <c r="Q33" s="124"/>
      <c r="R33" s="124"/>
      <c r="S33" s="175" t="e">
        <f t="shared" si="3"/>
        <v>#DIV/0!</v>
      </c>
      <c r="T33" s="175" t="e">
        <f t="shared" si="3"/>
        <v>#DIV/0!</v>
      </c>
      <c r="U33" s="175" t="e">
        <f t="shared" si="3"/>
        <v>#DIV/0!</v>
      </c>
    </row>
    <row r="34" spans="2:21" hidden="1">
      <c r="B34" s="219"/>
      <c r="C34" s="219"/>
      <c r="D34" s="219"/>
      <c r="E34" s="138" t="s">
        <v>181</v>
      </c>
      <c r="F34" s="138" t="s">
        <v>203</v>
      </c>
      <c r="G34" s="124"/>
      <c r="H34" s="124"/>
      <c r="I34" s="124"/>
      <c r="J34" s="124"/>
      <c r="K34" s="124"/>
      <c r="L34" s="124"/>
      <c r="M34" s="124"/>
      <c r="N34" s="124"/>
      <c r="O34" s="124"/>
      <c r="P34" s="124"/>
      <c r="Q34" s="124"/>
      <c r="R34" s="124"/>
      <c r="S34" s="175" t="e">
        <f t="shared" si="3"/>
        <v>#DIV/0!</v>
      </c>
      <c r="T34" s="175" t="e">
        <f t="shared" si="3"/>
        <v>#DIV/0!</v>
      </c>
      <c r="U34" s="175" t="e">
        <f t="shared" si="3"/>
        <v>#DIV/0!</v>
      </c>
    </row>
    <row r="35" spans="2:21" hidden="1">
      <c r="B35" s="219"/>
      <c r="C35" s="219"/>
      <c r="D35" s="219"/>
      <c r="E35" s="138" t="s">
        <v>181</v>
      </c>
      <c r="F35" s="138" t="s">
        <v>204</v>
      </c>
      <c r="G35" s="124"/>
      <c r="H35" s="124"/>
      <c r="I35" s="124"/>
      <c r="J35" s="124"/>
      <c r="K35" s="124"/>
      <c r="L35" s="124"/>
      <c r="M35" s="124"/>
      <c r="N35" s="124"/>
      <c r="O35" s="124"/>
      <c r="P35" s="124"/>
      <c r="Q35" s="124"/>
      <c r="R35" s="124"/>
      <c r="S35" s="175" t="e">
        <f t="shared" si="3"/>
        <v>#DIV/0!</v>
      </c>
      <c r="T35" s="175" t="e">
        <f t="shared" si="3"/>
        <v>#DIV/0!</v>
      </c>
      <c r="U35" s="175" t="e">
        <f t="shared" si="3"/>
        <v>#DIV/0!</v>
      </c>
    </row>
    <row r="36" spans="2:21" hidden="1">
      <c r="B36" s="219"/>
      <c r="C36" s="219"/>
      <c r="D36" s="219"/>
      <c r="E36" s="138" t="s">
        <v>181</v>
      </c>
      <c r="F36" s="138" t="s">
        <v>205</v>
      </c>
      <c r="G36" s="124"/>
      <c r="H36" s="124"/>
      <c r="I36" s="124"/>
      <c r="J36" s="124"/>
      <c r="K36" s="124"/>
      <c r="L36" s="124"/>
      <c r="M36" s="124"/>
      <c r="N36" s="124"/>
      <c r="O36" s="124"/>
      <c r="P36" s="124"/>
      <c r="Q36" s="124"/>
      <c r="R36" s="124"/>
      <c r="S36" s="175" t="e">
        <f t="shared" si="3"/>
        <v>#DIV/0!</v>
      </c>
      <c r="T36" s="175" t="e">
        <f t="shared" si="3"/>
        <v>#DIV/0!</v>
      </c>
      <c r="U36" s="175" t="e">
        <f t="shared" si="3"/>
        <v>#DIV/0!</v>
      </c>
    </row>
    <row r="37" spans="2:21" hidden="1">
      <c r="B37" s="219"/>
      <c r="C37" s="219"/>
      <c r="D37" s="219"/>
      <c r="E37" s="138" t="s">
        <v>181</v>
      </c>
      <c r="F37" s="138" t="s">
        <v>206</v>
      </c>
      <c r="G37" s="124"/>
      <c r="H37" s="124"/>
      <c r="I37" s="124"/>
      <c r="J37" s="124"/>
      <c r="K37" s="124"/>
      <c r="L37" s="124"/>
      <c r="M37" s="124"/>
      <c r="N37" s="124"/>
      <c r="O37" s="124"/>
      <c r="P37" s="124"/>
      <c r="Q37" s="124"/>
      <c r="R37" s="124"/>
      <c r="S37" s="175" t="e">
        <f t="shared" si="3"/>
        <v>#DIV/0!</v>
      </c>
      <c r="T37" s="175" t="e">
        <f t="shared" si="3"/>
        <v>#DIV/0!</v>
      </c>
      <c r="U37" s="175" t="e">
        <f t="shared" si="3"/>
        <v>#DIV/0!</v>
      </c>
    </row>
    <row r="38" spans="2:21" hidden="1">
      <c r="B38" s="219"/>
      <c r="C38" s="219"/>
      <c r="D38" s="219"/>
      <c r="E38" s="138" t="s">
        <v>181</v>
      </c>
      <c r="F38" s="138" t="s">
        <v>207</v>
      </c>
      <c r="G38" s="124"/>
      <c r="H38" s="124"/>
      <c r="I38" s="124"/>
      <c r="J38" s="124"/>
      <c r="K38" s="124"/>
      <c r="L38" s="124"/>
      <c r="M38" s="124"/>
      <c r="N38" s="124"/>
      <c r="O38" s="124"/>
      <c r="P38" s="124"/>
      <c r="Q38" s="124"/>
      <c r="R38" s="124"/>
      <c r="S38" s="175" t="e">
        <f t="shared" si="3"/>
        <v>#DIV/0!</v>
      </c>
      <c r="T38" s="175" t="e">
        <f t="shared" si="3"/>
        <v>#DIV/0!</v>
      </c>
      <c r="U38" s="175" t="e">
        <f t="shared" si="3"/>
        <v>#DIV/0!</v>
      </c>
    </row>
    <row r="39" spans="2:21" hidden="1">
      <c r="B39" s="219"/>
      <c r="C39" s="219"/>
      <c r="D39" s="219"/>
      <c r="E39" s="138" t="s">
        <v>181</v>
      </c>
      <c r="F39" s="138" t="s">
        <v>208</v>
      </c>
      <c r="G39" s="124"/>
      <c r="H39" s="124"/>
      <c r="I39" s="124"/>
      <c r="J39" s="124"/>
      <c r="K39" s="124"/>
      <c r="L39" s="124"/>
      <c r="M39" s="124"/>
      <c r="N39" s="124"/>
      <c r="O39" s="124"/>
      <c r="P39" s="124"/>
      <c r="Q39" s="124"/>
      <c r="R39" s="124"/>
      <c r="S39" s="175" t="e">
        <f t="shared" si="3"/>
        <v>#DIV/0!</v>
      </c>
      <c r="T39" s="175" t="e">
        <f t="shared" si="3"/>
        <v>#DIV/0!</v>
      </c>
      <c r="U39" s="175" t="e">
        <f t="shared" si="3"/>
        <v>#DIV/0!</v>
      </c>
    </row>
    <row r="40" spans="2:21" hidden="1">
      <c r="B40" s="219"/>
      <c r="C40" s="219"/>
      <c r="D40" s="219"/>
      <c r="E40" s="138" t="s">
        <v>181</v>
      </c>
      <c r="F40" s="138" t="s">
        <v>209</v>
      </c>
      <c r="G40" s="124"/>
      <c r="H40" s="124"/>
      <c r="I40" s="124"/>
      <c r="J40" s="124"/>
      <c r="K40" s="124"/>
      <c r="L40" s="124"/>
      <c r="M40" s="124"/>
      <c r="N40" s="124"/>
      <c r="O40" s="124"/>
      <c r="P40" s="124"/>
      <c r="Q40" s="124"/>
      <c r="R40" s="124"/>
      <c r="S40" s="175" t="e">
        <f t="shared" si="3"/>
        <v>#DIV/0!</v>
      </c>
      <c r="T40" s="175" t="e">
        <f t="shared" si="3"/>
        <v>#DIV/0!</v>
      </c>
      <c r="U40" s="175" t="e">
        <f t="shared" si="3"/>
        <v>#DIV/0!</v>
      </c>
    </row>
    <row r="41" spans="2:21" hidden="1">
      <c r="B41" s="219"/>
      <c r="C41" s="219"/>
      <c r="D41" s="219"/>
      <c r="E41" s="138" t="s">
        <v>181</v>
      </c>
      <c r="F41" s="138" t="s">
        <v>210</v>
      </c>
      <c r="G41" s="124"/>
      <c r="H41" s="124"/>
      <c r="I41" s="124"/>
      <c r="J41" s="124"/>
      <c r="K41" s="124"/>
      <c r="L41" s="124"/>
      <c r="M41" s="124"/>
      <c r="N41" s="124"/>
      <c r="O41" s="124"/>
      <c r="P41" s="124"/>
      <c r="Q41" s="124"/>
      <c r="R41" s="124"/>
      <c r="S41" s="175" t="e">
        <f t="shared" si="3"/>
        <v>#DIV/0!</v>
      </c>
      <c r="T41" s="175" t="e">
        <f t="shared" si="3"/>
        <v>#DIV/0!</v>
      </c>
      <c r="U41" s="175" t="e">
        <f t="shared" si="3"/>
        <v>#DIV/0!</v>
      </c>
    </row>
    <row r="42" spans="2:21" hidden="1">
      <c r="B42" s="219"/>
      <c r="C42" s="219"/>
      <c r="D42" s="219"/>
      <c r="E42" s="138" t="s">
        <v>181</v>
      </c>
      <c r="F42" s="138" t="s">
        <v>211</v>
      </c>
      <c r="G42" s="124"/>
      <c r="H42" s="124"/>
      <c r="I42" s="124"/>
      <c r="J42" s="124"/>
      <c r="K42" s="124"/>
      <c r="L42" s="124"/>
      <c r="M42" s="124"/>
      <c r="N42" s="124"/>
      <c r="O42" s="124"/>
      <c r="P42" s="124"/>
      <c r="Q42" s="124"/>
      <c r="R42" s="124"/>
      <c r="S42" s="175" t="e">
        <f t="shared" si="3"/>
        <v>#DIV/0!</v>
      </c>
      <c r="T42" s="175" t="e">
        <f t="shared" si="3"/>
        <v>#DIV/0!</v>
      </c>
      <c r="U42" s="175" t="e">
        <f t="shared" si="3"/>
        <v>#DIV/0!</v>
      </c>
    </row>
    <row r="43" spans="2:21" hidden="1">
      <c r="B43" s="219"/>
      <c r="C43" s="219"/>
      <c r="D43" s="219"/>
      <c r="E43" s="138" t="s">
        <v>181</v>
      </c>
      <c r="F43" s="138" t="s">
        <v>212</v>
      </c>
      <c r="G43" s="124"/>
      <c r="H43" s="124"/>
      <c r="I43" s="124"/>
      <c r="J43" s="124"/>
      <c r="K43" s="124"/>
      <c r="L43" s="124"/>
      <c r="M43" s="124"/>
      <c r="N43" s="124"/>
      <c r="O43" s="124"/>
      <c r="P43" s="124"/>
      <c r="Q43" s="124"/>
      <c r="R43" s="124"/>
      <c r="S43" s="175" t="e">
        <f t="shared" si="3"/>
        <v>#DIV/0!</v>
      </c>
      <c r="T43" s="175" t="e">
        <f t="shared" si="3"/>
        <v>#DIV/0!</v>
      </c>
      <c r="U43" s="175" t="e">
        <f t="shared" si="3"/>
        <v>#DIV/0!</v>
      </c>
    </row>
    <row r="44" spans="2:21" hidden="1">
      <c r="B44" s="219"/>
      <c r="C44" s="219"/>
      <c r="D44" s="219"/>
      <c r="E44" s="138" t="s">
        <v>181</v>
      </c>
      <c r="F44" s="138" t="s">
        <v>213</v>
      </c>
      <c r="G44" s="124"/>
      <c r="H44" s="124"/>
      <c r="I44" s="124"/>
      <c r="J44" s="124"/>
      <c r="K44" s="124"/>
      <c r="L44" s="124"/>
      <c r="M44" s="124"/>
      <c r="N44" s="124"/>
      <c r="O44" s="124"/>
      <c r="P44" s="124"/>
      <c r="Q44" s="124"/>
      <c r="R44" s="124"/>
      <c r="S44" s="175" t="e">
        <f t="shared" si="3"/>
        <v>#DIV/0!</v>
      </c>
      <c r="T44" s="175" t="e">
        <f t="shared" si="3"/>
        <v>#DIV/0!</v>
      </c>
      <c r="U44" s="175" t="e">
        <f t="shared" si="3"/>
        <v>#DIV/0!</v>
      </c>
    </row>
    <row r="45" spans="2:21" hidden="1">
      <c r="B45" s="219"/>
      <c r="C45" s="219"/>
      <c r="D45" s="219"/>
      <c r="E45" s="138" t="s">
        <v>181</v>
      </c>
      <c r="F45" s="138" t="s">
        <v>214</v>
      </c>
      <c r="G45" s="124"/>
      <c r="H45" s="124"/>
      <c r="I45" s="124"/>
      <c r="J45" s="124"/>
      <c r="K45" s="124"/>
      <c r="L45" s="124"/>
      <c r="M45" s="124"/>
      <c r="N45" s="124"/>
      <c r="O45" s="124"/>
      <c r="P45" s="124"/>
      <c r="Q45" s="124"/>
      <c r="R45" s="124"/>
      <c r="S45" s="175" t="e">
        <f t="shared" si="3"/>
        <v>#DIV/0!</v>
      </c>
      <c r="T45" s="175" t="e">
        <f t="shared" si="3"/>
        <v>#DIV/0!</v>
      </c>
      <c r="U45" s="175" t="e">
        <f t="shared" si="3"/>
        <v>#DIV/0!</v>
      </c>
    </row>
    <row r="46" spans="2:21" hidden="1">
      <c r="B46" s="219"/>
      <c r="C46" s="219"/>
      <c r="D46" s="219"/>
      <c r="E46" s="138" t="s">
        <v>181</v>
      </c>
      <c r="F46" s="138" t="s">
        <v>215</v>
      </c>
      <c r="G46" s="124"/>
      <c r="H46" s="124"/>
      <c r="I46" s="124"/>
      <c r="J46" s="124"/>
      <c r="K46" s="124"/>
      <c r="L46" s="124"/>
      <c r="M46" s="124"/>
      <c r="N46" s="124"/>
      <c r="O46" s="124"/>
      <c r="P46" s="124"/>
      <c r="Q46" s="124"/>
      <c r="R46" s="124"/>
      <c r="S46" s="175" t="e">
        <f t="shared" si="3"/>
        <v>#DIV/0!</v>
      </c>
      <c r="T46" s="175" t="e">
        <f t="shared" si="3"/>
        <v>#DIV/0!</v>
      </c>
      <c r="U46" s="175" t="e">
        <f t="shared" si="3"/>
        <v>#DIV/0!</v>
      </c>
    </row>
    <row r="47" spans="2:21" hidden="1">
      <c r="B47" s="219"/>
      <c r="C47" s="219"/>
      <c r="D47" s="219"/>
      <c r="E47" s="138" t="s">
        <v>181</v>
      </c>
      <c r="F47" s="138" t="s">
        <v>216</v>
      </c>
      <c r="G47" s="124"/>
      <c r="H47" s="124"/>
      <c r="I47" s="124"/>
      <c r="J47" s="124"/>
      <c r="K47" s="124"/>
      <c r="L47" s="124"/>
      <c r="M47" s="124"/>
      <c r="N47" s="124"/>
      <c r="O47" s="124"/>
      <c r="P47" s="124"/>
      <c r="Q47" s="124"/>
      <c r="R47" s="124"/>
      <c r="S47" s="175" t="e">
        <f t="shared" si="3"/>
        <v>#DIV/0!</v>
      </c>
      <c r="T47" s="175" t="e">
        <f t="shared" si="3"/>
        <v>#DIV/0!</v>
      </c>
      <c r="U47" s="175" t="e">
        <f t="shared" si="3"/>
        <v>#DIV/0!</v>
      </c>
    </row>
    <row r="48" spans="2:21" hidden="1">
      <c r="B48" s="219"/>
      <c r="C48" s="219"/>
      <c r="D48" s="219"/>
      <c r="E48" s="138"/>
      <c r="F48" s="138" t="s">
        <v>535</v>
      </c>
      <c r="G48" s="124"/>
      <c r="H48" s="124"/>
      <c r="I48" s="124"/>
      <c r="J48" s="124"/>
      <c r="K48" s="124"/>
      <c r="L48" s="124"/>
      <c r="M48" s="124"/>
      <c r="N48" s="124"/>
      <c r="O48" s="124"/>
      <c r="P48" s="124"/>
      <c r="Q48" s="124"/>
      <c r="R48" s="124"/>
      <c r="S48" s="175" t="e">
        <f t="shared" si="3"/>
        <v>#DIV/0!</v>
      </c>
      <c r="T48" s="175" t="e">
        <f t="shared" si="3"/>
        <v>#DIV/0!</v>
      </c>
      <c r="U48" s="175" t="e">
        <f t="shared" si="3"/>
        <v>#DIV/0!</v>
      </c>
    </row>
    <row r="49" spans="2:21" hidden="1">
      <c r="B49" s="219"/>
      <c r="C49" s="219"/>
      <c r="D49" s="219"/>
      <c r="E49" s="138" t="s">
        <v>181</v>
      </c>
      <c r="F49" s="138" t="s">
        <v>217</v>
      </c>
      <c r="G49" s="124"/>
      <c r="H49" s="124"/>
      <c r="I49" s="124"/>
      <c r="J49" s="124"/>
      <c r="K49" s="124"/>
      <c r="L49" s="124"/>
      <c r="M49" s="124"/>
      <c r="N49" s="124"/>
      <c r="O49" s="124"/>
      <c r="P49" s="124"/>
      <c r="Q49" s="124"/>
      <c r="R49" s="124"/>
      <c r="S49" s="175" t="e">
        <f t="shared" si="3"/>
        <v>#DIV/0!</v>
      </c>
      <c r="T49" s="175" t="e">
        <f t="shared" si="3"/>
        <v>#DIV/0!</v>
      </c>
      <c r="U49" s="175" t="e">
        <f t="shared" si="3"/>
        <v>#DIV/0!</v>
      </c>
    </row>
    <row r="50" spans="2:21" hidden="1">
      <c r="B50" s="219"/>
      <c r="C50" s="219"/>
      <c r="D50" s="219"/>
      <c r="E50" s="138" t="s">
        <v>181</v>
      </c>
      <c r="F50" s="138" t="s">
        <v>218</v>
      </c>
      <c r="G50" s="124"/>
      <c r="H50" s="124"/>
      <c r="I50" s="124"/>
      <c r="J50" s="124"/>
      <c r="K50" s="124"/>
      <c r="L50" s="124"/>
      <c r="M50" s="124"/>
      <c r="N50" s="124"/>
      <c r="O50" s="124"/>
      <c r="P50" s="124"/>
      <c r="Q50" s="124"/>
      <c r="R50" s="124"/>
      <c r="S50" s="175" t="e">
        <f t="shared" si="3"/>
        <v>#DIV/0!</v>
      </c>
      <c r="T50" s="175" t="e">
        <f t="shared" si="3"/>
        <v>#DIV/0!</v>
      </c>
      <c r="U50" s="175" t="e">
        <f t="shared" si="3"/>
        <v>#DIV/0!</v>
      </c>
    </row>
    <row r="51" spans="2:21" hidden="1">
      <c r="B51" s="219"/>
      <c r="C51" s="219"/>
      <c r="D51" s="219"/>
      <c r="E51" s="138" t="s">
        <v>181</v>
      </c>
      <c r="F51" s="138" t="s">
        <v>219</v>
      </c>
      <c r="G51" s="124"/>
      <c r="H51" s="124"/>
      <c r="I51" s="124"/>
      <c r="J51" s="124"/>
      <c r="K51" s="124"/>
      <c r="L51" s="124"/>
      <c r="M51" s="124"/>
      <c r="N51" s="124"/>
      <c r="O51" s="124"/>
      <c r="P51" s="124"/>
      <c r="Q51" s="124"/>
      <c r="R51" s="124"/>
      <c r="S51" s="175" t="e">
        <f t="shared" si="3"/>
        <v>#DIV/0!</v>
      </c>
      <c r="T51" s="175" t="e">
        <f t="shared" si="3"/>
        <v>#DIV/0!</v>
      </c>
      <c r="U51" s="175" t="e">
        <f t="shared" si="3"/>
        <v>#DIV/0!</v>
      </c>
    </row>
    <row r="52" spans="2:21" hidden="1">
      <c r="B52" s="219"/>
      <c r="C52" s="219"/>
      <c r="D52" s="219"/>
      <c r="E52" s="138" t="s">
        <v>181</v>
      </c>
      <c r="F52" s="138" t="s">
        <v>220</v>
      </c>
      <c r="G52" s="124"/>
      <c r="H52" s="124"/>
      <c r="I52" s="124"/>
      <c r="J52" s="124"/>
      <c r="K52" s="124"/>
      <c r="L52" s="124"/>
      <c r="M52" s="124"/>
      <c r="N52" s="124"/>
      <c r="O52" s="124"/>
      <c r="P52" s="124"/>
      <c r="Q52" s="124"/>
      <c r="R52" s="124"/>
      <c r="S52" s="175" t="e">
        <f t="shared" si="3"/>
        <v>#DIV/0!</v>
      </c>
      <c r="T52" s="175" t="e">
        <f t="shared" si="3"/>
        <v>#DIV/0!</v>
      </c>
      <c r="U52" s="175" t="e">
        <f t="shared" si="3"/>
        <v>#DIV/0!</v>
      </c>
    </row>
    <row r="53" spans="2:21" hidden="1">
      <c r="B53" s="219"/>
      <c r="C53" s="219"/>
      <c r="D53" s="219"/>
      <c r="E53" s="138"/>
      <c r="F53" s="138" t="s">
        <v>538</v>
      </c>
      <c r="G53" s="124"/>
      <c r="H53" s="124"/>
      <c r="I53" s="124"/>
      <c r="J53" s="124"/>
      <c r="K53" s="124"/>
      <c r="L53" s="124"/>
      <c r="M53" s="124"/>
      <c r="N53" s="124"/>
      <c r="O53" s="124"/>
      <c r="P53" s="124"/>
      <c r="Q53" s="124"/>
      <c r="R53" s="124"/>
      <c r="S53" s="175" t="e">
        <f t="shared" si="3"/>
        <v>#DIV/0!</v>
      </c>
      <c r="T53" s="175" t="e">
        <f t="shared" si="3"/>
        <v>#DIV/0!</v>
      </c>
      <c r="U53" s="175" t="e">
        <f t="shared" si="3"/>
        <v>#DIV/0!</v>
      </c>
    </row>
    <row r="54" spans="2:21" hidden="1">
      <c r="B54" s="219"/>
      <c r="C54" s="219"/>
      <c r="D54" s="219"/>
      <c r="E54" s="138"/>
      <c r="F54" s="138" t="s">
        <v>536</v>
      </c>
      <c r="G54" s="124"/>
      <c r="H54" s="124"/>
      <c r="I54" s="124"/>
      <c r="J54" s="124"/>
      <c r="K54" s="124"/>
      <c r="L54" s="124"/>
      <c r="M54" s="124"/>
      <c r="N54" s="124"/>
      <c r="O54" s="124"/>
      <c r="P54" s="124"/>
      <c r="Q54" s="124"/>
      <c r="R54" s="124"/>
      <c r="S54" s="175" t="e">
        <f t="shared" si="3"/>
        <v>#DIV/0!</v>
      </c>
      <c r="T54" s="175" t="e">
        <f t="shared" si="3"/>
        <v>#DIV/0!</v>
      </c>
      <c r="U54" s="175" t="e">
        <f t="shared" si="3"/>
        <v>#DIV/0!</v>
      </c>
    </row>
    <row r="55" spans="2:21" hidden="1">
      <c r="B55" s="219"/>
      <c r="C55" s="219"/>
      <c r="D55" s="219"/>
      <c r="E55" s="138"/>
      <c r="F55" s="138" t="s">
        <v>537</v>
      </c>
      <c r="G55" s="124"/>
      <c r="H55" s="124"/>
      <c r="I55" s="124"/>
      <c r="J55" s="124"/>
      <c r="K55" s="124"/>
      <c r="L55" s="124"/>
      <c r="M55" s="124"/>
      <c r="N55" s="124"/>
      <c r="O55" s="124"/>
      <c r="P55" s="124"/>
      <c r="Q55" s="124"/>
      <c r="R55" s="124"/>
      <c r="S55" s="175" t="e">
        <f t="shared" si="3"/>
        <v>#DIV/0!</v>
      </c>
      <c r="T55" s="175" t="e">
        <f t="shared" si="3"/>
        <v>#DIV/0!</v>
      </c>
      <c r="U55" s="175" t="e">
        <f t="shared" si="3"/>
        <v>#DIV/0!</v>
      </c>
    </row>
    <row r="56" spans="2:21" hidden="1">
      <c r="B56" s="219"/>
      <c r="C56" s="219"/>
      <c r="D56" s="219"/>
      <c r="E56" s="138" t="s">
        <v>181</v>
      </c>
      <c r="F56" s="138" t="s">
        <v>221</v>
      </c>
      <c r="G56" s="124"/>
      <c r="H56" s="124"/>
      <c r="I56" s="124"/>
      <c r="J56" s="124"/>
      <c r="K56" s="124"/>
      <c r="L56" s="124"/>
      <c r="M56" s="124"/>
      <c r="N56" s="124"/>
      <c r="O56" s="124"/>
      <c r="P56" s="124"/>
      <c r="Q56" s="124"/>
      <c r="R56" s="124"/>
      <c r="S56" s="175" t="e">
        <f t="shared" si="3"/>
        <v>#DIV/0!</v>
      </c>
      <c r="T56" s="175" t="e">
        <f t="shared" si="3"/>
        <v>#DIV/0!</v>
      </c>
      <c r="U56" s="175" t="e">
        <f t="shared" si="3"/>
        <v>#DIV/0!</v>
      </c>
    </row>
    <row r="57" spans="2:21" hidden="1">
      <c r="B57" s="219"/>
      <c r="C57" s="219"/>
      <c r="D57" s="219"/>
      <c r="E57" s="138"/>
      <c r="F57" s="138" t="s">
        <v>539</v>
      </c>
      <c r="G57" s="124"/>
      <c r="H57" s="124"/>
      <c r="I57" s="124"/>
      <c r="J57" s="124"/>
      <c r="K57" s="124"/>
      <c r="L57" s="124"/>
      <c r="M57" s="124"/>
      <c r="N57" s="124"/>
      <c r="O57" s="124"/>
      <c r="P57" s="124"/>
      <c r="Q57" s="124"/>
      <c r="R57" s="124"/>
      <c r="S57" s="175" t="e">
        <f t="shared" si="3"/>
        <v>#DIV/0!</v>
      </c>
      <c r="T57" s="175" t="e">
        <f t="shared" si="3"/>
        <v>#DIV/0!</v>
      </c>
      <c r="U57" s="175" t="e">
        <f t="shared" si="3"/>
        <v>#DIV/0!</v>
      </c>
    </row>
    <row r="58" spans="2:21" hidden="1">
      <c r="B58" s="219"/>
      <c r="C58" s="219"/>
      <c r="D58" s="219"/>
      <c r="E58" s="138" t="s">
        <v>181</v>
      </c>
      <c r="F58" s="138" t="s">
        <v>222</v>
      </c>
      <c r="G58" s="124"/>
      <c r="H58" s="124"/>
      <c r="I58" s="124"/>
      <c r="J58" s="124"/>
      <c r="K58" s="124"/>
      <c r="L58" s="124"/>
      <c r="M58" s="124"/>
      <c r="N58" s="124"/>
      <c r="O58" s="124"/>
      <c r="P58" s="124"/>
      <c r="Q58" s="124"/>
      <c r="R58" s="124"/>
      <c r="S58" s="175" t="e">
        <f t="shared" si="3"/>
        <v>#DIV/0!</v>
      </c>
      <c r="T58" s="175" t="e">
        <f t="shared" si="3"/>
        <v>#DIV/0!</v>
      </c>
      <c r="U58" s="175" t="e">
        <f t="shared" si="3"/>
        <v>#DIV/0!</v>
      </c>
    </row>
    <row r="59" spans="2:21" hidden="1">
      <c r="B59" s="219"/>
      <c r="C59" s="219"/>
      <c r="D59" s="219"/>
      <c r="E59" s="138" t="s">
        <v>181</v>
      </c>
      <c r="F59" s="138" t="s">
        <v>223</v>
      </c>
      <c r="G59" s="124"/>
      <c r="H59" s="124"/>
      <c r="I59" s="124"/>
      <c r="J59" s="124"/>
      <c r="K59" s="124"/>
      <c r="L59" s="124"/>
      <c r="M59" s="124"/>
      <c r="N59" s="124"/>
      <c r="O59" s="124"/>
      <c r="P59" s="124"/>
      <c r="Q59" s="124"/>
      <c r="R59" s="124"/>
      <c r="S59" s="175" t="e">
        <f t="shared" si="3"/>
        <v>#DIV/0!</v>
      </c>
      <c r="T59" s="175" t="e">
        <f t="shared" si="3"/>
        <v>#DIV/0!</v>
      </c>
      <c r="U59" s="175" t="e">
        <f t="shared" si="3"/>
        <v>#DIV/0!</v>
      </c>
    </row>
    <row r="60" spans="2:21" hidden="1">
      <c r="B60" s="219"/>
      <c r="C60" s="219"/>
      <c r="D60" s="219"/>
      <c r="E60" s="138" t="s">
        <v>181</v>
      </c>
      <c r="F60" s="138" t="s">
        <v>224</v>
      </c>
      <c r="G60" s="124"/>
      <c r="H60" s="124"/>
      <c r="I60" s="124"/>
      <c r="J60" s="124"/>
      <c r="K60" s="124"/>
      <c r="L60" s="124"/>
      <c r="M60" s="124"/>
      <c r="N60" s="124"/>
      <c r="O60" s="124"/>
      <c r="P60" s="124"/>
      <c r="Q60" s="124"/>
      <c r="R60" s="124"/>
      <c r="S60" s="175" t="e">
        <f t="shared" si="3"/>
        <v>#DIV/0!</v>
      </c>
      <c r="T60" s="175" t="e">
        <f t="shared" si="3"/>
        <v>#DIV/0!</v>
      </c>
      <c r="U60" s="175" t="e">
        <f t="shared" si="3"/>
        <v>#DIV/0!</v>
      </c>
    </row>
    <row r="61" spans="2:21" hidden="1">
      <c r="B61" s="219"/>
      <c r="C61" s="219"/>
      <c r="D61" s="219"/>
      <c r="E61" s="138" t="s">
        <v>181</v>
      </c>
      <c r="F61" s="138" t="s">
        <v>225</v>
      </c>
      <c r="G61" s="124"/>
      <c r="H61" s="124"/>
      <c r="I61" s="124"/>
      <c r="J61" s="124"/>
      <c r="K61" s="124"/>
      <c r="L61" s="124"/>
      <c r="M61" s="124"/>
      <c r="N61" s="124"/>
      <c r="O61" s="124"/>
      <c r="P61" s="124"/>
      <c r="Q61" s="124"/>
      <c r="R61" s="124"/>
      <c r="S61" s="175" t="e">
        <f t="shared" si="3"/>
        <v>#DIV/0!</v>
      </c>
      <c r="T61" s="175" t="e">
        <f t="shared" si="3"/>
        <v>#DIV/0!</v>
      </c>
      <c r="U61" s="175" t="e">
        <f t="shared" si="3"/>
        <v>#DIV/0!</v>
      </c>
    </row>
    <row r="62" spans="2:21" hidden="1">
      <c r="B62" s="219"/>
      <c r="C62" s="219"/>
      <c r="D62" s="219"/>
      <c r="E62" s="138" t="s">
        <v>181</v>
      </c>
      <c r="F62" s="138" t="s">
        <v>226</v>
      </c>
      <c r="G62" s="124"/>
      <c r="H62" s="124"/>
      <c r="I62" s="124"/>
      <c r="J62" s="124"/>
      <c r="K62" s="124"/>
      <c r="L62" s="124"/>
      <c r="M62" s="124"/>
      <c r="N62" s="124"/>
      <c r="O62" s="124"/>
      <c r="P62" s="124"/>
      <c r="Q62" s="124"/>
      <c r="R62" s="124"/>
      <c r="S62" s="175" t="e">
        <f t="shared" si="3"/>
        <v>#DIV/0!</v>
      </c>
      <c r="T62" s="175" t="e">
        <f t="shared" si="3"/>
        <v>#DIV/0!</v>
      </c>
      <c r="U62" s="175" t="e">
        <f t="shared" si="3"/>
        <v>#DIV/0!</v>
      </c>
    </row>
    <row r="63" spans="2:21" hidden="1">
      <c r="B63" s="219"/>
      <c r="C63" s="219"/>
      <c r="D63" s="219"/>
      <c r="E63" s="138" t="s">
        <v>181</v>
      </c>
      <c r="F63" s="138" t="s">
        <v>227</v>
      </c>
      <c r="G63" s="124"/>
      <c r="H63" s="124"/>
      <c r="I63" s="124"/>
      <c r="J63" s="124"/>
      <c r="K63" s="124"/>
      <c r="L63" s="124"/>
      <c r="M63" s="124"/>
      <c r="N63" s="124"/>
      <c r="O63" s="124"/>
      <c r="P63" s="124"/>
      <c r="Q63" s="124"/>
      <c r="R63" s="124"/>
      <c r="S63" s="175" t="e">
        <f t="shared" si="3"/>
        <v>#DIV/0!</v>
      </c>
      <c r="T63" s="175" t="e">
        <f t="shared" si="3"/>
        <v>#DIV/0!</v>
      </c>
      <c r="U63" s="175" t="e">
        <f t="shared" si="3"/>
        <v>#DIV/0!</v>
      </c>
    </row>
    <row r="64" spans="2:21" hidden="1">
      <c r="B64" s="219"/>
      <c r="C64" s="219"/>
      <c r="D64" s="219"/>
      <c r="E64" s="138" t="s">
        <v>181</v>
      </c>
      <c r="F64" s="138" t="s">
        <v>228</v>
      </c>
      <c r="G64" s="124"/>
      <c r="H64" s="124"/>
      <c r="I64" s="124"/>
      <c r="J64" s="124"/>
      <c r="K64" s="124"/>
      <c r="L64" s="124"/>
      <c r="M64" s="124"/>
      <c r="N64" s="124"/>
      <c r="O64" s="124"/>
      <c r="P64" s="124"/>
      <c r="Q64" s="124"/>
      <c r="R64" s="124"/>
      <c r="S64" s="175" t="e">
        <f t="shared" si="3"/>
        <v>#DIV/0!</v>
      </c>
      <c r="T64" s="175" t="e">
        <f t="shared" si="3"/>
        <v>#DIV/0!</v>
      </c>
      <c r="U64" s="175" t="e">
        <f t="shared" si="3"/>
        <v>#DIV/0!</v>
      </c>
    </row>
    <row r="65" spans="2:21" hidden="1">
      <c r="B65" s="219"/>
      <c r="C65" s="219"/>
      <c r="D65" s="219"/>
      <c r="E65" s="138" t="s">
        <v>181</v>
      </c>
      <c r="F65" s="138" t="s">
        <v>229</v>
      </c>
      <c r="G65" s="124"/>
      <c r="H65" s="124"/>
      <c r="I65" s="124"/>
      <c r="J65" s="124"/>
      <c r="K65" s="124"/>
      <c r="L65" s="124"/>
      <c r="M65" s="124"/>
      <c r="N65" s="124"/>
      <c r="O65" s="124"/>
      <c r="P65" s="124"/>
      <c r="Q65" s="124"/>
      <c r="R65" s="124"/>
      <c r="S65" s="175" t="e">
        <f t="shared" si="3"/>
        <v>#DIV/0!</v>
      </c>
      <c r="T65" s="175" t="e">
        <f t="shared" si="3"/>
        <v>#DIV/0!</v>
      </c>
      <c r="U65" s="175" t="e">
        <f t="shared" si="3"/>
        <v>#DIV/0!</v>
      </c>
    </row>
    <row r="66" spans="2:21" hidden="1">
      <c r="B66" s="219"/>
      <c r="C66" s="219"/>
      <c r="D66" s="219"/>
      <c r="E66" s="138" t="s">
        <v>181</v>
      </c>
      <c r="F66" s="138" t="s">
        <v>230</v>
      </c>
      <c r="G66" s="124"/>
      <c r="H66" s="124"/>
      <c r="I66" s="124"/>
      <c r="J66" s="124"/>
      <c r="K66" s="124"/>
      <c r="L66" s="124"/>
      <c r="M66" s="124"/>
      <c r="N66" s="124"/>
      <c r="O66" s="124"/>
      <c r="P66" s="124"/>
      <c r="Q66" s="124"/>
      <c r="R66" s="124"/>
      <c r="S66" s="175" t="e">
        <f t="shared" si="3"/>
        <v>#DIV/0!</v>
      </c>
      <c r="T66" s="175" t="e">
        <f t="shared" si="3"/>
        <v>#DIV/0!</v>
      </c>
      <c r="U66" s="175" t="e">
        <f t="shared" si="3"/>
        <v>#DIV/0!</v>
      </c>
    </row>
    <row r="67" spans="2:21" hidden="1">
      <c r="B67" s="219"/>
      <c r="C67" s="219"/>
      <c r="D67" s="219"/>
      <c r="E67" s="138" t="s">
        <v>181</v>
      </c>
      <c r="F67" s="138" t="s">
        <v>231</v>
      </c>
      <c r="G67" s="124"/>
      <c r="H67" s="124"/>
      <c r="I67" s="124"/>
      <c r="J67" s="124"/>
      <c r="K67" s="124"/>
      <c r="L67" s="124"/>
      <c r="M67" s="124"/>
      <c r="N67" s="124"/>
      <c r="O67" s="124"/>
      <c r="P67" s="124"/>
      <c r="Q67" s="124"/>
      <c r="R67" s="124"/>
      <c r="S67" s="175" t="e">
        <f t="shared" si="3"/>
        <v>#DIV/0!</v>
      </c>
      <c r="T67" s="175" t="e">
        <f t="shared" si="3"/>
        <v>#DIV/0!</v>
      </c>
      <c r="U67" s="175" t="e">
        <f t="shared" si="3"/>
        <v>#DIV/0!</v>
      </c>
    </row>
    <row r="68" spans="2:21" hidden="1">
      <c r="B68" s="219"/>
      <c r="C68" s="219"/>
      <c r="D68" s="219"/>
      <c r="E68" s="138" t="s">
        <v>181</v>
      </c>
      <c r="F68" s="138" t="s">
        <v>232</v>
      </c>
      <c r="G68" s="124"/>
      <c r="H68" s="124"/>
      <c r="I68" s="124"/>
      <c r="J68" s="124"/>
      <c r="K68" s="124"/>
      <c r="L68" s="124"/>
      <c r="M68" s="124"/>
      <c r="N68" s="124"/>
      <c r="O68" s="124"/>
      <c r="P68" s="124"/>
      <c r="Q68" s="124"/>
      <c r="R68" s="124"/>
      <c r="S68" s="175" t="e">
        <f t="shared" si="3"/>
        <v>#DIV/0!</v>
      </c>
      <c r="T68" s="175" t="e">
        <f t="shared" si="3"/>
        <v>#DIV/0!</v>
      </c>
      <c r="U68" s="175" t="e">
        <f t="shared" si="3"/>
        <v>#DIV/0!</v>
      </c>
    </row>
    <row r="69" spans="2:21" hidden="1">
      <c r="B69" s="219"/>
      <c r="C69" s="219"/>
      <c r="D69" s="219"/>
      <c r="E69" s="138" t="s">
        <v>181</v>
      </c>
      <c r="F69" s="138" t="s">
        <v>233</v>
      </c>
      <c r="G69" s="124"/>
      <c r="H69" s="124"/>
      <c r="I69" s="124"/>
      <c r="J69" s="124"/>
      <c r="K69" s="124"/>
      <c r="L69" s="124"/>
      <c r="M69" s="124"/>
      <c r="N69" s="124"/>
      <c r="O69" s="124"/>
      <c r="P69" s="124"/>
      <c r="Q69" s="124"/>
      <c r="R69" s="124"/>
      <c r="S69" s="175" t="e">
        <f t="shared" si="3"/>
        <v>#DIV/0!</v>
      </c>
      <c r="T69" s="175" t="e">
        <f t="shared" si="3"/>
        <v>#DIV/0!</v>
      </c>
      <c r="U69" s="175" t="e">
        <f t="shared" si="3"/>
        <v>#DIV/0!</v>
      </c>
    </row>
    <row r="70" spans="2:21" hidden="1">
      <c r="B70" s="219"/>
      <c r="C70" s="219"/>
      <c r="D70" s="219"/>
      <c r="E70" s="138" t="s">
        <v>181</v>
      </c>
      <c r="F70" s="138" t="s">
        <v>234</v>
      </c>
      <c r="G70" s="124"/>
      <c r="H70" s="124"/>
      <c r="I70" s="124"/>
      <c r="J70" s="124"/>
      <c r="K70" s="124"/>
      <c r="L70" s="124"/>
      <c r="M70" s="124"/>
      <c r="N70" s="124"/>
      <c r="O70" s="124"/>
      <c r="P70" s="124"/>
      <c r="Q70" s="124"/>
      <c r="R70" s="124"/>
      <c r="S70" s="175" t="e">
        <f t="shared" si="3"/>
        <v>#DIV/0!</v>
      </c>
      <c r="T70" s="175" t="e">
        <f t="shared" si="3"/>
        <v>#DIV/0!</v>
      </c>
      <c r="U70" s="175" t="e">
        <f t="shared" si="3"/>
        <v>#DIV/0!</v>
      </c>
    </row>
    <row r="71" spans="2:21" hidden="1">
      <c r="B71" s="219"/>
      <c r="C71" s="219"/>
      <c r="D71" s="219"/>
      <c r="E71" s="138" t="s">
        <v>181</v>
      </c>
      <c r="F71" s="138" t="s">
        <v>235</v>
      </c>
      <c r="G71" s="124"/>
      <c r="H71" s="124"/>
      <c r="I71" s="124"/>
      <c r="J71" s="124"/>
      <c r="K71" s="124"/>
      <c r="L71" s="124"/>
      <c r="M71" s="124"/>
      <c r="N71" s="124"/>
      <c r="O71" s="124"/>
      <c r="P71" s="124"/>
      <c r="Q71" s="124"/>
      <c r="R71" s="124"/>
      <c r="S71" s="175" t="e">
        <f t="shared" si="3"/>
        <v>#DIV/0!</v>
      </c>
      <c r="T71" s="175" t="e">
        <f t="shared" si="3"/>
        <v>#DIV/0!</v>
      </c>
      <c r="U71" s="175" t="e">
        <f t="shared" si="3"/>
        <v>#DIV/0!</v>
      </c>
    </row>
    <row r="72" spans="2:21" hidden="1">
      <c r="B72" s="219"/>
      <c r="C72" s="219"/>
      <c r="D72" s="219"/>
      <c r="E72" s="138" t="s">
        <v>181</v>
      </c>
      <c r="F72" s="138" t="s">
        <v>236</v>
      </c>
      <c r="G72" s="124"/>
      <c r="H72" s="124"/>
      <c r="I72" s="124"/>
      <c r="J72" s="124"/>
      <c r="K72" s="124"/>
      <c r="L72" s="124"/>
      <c r="M72" s="124"/>
      <c r="N72" s="124"/>
      <c r="O72" s="124"/>
      <c r="P72" s="124"/>
      <c r="Q72" s="124"/>
      <c r="R72" s="124"/>
      <c r="S72" s="175" t="e">
        <f t="shared" si="3"/>
        <v>#DIV/0!</v>
      </c>
      <c r="T72" s="175" t="e">
        <f t="shared" si="3"/>
        <v>#DIV/0!</v>
      </c>
      <c r="U72" s="175" t="e">
        <f t="shared" si="3"/>
        <v>#DIV/0!</v>
      </c>
    </row>
    <row r="73" spans="2:21" hidden="1">
      <c r="B73" s="219"/>
      <c r="C73" s="219"/>
      <c r="D73" s="219"/>
      <c r="E73" s="138" t="s">
        <v>181</v>
      </c>
      <c r="F73" s="138" t="s">
        <v>237</v>
      </c>
      <c r="G73" s="124"/>
      <c r="H73" s="124"/>
      <c r="I73" s="124"/>
      <c r="J73" s="124"/>
      <c r="K73" s="124"/>
      <c r="L73" s="124"/>
      <c r="M73" s="124"/>
      <c r="N73" s="124"/>
      <c r="O73" s="124"/>
      <c r="P73" s="124"/>
      <c r="Q73" s="124"/>
      <c r="R73" s="124"/>
      <c r="S73" s="175" t="e">
        <f t="shared" si="3"/>
        <v>#DIV/0!</v>
      </c>
      <c r="T73" s="175" t="e">
        <f t="shared" si="3"/>
        <v>#DIV/0!</v>
      </c>
      <c r="U73" s="175" t="e">
        <f t="shared" si="3"/>
        <v>#DIV/0!</v>
      </c>
    </row>
    <row r="74" spans="2:21" hidden="1">
      <c r="B74" s="219"/>
      <c r="C74" s="219"/>
      <c r="D74" s="219"/>
      <c r="E74" s="138" t="s">
        <v>181</v>
      </c>
      <c r="F74" s="138" t="s">
        <v>238</v>
      </c>
      <c r="G74" s="124"/>
      <c r="H74" s="124"/>
      <c r="I74" s="124"/>
      <c r="J74" s="124"/>
      <c r="K74" s="124"/>
      <c r="L74" s="124"/>
      <c r="M74" s="124"/>
      <c r="N74" s="124"/>
      <c r="O74" s="124"/>
      <c r="P74" s="124"/>
      <c r="Q74" s="124"/>
      <c r="R74" s="124"/>
      <c r="S74" s="175" t="e">
        <f t="shared" si="3"/>
        <v>#DIV/0!</v>
      </c>
      <c r="T74" s="175" t="e">
        <f t="shared" si="3"/>
        <v>#DIV/0!</v>
      </c>
      <c r="U74" s="175" t="e">
        <f t="shared" si="3"/>
        <v>#DIV/0!</v>
      </c>
    </row>
    <row r="75" spans="2:21" hidden="1">
      <c r="B75" s="219"/>
      <c r="C75" s="219"/>
      <c r="D75" s="219"/>
      <c r="E75" s="138" t="s">
        <v>181</v>
      </c>
      <c r="F75" s="138" t="s">
        <v>239</v>
      </c>
      <c r="G75" s="124"/>
      <c r="H75" s="124"/>
      <c r="I75" s="124"/>
      <c r="J75" s="124"/>
      <c r="K75" s="124"/>
      <c r="L75" s="124"/>
      <c r="M75" s="124"/>
      <c r="N75" s="124"/>
      <c r="O75" s="124"/>
      <c r="P75" s="124"/>
      <c r="Q75" s="124"/>
      <c r="R75" s="124"/>
      <c r="S75" s="175" t="e">
        <f t="shared" si="3"/>
        <v>#DIV/0!</v>
      </c>
      <c r="T75" s="175" t="e">
        <f t="shared" si="3"/>
        <v>#DIV/0!</v>
      </c>
      <c r="U75" s="175" t="e">
        <f t="shared" si="3"/>
        <v>#DIV/0!</v>
      </c>
    </row>
    <row r="76" spans="2:21" hidden="1">
      <c r="B76" s="219"/>
      <c r="C76" s="219"/>
      <c r="D76" s="219"/>
      <c r="E76" s="138" t="s">
        <v>181</v>
      </c>
      <c r="F76" s="138" t="s">
        <v>240</v>
      </c>
      <c r="G76" s="124"/>
      <c r="H76" s="124"/>
      <c r="I76" s="124"/>
      <c r="J76" s="124"/>
      <c r="K76" s="124"/>
      <c r="L76" s="124"/>
      <c r="M76" s="124"/>
      <c r="N76" s="124"/>
      <c r="O76" s="124"/>
      <c r="P76" s="124"/>
      <c r="Q76" s="124"/>
      <c r="R76" s="124"/>
      <c r="S76" s="175" t="e">
        <f t="shared" ref="S76:U139" si="4">P76/M76*100</f>
        <v>#DIV/0!</v>
      </c>
      <c r="T76" s="175" t="e">
        <f t="shared" si="4"/>
        <v>#DIV/0!</v>
      </c>
      <c r="U76" s="175" t="e">
        <f t="shared" si="4"/>
        <v>#DIV/0!</v>
      </c>
    </row>
    <row r="77" spans="2:21" hidden="1">
      <c r="B77" s="219"/>
      <c r="C77" s="219"/>
      <c r="D77" s="219"/>
      <c r="E77" s="138" t="s">
        <v>181</v>
      </c>
      <c r="F77" s="138" t="s">
        <v>241</v>
      </c>
      <c r="G77" s="124"/>
      <c r="H77" s="124"/>
      <c r="I77" s="124"/>
      <c r="J77" s="124"/>
      <c r="K77" s="124"/>
      <c r="L77" s="124"/>
      <c r="M77" s="124"/>
      <c r="N77" s="124"/>
      <c r="O77" s="124"/>
      <c r="P77" s="124"/>
      <c r="Q77" s="124"/>
      <c r="R77" s="124"/>
      <c r="S77" s="175" t="e">
        <f t="shared" si="4"/>
        <v>#DIV/0!</v>
      </c>
      <c r="T77" s="175" t="e">
        <f t="shared" si="4"/>
        <v>#DIV/0!</v>
      </c>
      <c r="U77" s="175" t="e">
        <f t="shared" si="4"/>
        <v>#DIV/0!</v>
      </c>
    </row>
    <row r="78" spans="2:21" hidden="1">
      <c r="B78" s="219"/>
      <c r="C78" s="219"/>
      <c r="D78" s="219"/>
      <c r="E78" s="138" t="s">
        <v>181</v>
      </c>
      <c r="F78" s="138" t="s">
        <v>242</v>
      </c>
      <c r="G78" s="124"/>
      <c r="H78" s="124"/>
      <c r="I78" s="124"/>
      <c r="J78" s="124"/>
      <c r="K78" s="124"/>
      <c r="L78" s="124"/>
      <c r="M78" s="124"/>
      <c r="N78" s="124"/>
      <c r="O78" s="124"/>
      <c r="P78" s="124"/>
      <c r="Q78" s="124"/>
      <c r="R78" s="124"/>
      <c r="S78" s="175" t="e">
        <f t="shared" si="4"/>
        <v>#DIV/0!</v>
      </c>
      <c r="T78" s="175" t="e">
        <f t="shared" si="4"/>
        <v>#DIV/0!</v>
      </c>
      <c r="U78" s="175" t="e">
        <f t="shared" si="4"/>
        <v>#DIV/0!</v>
      </c>
    </row>
    <row r="79" spans="2:21" hidden="1">
      <c r="B79" s="219"/>
      <c r="C79" s="219"/>
      <c r="D79" s="219"/>
      <c r="E79" s="138" t="s">
        <v>181</v>
      </c>
      <c r="F79" s="138" t="s">
        <v>243</v>
      </c>
      <c r="G79" s="124"/>
      <c r="H79" s="124"/>
      <c r="I79" s="124"/>
      <c r="J79" s="124"/>
      <c r="K79" s="124"/>
      <c r="L79" s="124"/>
      <c r="M79" s="124"/>
      <c r="N79" s="124"/>
      <c r="O79" s="124"/>
      <c r="P79" s="124"/>
      <c r="Q79" s="124"/>
      <c r="R79" s="124"/>
      <c r="S79" s="175" t="e">
        <f t="shared" si="4"/>
        <v>#DIV/0!</v>
      </c>
      <c r="T79" s="175" t="e">
        <f t="shared" si="4"/>
        <v>#DIV/0!</v>
      </c>
      <c r="U79" s="175" t="e">
        <f t="shared" si="4"/>
        <v>#DIV/0!</v>
      </c>
    </row>
    <row r="80" spans="2:21" hidden="1">
      <c r="B80" s="219"/>
      <c r="C80" s="219"/>
      <c r="D80" s="219"/>
      <c r="E80" s="138" t="s">
        <v>181</v>
      </c>
      <c r="F80" s="138" t="s">
        <v>244</v>
      </c>
      <c r="G80" s="124"/>
      <c r="H80" s="124"/>
      <c r="I80" s="124"/>
      <c r="J80" s="124"/>
      <c r="K80" s="124"/>
      <c r="L80" s="124"/>
      <c r="M80" s="124"/>
      <c r="N80" s="124"/>
      <c r="O80" s="124"/>
      <c r="P80" s="124"/>
      <c r="Q80" s="124"/>
      <c r="R80" s="124"/>
      <c r="S80" s="175" t="e">
        <f t="shared" si="4"/>
        <v>#DIV/0!</v>
      </c>
      <c r="T80" s="175" t="e">
        <f t="shared" si="4"/>
        <v>#DIV/0!</v>
      </c>
      <c r="U80" s="175" t="e">
        <f t="shared" si="4"/>
        <v>#DIV/0!</v>
      </c>
    </row>
    <row r="81" spans="2:21" hidden="1">
      <c r="B81" s="219"/>
      <c r="C81" s="219"/>
      <c r="D81" s="219"/>
      <c r="E81" s="138" t="s">
        <v>181</v>
      </c>
      <c r="F81" s="138" t="s">
        <v>245</v>
      </c>
      <c r="G81" s="124"/>
      <c r="H81" s="124"/>
      <c r="I81" s="124"/>
      <c r="J81" s="124"/>
      <c r="K81" s="124"/>
      <c r="L81" s="124"/>
      <c r="M81" s="124"/>
      <c r="N81" s="124"/>
      <c r="O81" s="124"/>
      <c r="P81" s="124"/>
      <c r="Q81" s="124"/>
      <c r="R81" s="124"/>
      <c r="S81" s="175" t="e">
        <f t="shared" si="4"/>
        <v>#DIV/0!</v>
      </c>
      <c r="T81" s="175" t="e">
        <f t="shared" si="4"/>
        <v>#DIV/0!</v>
      </c>
      <c r="U81" s="175" t="e">
        <f t="shared" si="4"/>
        <v>#DIV/0!</v>
      </c>
    </row>
    <row r="82" spans="2:21" hidden="1">
      <c r="B82" s="219"/>
      <c r="C82" s="219"/>
      <c r="D82" s="219"/>
      <c r="E82" s="138" t="s">
        <v>181</v>
      </c>
      <c r="F82" s="138" t="s">
        <v>246</v>
      </c>
      <c r="G82" s="124"/>
      <c r="H82" s="124"/>
      <c r="I82" s="124"/>
      <c r="J82" s="124"/>
      <c r="K82" s="124"/>
      <c r="L82" s="124"/>
      <c r="M82" s="124"/>
      <c r="N82" s="124"/>
      <c r="O82" s="124"/>
      <c r="P82" s="124"/>
      <c r="Q82" s="124"/>
      <c r="R82" s="124"/>
      <c r="S82" s="175" t="e">
        <f t="shared" si="4"/>
        <v>#DIV/0!</v>
      </c>
      <c r="T82" s="175" t="e">
        <f t="shared" si="4"/>
        <v>#DIV/0!</v>
      </c>
      <c r="U82" s="175" t="e">
        <f t="shared" si="4"/>
        <v>#DIV/0!</v>
      </c>
    </row>
    <row r="83" spans="2:21" hidden="1">
      <c r="B83" s="219"/>
      <c r="C83" s="219"/>
      <c r="D83" s="219"/>
      <c r="E83" s="138" t="s">
        <v>181</v>
      </c>
      <c r="F83" s="138" t="s">
        <v>247</v>
      </c>
      <c r="G83" s="124"/>
      <c r="H83" s="124"/>
      <c r="I83" s="124"/>
      <c r="J83" s="124"/>
      <c r="K83" s="124"/>
      <c r="L83" s="124"/>
      <c r="M83" s="124"/>
      <c r="N83" s="124"/>
      <c r="O83" s="124"/>
      <c r="P83" s="124"/>
      <c r="Q83" s="124"/>
      <c r="R83" s="124"/>
      <c r="S83" s="175" t="e">
        <f t="shared" si="4"/>
        <v>#DIV/0!</v>
      </c>
      <c r="T83" s="175" t="e">
        <f t="shared" si="4"/>
        <v>#DIV/0!</v>
      </c>
      <c r="U83" s="175" t="e">
        <f t="shared" si="4"/>
        <v>#DIV/0!</v>
      </c>
    </row>
    <row r="84" spans="2:21" hidden="1">
      <c r="B84" s="219"/>
      <c r="C84" s="219"/>
      <c r="D84" s="219"/>
      <c r="E84" s="138" t="s">
        <v>181</v>
      </c>
      <c r="F84" s="138" t="s">
        <v>248</v>
      </c>
      <c r="G84" s="124"/>
      <c r="H84" s="124"/>
      <c r="I84" s="124"/>
      <c r="J84" s="124"/>
      <c r="K84" s="124"/>
      <c r="L84" s="124"/>
      <c r="M84" s="124"/>
      <c r="N84" s="124"/>
      <c r="O84" s="124"/>
      <c r="P84" s="124"/>
      <c r="Q84" s="124"/>
      <c r="R84" s="124"/>
      <c r="S84" s="175" t="e">
        <f t="shared" si="4"/>
        <v>#DIV/0!</v>
      </c>
      <c r="T84" s="175" t="e">
        <f t="shared" si="4"/>
        <v>#DIV/0!</v>
      </c>
      <c r="U84" s="175" t="e">
        <f t="shared" si="4"/>
        <v>#DIV/0!</v>
      </c>
    </row>
    <row r="85" spans="2:21" hidden="1">
      <c r="B85" s="219"/>
      <c r="C85" s="219"/>
      <c r="D85" s="219"/>
      <c r="E85" s="138" t="s">
        <v>181</v>
      </c>
      <c r="F85" s="138" t="s">
        <v>249</v>
      </c>
      <c r="G85" s="124"/>
      <c r="H85" s="124"/>
      <c r="I85" s="124"/>
      <c r="J85" s="124"/>
      <c r="K85" s="124"/>
      <c r="L85" s="124"/>
      <c r="M85" s="124"/>
      <c r="N85" s="124"/>
      <c r="O85" s="124"/>
      <c r="P85" s="124"/>
      <c r="Q85" s="124"/>
      <c r="R85" s="124"/>
      <c r="S85" s="175" t="e">
        <f t="shared" si="4"/>
        <v>#DIV/0!</v>
      </c>
      <c r="T85" s="175" t="e">
        <f t="shared" si="4"/>
        <v>#DIV/0!</v>
      </c>
      <c r="U85" s="175" t="e">
        <f t="shared" si="4"/>
        <v>#DIV/0!</v>
      </c>
    </row>
    <row r="86" spans="2:21" hidden="1">
      <c r="B86" s="219"/>
      <c r="C86" s="219"/>
      <c r="D86" s="219"/>
      <c r="E86" s="138" t="s">
        <v>181</v>
      </c>
      <c r="F86" s="138" t="s">
        <v>250</v>
      </c>
      <c r="G86" s="124"/>
      <c r="H86" s="124"/>
      <c r="I86" s="124"/>
      <c r="J86" s="124"/>
      <c r="K86" s="124"/>
      <c r="L86" s="124"/>
      <c r="M86" s="124"/>
      <c r="N86" s="124"/>
      <c r="O86" s="124"/>
      <c r="P86" s="124"/>
      <c r="Q86" s="124"/>
      <c r="R86" s="124"/>
      <c r="S86" s="175" t="e">
        <f t="shared" si="4"/>
        <v>#DIV/0!</v>
      </c>
      <c r="T86" s="175" t="e">
        <f t="shared" si="4"/>
        <v>#DIV/0!</v>
      </c>
      <c r="U86" s="175" t="e">
        <f t="shared" si="4"/>
        <v>#DIV/0!</v>
      </c>
    </row>
    <row r="87" spans="2:21" hidden="1">
      <c r="B87" s="219"/>
      <c r="C87" s="219"/>
      <c r="D87" s="219"/>
      <c r="E87" s="138" t="s">
        <v>181</v>
      </c>
      <c r="F87" s="138" t="s">
        <v>251</v>
      </c>
      <c r="G87" s="124"/>
      <c r="H87" s="124"/>
      <c r="I87" s="124"/>
      <c r="J87" s="124"/>
      <c r="K87" s="124"/>
      <c r="L87" s="124"/>
      <c r="M87" s="124"/>
      <c r="N87" s="124"/>
      <c r="O87" s="124"/>
      <c r="P87" s="124"/>
      <c r="Q87" s="124"/>
      <c r="R87" s="124"/>
      <c r="S87" s="175" t="e">
        <f t="shared" si="4"/>
        <v>#DIV/0!</v>
      </c>
      <c r="T87" s="175" t="e">
        <f t="shared" si="4"/>
        <v>#DIV/0!</v>
      </c>
      <c r="U87" s="175" t="e">
        <f t="shared" si="4"/>
        <v>#DIV/0!</v>
      </c>
    </row>
    <row r="88" spans="2:21" hidden="1">
      <c r="B88" s="219"/>
      <c r="C88" s="219"/>
      <c r="D88" s="219"/>
      <c r="E88" s="138" t="s">
        <v>181</v>
      </c>
      <c r="F88" s="138" t="s">
        <v>252</v>
      </c>
      <c r="G88" s="124"/>
      <c r="H88" s="124"/>
      <c r="I88" s="124"/>
      <c r="J88" s="124"/>
      <c r="K88" s="124"/>
      <c r="L88" s="124"/>
      <c r="M88" s="124"/>
      <c r="N88" s="124"/>
      <c r="O88" s="124"/>
      <c r="P88" s="124"/>
      <c r="Q88" s="124"/>
      <c r="R88" s="124"/>
      <c r="S88" s="175" t="e">
        <f t="shared" si="4"/>
        <v>#DIV/0!</v>
      </c>
      <c r="T88" s="175" t="e">
        <f t="shared" si="4"/>
        <v>#DIV/0!</v>
      </c>
      <c r="U88" s="175" t="e">
        <f t="shared" si="4"/>
        <v>#DIV/0!</v>
      </c>
    </row>
    <row r="89" spans="2:21" hidden="1">
      <c r="B89" s="219"/>
      <c r="C89" s="219"/>
      <c r="D89" s="219"/>
      <c r="E89" s="138" t="s">
        <v>181</v>
      </c>
      <c r="F89" s="138" t="s">
        <v>253</v>
      </c>
      <c r="G89" s="124"/>
      <c r="H89" s="124"/>
      <c r="I89" s="124"/>
      <c r="J89" s="124"/>
      <c r="K89" s="124"/>
      <c r="L89" s="124"/>
      <c r="M89" s="124"/>
      <c r="N89" s="124"/>
      <c r="O89" s="124"/>
      <c r="P89" s="124"/>
      <c r="Q89" s="124"/>
      <c r="R89" s="124"/>
      <c r="S89" s="175" t="e">
        <f t="shared" si="4"/>
        <v>#DIV/0!</v>
      </c>
      <c r="T89" s="175" t="e">
        <f t="shared" si="4"/>
        <v>#DIV/0!</v>
      </c>
      <c r="U89" s="175" t="e">
        <f t="shared" si="4"/>
        <v>#DIV/0!</v>
      </c>
    </row>
    <row r="90" spans="2:21" hidden="1">
      <c r="B90" s="219"/>
      <c r="C90" s="219"/>
      <c r="D90" s="219"/>
      <c r="E90" s="138" t="s">
        <v>181</v>
      </c>
      <c r="F90" s="138" t="s">
        <v>254</v>
      </c>
      <c r="G90" s="124"/>
      <c r="H90" s="124"/>
      <c r="I90" s="124"/>
      <c r="J90" s="124"/>
      <c r="K90" s="124"/>
      <c r="L90" s="124"/>
      <c r="M90" s="124"/>
      <c r="N90" s="124"/>
      <c r="O90" s="124"/>
      <c r="P90" s="124"/>
      <c r="Q90" s="124"/>
      <c r="R90" s="124"/>
      <c r="S90" s="175" t="e">
        <f t="shared" si="4"/>
        <v>#DIV/0!</v>
      </c>
      <c r="T90" s="175" t="e">
        <f t="shared" si="4"/>
        <v>#DIV/0!</v>
      </c>
      <c r="U90" s="175" t="e">
        <f t="shared" si="4"/>
        <v>#DIV/0!</v>
      </c>
    </row>
    <row r="91" spans="2:21" hidden="1">
      <c r="B91" s="219"/>
      <c r="C91" s="219"/>
      <c r="D91" s="219"/>
      <c r="E91" s="138" t="s">
        <v>181</v>
      </c>
      <c r="F91" s="138" t="s">
        <v>255</v>
      </c>
      <c r="G91" s="124"/>
      <c r="H91" s="124"/>
      <c r="I91" s="124"/>
      <c r="J91" s="124"/>
      <c r="K91" s="124"/>
      <c r="L91" s="124"/>
      <c r="M91" s="124"/>
      <c r="N91" s="124"/>
      <c r="O91" s="124"/>
      <c r="P91" s="124"/>
      <c r="Q91" s="124"/>
      <c r="R91" s="124"/>
      <c r="S91" s="175" t="e">
        <f t="shared" si="4"/>
        <v>#DIV/0!</v>
      </c>
      <c r="T91" s="175" t="e">
        <f t="shared" si="4"/>
        <v>#DIV/0!</v>
      </c>
      <c r="U91" s="175" t="e">
        <f t="shared" si="4"/>
        <v>#DIV/0!</v>
      </c>
    </row>
    <row r="92" spans="2:21" hidden="1">
      <c r="B92" s="219"/>
      <c r="C92" s="219"/>
      <c r="D92" s="219"/>
      <c r="E92" s="138" t="s">
        <v>181</v>
      </c>
      <c r="F92" s="138" t="s">
        <v>256</v>
      </c>
      <c r="G92" s="124"/>
      <c r="H92" s="124"/>
      <c r="I92" s="124"/>
      <c r="J92" s="124"/>
      <c r="K92" s="124"/>
      <c r="L92" s="124"/>
      <c r="M92" s="124"/>
      <c r="N92" s="124"/>
      <c r="O92" s="124"/>
      <c r="P92" s="124"/>
      <c r="Q92" s="124"/>
      <c r="R92" s="124"/>
      <c r="S92" s="175" t="e">
        <f t="shared" si="4"/>
        <v>#DIV/0!</v>
      </c>
      <c r="T92" s="175" t="e">
        <f t="shared" si="4"/>
        <v>#DIV/0!</v>
      </c>
      <c r="U92" s="175" t="e">
        <f t="shared" si="4"/>
        <v>#DIV/0!</v>
      </c>
    </row>
    <row r="93" spans="2:21" hidden="1">
      <c r="B93" s="219"/>
      <c r="C93" s="219"/>
      <c r="D93" s="219"/>
      <c r="E93" s="138" t="s">
        <v>181</v>
      </c>
      <c r="F93" s="138" t="s">
        <v>257</v>
      </c>
      <c r="G93" s="124"/>
      <c r="H93" s="124"/>
      <c r="I93" s="124"/>
      <c r="J93" s="124"/>
      <c r="K93" s="124"/>
      <c r="L93" s="124"/>
      <c r="M93" s="124"/>
      <c r="N93" s="124"/>
      <c r="O93" s="124"/>
      <c r="P93" s="124"/>
      <c r="Q93" s="124"/>
      <c r="R93" s="124"/>
      <c r="S93" s="175" t="e">
        <f t="shared" si="4"/>
        <v>#DIV/0!</v>
      </c>
      <c r="T93" s="175" t="e">
        <f t="shared" si="4"/>
        <v>#DIV/0!</v>
      </c>
      <c r="U93" s="175" t="e">
        <f t="shared" si="4"/>
        <v>#DIV/0!</v>
      </c>
    </row>
    <row r="94" spans="2:21" hidden="1">
      <c r="B94" s="219"/>
      <c r="C94" s="219"/>
      <c r="D94" s="219"/>
      <c r="E94" s="138" t="s">
        <v>181</v>
      </c>
      <c r="F94" s="138" t="s">
        <v>258</v>
      </c>
      <c r="G94" s="124"/>
      <c r="H94" s="124"/>
      <c r="I94" s="124"/>
      <c r="J94" s="124"/>
      <c r="K94" s="124"/>
      <c r="L94" s="124"/>
      <c r="M94" s="124"/>
      <c r="N94" s="124"/>
      <c r="O94" s="124"/>
      <c r="P94" s="124"/>
      <c r="Q94" s="124"/>
      <c r="R94" s="124"/>
      <c r="S94" s="175" t="e">
        <f t="shared" si="4"/>
        <v>#DIV/0!</v>
      </c>
      <c r="T94" s="175" t="e">
        <f t="shared" si="4"/>
        <v>#DIV/0!</v>
      </c>
      <c r="U94" s="175" t="e">
        <f t="shared" si="4"/>
        <v>#DIV/0!</v>
      </c>
    </row>
    <row r="95" spans="2:21" hidden="1">
      <c r="B95" s="219"/>
      <c r="C95" s="219"/>
      <c r="D95" s="219"/>
      <c r="E95" s="138" t="s">
        <v>181</v>
      </c>
      <c r="F95" s="138" t="s">
        <v>259</v>
      </c>
      <c r="G95" s="124"/>
      <c r="H95" s="124"/>
      <c r="I95" s="124"/>
      <c r="J95" s="124"/>
      <c r="K95" s="124"/>
      <c r="L95" s="124"/>
      <c r="M95" s="124"/>
      <c r="N95" s="124"/>
      <c r="O95" s="124"/>
      <c r="P95" s="124"/>
      <c r="Q95" s="124"/>
      <c r="R95" s="124"/>
      <c r="S95" s="175" t="e">
        <f t="shared" si="4"/>
        <v>#DIV/0!</v>
      </c>
      <c r="T95" s="175" t="e">
        <f t="shared" si="4"/>
        <v>#DIV/0!</v>
      </c>
      <c r="U95" s="175" t="e">
        <f t="shared" si="4"/>
        <v>#DIV/0!</v>
      </c>
    </row>
    <row r="96" spans="2:21" hidden="1">
      <c r="B96" s="219"/>
      <c r="C96" s="219"/>
      <c r="D96" s="219"/>
      <c r="E96" s="138" t="s">
        <v>181</v>
      </c>
      <c r="F96" s="138" t="s">
        <v>260</v>
      </c>
      <c r="G96" s="124"/>
      <c r="H96" s="124"/>
      <c r="I96" s="124"/>
      <c r="J96" s="124"/>
      <c r="K96" s="124"/>
      <c r="L96" s="124"/>
      <c r="M96" s="124"/>
      <c r="N96" s="124"/>
      <c r="O96" s="124"/>
      <c r="P96" s="124"/>
      <c r="Q96" s="124"/>
      <c r="R96" s="124"/>
      <c r="S96" s="175" t="e">
        <f t="shared" si="4"/>
        <v>#DIV/0!</v>
      </c>
      <c r="T96" s="175" t="e">
        <f t="shared" si="4"/>
        <v>#DIV/0!</v>
      </c>
      <c r="U96" s="175" t="e">
        <f t="shared" si="4"/>
        <v>#DIV/0!</v>
      </c>
    </row>
    <row r="97" spans="2:21" hidden="1">
      <c r="B97" s="219"/>
      <c r="C97" s="219"/>
      <c r="D97" s="219"/>
      <c r="E97" s="138" t="s">
        <v>181</v>
      </c>
      <c r="F97" s="138" t="s">
        <v>544</v>
      </c>
      <c r="G97" s="124"/>
      <c r="H97" s="124"/>
      <c r="I97" s="124"/>
      <c r="J97" s="124"/>
      <c r="K97" s="124"/>
      <c r="L97" s="124"/>
      <c r="M97" s="124"/>
      <c r="N97" s="124"/>
      <c r="O97" s="124"/>
      <c r="P97" s="124"/>
      <c r="Q97" s="124"/>
      <c r="R97" s="124"/>
      <c r="S97" s="175" t="e">
        <f t="shared" si="4"/>
        <v>#DIV/0!</v>
      </c>
      <c r="T97" s="175" t="e">
        <f t="shared" si="4"/>
        <v>#DIV/0!</v>
      </c>
      <c r="U97" s="175" t="e">
        <f t="shared" si="4"/>
        <v>#DIV/0!</v>
      </c>
    </row>
    <row r="98" spans="2:21" hidden="1">
      <c r="B98" s="219"/>
      <c r="C98" s="219"/>
      <c r="D98" s="219"/>
      <c r="E98" s="138" t="s">
        <v>181</v>
      </c>
      <c r="F98" s="138" t="s">
        <v>261</v>
      </c>
      <c r="G98" s="124"/>
      <c r="H98" s="124"/>
      <c r="I98" s="124"/>
      <c r="J98" s="124"/>
      <c r="K98" s="124"/>
      <c r="L98" s="124"/>
      <c r="M98" s="124"/>
      <c r="N98" s="124"/>
      <c r="O98" s="124"/>
      <c r="P98" s="124"/>
      <c r="Q98" s="124"/>
      <c r="R98" s="124"/>
      <c r="S98" s="175" t="e">
        <f t="shared" si="4"/>
        <v>#DIV/0!</v>
      </c>
      <c r="T98" s="175" t="e">
        <f t="shared" si="4"/>
        <v>#DIV/0!</v>
      </c>
      <c r="U98" s="175" t="e">
        <f t="shared" si="4"/>
        <v>#DIV/0!</v>
      </c>
    </row>
    <row r="99" spans="2:21" hidden="1">
      <c r="B99" s="219"/>
      <c r="C99" s="219"/>
      <c r="D99" s="219"/>
      <c r="E99" s="138"/>
      <c r="F99" s="138" t="s">
        <v>542</v>
      </c>
      <c r="G99" s="124"/>
      <c r="H99" s="124"/>
      <c r="I99" s="124"/>
      <c r="J99" s="124"/>
      <c r="K99" s="124"/>
      <c r="L99" s="124"/>
      <c r="M99" s="124"/>
      <c r="N99" s="124"/>
      <c r="O99" s="124"/>
      <c r="P99" s="124"/>
      <c r="Q99" s="124"/>
      <c r="R99" s="124"/>
      <c r="S99" s="175" t="e">
        <f t="shared" si="4"/>
        <v>#DIV/0!</v>
      </c>
      <c r="T99" s="175" t="e">
        <f t="shared" si="4"/>
        <v>#DIV/0!</v>
      </c>
      <c r="U99" s="175" t="e">
        <f t="shared" si="4"/>
        <v>#DIV/0!</v>
      </c>
    </row>
    <row r="100" spans="2:21" hidden="1">
      <c r="B100" s="219"/>
      <c r="C100" s="219"/>
      <c r="D100" s="219"/>
      <c r="E100" s="138" t="s">
        <v>181</v>
      </c>
      <c r="F100" s="138" t="s">
        <v>262</v>
      </c>
      <c r="G100" s="124"/>
      <c r="H100" s="124"/>
      <c r="I100" s="124"/>
      <c r="J100" s="124"/>
      <c r="K100" s="124"/>
      <c r="L100" s="124"/>
      <c r="M100" s="124"/>
      <c r="N100" s="124"/>
      <c r="O100" s="124"/>
      <c r="P100" s="124"/>
      <c r="Q100" s="124"/>
      <c r="R100" s="124"/>
      <c r="S100" s="175" t="e">
        <f t="shared" si="4"/>
        <v>#DIV/0!</v>
      </c>
      <c r="T100" s="175" t="e">
        <f t="shared" si="4"/>
        <v>#DIV/0!</v>
      </c>
      <c r="U100" s="175" t="e">
        <f t="shared" si="4"/>
        <v>#DIV/0!</v>
      </c>
    </row>
    <row r="101" spans="2:21" hidden="1">
      <c r="B101" s="219"/>
      <c r="C101" s="219"/>
      <c r="D101" s="219"/>
      <c r="E101" s="138" t="s">
        <v>181</v>
      </c>
      <c r="F101" s="138" t="s">
        <v>263</v>
      </c>
      <c r="G101" s="124"/>
      <c r="H101" s="124"/>
      <c r="I101" s="124"/>
      <c r="J101" s="124"/>
      <c r="K101" s="124"/>
      <c r="L101" s="124"/>
      <c r="M101" s="124"/>
      <c r="N101" s="124"/>
      <c r="O101" s="124"/>
      <c r="P101" s="124"/>
      <c r="Q101" s="124"/>
      <c r="R101" s="124"/>
      <c r="S101" s="175" t="e">
        <f t="shared" si="4"/>
        <v>#DIV/0!</v>
      </c>
      <c r="T101" s="175" t="e">
        <f t="shared" si="4"/>
        <v>#DIV/0!</v>
      </c>
      <c r="U101" s="175" t="e">
        <f t="shared" si="4"/>
        <v>#DIV/0!</v>
      </c>
    </row>
    <row r="102" spans="2:21" hidden="1">
      <c r="B102" s="219"/>
      <c r="C102" s="219"/>
      <c r="D102" s="219"/>
      <c r="E102" s="138" t="s">
        <v>181</v>
      </c>
      <c r="F102" s="138" t="s">
        <v>264</v>
      </c>
      <c r="G102" s="124"/>
      <c r="H102" s="124"/>
      <c r="I102" s="124"/>
      <c r="J102" s="124"/>
      <c r="K102" s="124"/>
      <c r="L102" s="124"/>
      <c r="M102" s="124"/>
      <c r="N102" s="124"/>
      <c r="O102" s="124"/>
      <c r="P102" s="124"/>
      <c r="Q102" s="124"/>
      <c r="R102" s="124"/>
      <c r="S102" s="175" t="e">
        <f t="shared" si="4"/>
        <v>#DIV/0!</v>
      </c>
      <c r="T102" s="175" t="e">
        <f t="shared" si="4"/>
        <v>#DIV/0!</v>
      </c>
      <c r="U102" s="175" t="e">
        <f t="shared" si="4"/>
        <v>#DIV/0!</v>
      </c>
    </row>
    <row r="103" spans="2:21" hidden="1">
      <c r="B103" s="219"/>
      <c r="C103" s="219"/>
      <c r="D103" s="219"/>
      <c r="E103" s="138" t="s">
        <v>181</v>
      </c>
      <c r="F103" s="138" t="s">
        <v>265</v>
      </c>
      <c r="G103" s="124"/>
      <c r="H103" s="124"/>
      <c r="I103" s="124"/>
      <c r="J103" s="124"/>
      <c r="K103" s="124"/>
      <c r="L103" s="124"/>
      <c r="M103" s="124"/>
      <c r="N103" s="124"/>
      <c r="O103" s="124"/>
      <c r="P103" s="124"/>
      <c r="Q103" s="124"/>
      <c r="R103" s="124"/>
      <c r="S103" s="175" t="e">
        <f t="shared" si="4"/>
        <v>#DIV/0!</v>
      </c>
      <c r="T103" s="175" t="e">
        <f t="shared" si="4"/>
        <v>#DIV/0!</v>
      </c>
      <c r="U103" s="175" t="e">
        <f t="shared" si="4"/>
        <v>#DIV/0!</v>
      </c>
    </row>
    <row r="104" spans="2:21" hidden="1">
      <c r="B104" s="219"/>
      <c r="C104" s="219"/>
      <c r="D104" s="219"/>
      <c r="E104" s="138" t="s">
        <v>181</v>
      </c>
      <c r="F104" s="138" t="s">
        <v>266</v>
      </c>
      <c r="G104" s="124"/>
      <c r="H104" s="124"/>
      <c r="I104" s="124"/>
      <c r="J104" s="124"/>
      <c r="K104" s="124"/>
      <c r="L104" s="124"/>
      <c r="M104" s="124"/>
      <c r="N104" s="124"/>
      <c r="O104" s="124"/>
      <c r="P104" s="124"/>
      <c r="Q104" s="124"/>
      <c r="R104" s="124"/>
      <c r="S104" s="175" t="e">
        <f t="shared" si="4"/>
        <v>#DIV/0!</v>
      </c>
      <c r="T104" s="175" t="e">
        <f t="shared" si="4"/>
        <v>#DIV/0!</v>
      </c>
      <c r="U104" s="175" t="e">
        <f t="shared" si="4"/>
        <v>#DIV/0!</v>
      </c>
    </row>
    <row r="105" spans="2:21" hidden="1">
      <c r="B105" s="219"/>
      <c r="C105" s="219"/>
      <c r="D105" s="219"/>
      <c r="E105" s="138" t="s">
        <v>181</v>
      </c>
      <c r="F105" s="138" t="s">
        <v>267</v>
      </c>
      <c r="G105" s="124"/>
      <c r="H105" s="124"/>
      <c r="I105" s="124"/>
      <c r="J105" s="124"/>
      <c r="K105" s="124"/>
      <c r="L105" s="124"/>
      <c r="M105" s="124"/>
      <c r="N105" s="124"/>
      <c r="O105" s="124"/>
      <c r="P105" s="124"/>
      <c r="Q105" s="124"/>
      <c r="R105" s="124"/>
      <c r="S105" s="175" t="e">
        <f t="shared" si="4"/>
        <v>#DIV/0!</v>
      </c>
      <c r="T105" s="175" t="e">
        <f t="shared" si="4"/>
        <v>#DIV/0!</v>
      </c>
      <c r="U105" s="175" t="e">
        <f t="shared" si="4"/>
        <v>#DIV/0!</v>
      </c>
    </row>
    <row r="106" spans="2:21" hidden="1">
      <c r="B106" s="219"/>
      <c r="C106" s="219"/>
      <c r="D106" s="219"/>
      <c r="E106" s="138" t="s">
        <v>181</v>
      </c>
      <c r="F106" s="138" t="s">
        <v>268</v>
      </c>
      <c r="G106" s="124"/>
      <c r="H106" s="124"/>
      <c r="I106" s="124"/>
      <c r="J106" s="124"/>
      <c r="K106" s="124"/>
      <c r="L106" s="124"/>
      <c r="M106" s="124"/>
      <c r="N106" s="124"/>
      <c r="O106" s="124"/>
      <c r="P106" s="124"/>
      <c r="Q106" s="124"/>
      <c r="R106" s="124"/>
      <c r="S106" s="175" t="e">
        <f t="shared" si="4"/>
        <v>#DIV/0!</v>
      </c>
      <c r="T106" s="175" t="e">
        <f t="shared" si="4"/>
        <v>#DIV/0!</v>
      </c>
      <c r="U106" s="175" t="e">
        <f t="shared" si="4"/>
        <v>#DIV/0!</v>
      </c>
    </row>
    <row r="107" spans="2:21" hidden="1">
      <c r="B107" s="219"/>
      <c r="C107" s="219"/>
      <c r="D107" s="219"/>
      <c r="E107" s="138" t="s">
        <v>181</v>
      </c>
      <c r="F107" s="138" t="s">
        <v>269</v>
      </c>
      <c r="G107" s="124"/>
      <c r="H107" s="124"/>
      <c r="I107" s="124"/>
      <c r="J107" s="124"/>
      <c r="K107" s="124"/>
      <c r="L107" s="124"/>
      <c r="M107" s="124"/>
      <c r="N107" s="124"/>
      <c r="O107" s="124"/>
      <c r="P107" s="124"/>
      <c r="Q107" s="124"/>
      <c r="R107" s="124"/>
      <c r="S107" s="175" t="e">
        <f t="shared" si="4"/>
        <v>#DIV/0!</v>
      </c>
      <c r="T107" s="175" t="e">
        <f t="shared" si="4"/>
        <v>#DIV/0!</v>
      </c>
      <c r="U107" s="175" t="e">
        <f t="shared" si="4"/>
        <v>#DIV/0!</v>
      </c>
    </row>
    <row r="108" spans="2:21" hidden="1">
      <c r="B108" s="219"/>
      <c r="C108" s="219"/>
      <c r="D108" s="219"/>
      <c r="E108" s="138" t="s">
        <v>181</v>
      </c>
      <c r="F108" s="138" t="s">
        <v>270</v>
      </c>
      <c r="G108" s="124"/>
      <c r="H108" s="124"/>
      <c r="I108" s="124"/>
      <c r="J108" s="124"/>
      <c r="K108" s="124"/>
      <c r="L108" s="124"/>
      <c r="M108" s="124"/>
      <c r="N108" s="124"/>
      <c r="O108" s="124"/>
      <c r="P108" s="124"/>
      <c r="Q108" s="124"/>
      <c r="R108" s="124"/>
      <c r="S108" s="175" t="e">
        <f t="shared" si="4"/>
        <v>#DIV/0!</v>
      </c>
      <c r="T108" s="175" t="e">
        <f t="shared" si="4"/>
        <v>#DIV/0!</v>
      </c>
      <c r="U108" s="175" t="e">
        <f t="shared" si="4"/>
        <v>#DIV/0!</v>
      </c>
    </row>
    <row r="109" spans="2:21" hidden="1">
      <c r="B109" s="219"/>
      <c r="C109" s="219"/>
      <c r="D109" s="219"/>
      <c r="E109" s="138" t="s">
        <v>181</v>
      </c>
      <c r="F109" s="138" t="s">
        <v>271</v>
      </c>
      <c r="G109" s="124"/>
      <c r="H109" s="124"/>
      <c r="I109" s="124"/>
      <c r="J109" s="124"/>
      <c r="K109" s="124"/>
      <c r="L109" s="124"/>
      <c r="M109" s="124"/>
      <c r="N109" s="124"/>
      <c r="O109" s="124"/>
      <c r="P109" s="124"/>
      <c r="Q109" s="124"/>
      <c r="R109" s="124"/>
      <c r="S109" s="175" t="e">
        <f t="shared" si="4"/>
        <v>#DIV/0!</v>
      </c>
      <c r="T109" s="175" t="e">
        <f t="shared" si="4"/>
        <v>#DIV/0!</v>
      </c>
      <c r="U109" s="175" t="e">
        <f t="shared" si="4"/>
        <v>#DIV/0!</v>
      </c>
    </row>
    <row r="110" spans="2:21" hidden="1">
      <c r="B110" s="219"/>
      <c r="C110" s="219"/>
      <c r="D110" s="219"/>
      <c r="E110" s="138" t="s">
        <v>181</v>
      </c>
      <c r="F110" s="138" t="s">
        <v>272</v>
      </c>
      <c r="G110" s="124"/>
      <c r="H110" s="124"/>
      <c r="I110" s="124"/>
      <c r="J110" s="124"/>
      <c r="K110" s="124"/>
      <c r="L110" s="124"/>
      <c r="M110" s="124"/>
      <c r="N110" s="124"/>
      <c r="O110" s="124"/>
      <c r="P110" s="124"/>
      <c r="Q110" s="124"/>
      <c r="R110" s="124"/>
      <c r="S110" s="175" t="e">
        <f t="shared" si="4"/>
        <v>#DIV/0!</v>
      </c>
      <c r="T110" s="175" t="e">
        <f t="shared" si="4"/>
        <v>#DIV/0!</v>
      </c>
      <c r="U110" s="175" t="e">
        <f t="shared" si="4"/>
        <v>#DIV/0!</v>
      </c>
    </row>
    <row r="111" spans="2:21" hidden="1">
      <c r="B111" s="219"/>
      <c r="C111" s="219"/>
      <c r="D111" s="219"/>
      <c r="E111" s="138" t="s">
        <v>181</v>
      </c>
      <c r="F111" s="138" t="s">
        <v>273</v>
      </c>
      <c r="G111" s="124"/>
      <c r="H111" s="124"/>
      <c r="I111" s="124"/>
      <c r="J111" s="124"/>
      <c r="K111" s="124"/>
      <c r="L111" s="124"/>
      <c r="M111" s="124"/>
      <c r="N111" s="124"/>
      <c r="O111" s="124"/>
      <c r="P111" s="124"/>
      <c r="Q111" s="124"/>
      <c r="R111" s="124"/>
      <c r="S111" s="175" t="e">
        <f t="shared" si="4"/>
        <v>#DIV/0!</v>
      </c>
      <c r="T111" s="175" t="e">
        <f t="shared" si="4"/>
        <v>#DIV/0!</v>
      </c>
      <c r="U111" s="175" t="e">
        <f t="shared" si="4"/>
        <v>#DIV/0!</v>
      </c>
    </row>
    <row r="112" spans="2:21" hidden="1">
      <c r="B112" s="219"/>
      <c r="C112" s="219"/>
      <c r="D112" s="219"/>
      <c r="E112" s="138" t="s">
        <v>181</v>
      </c>
      <c r="F112" s="138" t="s">
        <v>274</v>
      </c>
      <c r="G112" s="124"/>
      <c r="H112" s="124"/>
      <c r="I112" s="124"/>
      <c r="J112" s="124"/>
      <c r="K112" s="124"/>
      <c r="L112" s="124"/>
      <c r="M112" s="124"/>
      <c r="N112" s="124"/>
      <c r="O112" s="124"/>
      <c r="P112" s="124"/>
      <c r="Q112" s="124"/>
      <c r="R112" s="124"/>
      <c r="S112" s="175" t="e">
        <f t="shared" si="4"/>
        <v>#DIV/0!</v>
      </c>
      <c r="T112" s="175" t="e">
        <f t="shared" si="4"/>
        <v>#DIV/0!</v>
      </c>
      <c r="U112" s="175" t="e">
        <f t="shared" si="4"/>
        <v>#DIV/0!</v>
      </c>
    </row>
    <row r="113" spans="2:21" hidden="1">
      <c r="B113" s="219"/>
      <c r="C113" s="219"/>
      <c r="D113" s="219"/>
      <c r="E113" s="138" t="s">
        <v>181</v>
      </c>
      <c r="F113" s="138" t="s">
        <v>275</v>
      </c>
      <c r="G113" s="124"/>
      <c r="H113" s="124"/>
      <c r="I113" s="124"/>
      <c r="J113" s="124"/>
      <c r="K113" s="124"/>
      <c r="L113" s="124"/>
      <c r="M113" s="124"/>
      <c r="N113" s="124"/>
      <c r="O113" s="124"/>
      <c r="P113" s="124"/>
      <c r="Q113" s="124"/>
      <c r="R113" s="124"/>
      <c r="S113" s="175" t="e">
        <f t="shared" si="4"/>
        <v>#DIV/0!</v>
      </c>
      <c r="T113" s="175" t="e">
        <f t="shared" si="4"/>
        <v>#DIV/0!</v>
      </c>
      <c r="U113" s="175" t="e">
        <f t="shared" si="4"/>
        <v>#DIV/0!</v>
      </c>
    </row>
    <row r="114" spans="2:21" hidden="1">
      <c r="B114" s="219"/>
      <c r="C114" s="219"/>
      <c r="D114" s="219"/>
      <c r="E114" s="138" t="s">
        <v>181</v>
      </c>
      <c r="F114" s="138" t="s">
        <v>276</v>
      </c>
      <c r="G114" s="124"/>
      <c r="H114" s="124"/>
      <c r="I114" s="124"/>
      <c r="J114" s="124"/>
      <c r="K114" s="124"/>
      <c r="L114" s="124"/>
      <c r="M114" s="124"/>
      <c r="N114" s="124"/>
      <c r="O114" s="124"/>
      <c r="P114" s="124"/>
      <c r="Q114" s="124"/>
      <c r="R114" s="124"/>
      <c r="S114" s="175" t="e">
        <f t="shared" si="4"/>
        <v>#DIV/0!</v>
      </c>
      <c r="T114" s="175" t="e">
        <f t="shared" si="4"/>
        <v>#DIV/0!</v>
      </c>
      <c r="U114" s="175" t="e">
        <f t="shared" si="4"/>
        <v>#DIV/0!</v>
      </c>
    </row>
    <row r="115" spans="2:21" hidden="1">
      <c r="B115" s="219"/>
      <c r="C115" s="219"/>
      <c r="D115" s="219"/>
      <c r="E115" s="138" t="s">
        <v>181</v>
      </c>
      <c r="F115" s="138" t="s">
        <v>277</v>
      </c>
      <c r="G115" s="124"/>
      <c r="H115" s="124"/>
      <c r="I115" s="124"/>
      <c r="J115" s="124"/>
      <c r="K115" s="124"/>
      <c r="L115" s="124"/>
      <c r="M115" s="124"/>
      <c r="N115" s="124"/>
      <c r="O115" s="124"/>
      <c r="P115" s="124"/>
      <c r="Q115" s="124"/>
      <c r="R115" s="124"/>
      <c r="S115" s="175" t="e">
        <f t="shared" si="4"/>
        <v>#DIV/0!</v>
      </c>
      <c r="T115" s="175" t="e">
        <f t="shared" si="4"/>
        <v>#DIV/0!</v>
      </c>
      <c r="U115" s="175" t="e">
        <f t="shared" si="4"/>
        <v>#DIV/0!</v>
      </c>
    </row>
    <row r="116" spans="2:21" hidden="1">
      <c r="B116" s="219"/>
      <c r="C116" s="219"/>
      <c r="D116" s="219"/>
      <c r="E116" s="138" t="s">
        <v>181</v>
      </c>
      <c r="F116" s="138" t="s">
        <v>278</v>
      </c>
      <c r="G116" s="124"/>
      <c r="H116" s="124"/>
      <c r="I116" s="124"/>
      <c r="J116" s="124"/>
      <c r="K116" s="124"/>
      <c r="L116" s="124"/>
      <c r="M116" s="124"/>
      <c r="N116" s="124"/>
      <c r="O116" s="124"/>
      <c r="P116" s="124"/>
      <c r="Q116" s="124"/>
      <c r="R116" s="124"/>
      <c r="S116" s="175" t="e">
        <f t="shared" si="4"/>
        <v>#DIV/0!</v>
      </c>
      <c r="T116" s="175" t="e">
        <f t="shared" si="4"/>
        <v>#DIV/0!</v>
      </c>
      <c r="U116" s="175" t="e">
        <f t="shared" si="4"/>
        <v>#DIV/0!</v>
      </c>
    </row>
    <row r="117" spans="2:21" hidden="1">
      <c r="B117" s="219"/>
      <c r="C117" s="219"/>
      <c r="D117" s="219"/>
      <c r="E117" s="138" t="s">
        <v>181</v>
      </c>
      <c r="F117" s="138" t="s">
        <v>279</v>
      </c>
      <c r="G117" s="124"/>
      <c r="H117" s="124"/>
      <c r="I117" s="124"/>
      <c r="J117" s="124"/>
      <c r="K117" s="124"/>
      <c r="L117" s="124"/>
      <c r="M117" s="124"/>
      <c r="N117" s="124"/>
      <c r="O117" s="124"/>
      <c r="P117" s="124"/>
      <c r="Q117" s="124"/>
      <c r="R117" s="124"/>
      <c r="S117" s="175" t="e">
        <f t="shared" si="4"/>
        <v>#DIV/0!</v>
      </c>
      <c r="T117" s="175" t="e">
        <f t="shared" si="4"/>
        <v>#DIV/0!</v>
      </c>
      <c r="U117" s="175" t="e">
        <f t="shared" si="4"/>
        <v>#DIV/0!</v>
      </c>
    </row>
    <row r="118" spans="2:21" hidden="1">
      <c r="B118" s="219"/>
      <c r="C118" s="219"/>
      <c r="D118" s="219"/>
      <c r="E118" s="138" t="s">
        <v>181</v>
      </c>
      <c r="F118" s="138" t="s">
        <v>280</v>
      </c>
      <c r="G118" s="124"/>
      <c r="H118" s="124"/>
      <c r="I118" s="124"/>
      <c r="J118" s="124"/>
      <c r="K118" s="124"/>
      <c r="L118" s="124"/>
      <c r="M118" s="124"/>
      <c r="N118" s="124"/>
      <c r="O118" s="124"/>
      <c r="P118" s="124"/>
      <c r="Q118" s="124"/>
      <c r="R118" s="124"/>
      <c r="S118" s="175" t="e">
        <f t="shared" si="4"/>
        <v>#DIV/0!</v>
      </c>
      <c r="T118" s="175" t="e">
        <f t="shared" si="4"/>
        <v>#DIV/0!</v>
      </c>
      <c r="U118" s="175" t="e">
        <f t="shared" si="4"/>
        <v>#DIV/0!</v>
      </c>
    </row>
    <row r="119" spans="2:21" hidden="1">
      <c r="B119" s="219"/>
      <c r="C119" s="219"/>
      <c r="D119" s="219"/>
      <c r="E119" s="138" t="s">
        <v>181</v>
      </c>
      <c r="F119" s="138" t="s">
        <v>281</v>
      </c>
      <c r="G119" s="124"/>
      <c r="H119" s="124"/>
      <c r="I119" s="124"/>
      <c r="J119" s="124"/>
      <c r="K119" s="124"/>
      <c r="L119" s="124"/>
      <c r="M119" s="124"/>
      <c r="N119" s="124"/>
      <c r="O119" s="124"/>
      <c r="P119" s="124"/>
      <c r="Q119" s="124"/>
      <c r="R119" s="124"/>
      <c r="S119" s="175" t="e">
        <f t="shared" si="4"/>
        <v>#DIV/0!</v>
      </c>
      <c r="T119" s="175" t="e">
        <f t="shared" si="4"/>
        <v>#DIV/0!</v>
      </c>
      <c r="U119" s="175" t="e">
        <f t="shared" si="4"/>
        <v>#DIV/0!</v>
      </c>
    </row>
    <row r="120" spans="2:21" hidden="1">
      <c r="B120" s="219"/>
      <c r="C120" s="219"/>
      <c r="D120" s="219"/>
      <c r="E120" s="138" t="s">
        <v>181</v>
      </c>
      <c r="F120" s="138" t="s">
        <v>282</v>
      </c>
      <c r="G120" s="124"/>
      <c r="H120" s="124"/>
      <c r="I120" s="124"/>
      <c r="J120" s="124"/>
      <c r="K120" s="124"/>
      <c r="L120" s="124"/>
      <c r="M120" s="124"/>
      <c r="N120" s="124"/>
      <c r="O120" s="124"/>
      <c r="P120" s="124"/>
      <c r="Q120" s="124"/>
      <c r="R120" s="124"/>
      <c r="S120" s="175" t="e">
        <f t="shared" si="4"/>
        <v>#DIV/0!</v>
      </c>
      <c r="T120" s="175" t="e">
        <f t="shared" si="4"/>
        <v>#DIV/0!</v>
      </c>
      <c r="U120" s="175" t="e">
        <f t="shared" si="4"/>
        <v>#DIV/0!</v>
      </c>
    </row>
    <row r="121" spans="2:21" ht="31.5">
      <c r="B121" s="219"/>
      <c r="C121" s="219"/>
      <c r="D121" s="219"/>
      <c r="E121" s="140" t="s">
        <v>283</v>
      </c>
      <c r="F121" s="140"/>
      <c r="G121" s="124">
        <f t="shared" ref="G121:R121" si="5">G378+G470</f>
        <v>4440109.5999999996</v>
      </c>
      <c r="H121" s="124">
        <f t="shared" si="5"/>
        <v>2611974.7000000002</v>
      </c>
      <c r="I121" s="124">
        <f t="shared" si="5"/>
        <v>1828134.9</v>
      </c>
      <c r="J121" s="124">
        <f t="shared" si="5"/>
        <v>4756850.5999999996</v>
      </c>
      <c r="K121" s="124">
        <f t="shared" si="5"/>
        <v>2611974.7000000002</v>
      </c>
      <c r="L121" s="124">
        <f t="shared" si="5"/>
        <v>2144875.9</v>
      </c>
      <c r="M121" s="124">
        <f t="shared" si="5"/>
        <v>4756850.5999999996</v>
      </c>
      <c r="N121" s="124">
        <f t="shared" si="5"/>
        <v>2611974.7000000002</v>
      </c>
      <c r="O121" s="124">
        <f t="shared" si="5"/>
        <v>2144875.9</v>
      </c>
      <c r="P121" s="124">
        <f t="shared" si="5"/>
        <v>4551441.8045800002</v>
      </c>
      <c r="Q121" s="124">
        <f t="shared" si="5"/>
        <v>2611974.7000000002</v>
      </c>
      <c r="R121" s="124">
        <f t="shared" si="5"/>
        <v>1939467.10458</v>
      </c>
      <c r="S121" s="175">
        <f t="shared" si="4"/>
        <v>95.681832105048684</v>
      </c>
      <c r="T121" s="175">
        <f t="shared" si="4"/>
        <v>100</v>
      </c>
      <c r="U121" s="175">
        <f t="shared" si="4"/>
        <v>90.423278315542646</v>
      </c>
    </row>
    <row r="122" spans="2:21" hidden="1">
      <c r="B122" s="219"/>
      <c r="C122" s="219"/>
      <c r="D122" s="219"/>
      <c r="E122" s="138" t="s">
        <v>181</v>
      </c>
      <c r="F122" s="138" t="s">
        <v>284</v>
      </c>
      <c r="G122" s="124">
        <v>492495.1</v>
      </c>
      <c r="H122" s="124"/>
      <c r="I122" s="124">
        <v>492495.1</v>
      </c>
      <c r="J122" s="124">
        <v>492495.1</v>
      </c>
      <c r="K122" s="124"/>
      <c r="L122" s="124">
        <v>492495.1</v>
      </c>
      <c r="M122" s="124">
        <v>492495.1</v>
      </c>
      <c r="N122" s="124"/>
      <c r="O122" s="124">
        <v>492495.1</v>
      </c>
      <c r="P122" s="124">
        <v>444441.4</v>
      </c>
      <c r="Q122" s="124"/>
      <c r="R122" s="124">
        <v>444441.4</v>
      </c>
      <c r="S122" s="175">
        <f t="shared" si="4"/>
        <v>90.242806476653286</v>
      </c>
      <c r="T122" s="175" t="e">
        <f t="shared" si="4"/>
        <v>#DIV/0!</v>
      </c>
      <c r="U122" s="175">
        <f t="shared" si="4"/>
        <v>90.242806476653286</v>
      </c>
    </row>
    <row r="123" spans="2:21" hidden="1">
      <c r="B123" s="219"/>
      <c r="C123" s="219"/>
      <c r="D123" s="219"/>
      <c r="E123" s="138" t="s">
        <v>181</v>
      </c>
      <c r="F123" s="138" t="s">
        <v>285</v>
      </c>
      <c r="G123" s="124">
        <v>359058.8</v>
      </c>
      <c r="H123" s="124">
        <v>305200</v>
      </c>
      <c r="I123" s="124">
        <v>53858.8</v>
      </c>
      <c r="J123" s="124">
        <v>359058.8</v>
      </c>
      <c r="K123" s="124">
        <v>305200</v>
      </c>
      <c r="L123" s="124">
        <v>53858.8</v>
      </c>
      <c r="M123" s="124">
        <v>359058.8</v>
      </c>
      <c r="N123" s="124">
        <v>305200</v>
      </c>
      <c r="O123" s="124">
        <v>53858.8</v>
      </c>
      <c r="P123" s="124">
        <v>359058.8</v>
      </c>
      <c r="Q123" s="124">
        <v>305200</v>
      </c>
      <c r="R123" s="124">
        <v>53858.8</v>
      </c>
      <c r="S123" s="175">
        <f t="shared" si="4"/>
        <v>100</v>
      </c>
      <c r="T123" s="175">
        <f t="shared" si="4"/>
        <v>100</v>
      </c>
      <c r="U123" s="175">
        <f t="shared" si="4"/>
        <v>100</v>
      </c>
    </row>
    <row r="124" spans="2:21" hidden="1">
      <c r="B124" s="219"/>
      <c r="C124" s="219"/>
      <c r="D124" s="219"/>
      <c r="E124" s="138" t="s">
        <v>181</v>
      </c>
      <c r="F124" s="138" t="s">
        <v>286</v>
      </c>
      <c r="G124" s="124">
        <v>54201.5</v>
      </c>
      <c r="H124" s="124"/>
      <c r="I124" s="124">
        <v>54201.5</v>
      </c>
      <c r="J124" s="124">
        <v>54201.5</v>
      </c>
      <c r="K124" s="124"/>
      <c r="L124" s="124">
        <v>54201.5</v>
      </c>
      <c r="M124" s="124">
        <v>54201.5</v>
      </c>
      <c r="N124" s="124"/>
      <c r="O124" s="124">
        <v>54201.5</v>
      </c>
      <c r="P124" s="124">
        <v>52470.1</v>
      </c>
      <c r="Q124" s="124"/>
      <c r="R124" s="124">
        <v>52470.1</v>
      </c>
      <c r="S124" s="175">
        <f t="shared" si="4"/>
        <v>96.805623460605332</v>
      </c>
      <c r="T124" s="175" t="e">
        <f t="shared" si="4"/>
        <v>#DIV/0!</v>
      </c>
      <c r="U124" s="175">
        <f t="shared" si="4"/>
        <v>96.805623460605332</v>
      </c>
    </row>
    <row r="125" spans="2:21" hidden="1">
      <c r="B125" s="219"/>
      <c r="C125" s="219"/>
      <c r="D125" s="219"/>
      <c r="E125" s="138" t="s">
        <v>181</v>
      </c>
      <c r="F125" s="138" t="s">
        <v>287</v>
      </c>
      <c r="G125" s="124">
        <v>15530</v>
      </c>
      <c r="H125" s="124"/>
      <c r="I125" s="124">
        <v>15530</v>
      </c>
      <c r="J125" s="124">
        <v>15530</v>
      </c>
      <c r="K125" s="124"/>
      <c r="L125" s="124">
        <v>15530</v>
      </c>
      <c r="M125" s="124">
        <v>15530</v>
      </c>
      <c r="N125" s="124"/>
      <c r="O125" s="124">
        <v>15530</v>
      </c>
      <c r="P125" s="124">
        <v>15518.8</v>
      </c>
      <c r="Q125" s="124"/>
      <c r="R125" s="124">
        <v>15518.8</v>
      </c>
      <c r="S125" s="175">
        <f t="shared" si="4"/>
        <v>99.927881519639399</v>
      </c>
      <c r="T125" s="175" t="e">
        <f t="shared" si="4"/>
        <v>#DIV/0!</v>
      </c>
      <c r="U125" s="175">
        <f t="shared" si="4"/>
        <v>99.927881519639399</v>
      </c>
    </row>
    <row r="126" spans="2:21" hidden="1">
      <c r="B126" s="219"/>
      <c r="C126" s="219"/>
      <c r="D126" s="219"/>
      <c r="E126" s="138" t="s">
        <v>181</v>
      </c>
      <c r="F126" s="138" t="s">
        <v>288</v>
      </c>
      <c r="G126" s="124">
        <v>479267.6</v>
      </c>
      <c r="H126" s="124"/>
      <c r="I126" s="124">
        <v>479267.6</v>
      </c>
      <c r="J126" s="124">
        <v>479267.6</v>
      </c>
      <c r="K126" s="124"/>
      <c r="L126" s="124">
        <v>479267.6</v>
      </c>
      <c r="M126" s="124">
        <v>479267.6</v>
      </c>
      <c r="N126" s="124"/>
      <c r="O126" s="124">
        <v>479267.6</v>
      </c>
      <c r="P126" s="124">
        <v>459478.2</v>
      </c>
      <c r="Q126" s="124"/>
      <c r="R126" s="124">
        <v>459478.2</v>
      </c>
      <c r="S126" s="175">
        <f t="shared" si="4"/>
        <v>95.870908027164788</v>
      </c>
      <c r="T126" s="175" t="e">
        <f t="shared" si="4"/>
        <v>#DIV/0!</v>
      </c>
      <c r="U126" s="175">
        <f t="shared" si="4"/>
        <v>95.870908027164788</v>
      </c>
    </row>
    <row r="127" spans="2:21">
      <c r="B127" s="219" t="s">
        <v>37</v>
      </c>
      <c r="C127" s="219" t="s">
        <v>38</v>
      </c>
      <c r="D127" s="219" t="s">
        <v>289</v>
      </c>
      <c r="E127" s="140" t="s">
        <v>179</v>
      </c>
      <c r="F127" s="140"/>
      <c r="G127" s="124">
        <f>G128</f>
        <v>671363.2</v>
      </c>
      <c r="H127" s="124">
        <f t="shared" ref="H127:R127" si="6">H128</f>
        <v>426600.5</v>
      </c>
      <c r="I127" s="124">
        <f t="shared" si="6"/>
        <v>244762.7</v>
      </c>
      <c r="J127" s="124">
        <f t="shared" si="6"/>
        <v>671363.2</v>
      </c>
      <c r="K127" s="124">
        <f t="shared" si="6"/>
        <v>426600.5</v>
      </c>
      <c r="L127" s="124">
        <f t="shared" si="6"/>
        <v>244762.7</v>
      </c>
      <c r="M127" s="124">
        <f t="shared" si="6"/>
        <v>671363.2</v>
      </c>
      <c r="N127" s="124">
        <f t="shared" si="6"/>
        <v>426600.5</v>
      </c>
      <c r="O127" s="124">
        <f t="shared" si="6"/>
        <v>244762.7</v>
      </c>
      <c r="P127" s="124">
        <f t="shared" si="6"/>
        <v>667488.9</v>
      </c>
      <c r="Q127" s="124">
        <f t="shared" si="6"/>
        <v>424011.5</v>
      </c>
      <c r="R127" s="124">
        <f t="shared" si="6"/>
        <v>243477.4</v>
      </c>
      <c r="S127" s="175">
        <f t="shared" si="4"/>
        <v>99.422920410293571</v>
      </c>
      <c r="T127" s="175">
        <f t="shared" si="4"/>
        <v>99.393109009483112</v>
      </c>
      <c r="U127" s="175">
        <f t="shared" si="4"/>
        <v>99.474879138038602</v>
      </c>
    </row>
    <row r="128" spans="2:21" ht="31.5">
      <c r="B128" s="219"/>
      <c r="C128" s="219"/>
      <c r="D128" s="219"/>
      <c r="E128" s="140" t="s">
        <v>180</v>
      </c>
      <c r="F128" s="140"/>
      <c r="G128" s="124">
        <f>G129+G130+G131+G132+G133+G134+G135+G136+G137+G138+G139+G140+G141</f>
        <v>671363.2</v>
      </c>
      <c r="H128" s="124">
        <f t="shared" ref="H128:R128" si="7">H129+H130+H131+H132+H133+H134+H135+H136+H137+H138+H139+H140+H141</f>
        <v>426600.5</v>
      </c>
      <c r="I128" s="124">
        <f t="shared" si="7"/>
        <v>244762.7</v>
      </c>
      <c r="J128" s="124">
        <f t="shared" si="7"/>
        <v>671363.2</v>
      </c>
      <c r="K128" s="124">
        <f t="shared" si="7"/>
        <v>426600.5</v>
      </c>
      <c r="L128" s="124">
        <f t="shared" si="7"/>
        <v>244762.7</v>
      </c>
      <c r="M128" s="124">
        <f t="shared" si="7"/>
        <v>671363.2</v>
      </c>
      <c r="N128" s="124">
        <f t="shared" si="7"/>
        <v>426600.5</v>
      </c>
      <c r="O128" s="124">
        <f t="shared" si="7"/>
        <v>244762.7</v>
      </c>
      <c r="P128" s="124">
        <f t="shared" si="7"/>
        <v>667488.9</v>
      </c>
      <c r="Q128" s="124">
        <f t="shared" si="7"/>
        <v>424011.5</v>
      </c>
      <c r="R128" s="124">
        <f t="shared" si="7"/>
        <v>243477.4</v>
      </c>
      <c r="S128" s="175">
        <f t="shared" si="4"/>
        <v>99.422920410293571</v>
      </c>
      <c r="T128" s="175">
        <f t="shared" si="4"/>
        <v>99.393109009483112</v>
      </c>
      <c r="U128" s="175">
        <f t="shared" si="4"/>
        <v>99.474879138038602</v>
      </c>
    </row>
    <row r="129" spans="2:21">
      <c r="B129" s="219"/>
      <c r="C129" s="219"/>
      <c r="D129" s="219"/>
      <c r="E129" s="138" t="s">
        <v>181</v>
      </c>
      <c r="F129" s="138" t="s">
        <v>216</v>
      </c>
      <c r="G129" s="124">
        <f>H129+I129</f>
        <v>88678.2</v>
      </c>
      <c r="H129" s="124"/>
      <c r="I129" s="124">
        <f>I146</f>
        <v>88678.2</v>
      </c>
      <c r="J129" s="124">
        <f>K129+L129</f>
        <v>88678.2</v>
      </c>
      <c r="K129" s="124"/>
      <c r="L129" s="124">
        <f>L146</f>
        <v>88678.2</v>
      </c>
      <c r="M129" s="124">
        <f>N129+O129</f>
        <v>88678.2</v>
      </c>
      <c r="N129" s="124">
        <f>N146</f>
        <v>0</v>
      </c>
      <c r="O129" s="124">
        <f>O146</f>
        <v>88678.2</v>
      </c>
      <c r="P129" s="124">
        <f>Q129+R129</f>
        <v>88626.7</v>
      </c>
      <c r="Q129" s="124"/>
      <c r="R129" s="124">
        <f>R146</f>
        <v>88626.7</v>
      </c>
      <c r="S129" s="175">
        <f t="shared" si="4"/>
        <v>99.941924847369478</v>
      </c>
      <c r="T129" s="175"/>
      <c r="U129" s="175">
        <f t="shared" si="4"/>
        <v>99.941924847369478</v>
      </c>
    </row>
    <row r="130" spans="2:21">
      <c r="B130" s="219"/>
      <c r="C130" s="219"/>
      <c r="D130" s="219"/>
      <c r="E130" s="138"/>
      <c r="F130" s="138" t="s">
        <v>535</v>
      </c>
      <c r="G130" s="124">
        <f t="shared" ref="G130:G141" si="8">H130+I130</f>
        <v>2588</v>
      </c>
      <c r="H130" s="124"/>
      <c r="I130" s="124">
        <f>I145</f>
        <v>2588</v>
      </c>
      <c r="J130" s="124">
        <f t="shared" ref="J130:J132" si="9">K130+L130</f>
        <v>2588</v>
      </c>
      <c r="K130" s="124"/>
      <c r="L130" s="124">
        <f>L145</f>
        <v>2588</v>
      </c>
      <c r="M130" s="124">
        <f t="shared" ref="M130:M132" si="10">N130+O130</f>
        <v>2588</v>
      </c>
      <c r="N130" s="124"/>
      <c r="O130" s="124">
        <f>O145</f>
        <v>2588</v>
      </c>
      <c r="P130" s="124">
        <f t="shared" ref="P130:P132" si="11">Q130+R130</f>
        <v>2586.9</v>
      </c>
      <c r="Q130" s="124"/>
      <c r="R130" s="124">
        <f>R145</f>
        <v>2586.9</v>
      </c>
      <c r="S130" s="175">
        <f t="shared" si="4"/>
        <v>99.957496136012367</v>
      </c>
      <c r="T130" s="175"/>
      <c r="U130" s="175">
        <f t="shared" si="4"/>
        <v>99.957496136012367</v>
      </c>
    </row>
    <row r="131" spans="2:21">
      <c r="B131" s="219"/>
      <c r="C131" s="219"/>
      <c r="D131" s="219"/>
      <c r="E131" s="138" t="s">
        <v>181</v>
      </c>
      <c r="F131" s="138" t="s">
        <v>217</v>
      </c>
      <c r="G131" s="124">
        <f t="shared" si="8"/>
        <v>1320.7</v>
      </c>
      <c r="H131" s="124"/>
      <c r="I131" s="124">
        <f>I149</f>
        <v>1320.7</v>
      </c>
      <c r="J131" s="124">
        <f t="shared" si="9"/>
        <v>1320.7</v>
      </c>
      <c r="K131" s="124"/>
      <c r="L131" s="124">
        <f>L149</f>
        <v>1320.7</v>
      </c>
      <c r="M131" s="124">
        <f t="shared" si="10"/>
        <v>1320.7</v>
      </c>
      <c r="N131" s="124"/>
      <c r="O131" s="124">
        <f>O149</f>
        <v>1320.7</v>
      </c>
      <c r="P131" s="124">
        <f t="shared" si="11"/>
        <v>1320.6</v>
      </c>
      <c r="Q131" s="124"/>
      <c r="R131" s="124">
        <f>R149</f>
        <v>1320.6</v>
      </c>
      <c r="S131" s="175">
        <f t="shared" si="4"/>
        <v>99.992428257742091</v>
      </c>
      <c r="T131" s="175"/>
      <c r="U131" s="175">
        <f t="shared" si="4"/>
        <v>99.992428257742091</v>
      </c>
    </row>
    <row r="132" spans="2:21">
      <c r="B132" s="219"/>
      <c r="C132" s="219"/>
      <c r="D132" s="219"/>
      <c r="E132" s="138" t="s">
        <v>181</v>
      </c>
      <c r="F132" s="138" t="s">
        <v>218</v>
      </c>
      <c r="G132" s="124">
        <f t="shared" si="8"/>
        <v>6503.6</v>
      </c>
      <c r="H132" s="124">
        <f>H150</f>
        <v>5528</v>
      </c>
      <c r="I132" s="124">
        <f>I150</f>
        <v>975.6</v>
      </c>
      <c r="J132" s="124">
        <f t="shared" si="9"/>
        <v>6503.6</v>
      </c>
      <c r="K132" s="124">
        <f>K150</f>
        <v>5528</v>
      </c>
      <c r="L132" s="124">
        <f>L150</f>
        <v>975.6</v>
      </c>
      <c r="M132" s="124">
        <f t="shared" si="10"/>
        <v>6503.6</v>
      </c>
      <c r="N132" s="124">
        <f>N150</f>
        <v>5528</v>
      </c>
      <c r="O132" s="124">
        <f>O150</f>
        <v>975.6</v>
      </c>
      <c r="P132" s="124">
        <f t="shared" si="11"/>
        <v>6503.5</v>
      </c>
      <c r="Q132" s="124">
        <f>Q150</f>
        <v>5528</v>
      </c>
      <c r="R132" s="124">
        <f>R150</f>
        <v>975.5</v>
      </c>
      <c r="S132" s="175">
        <f t="shared" si="4"/>
        <v>99.99846239006088</v>
      </c>
      <c r="T132" s="175">
        <f t="shared" si="4"/>
        <v>100</v>
      </c>
      <c r="U132" s="175">
        <f t="shared" si="4"/>
        <v>99.989749897498967</v>
      </c>
    </row>
    <row r="133" spans="2:21">
      <c r="B133" s="219"/>
      <c r="C133" s="219"/>
      <c r="D133" s="219"/>
      <c r="E133" s="138" t="s">
        <v>181</v>
      </c>
      <c r="F133" s="138" t="s">
        <v>219</v>
      </c>
      <c r="G133" s="124">
        <f t="shared" si="8"/>
        <v>63300</v>
      </c>
      <c r="H133" s="124">
        <f>H153</f>
        <v>0</v>
      </c>
      <c r="I133" s="124">
        <f>I153</f>
        <v>63300</v>
      </c>
      <c r="J133" s="124">
        <f t="shared" ref="J133:R133" si="12">J153</f>
        <v>63300</v>
      </c>
      <c r="K133" s="124">
        <f t="shared" si="12"/>
        <v>0</v>
      </c>
      <c r="L133" s="124">
        <f t="shared" si="12"/>
        <v>63300</v>
      </c>
      <c r="M133" s="124">
        <f t="shared" si="12"/>
        <v>63300</v>
      </c>
      <c r="N133" s="124">
        <f t="shared" si="12"/>
        <v>0</v>
      </c>
      <c r="O133" s="124">
        <f t="shared" si="12"/>
        <v>63300</v>
      </c>
      <c r="P133" s="124">
        <f t="shared" si="12"/>
        <v>63183.7</v>
      </c>
      <c r="Q133" s="124">
        <f t="shared" si="12"/>
        <v>0</v>
      </c>
      <c r="R133" s="124">
        <f t="shared" si="12"/>
        <v>63183.7</v>
      </c>
      <c r="S133" s="175">
        <f t="shared" si="4"/>
        <v>99.816271721958913</v>
      </c>
      <c r="T133" s="175"/>
      <c r="U133" s="175">
        <f t="shared" si="4"/>
        <v>99.816271721958913</v>
      </c>
    </row>
    <row r="134" spans="2:21">
      <c r="B134" s="219"/>
      <c r="C134" s="219"/>
      <c r="D134" s="219"/>
      <c r="E134" s="138"/>
      <c r="F134" s="138" t="s">
        <v>538</v>
      </c>
      <c r="G134" s="124">
        <f t="shared" si="8"/>
        <v>58000</v>
      </c>
      <c r="H134" s="124">
        <f t="shared" ref="H134:R134" si="13">H155</f>
        <v>40658.800000000003</v>
      </c>
      <c r="I134" s="124">
        <f t="shared" si="13"/>
        <v>17341.2</v>
      </c>
      <c r="J134" s="124">
        <f t="shared" si="13"/>
        <v>58000</v>
      </c>
      <c r="K134" s="124">
        <f t="shared" si="13"/>
        <v>40658.800000000003</v>
      </c>
      <c r="L134" s="124">
        <f t="shared" si="13"/>
        <v>17341.2</v>
      </c>
      <c r="M134" s="124">
        <f t="shared" si="13"/>
        <v>58000</v>
      </c>
      <c r="N134" s="124">
        <f t="shared" si="13"/>
        <v>40658.800000000003</v>
      </c>
      <c r="O134" s="124">
        <f t="shared" si="13"/>
        <v>17341.2</v>
      </c>
      <c r="P134" s="124">
        <f t="shared" si="13"/>
        <v>54307.8</v>
      </c>
      <c r="Q134" s="124">
        <f t="shared" si="13"/>
        <v>38069.800000000003</v>
      </c>
      <c r="R134" s="124">
        <f t="shared" si="13"/>
        <v>16238</v>
      </c>
      <c r="S134" s="175">
        <f t="shared" si="4"/>
        <v>93.634137931034488</v>
      </c>
      <c r="T134" s="175">
        <f t="shared" si="4"/>
        <v>93.632374787253923</v>
      </c>
      <c r="U134" s="175">
        <f t="shared" si="4"/>
        <v>93.638271861232198</v>
      </c>
    </row>
    <row r="135" spans="2:21">
      <c r="B135" s="219"/>
      <c r="C135" s="219"/>
      <c r="D135" s="219"/>
      <c r="E135" s="138"/>
      <c r="F135" s="138" t="s">
        <v>536</v>
      </c>
      <c r="G135" s="124">
        <f t="shared" si="8"/>
        <v>288741.5</v>
      </c>
      <c r="H135" s="124">
        <f>H156</f>
        <v>288741.5</v>
      </c>
      <c r="I135" s="124">
        <f t="shared" ref="I135:R135" si="14">I156</f>
        <v>0</v>
      </c>
      <c r="J135" s="124">
        <f t="shared" si="14"/>
        <v>288741.5</v>
      </c>
      <c r="K135" s="124">
        <f t="shared" si="14"/>
        <v>288741.5</v>
      </c>
      <c r="L135" s="124">
        <f t="shared" si="14"/>
        <v>0</v>
      </c>
      <c r="M135" s="124">
        <f t="shared" si="14"/>
        <v>288741.5</v>
      </c>
      <c r="N135" s="124">
        <f t="shared" si="14"/>
        <v>288741.5</v>
      </c>
      <c r="O135" s="124">
        <f t="shared" si="14"/>
        <v>0</v>
      </c>
      <c r="P135" s="124">
        <f t="shared" si="14"/>
        <v>288741.5</v>
      </c>
      <c r="Q135" s="124">
        <f t="shared" si="14"/>
        <v>288741.5</v>
      </c>
      <c r="R135" s="124">
        <f t="shared" si="14"/>
        <v>0</v>
      </c>
      <c r="S135" s="175">
        <f t="shared" si="4"/>
        <v>100</v>
      </c>
      <c r="T135" s="175">
        <f t="shared" si="4"/>
        <v>100</v>
      </c>
      <c r="U135" s="175"/>
    </row>
    <row r="136" spans="2:21">
      <c r="B136" s="219"/>
      <c r="C136" s="219"/>
      <c r="D136" s="219"/>
      <c r="E136" s="138"/>
      <c r="F136" s="138" t="s">
        <v>537</v>
      </c>
      <c r="G136" s="124">
        <f t="shared" si="8"/>
        <v>65895.100000000006</v>
      </c>
      <c r="H136" s="124">
        <f>H157</f>
        <v>0</v>
      </c>
      <c r="I136" s="124">
        <f t="shared" ref="I136:R136" si="15">I157</f>
        <v>65895.100000000006</v>
      </c>
      <c r="J136" s="124">
        <f t="shared" si="15"/>
        <v>65895.100000000006</v>
      </c>
      <c r="K136" s="124">
        <f t="shared" si="15"/>
        <v>0</v>
      </c>
      <c r="L136" s="124">
        <f t="shared" si="15"/>
        <v>65895.100000000006</v>
      </c>
      <c r="M136" s="124">
        <f t="shared" si="15"/>
        <v>65895.100000000006</v>
      </c>
      <c r="N136" s="124">
        <f t="shared" si="15"/>
        <v>0</v>
      </c>
      <c r="O136" s="124">
        <f t="shared" si="15"/>
        <v>65895.100000000006</v>
      </c>
      <c r="P136" s="124">
        <f t="shared" si="15"/>
        <v>65895.100000000006</v>
      </c>
      <c r="Q136" s="124">
        <f t="shared" si="15"/>
        <v>0</v>
      </c>
      <c r="R136" s="124">
        <f t="shared" si="15"/>
        <v>65895.100000000006</v>
      </c>
      <c r="S136" s="175">
        <f t="shared" si="4"/>
        <v>100</v>
      </c>
      <c r="T136" s="175"/>
      <c r="U136" s="175">
        <f t="shared" si="4"/>
        <v>100</v>
      </c>
    </row>
    <row r="137" spans="2:21">
      <c r="B137" s="219"/>
      <c r="C137" s="219"/>
      <c r="D137" s="219"/>
      <c r="E137" s="138" t="s">
        <v>181</v>
      </c>
      <c r="F137" s="138" t="s">
        <v>220</v>
      </c>
      <c r="G137" s="124">
        <f t="shared" si="8"/>
        <v>91099.199999999997</v>
      </c>
      <c r="H137" s="124">
        <f>H154</f>
        <v>91099.199999999997</v>
      </c>
      <c r="I137" s="124">
        <f t="shared" ref="I137:R137" si="16">I154</f>
        <v>0</v>
      </c>
      <c r="J137" s="124">
        <f t="shared" si="16"/>
        <v>91099.199999999997</v>
      </c>
      <c r="K137" s="124">
        <f t="shared" si="16"/>
        <v>91099.199999999997</v>
      </c>
      <c r="L137" s="124">
        <f t="shared" si="16"/>
        <v>0</v>
      </c>
      <c r="M137" s="124">
        <f t="shared" si="16"/>
        <v>91099.199999999997</v>
      </c>
      <c r="N137" s="124">
        <f t="shared" si="16"/>
        <v>91099.199999999997</v>
      </c>
      <c r="O137" s="124">
        <f t="shared" si="16"/>
        <v>0</v>
      </c>
      <c r="P137" s="124">
        <f t="shared" si="16"/>
        <v>91099.199999999997</v>
      </c>
      <c r="Q137" s="124">
        <f t="shared" si="16"/>
        <v>91099.199999999997</v>
      </c>
      <c r="R137" s="124">
        <f t="shared" si="16"/>
        <v>0</v>
      </c>
      <c r="S137" s="175">
        <f t="shared" si="4"/>
        <v>100</v>
      </c>
      <c r="T137" s="175">
        <f t="shared" si="4"/>
        <v>100</v>
      </c>
      <c r="U137" s="175"/>
    </row>
    <row r="138" spans="2:21">
      <c r="B138" s="219"/>
      <c r="C138" s="219"/>
      <c r="D138" s="219"/>
      <c r="E138" s="138" t="s">
        <v>181</v>
      </c>
      <c r="F138" s="138" t="s">
        <v>221</v>
      </c>
      <c r="G138" s="124">
        <f t="shared" si="8"/>
        <v>200.8</v>
      </c>
      <c r="H138" s="124">
        <f>H158</f>
        <v>0</v>
      </c>
      <c r="I138" s="124">
        <f t="shared" ref="I138:R138" si="17">I158</f>
        <v>200.8</v>
      </c>
      <c r="J138" s="124">
        <f t="shared" si="17"/>
        <v>200.8</v>
      </c>
      <c r="K138" s="124">
        <f t="shared" si="17"/>
        <v>0</v>
      </c>
      <c r="L138" s="124">
        <f t="shared" si="17"/>
        <v>200.8</v>
      </c>
      <c r="M138" s="124">
        <f t="shared" si="17"/>
        <v>200.8</v>
      </c>
      <c r="N138" s="124">
        <f t="shared" si="17"/>
        <v>0</v>
      </c>
      <c r="O138" s="124">
        <f t="shared" si="17"/>
        <v>200.8</v>
      </c>
      <c r="P138" s="124">
        <f t="shared" si="17"/>
        <v>187.8</v>
      </c>
      <c r="Q138" s="124">
        <f t="shared" si="17"/>
        <v>0</v>
      </c>
      <c r="R138" s="124">
        <f t="shared" si="17"/>
        <v>187.8</v>
      </c>
      <c r="S138" s="175">
        <f t="shared" si="4"/>
        <v>93.52589641434264</v>
      </c>
      <c r="T138" s="175"/>
      <c r="U138" s="175">
        <f t="shared" si="4"/>
        <v>93.52589641434264</v>
      </c>
    </row>
    <row r="139" spans="2:21">
      <c r="B139" s="219"/>
      <c r="C139" s="219"/>
      <c r="D139" s="219"/>
      <c r="E139" s="138" t="s">
        <v>181</v>
      </c>
      <c r="F139" s="138" t="s">
        <v>222</v>
      </c>
      <c r="G139" s="124">
        <f t="shared" si="8"/>
        <v>584.70000000000005</v>
      </c>
      <c r="H139" s="124">
        <f>H162</f>
        <v>573</v>
      </c>
      <c r="I139" s="124">
        <f t="shared" ref="I139:R139" si="18">I162</f>
        <v>11.7</v>
      </c>
      <c r="J139" s="124">
        <f t="shared" si="18"/>
        <v>584.70000000000005</v>
      </c>
      <c r="K139" s="124">
        <f t="shared" si="18"/>
        <v>573</v>
      </c>
      <c r="L139" s="124">
        <f t="shared" si="18"/>
        <v>11.7</v>
      </c>
      <c r="M139" s="124">
        <f t="shared" si="18"/>
        <v>584.70000000000005</v>
      </c>
      <c r="N139" s="124">
        <f t="shared" si="18"/>
        <v>573</v>
      </c>
      <c r="O139" s="124">
        <f t="shared" si="18"/>
        <v>11.7</v>
      </c>
      <c r="P139" s="124">
        <f t="shared" si="18"/>
        <v>584.70000000000005</v>
      </c>
      <c r="Q139" s="124">
        <f t="shared" si="18"/>
        <v>573</v>
      </c>
      <c r="R139" s="124">
        <f t="shared" si="18"/>
        <v>11.7</v>
      </c>
      <c r="S139" s="175">
        <f t="shared" si="4"/>
        <v>100</v>
      </c>
      <c r="T139" s="175">
        <f t="shared" si="4"/>
        <v>100</v>
      </c>
      <c r="U139" s="175">
        <f t="shared" si="4"/>
        <v>100</v>
      </c>
    </row>
    <row r="140" spans="2:21">
      <c r="B140" s="219"/>
      <c r="C140" s="219"/>
      <c r="D140" s="219"/>
      <c r="E140" s="138"/>
      <c r="F140" s="138" t="s">
        <v>539</v>
      </c>
      <c r="G140" s="124">
        <f t="shared" si="8"/>
        <v>51.4</v>
      </c>
      <c r="H140" s="124">
        <f>H161</f>
        <v>0</v>
      </c>
      <c r="I140" s="124">
        <f t="shared" ref="I140:R140" si="19">I161</f>
        <v>51.4</v>
      </c>
      <c r="J140" s="124">
        <f t="shared" si="19"/>
        <v>51.4</v>
      </c>
      <c r="K140" s="124">
        <f t="shared" si="19"/>
        <v>0</v>
      </c>
      <c r="L140" s="124">
        <f t="shared" si="19"/>
        <v>51.4</v>
      </c>
      <c r="M140" s="124">
        <f t="shared" si="19"/>
        <v>51.4</v>
      </c>
      <c r="N140" s="124">
        <f t="shared" si="19"/>
        <v>0</v>
      </c>
      <c r="O140" s="124">
        <f t="shared" si="19"/>
        <v>51.4</v>
      </c>
      <c r="P140" s="124">
        <f t="shared" si="19"/>
        <v>51.4</v>
      </c>
      <c r="Q140" s="124">
        <f t="shared" si="19"/>
        <v>0</v>
      </c>
      <c r="R140" s="124">
        <f t="shared" si="19"/>
        <v>51.4</v>
      </c>
      <c r="S140" s="175">
        <f t="shared" ref="S140:U203" si="20">P140/M140*100</f>
        <v>100</v>
      </c>
      <c r="T140" s="175"/>
      <c r="U140" s="175">
        <f t="shared" si="20"/>
        <v>100</v>
      </c>
    </row>
    <row r="141" spans="2:21">
      <c r="B141" s="219"/>
      <c r="C141" s="219"/>
      <c r="D141" s="219"/>
      <c r="E141" s="138" t="s">
        <v>181</v>
      </c>
      <c r="F141" s="138" t="s">
        <v>223</v>
      </c>
      <c r="G141" s="124">
        <f t="shared" si="8"/>
        <v>4400</v>
      </c>
      <c r="H141" s="124">
        <f>H165</f>
        <v>0</v>
      </c>
      <c r="I141" s="124">
        <f>I165</f>
        <v>4400</v>
      </c>
      <c r="J141" s="124">
        <f t="shared" ref="J141:R141" si="21">J165</f>
        <v>4400</v>
      </c>
      <c r="K141" s="124">
        <f t="shared" si="21"/>
        <v>0</v>
      </c>
      <c r="L141" s="124">
        <f t="shared" si="21"/>
        <v>4400</v>
      </c>
      <c r="M141" s="124">
        <f t="shared" si="21"/>
        <v>4400</v>
      </c>
      <c r="N141" s="124">
        <f t="shared" si="21"/>
        <v>0</v>
      </c>
      <c r="O141" s="124">
        <f t="shared" si="21"/>
        <v>4400</v>
      </c>
      <c r="P141" s="124">
        <f t="shared" si="21"/>
        <v>4400</v>
      </c>
      <c r="Q141" s="124">
        <f t="shared" si="21"/>
        <v>0</v>
      </c>
      <c r="R141" s="124">
        <f t="shared" si="21"/>
        <v>4400</v>
      </c>
      <c r="S141" s="175">
        <f t="shared" si="20"/>
        <v>100</v>
      </c>
      <c r="T141" s="175"/>
      <c r="U141" s="175">
        <f t="shared" si="20"/>
        <v>100</v>
      </c>
    </row>
    <row r="142" spans="2:21">
      <c r="B142" s="215" t="s">
        <v>39</v>
      </c>
      <c r="C142" s="215" t="s">
        <v>40</v>
      </c>
      <c r="D142" s="215" t="s">
        <v>290</v>
      </c>
      <c r="E142" s="140" t="s">
        <v>179</v>
      </c>
      <c r="F142" s="140"/>
      <c r="G142" s="124">
        <f>G143</f>
        <v>91266.2</v>
      </c>
      <c r="H142" s="124">
        <f t="shared" ref="H142:R142" si="22">H143</f>
        <v>0</v>
      </c>
      <c r="I142" s="124">
        <f t="shared" si="22"/>
        <v>91266.2</v>
      </c>
      <c r="J142" s="124">
        <f t="shared" si="22"/>
        <v>91266.2</v>
      </c>
      <c r="K142" s="124">
        <f t="shared" si="22"/>
        <v>0</v>
      </c>
      <c r="L142" s="124">
        <f t="shared" si="22"/>
        <v>91266.2</v>
      </c>
      <c r="M142" s="124">
        <f t="shared" si="22"/>
        <v>91266.2</v>
      </c>
      <c r="N142" s="124">
        <f t="shared" si="22"/>
        <v>0</v>
      </c>
      <c r="O142" s="124">
        <f t="shared" si="22"/>
        <v>91266.2</v>
      </c>
      <c r="P142" s="124">
        <f t="shared" si="22"/>
        <v>91213.599999999991</v>
      </c>
      <c r="Q142" s="124">
        <f t="shared" si="22"/>
        <v>0</v>
      </c>
      <c r="R142" s="124">
        <f t="shared" si="22"/>
        <v>91213.599999999991</v>
      </c>
      <c r="S142" s="175">
        <f t="shared" si="20"/>
        <v>99.942366396321958</v>
      </c>
      <c r="T142" s="175"/>
      <c r="U142" s="175">
        <f t="shared" si="20"/>
        <v>99.942366396321958</v>
      </c>
    </row>
    <row r="143" spans="2:21" ht="31.5">
      <c r="B143" s="215"/>
      <c r="C143" s="215"/>
      <c r="D143" s="215"/>
      <c r="E143" s="140" t="s">
        <v>180</v>
      </c>
      <c r="F143" s="140"/>
      <c r="G143" s="124">
        <f>G145+G146</f>
        <v>91266.2</v>
      </c>
      <c r="H143" s="124"/>
      <c r="I143" s="124">
        <f>I145+I146</f>
        <v>91266.2</v>
      </c>
      <c r="J143" s="124">
        <f>K143+L143</f>
        <v>91266.2</v>
      </c>
      <c r="K143" s="124">
        <f t="shared" ref="K143:R143" si="23">K145+K146</f>
        <v>0</v>
      </c>
      <c r="L143" s="124">
        <f t="shared" si="23"/>
        <v>91266.2</v>
      </c>
      <c r="M143" s="124">
        <f>N143+O143</f>
        <v>91266.2</v>
      </c>
      <c r="N143" s="124">
        <f t="shared" si="23"/>
        <v>0</v>
      </c>
      <c r="O143" s="124">
        <f t="shared" si="23"/>
        <v>91266.2</v>
      </c>
      <c r="P143" s="124">
        <f>Q143+R143</f>
        <v>91213.599999999991</v>
      </c>
      <c r="Q143" s="124">
        <f t="shared" si="23"/>
        <v>0</v>
      </c>
      <c r="R143" s="124">
        <f t="shared" si="23"/>
        <v>91213.599999999991</v>
      </c>
      <c r="S143" s="175">
        <f t="shared" si="20"/>
        <v>99.942366396321958</v>
      </c>
      <c r="T143" s="175"/>
      <c r="U143" s="175">
        <f t="shared" si="20"/>
        <v>99.942366396321958</v>
      </c>
    </row>
    <row r="144" spans="2:21" hidden="1">
      <c r="B144" s="215"/>
      <c r="C144" s="215"/>
      <c r="D144" s="215"/>
      <c r="E144" s="140"/>
      <c r="F144" s="140"/>
      <c r="G144" s="124"/>
      <c r="H144" s="124"/>
      <c r="I144" s="124"/>
      <c r="J144" s="124">
        <f t="shared" ref="J144:J146" si="24">K144+L144</f>
        <v>0</v>
      </c>
      <c r="K144" s="124"/>
      <c r="L144" s="124"/>
      <c r="M144" s="124">
        <f t="shared" ref="M144:M146" si="25">N144+O144</f>
        <v>0</v>
      </c>
      <c r="N144" s="124"/>
      <c r="O144" s="124"/>
      <c r="P144" s="124">
        <f t="shared" ref="P144:P146" si="26">Q144+R144</f>
        <v>0</v>
      </c>
      <c r="Q144" s="124"/>
      <c r="R144" s="124"/>
      <c r="S144" s="175" t="e">
        <f t="shared" si="20"/>
        <v>#DIV/0!</v>
      </c>
      <c r="T144" s="175"/>
      <c r="U144" s="175" t="e">
        <f t="shared" si="20"/>
        <v>#DIV/0!</v>
      </c>
    </row>
    <row r="145" spans="2:22">
      <c r="B145" s="215"/>
      <c r="C145" s="215"/>
      <c r="D145" s="215"/>
      <c r="E145" s="140"/>
      <c r="F145" s="138" t="s">
        <v>535</v>
      </c>
      <c r="G145" s="124">
        <f>H145+I145</f>
        <v>2588</v>
      </c>
      <c r="H145" s="124"/>
      <c r="I145" s="124">
        <v>2588</v>
      </c>
      <c r="J145" s="124">
        <f t="shared" si="24"/>
        <v>2588</v>
      </c>
      <c r="K145" s="124"/>
      <c r="L145" s="124">
        <v>2588</v>
      </c>
      <c r="M145" s="124">
        <f t="shared" si="25"/>
        <v>2588</v>
      </c>
      <c r="N145" s="124"/>
      <c r="O145" s="124">
        <v>2588</v>
      </c>
      <c r="P145" s="124">
        <f t="shared" si="26"/>
        <v>2586.9</v>
      </c>
      <c r="Q145" s="124"/>
      <c r="R145" s="124">
        <v>2586.9</v>
      </c>
      <c r="S145" s="175">
        <f t="shared" si="20"/>
        <v>99.957496136012367</v>
      </c>
      <c r="T145" s="175"/>
      <c r="U145" s="175">
        <f t="shared" si="20"/>
        <v>99.957496136012367</v>
      </c>
    </row>
    <row r="146" spans="2:22" ht="37.5" customHeight="1">
      <c r="B146" s="215"/>
      <c r="C146" s="215"/>
      <c r="D146" s="215"/>
      <c r="E146" s="138" t="s">
        <v>181</v>
      </c>
      <c r="F146" s="138" t="s">
        <v>216</v>
      </c>
      <c r="G146" s="124">
        <f>H146+I146</f>
        <v>88678.2</v>
      </c>
      <c r="H146" s="124"/>
      <c r="I146" s="124">
        <v>88678.2</v>
      </c>
      <c r="J146" s="124">
        <f t="shared" si="24"/>
        <v>88678.2</v>
      </c>
      <c r="K146" s="124"/>
      <c r="L146" s="124">
        <v>88678.2</v>
      </c>
      <c r="M146" s="124">
        <f t="shared" si="25"/>
        <v>88678.2</v>
      </c>
      <c r="N146" s="124"/>
      <c r="O146" s="124">
        <v>88678.2</v>
      </c>
      <c r="P146" s="124">
        <f t="shared" si="26"/>
        <v>88626.7</v>
      </c>
      <c r="Q146" s="124"/>
      <c r="R146" s="124">
        <v>88626.7</v>
      </c>
      <c r="S146" s="175">
        <f t="shared" si="20"/>
        <v>99.941924847369478</v>
      </c>
      <c r="T146" s="175"/>
      <c r="U146" s="175">
        <f t="shared" si="20"/>
        <v>99.941924847369478</v>
      </c>
    </row>
    <row r="147" spans="2:22" ht="15.75" customHeight="1">
      <c r="B147" s="215" t="s">
        <v>41</v>
      </c>
      <c r="C147" s="215" t="s">
        <v>42</v>
      </c>
      <c r="D147" s="215" t="s">
        <v>291</v>
      </c>
      <c r="E147" s="140" t="s">
        <v>179</v>
      </c>
      <c r="F147" s="140"/>
      <c r="G147" s="124">
        <f>G148</f>
        <v>7824.3</v>
      </c>
      <c r="H147" s="124">
        <f t="shared" ref="H147:R147" si="27">H148</f>
        <v>5528</v>
      </c>
      <c r="I147" s="124">
        <f t="shared" si="27"/>
        <v>2296.3000000000002</v>
      </c>
      <c r="J147" s="124">
        <f t="shared" si="27"/>
        <v>7824.3</v>
      </c>
      <c r="K147" s="124">
        <f t="shared" si="27"/>
        <v>5528</v>
      </c>
      <c r="L147" s="124">
        <f t="shared" si="27"/>
        <v>2296.3000000000002</v>
      </c>
      <c r="M147" s="124">
        <f t="shared" si="27"/>
        <v>7824.3</v>
      </c>
      <c r="N147" s="124">
        <f t="shared" si="27"/>
        <v>5528</v>
      </c>
      <c r="O147" s="124">
        <f t="shared" si="27"/>
        <v>2296.3000000000002</v>
      </c>
      <c r="P147" s="124">
        <f t="shared" si="27"/>
        <v>7824.1</v>
      </c>
      <c r="Q147" s="124">
        <f t="shared" si="27"/>
        <v>5528</v>
      </c>
      <c r="R147" s="124">
        <f t="shared" si="27"/>
        <v>2296.1</v>
      </c>
      <c r="S147" s="175">
        <f t="shared" si="20"/>
        <v>99.997443860792657</v>
      </c>
      <c r="T147" s="175">
        <f t="shared" si="20"/>
        <v>100</v>
      </c>
      <c r="U147" s="175">
        <f t="shared" si="20"/>
        <v>99.991290336628481</v>
      </c>
    </row>
    <row r="148" spans="2:22" ht="31.5">
      <c r="B148" s="215"/>
      <c r="C148" s="215"/>
      <c r="D148" s="215"/>
      <c r="E148" s="140" t="s">
        <v>180</v>
      </c>
      <c r="F148" s="140"/>
      <c r="G148" s="124">
        <f>G149+G150</f>
        <v>7824.3</v>
      </c>
      <c r="H148" s="124">
        <f t="shared" ref="H148:R148" si="28">H149+H150</f>
        <v>5528</v>
      </c>
      <c r="I148" s="124">
        <f t="shared" si="28"/>
        <v>2296.3000000000002</v>
      </c>
      <c r="J148" s="124">
        <f t="shared" si="28"/>
        <v>7824.3</v>
      </c>
      <c r="K148" s="124">
        <f t="shared" si="28"/>
        <v>5528</v>
      </c>
      <c r="L148" s="124">
        <f t="shared" si="28"/>
        <v>2296.3000000000002</v>
      </c>
      <c r="M148" s="124">
        <f t="shared" si="28"/>
        <v>7824.3</v>
      </c>
      <c r="N148" s="124">
        <f t="shared" si="28"/>
        <v>5528</v>
      </c>
      <c r="O148" s="124">
        <f t="shared" si="28"/>
        <v>2296.3000000000002</v>
      </c>
      <c r="P148" s="124">
        <f t="shared" si="28"/>
        <v>7824.1</v>
      </c>
      <c r="Q148" s="124">
        <f t="shared" si="28"/>
        <v>5528</v>
      </c>
      <c r="R148" s="124">
        <f t="shared" si="28"/>
        <v>2296.1</v>
      </c>
      <c r="S148" s="175">
        <f t="shared" si="20"/>
        <v>99.997443860792657</v>
      </c>
      <c r="T148" s="175">
        <f t="shared" si="20"/>
        <v>100</v>
      </c>
      <c r="U148" s="175">
        <f t="shared" si="20"/>
        <v>99.991290336628481</v>
      </c>
    </row>
    <row r="149" spans="2:22">
      <c r="B149" s="215"/>
      <c r="C149" s="215"/>
      <c r="D149" s="215"/>
      <c r="E149" s="138" t="s">
        <v>181</v>
      </c>
      <c r="F149" s="138" t="s">
        <v>217</v>
      </c>
      <c r="G149" s="124">
        <f>H149+I149</f>
        <v>1320.7</v>
      </c>
      <c r="H149" s="124"/>
      <c r="I149" s="124">
        <v>1320.7</v>
      </c>
      <c r="J149" s="124">
        <f>K149+L149</f>
        <v>1320.7</v>
      </c>
      <c r="K149" s="124"/>
      <c r="L149" s="124">
        <v>1320.7</v>
      </c>
      <c r="M149" s="124">
        <f>N149+O149</f>
        <v>1320.7</v>
      </c>
      <c r="N149" s="124"/>
      <c r="O149" s="124">
        <v>1320.7</v>
      </c>
      <c r="P149" s="124">
        <f>Q149+R149</f>
        <v>1320.6</v>
      </c>
      <c r="Q149" s="124"/>
      <c r="R149" s="124">
        <v>1320.6</v>
      </c>
      <c r="S149" s="175">
        <f t="shared" si="20"/>
        <v>99.992428257742091</v>
      </c>
      <c r="T149" s="175"/>
      <c r="U149" s="175">
        <f t="shared" si="20"/>
        <v>99.992428257742091</v>
      </c>
    </row>
    <row r="150" spans="2:22">
      <c r="B150" s="215"/>
      <c r="C150" s="215"/>
      <c r="D150" s="215"/>
      <c r="E150" s="138" t="s">
        <v>181</v>
      </c>
      <c r="F150" s="138" t="s">
        <v>218</v>
      </c>
      <c r="G150" s="124">
        <f>H150+I150</f>
        <v>6503.6</v>
      </c>
      <c r="H150" s="124">
        <v>5528</v>
      </c>
      <c r="I150" s="124">
        <v>975.6</v>
      </c>
      <c r="J150" s="124">
        <f>K150+L150</f>
        <v>6503.6</v>
      </c>
      <c r="K150" s="124">
        <v>5528</v>
      </c>
      <c r="L150" s="124">
        <v>975.6</v>
      </c>
      <c r="M150" s="124">
        <f>N150+O150</f>
        <v>6503.6</v>
      </c>
      <c r="N150" s="124">
        <v>5528</v>
      </c>
      <c r="O150" s="124">
        <v>975.6</v>
      </c>
      <c r="P150" s="124">
        <f>Q150+R150</f>
        <v>6503.5</v>
      </c>
      <c r="Q150" s="124">
        <v>5528</v>
      </c>
      <c r="R150" s="124">
        <v>975.5</v>
      </c>
      <c r="S150" s="175">
        <f t="shared" si="20"/>
        <v>99.99846239006088</v>
      </c>
      <c r="T150" s="175">
        <f t="shared" si="20"/>
        <v>100</v>
      </c>
      <c r="U150" s="175">
        <f t="shared" si="20"/>
        <v>99.989749897498967</v>
      </c>
    </row>
    <row r="151" spans="2:22">
      <c r="B151" s="215" t="s">
        <v>43</v>
      </c>
      <c r="C151" s="215" t="s">
        <v>44</v>
      </c>
      <c r="D151" s="215" t="s">
        <v>292</v>
      </c>
      <c r="E151" s="140" t="s">
        <v>179</v>
      </c>
      <c r="F151" s="140"/>
      <c r="G151" s="124">
        <f>G152</f>
        <v>567236.60000000009</v>
      </c>
      <c r="H151" s="124">
        <f t="shared" ref="H151:R151" si="29">H152</f>
        <v>420499.5</v>
      </c>
      <c r="I151" s="124">
        <f t="shared" si="29"/>
        <v>146737.09999999998</v>
      </c>
      <c r="J151" s="124">
        <f t="shared" si="29"/>
        <v>567236.60000000009</v>
      </c>
      <c r="K151" s="124">
        <f t="shared" si="29"/>
        <v>420499.5</v>
      </c>
      <c r="L151" s="124">
        <f t="shared" si="29"/>
        <v>146737.09999999998</v>
      </c>
      <c r="M151" s="124">
        <f t="shared" si="29"/>
        <v>567236.60000000009</v>
      </c>
      <c r="N151" s="124">
        <f t="shared" si="29"/>
        <v>420499.5</v>
      </c>
      <c r="O151" s="124">
        <f t="shared" si="29"/>
        <v>146737.09999999998</v>
      </c>
      <c r="P151" s="124">
        <f t="shared" si="29"/>
        <v>563415.10000000009</v>
      </c>
      <c r="Q151" s="124">
        <f t="shared" si="29"/>
        <v>417910.5</v>
      </c>
      <c r="R151" s="124">
        <f t="shared" si="29"/>
        <v>145504.59999999998</v>
      </c>
      <c r="S151" s="175">
        <f t="shared" si="20"/>
        <v>99.326295235533109</v>
      </c>
      <c r="T151" s="175">
        <f t="shared" si="20"/>
        <v>99.384303667424106</v>
      </c>
      <c r="U151" s="175">
        <f t="shared" si="20"/>
        <v>99.160062451827116</v>
      </c>
      <c r="V151" s="122"/>
    </row>
    <row r="152" spans="2:22" ht="31.5">
      <c r="B152" s="215"/>
      <c r="C152" s="215"/>
      <c r="D152" s="215"/>
      <c r="E152" s="140" t="s">
        <v>180</v>
      </c>
      <c r="F152" s="140"/>
      <c r="G152" s="124">
        <f>G153+G154+G155+G156+G157+G158</f>
        <v>567236.60000000009</v>
      </c>
      <c r="H152" s="124">
        <f t="shared" ref="H152:I152" si="30">H153+H154+H155+H156+H157+H158</f>
        <v>420499.5</v>
      </c>
      <c r="I152" s="124">
        <f t="shared" si="30"/>
        <v>146737.09999999998</v>
      </c>
      <c r="J152" s="124">
        <f>J153+J154+J155+J156+J157+J158</f>
        <v>567236.60000000009</v>
      </c>
      <c r="K152" s="124">
        <f t="shared" ref="K152:L152" si="31">K153+K154+K155+K156+K157+K158</f>
        <v>420499.5</v>
      </c>
      <c r="L152" s="124">
        <f t="shared" si="31"/>
        <v>146737.09999999998</v>
      </c>
      <c r="M152" s="124">
        <f>M153+M154+M155+M156+M157+M158</f>
        <v>567236.60000000009</v>
      </c>
      <c r="N152" s="124">
        <f t="shared" ref="N152:O152" si="32">N153+N154+N155+N156+N157+N158</f>
        <v>420499.5</v>
      </c>
      <c r="O152" s="124">
        <f t="shared" si="32"/>
        <v>146737.09999999998</v>
      </c>
      <c r="P152" s="124">
        <f>P153+P154+P155+P156+P157+P158</f>
        <v>563415.10000000009</v>
      </c>
      <c r="Q152" s="124">
        <f t="shared" ref="Q152:R152" si="33">Q153+Q154+Q155+Q156+Q157+Q158</f>
        <v>417910.5</v>
      </c>
      <c r="R152" s="124">
        <f t="shared" si="33"/>
        <v>145504.59999999998</v>
      </c>
      <c r="S152" s="175">
        <f t="shared" si="20"/>
        <v>99.326295235533109</v>
      </c>
      <c r="T152" s="175">
        <f t="shared" si="20"/>
        <v>99.384303667424106</v>
      </c>
      <c r="U152" s="175">
        <f t="shared" si="20"/>
        <v>99.160062451827116</v>
      </c>
    </row>
    <row r="153" spans="2:22">
      <c r="B153" s="215"/>
      <c r="C153" s="215"/>
      <c r="D153" s="215"/>
      <c r="E153" s="138" t="s">
        <v>181</v>
      </c>
      <c r="F153" s="138" t="s">
        <v>219</v>
      </c>
      <c r="G153" s="124">
        <f>H153+I153</f>
        <v>63300</v>
      </c>
      <c r="H153" s="124"/>
      <c r="I153" s="124">
        <v>63300</v>
      </c>
      <c r="J153" s="124">
        <f>K153+L153</f>
        <v>63300</v>
      </c>
      <c r="K153" s="124"/>
      <c r="L153" s="124">
        <v>63300</v>
      </c>
      <c r="M153" s="124">
        <f>N153+O153</f>
        <v>63300</v>
      </c>
      <c r="N153" s="124"/>
      <c r="O153" s="124">
        <v>63300</v>
      </c>
      <c r="P153" s="124">
        <f>Q153+R153</f>
        <v>63183.7</v>
      </c>
      <c r="Q153" s="124"/>
      <c r="R153" s="124">
        <v>63183.7</v>
      </c>
      <c r="S153" s="175">
        <f t="shared" si="20"/>
        <v>99.816271721958913</v>
      </c>
      <c r="T153" s="175"/>
      <c r="U153" s="175">
        <f t="shared" si="20"/>
        <v>99.816271721958913</v>
      </c>
    </row>
    <row r="154" spans="2:22">
      <c r="B154" s="215"/>
      <c r="C154" s="215"/>
      <c r="D154" s="215"/>
      <c r="E154" s="138" t="s">
        <v>181</v>
      </c>
      <c r="F154" s="138" t="s">
        <v>220</v>
      </c>
      <c r="G154" s="124">
        <f t="shared" ref="G154:G158" si="34">H154+I154</f>
        <v>91099.199999999997</v>
      </c>
      <c r="H154" s="124">
        <v>91099.199999999997</v>
      </c>
      <c r="I154" s="124"/>
      <c r="J154" s="124">
        <f t="shared" ref="J154:J158" si="35">K154+L154</f>
        <v>91099.199999999997</v>
      </c>
      <c r="K154" s="124">
        <v>91099.199999999997</v>
      </c>
      <c r="L154" s="124"/>
      <c r="M154" s="124">
        <f t="shared" ref="M154:M158" si="36">N154+O154</f>
        <v>91099.199999999997</v>
      </c>
      <c r="N154" s="124">
        <v>91099.199999999997</v>
      </c>
      <c r="O154" s="124"/>
      <c r="P154" s="124">
        <f t="shared" ref="P154:P158" si="37">Q154+R154</f>
        <v>91099.199999999997</v>
      </c>
      <c r="Q154" s="124">
        <v>91099.199999999997</v>
      </c>
      <c r="R154" s="124"/>
      <c r="S154" s="175">
        <f t="shared" si="20"/>
        <v>100</v>
      </c>
      <c r="T154" s="175">
        <f t="shared" si="20"/>
        <v>100</v>
      </c>
      <c r="U154" s="175"/>
    </row>
    <row r="155" spans="2:22">
      <c r="B155" s="215"/>
      <c r="C155" s="215"/>
      <c r="D155" s="215"/>
      <c r="E155" s="138"/>
      <c r="F155" s="138" t="s">
        <v>538</v>
      </c>
      <c r="G155" s="124">
        <f t="shared" si="34"/>
        <v>58000</v>
      </c>
      <c r="H155" s="124">
        <v>40658.800000000003</v>
      </c>
      <c r="I155" s="124">
        <v>17341.2</v>
      </c>
      <c r="J155" s="124">
        <f t="shared" si="35"/>
        <v>58000</v>
      </c>
      <c r="K155" s="124">
        <v>40658.800000000003</v>
      </c>
      <c r="L155" s="124">
        <v>17341.2</v>
      </c>
      <c r="M155" s="124">
        <f t="shared" si="36"/>
        <v>58000</v>
      </c>
      <c r="N155" s="124">
        <v>40658.800000000003</v>
      </c>
      <c r="O155" s="124">
        <v>17341.2</v>
      </c>
      <c r="P155" s="124">
        <f t="shared" si="37"/>
        <v>54307.8</v>
      </c>
      <c r="Q155" s="124">
        <v>38069.800000000003</v>
      </c>
      <c r="R155" s="124">
        <v>16238</v>
      </c>
      <c r="S155" s="175">
        <f t="shared" si="20"/>
        <v>93.634137931034488</v>
      </c>
      <c r="T155" s="175">
        <f t="shared" si="20"/>
        <v>93.632374787253923</v>
      </c>
      <c r="U155" s="175">
        <f t="shared" si="20"/>
        <v>93.638271861232198</v>
      </c>
    </row>
    <row r="156" spans="2:22">
      <c r="B156" s="215"/>
      <c r="C156" s="215"/>
      <c r="D156" s="215"/>
      <c r="E156" s="138"/>
      <c r="F156" s="138" t="s">
        <v>536</v>
      </c>
      <c r="G156" s="124">
        <f t="shared" si="34"/>
        <v>288741.5</v>
      </c>
      <c r="H156" s="124">
        <v>288741.5</v>
      </c>
      <c r="I156" s="124"/>
      <c r="J156" s="124">
        <f t="shared" si="35"/>
        <v>288741.5</v>
      </c>
      <c r="K156" s="124">
        <v>288741.5</v>
      </c>
      <c r="L156" s="124"/>
      <c r="M156" s="124">
        <f t="shared" si="36"/>
        <v>288741.5</v>
      </c>
      <c r="N156" s="124">
        <v>288741.5</v>
      </c>
      <c r="O156" s="124"/>
      <c r="P156" s="124">
        <f t="shared" si="37"/>
        <v>288741.5</v>
      </c>
      <c r="Q156" s="124">
        <v>288741.5</v>
      </c>
      <c r="R156" s="124"/>
      <c r="S156" s="175">
        <f t="shared" si="20"/>
        <v>100</v>
      </c>
      <c r="T156" s="175">
        <f t="shared" si="20"/>
        <v>100</v>
      </c>
      <c r="U156" s="175"/>
    </row>
    <row r="157" spans="2:22">
      <c r="B157" s="215"/>
      <c r="C157" s="215"/>
      <c r="D157" s="215"/>
      <c r="E157" s="138"/>
      <c r="F157" s="138" t="s">
        <v>537</v>
      </c>
      <c r="G157" s="124">
        <f t="shared" si="34"/>
        <v>65895.100000000006</v>
      </c>
      <c r="H157" s="124"/>
      <c r="I157" s="124">
        <v>65895.100000000006</v>
      </c>
      <c r="J157" s="124">
        <f t="shared" si="35"/>
        <v>65895.100000000006</v>
      </c>
      <c r="K157" s="124"/>
      <c r="L157" s="124">
        <v>65895.100000000006</v>
      </c>
      <c r="M157" s="124">
        <f t="shared" si="36"/>
        <v>65895.100000000006</v>
      </c>
      <c r="N157" s="124"/>
      <c r="O157" s="124">
        <v>65895.100000000006</v>
      </c>
      <c r="P157" s="124">
        <f t="shared" si="37"/>
        <v>65895.100000000006</v>
      </c>
      <c r="Q157" s="124"/>
      <c r="R157" s="124">
        <v>65895.100000000006</v>
      </c>
      <c r="S157" s="175">
        <f t="shared" si="20"/>
        <v>100</v>
      </c>
      <c r="T157" s="175"/>
      <c r="U157" s="175">
        <f t="shared" si="20"/>
        <v>100</v>
      </c>
    </row>
    <row r="158" spans="2:22" ht="27" customHeight="1">
      <c r="B158" s="215"/>
      <c r="C158" s="215"/>
      <c r="D158" s="215"/>
      <c r="E158" s="138" t="s">
        <v>181</v>
      </c>
      <c r="F158" s="138" t="s">
        <v>221</v>
      </c>
      <c r="G158" s="124">
        <f t="shared" si="34"/>
        <v>200.8</v>
      </c>
      <c r="H158" s="124"/>
      <c r="I158" s="124">
        <v>200.8</v>
      </c>
      <c r="J158" s="124">
        <f t="shared" si="35"/>
        <v>200.8</v>
      </c>
      <c r="K158" s="124"/>
      <c r="L158" s="124">
        <v>200.8</v>
      </c>
      <c r="M158" s="124">
        <f t="shared" si="36"/>
        <v>200.8</v>
      </c>
      <c r="N158" s="124"/>
      <c r="O158" s="124">
        <v>200.8</v>
      </c>
      <c r="P158" s="124">
        <f t="shared" si="37"/>
        <v>187.8</v>
      </c>
      <c r="Q158" s="124"/>
      <c r="R158" s="124">
        <v>187.8</v>
      </c>
      <c r="S158" s="175">
        <f t="shared" si="20"/>
        <v>93.52589641434264</v>
      </c>
      <c r="T158" s="175"/>
      <c r="U158" s="175">
        <f t="shared" si="20"/>
        <v>93.52589641434264</v>
      </c>
    </row>
    <row r="159" spans="2:22">
      <c r="B159" s="215" t="s">
        <v>45</v>
      </c>
      <c r="C159" s="215" t="s">
        <v>46</v>
      </c>
      <c r="D159" s="215" t="s">
        <v>293</v>
      </c>
      <c r="E159" s="140" t="s">
        <v>179</v>
      </c>
      <c r="F159" s="140"/>
      <c r="G159" s="124">
        <f>G160</f>
        <v>636.1</v>
      </c>
      <c r="H159" s="124">
        <f t="shared" ref="H159:R159" si="38">H160</f>
        <v>573</v>
      </c>
      <c r="I159" s="124">
        <f t="shared" si="38"/>
        <v>63.099999999999994</v>
      </c>
      <c r="J159" s="124">
        <f t="shared" si="38"/>
        <v>636.1</v>
      </c>
      <c r="K159" s="124">
        <f t="shared" si="38"/>
        <v>573</v>
      </c>
      <c r="L159" s="124">
        <f t="shared" si="38"/>
        <v>63.099999999999994</v>
      </c>
      <c r="M159" s="124">
        <f t="shared" si="38"/>
        <v>636.1</v>
      </c>
      <c r="N159" s="124">
        <f t="shared" si="38"/>
        <v>4645.1000000000004</v>
      </c>
      <c r="O159" s="124">
        <f t="shared" si="38"/>
        <v>94.8</v>
      </c>
      <c r="P159" s="124">
        <f t="shared" si="38"/>
        <v>636.1</v>
      </c>
      <c r="Q159" s="124">
        <f t="shared" si="38"/>
        <v>573</v>
      </c>
      <c r="R159" s="124">
        <f t="shared" si="38"/>
        <v>63.099999999999994</v>
      </c>
      <c r="S159" s="175">
        <f t="shared" si="20"/>
        <v>100</v>
      </c>
      <c r="T159" s="175">
        <f t="shared" si="20"/>
        <v>12.335579427784115</v>
      </c>
      <c r="U159" s="175">
        <f t="shared" si="20"/>
        <v>66.561181434599149</v>
      </c>
    </row>
    <row r="160" spans="2:22" ht="31.5">
      <c r="B160" s="215"/>
      <c r="C160" s="215"/>
      <c r="D160" s="215"/>
      <c r="E160" s="140" t="s">
        <v>180</v>
      </c>
      <c r="F160" s="140"/>
      <c r="G160" s="124">
        <f>G161+G162</f>
        <v>636.1</v>
      </c>
      <c r="H160" s="124">
        <f t="shared" ref="H160:I160" si="39">H161+H162</f>
        <v>573</v>
      </c>
      <c r="I160" s="124">
        <f t="shared" si="39"/>
        <v>63.099999999999994</v>
      </c>
      <c r="J160" s="124">
        <f>J161+J162</f>
        <v>636.1</v>
      </c>
      <c r="K160" s="124">
        <f t="shared" ref="K160:L160" si="40">K161+K162</f>
        <v>573</v>
      </c>
      <c r="L160" s="124">
        <f t="shared" si="40"/>
        <v>63.099999999999994</v>
      </c>
      <c r="M160" s="124">
        <f>M161+M162</f>
        <v>636.1</v>
      </c>
      <c r="N160" s="124">
        <v>4645.1000000000004</v>
      </c>
      <c r="O160" s="124">
        <v>94.8</v>
      </c>
      <c r="P160" s="124">
        <f>P161+P162</f>
        <v>636.1</v>
      </c>
      <c r="Q160" s="124">
        <f t="shared" ref="Q160:R160" si="41">Q161+Q162</f>
        <v>573</v>
      </c>
      <c r="R160" s="124">
        <f t="shared" si="41"/>
        <v>63.099999999999994</v>
      </c>
      <c r="S160" s="175">
        <f t="shared" si="20"/>
        <v>100</v>
      </c>
      <c r="T160" s="175">
        <f t="shared" si="20"/>
        <v>12.335579427784115</v>
      </c>
      <c r="U160" s="175">
        <f t="shared" si="20"/>
        <v>66.561181434599149</v>
      </c>
    </row>
    <row r="161" spans="2:21">
      <c r="B161" s="215"/>
      <c r="C161" s="215"/>
      <c r="D161" s="215"/>
      <c r="E161" s="140"/>
      <c r="F161" s="138" t="s">
        <v>539</v>
      </c>
      <c r="G161" s="124">
        <f>H161+I161</f>
        <v>51.4</v>
      </c>
      <c r="H161" s="124"/>
      <c r="I161" s="124">
        <v>51.4</v>
      </c>
      <c r="J161" s="124">
        <f>K161+L161</f>
        <v>51.4</v>
      </c>
      <c r="K161" s="124"/>
      <c r="L161" s="124">
        <v>51.4</v>
      </c>
      <c r="M161" s="124">
        <f>N161+O161</f>
        <v>51.4</v>
      </c>
      <c r="N161" s="124"/>
      <c r="O161" s="124">
        <v>51.4</v>
      </c>
      <c r="P161" s="124">
        <f>Q161+R161</f>
        <v>51.4</v>
      </c>
      <c r="Q161" s="124"/>
      <c r="R161" s="124">
        <v>51.4</v>
      </c>
      <c r="S161" s="175">
        <f t="shared" si="20"/>
        <v>100</v>
      </c>
      <c r="T161" s="175"/>
      <c r="U161" s="175">
        <f t="shared" si="20"/>
        <v>100</v>
      </c>
    </row>
    <row r="162" spans="2:21">
      <c r="B162" s="215"/>
      <c r="C162" s="215"/>
      <c r="D162" s="215"/>
      <c r="E162" s="138" t="s">
        <v>181</v>
      </c>
      <c r="F162" s="138" t="s">
        <v>222</v>
      </c>
      <c r="G162" s="124">
        <f>H162+I162</f>
        <v>584.70000000000005</v>
      </c>
      <c r="H162" s="124">
        <v>573</v>
      </c>
      <c r="I162" s="124">
        <v>11.7</v>
      </c>
      <c r="J162" s="124">
        <f>K162+L162</f>
        <v>584.70000000000005</v>
      </c>
      <c r="K162" s="124">
        <v>573</v>
      </c>
      <c r="L162" s="124">
        <v>11.7</v>
      </c>
      <c r="M162" s="124">
        <f>N162+O162</f>
        <v>584.70000000000005</v>
      </c>
      <c r="N162" s="124">
        <v>573</v>
      </c>
      <c r="O162" s="124">
        <v>11.7</v>
      </c>
      <c r="P162" s="124">
        <f>Q162+R162</f>
        <v>584.70000000000005</v>
      </c>
      <c r="Q162" s="124">
        <v>573</v>
      </c>
      <c r="R162" s="124">
        <v>11.7</v>
      </c>
      <c r="S162" s="175">
        <f t="shared" si="20"/>
        <v>100</v>
      </c>
      <c r="T162" s="175">
        <f t="shared" si="20"/>
        <v>100</v>
      </c>
      <c r="U162" s="175">
        <f t="shared" si="20"/>
        <v>100</v>
      </c>
    </row>
    <row r="163" spans="2:21">
      <c r="B163" s="215" t="s">
        <v>47</v>
      </c>
      <c r="C163" s="215" t="s">
        <v>48</v>
      </c>
      <c r="D163" s="215" t="s">
        <v>294</v>
      </c>
      <c r="E163" s="140" t="s">
        <v>179</v>
      </c>
      <c r="F163" s="140"/>
      <c r="G163" s="124">
        <f>G164</f>
        <v>4400</v>
      </c>
      <c r="H163" s="124">
        <f t="shared" ref="H163:R163" si="42">H164</f>
        <v>0</v>
      </c>
      <c r="I163" s="124">
        <f t="shared" si="42"/>
        <v>4400</v>
      </c>
      <c r="J163" s="124">
        <f t="shared" si="42"/>
        <v>4400</v>
      </c>
      <c r="K163" s="124">
        <f t="shared" si="42"/>
        <v>0</v>
      </c>
      <c r="L163" s="124">
        <f t="shared" si="42"/>
        <v>4400</v>
      </c>
      <c r="M163" s="124">
        <f t="shared" si="42"/>
        <v>4400</v>
      </c>
      <c r="N163" s="124">
        <f t="shared" si="42"/>
        <v>0</v>
      </c>
      <c r="O163" s="124">
        <f t="shared" si="42"/>
        <v>4400</v>
      </c>
      <c r="P163" s="124">
        <f t="shared" si="42"/>
        <v>4400</v>
      </c>
      <c r="Q163" s="124">
        <f t="shared" si="42"/>
        <v>0</v>
      </c>
      <c r="R163" s="124">
        <f t="shared" si="42"/>
        <v>4400</v>
      </c>
      <c r="S163" s="175">
        <f t="shared" si="20"/>
        <v>100</v>
      </c>
      <c r="T163" s="175"/>
      <c r="U163" s="175">
        <f t="shared" si="20"/>
        <v>100</v>
      </c>
    </row>
    <row r="164" spans="2:21" ht="31.5">
      <c r="B164" s="215"/>
      <c r="C164" s="215"/>
      <c r="D164" s="215"/>
      <c r="E164" s="140" t="s">
        <v>180</v>
      </c>
      <c r="F164" s="140"/>
      <c r="G164" s="124">
        <f>G165</f>
        <v>4400</v>
      </c>
      <c r="H164" s="124">
        <f t="shared" ref="H164:R164" si="43">H165</f>
        <v>0</v>
      </c>
      <c r="I164" s="124">
        <f t="shared" si="43"/>
        <v>4400</v>
      </c>
      <c r="J164" s="124">
        <f t="shared" si="43"/>
        <v>4400</v>
      </c>
      <c r="K164" s="124">
        <f t="shared" si="43"/>
        <v>0</v>
      </c>
      <c r="L164" s="124">
        <f t="shared" si="43"/>
        <v>4400</v>
      </c>
      <c r="M164" s="124">
        <f t="shared" si="43"/>
        <v>4400</v>
      </c>
      <c r="N164" s="124">
        <f t="shared" si="43"/>
        <v>0</v>
      </c>
      <c r="O164" s="124">
        <f t="shared" si="43"/>
        <v>4400</v>
      </c>
      <c r="P164" s="124">
        <f t="shared" si="43"/>
        <v>4400</v>
      </c>
      <c r="Q164" s="124">
        <f t="shared" si="43"/>
        <v>0</v>
      </c>
      <c r="R164" s="124">
        <f t="shared" si="43"/>
        <v>4400</v>
      </c>
      <c r="S164" s="175">
        <f t="shared" si="20"/>
        <v>100</v>
      </c>
      <c r="T164" s="175"/>
      <c r="U164" s="175">
        <f t="shared" si="20"/>
        <v>100</v>
      </c>
    </row>
    <row r="165" spans="2:21">
      <c r="B165" s="215"/>
      <c r="C165" s="215"/>
      <c r="D165" s="215"/>
      <c r="E165" s="138" t="s">
        <v>181</v>
      </c>
      <c r="F165" s="138" t="s">
        <v>223</v>
      </c>
      <c r="G165" s="124">
        <f>H165+I165</f>
        <v>4400</v>
      </c>
      <c r="H165" s="124"/>
      <c r="I165" s="124">
        <v>4400</v>
      </c>
      <c r="J165" s="124">
        <f>K165+L165</f>
        <v>4400</v>
      </c>
      <c r="K165" s="124"/>
      <c r="L165" s="124">
        <v>4400</v>
      </c>
      <c r="M165" s="124">
        <f>N165+O165</f>
        <v>4400</v>
      </c>
      <c r="N165" s="124"/>
      <c r="O165" s="124">
        <v>4400</v>
      </c>
      <c r="P165" s="124">
        <f>Q165+R165</f>
        <v>4400</v>
      </c>
      <c r="Q165" s="124"/>
      <c r="R165" s="124">
        <v>4400</v>
      </c>
      <c r="S165" s="175">
        <f t="shared" si="20"/>
        <v>100</v>
      </c>
      <c r="T165" s="175"/>
      <c r="U165" s="175">
        <f t="shared" si="20"/>
        <v>100</v>
      </c>
    </row>
    <row r="166" spans="2:21">
      <c r="B166" s="219" t="s">
        <v>49</v>
      </c>
      <c r="C166" s="219" t="s">
        <v>50</v>
      </c>
      <c r="D166" s="219" t="s">
        <v>295</v>
      </c>
      <c r="E166" s="140" t="s">
        <v>179</v>
      </c>
      <c r="F166" s="140"/>
      <c r="G166" s="124">
        <f>G167</f>
        <v>3604190.0999999996</v>
      </c>
      <c r="H166" s="124">
        <f t="shared" ref="H166:R166" si="44">H167</f>
        <v>1518065.8</v>
      </c>
      <c r="I166" s="124">
        <f t="shared" si="44"/>
        <v>2086124.3000000003</v>
      </c>
      <c r="J166" s="124">
        <f t="shared" si="44"/>
        <v>3604190.0999999996</v>
      </c>
      <c r="K166" s="124">
        <f t="shared" si="44"/>
        <v>1518065.8</v>
      </c>
      <c r="L166" s="124">
        <f t="shared" si="44"/>
        <v>2086124.3000000003</v>
      </c>
      <c r="M166" s="124">
        <f t="shared" si="44"/>
        <v>3604190.0999999996</v>
      </c>
      <c r="N166" s="124">
        <f t="shared" si="44"/>
        <v>1518065.8</v>
      </c>
      <c r="O166" s="124">
        <f t="shared" si="44"/>
        <v>2086124.3000000003</v>
      </c>
      <c r="P166" s="124">
        <f t="shared" si="44"/>
        <v>3600874.4</v>
      </c>
      <c r="Q166" s="124">
        <f t="shared" si="44"/>
        <v>1518057.2000000002</v>
      </c>
      <c r="R166" s="124">
        <f t="shared" si="44"/>
        <v>2082817.2</v>
      </c>
      <c r="S166" s="175">
        <f t="shared" si="20"/>
        <v>99.90800429755356</v>
      </c>
      <c r="T166" s="175">
        <f t="shared" si="20"/>
        <v>99.999433489641902</v>
      </c>
      <c r="U166" s="175">
        <f t="shared" si="20"/>
        <v>99.841471574824169</v>
      </c>
    </row>
    <row r="167" spans="2:21" ht="31.5">
      <c r="B167" s="219"/>
      <c r="C167" s="219"/>
      <c r="D167" s="219"/>
      <c r="E167" s="140" t="s">
        <v>180</v>
      </c>
      <c r="F167" s="140"/>
      <c r="G167" s="124">
        <f>G168+G169+G170+G171+G172+G173+G174+G175+G176+G177+G178+G179+G180+G181+G182+G183+G184+G185+G186+G187</f>
        <v>3604190.0999999996</v>
      </c>
      <c r="H167" s="124">
        <f t="shared" ref="H167:R167" si="45">H168+H169+H170+H171+H172+H173+H174+H175+H176+H177+H178+H179+H180+H181+H182+H183+H184+H185+H186+H187</f>
        <v>1518065.8</v>
      </c>
      <c r="I167" s="124">
        <f t="shared" si="45"/>
        <v>2086124.3000000003</v>
      </c>
      <c r="J167" s="124">
        <f t="shared" si="45"/>
        <v>3604190.0999999996</v>
      </c>
      <c r="K167" s="124">
        <f t="shared" si="45"/>
        <v>1518065.8</v>
      </c>
      <c r="L167" s="124">
        <f t="shared" si="45"/>
        <v>2086124.3000000003</v>
      </c>
      <c r="M167" s="124">
        <f t="shared" si="45"/>
        <v>3604190.0999999996</v>
      </c>
      <c r="N167" s="124">
        <f t="shared" si="45"/>
        <v>1518065.8</v>
      </c>
      <c r="O167" s="124">
        <f t="shared" si="45"/>
        <v>2086124.3000000003</v>
      </c>
      <c r="P167" s="124">
        <f t="shared" si="45"/>
        <v>3600874.4</v>
      </c>
      <c r="Q167" s="124">
        <f t="shared" si="45"/>
        <v>1518057.2000000002</v>
      </c>
      <c r="R167" s="124">
        <f t="shared" si="45"/>
        <v>2082817.2</v>
      </c>
      <c r="S167" s="175">
        <f t="shared" si="20"/>
        <v>99.90800429755356</v>
      </c>
      <c r="T167" s="175">
        <f t="shared" si="20"/>
        <v>99.999433489641902</v>
      </c>
      <c r="U167" s="175">
        <f t="shared" si="20"/>
        <v>99.841471574824169</v>
      </c>
    </row>
    <row r="168" spans="2:21">
      <c r="B168" s="219"/>
      <c r="C168" s="219"/>
      <c r="D168" s="219"/>
      <c r="E168" s="138" t="s">
        <v>181</v>
      </c>
      <c r="F168" s="138" t="s">
        <v>185</v>
      </c>
      <c r="G168" s="124">
        <f>H168+I168</f>
        <v>1773829.2000000002</v>
      </c>
      <c r="H168" s="124">
        <f>H209</f>
        <v>351881.4</v>
      </c>
      <c r="I168" s="124">
        <f t="shared" ref="I168:R168" si="46">I209</f>
        <v>1421947.8</v>
      </c>
      <c r="J168" s="124">
        <f t="shared" si="46"/>
        <v>1773829.2000000002</v>
      </c>
      <c r="K168" s="124">
        <f t="shared" si="46"/>
        <v>351881.4</v>
      </c>
      <c r="L168" s="124">
        <f t="shared" si="46"/>
        <v>1421947.8</v>
      </c>
      <c r="M168" s="124">
        <f t="shared" si="46"/>
        <v>1773829.2000000002</v>
      </c>
      <c r="N168" s="124">
        <f t="shared" si="46"/>
        <v>351881.4</v>
      </c>
      <c r="O168" s="124">
        <f t="shared" si="46"/>
        <v>1421947.8</v>
      </c>
      <c r="P168" s="124">
        <f t="shared" si="46"/>
        <v>1773829.2000000002</v>
      </c>
      <c r="Q168" s="124">
        <f t="shared" si="46"/>
        <v>351881.4</v>
      </c>
      <c r="R168" s="124">
        <f t="shared" si="46"/>
        <v>1421947.8</v>
      </c>
      <c r="S168" s="175">
        <f t="shared" si="20"/>
        <v>100</v>
      </c>
      <c r="T168" s="175">
        <f t="shared" si="20"/>
        <v>100</v>
      </c>
      <c r="U168" s="175">
        <f t="shared" si="20"/>
        <v>100</v>
      </c>
    </row>
    <row r="169" spans="2:21">
      <c r="B169" s="219"/>
      <c r="C169" s="219"/>
      <c r="D169" s="219"/>
      <c r="E169" s="138" t="s">
        <v>181</v>
      </c>
      <c r="F169" s="138" t="s">
        <v>213</v>
      </c>
      <c r="G169" s="124">
        <f t="shared" ref="G169:G187" si="47">H169+I169</f>
        <v>300345.40000000002</v>
      </c>
      <c r="H169" s="124">
        <f>H212</f>
        <v>0</v>
      </c>
      <c r="I169" s="124">
        <f>I212</f>
        <v>300345.40000000002</v>
      </c>
      <c r="J169" s="124">
        <f t="shared" ref="J169:R169" si="48">J212</f>
        <v>300345.40000000002</v>
      </c>
      <c r="K169" s="124">
        <f t="shared" si="48"/>
        <v>0</v>
      </c>
      <c r="L169" s="124">
        <f t="shared" si="48"/>
        <v>300345.40000000002</v>
      </c>
      <c r="M169" s="124">
        <f t="shared" si="48"/>
        <v>300345.40000000002</v>
      </c>
      <c r="N169" s="124">
        <f t="shared" si="48"/>
        <v>0</v>
      </c>
      <c r="O169" s="124">
        <f t="shared" si="48"/>
        <v>300345.40000000002</v>
      </c>
      <c r="P169" s="124">
        <f t="shared" si="48"/>
        <v>300345.40000000002</v>
      </c>
      <c r="Q169" s="124">
        <f t="shared" si="48"/>
        <v>0</v>
      </c>
      <c r="R169" s="124">
        <f t="shared" si="48"/>
        <v>300345.40000000002</v>
      </c>
      <c r="S169" s="175">
        <f t="shared" si="20"/>
        <v>100</v>
      </c>
      <c r="T169" s="175"/>
      <c r="U169" s="175">
        <f t="shared" si="20"/>
        <v>100</v>
      </c>
    </row>
    <row r="170" spans="2:21">
      <c r="B170" s="219"/>
      <c r="C170" s="219"/>
      <c r="D170" s="219"/>
      <c r="E170" s="138" t="s">
        <v>181</v>
      </c>
      <c r="F170" s="138" t="s">
        <v>224</v>
      </c>
      <c r="G170" s="124">
        <f t="shared" si="47"/>
        <v>70439.199999999997</v>
      </c>
      <c r="H170" s="124">
        <f>H190</f>
        <v>0</v>
      </c>
      <c r="I170" s="124">
        <f t="shared" ref="I170:R170" si="49">I190</f>
        <v>70439.199999999997</v>
      </c>
      <c r="J170" s="124">
        <f t="shared" si="49"/>
        <v>70439.199999999997</v>
      </c>
      <c r="K170" s="124">
        <f t="shared" si="49"/>
        <v>0</v>
      </c>
      <c r="L170" s="124">
        <f t="shared" si="49"/>
        <v>70439.199999999997</v>
      </c>
      <c r="M170" s="124">
        <f t="shared" si="49"/>
        <v>70439.199999999997</v>
      </c>
      <c r="N170" s="124">
        <f t="shared" si="49"/>
        <v>0</v>
      </c>
      <c r="O170" s="124">
        <f t="shared" si="49"/>
        <v>70439.199999999997</v>
      </c>
      <c r="P170" s="124">
        <f t="shared" si="49"/>
        <v>70439.199999999997</v>
      </c>
      <c r="Q170" s="124">
        <f t="shared" si="49"/>
        <v>0</v>
      </c>
      <c r="R170" s="124">
        <f t="shared" si="49"/>
        <v>70439.199999999997</v>
      </c>
      <c r="S170" s="175">
        <f t="shared" si="20"/>
        <v>100</v>
      </c>
      <c r="T170" s="175"/>
      <c r="U170" s="175">
        <f t="shared" si="20"/>
        <v>100</v>
      </c>
    </row>
    <row r="171" spans="2:21">
      <c r="B171" s="219"/>
      <c r="C171" s="219"/>
      <c r="D171" s="219"/>
      <c r="E171" s="138" t="s">
        <v>181</v>
      </c>
      <c r="F171" s="138" t="s">
        <v>225</v>
      </c>
      <c r="G171" s="124">
        <f t="shared" si="47"/>
        <v>5935.3</v>
      </c>
      <c r="H171" s="124">
        <f>H191</f>
        <v>5045</v>
      </c>
      <c r="I171" s="124">
        <f t="shared" ref="I171:R171" si="50">I191</f>
        <v>890.3</v>
      </c>
      <c r="J171" s="124">
        <f t="shared" si="50"/>
        <v>5935.3</v>
      </c>
      <c r="K171" s="124">
        <f t="shared" si="50"/>
        <v>5045</v>
      </c>
      <c r="L171" s="124">
        <f t="shared" si="50"/>
        <v>890.3</v>
      </c>
      <c r="M171" s="124">
        <f t="shared" si="50"/>
        <v>5935.3</v>
      </c>
      <c r="N171" s="124">
        <f t="shared" si="50"/>
        <v>5045</v>
      </c>
      <c r="O171" s="124">
        <f t="shared" si="50"/>
        <v>890.3</v>
      </c>
      <c r="P171" s="124">
        <f t="shared" si="50"/>
        <v>5935.1</v>
      </c>
      <c r="Q171" s="124">
        <f t="shared" si="50"/>
        <v>5044.8</v>
      </c>
      <c r="R171" s="124">
        <f t="shared" si="50"/>
        <v>890.3</v>
      </c>
      <c r="S171" s="175">
        <f t="shared" si="20"/>
        <v>99.996630330396101</v>
      </c>
      <c r="T171" s="175">
        <f t="shared" si="20"/>
        <v>99.996035678889996</v>
      </c>
      <c r="U171" s="175">
        <f t="shared" si="20"/>
        <v>100</v>
      </c>
    </row>
    <row r="172" spans="2:21">
      <c r="B172" s="219"/>
      <c r="C172" s="219"/>
      <c r="D172" s="219"/>
      <c r="E172" s="138" t="s">
        <v>181</v>
      </c>
      <c r="F172" s="138" t="s">
        <v>226</v>
      </c>
      <c r="G172" s="124">
        <f t="shared" si="47"/>
        <v>31266</v>
      </c>
      <c r="H172" s="124">
        <f>H194</f>
        <v>0</v>
      </c>
      <c r="I172" s="124">
        <f t="shared" ref="I172:R172" si="51">I194</f>
        <v>31266</v>
      </c>
      <c r="J172" s="124">
        <f t="shared" si="51"/>
        <v>31266</v>
      </c>
      <c r="K172" s="124">
        <f t="shared" si="51"/>
        <v>0</v>
      </c>
      <c r="L172" s="124">
        <f t="shared" si="51"/>
        <v>31266</v>
      </c>
      <c r="M172" s="124">
        <f t="shared" si="51"/>
        <v>31266</v>
      </c>
      <c r="N172" s="124">
        <f t="shared" si="51"/>
        <v>0</v>
      </c>
      <c r="O172" s="124">
        <f t="shared" si="51"/>
        <v>31266</v>
      </c>
      <c r="P172" s="124">
        <f t="shared" si="51"/>
        <v>31265.7</v>
      </c>
      <c r="Q172" s="124">
        <f t="shared" si="51"/>
        <v>0</v>
      </c>
      <c r="R172" s="124">
        <f t="shared" si="51"/>
        <v>31265.7</v>
      </c>
      <c r="S172" s="175">
        <f t="shared" si="20"/>
        <v>99.999040491268474</v>
      </c>
      <c r="T172" s="175"/>
      <c r="U172" s="175">
        <f t="shared" si="20"/>
        <v>99.999040491268474</v>
      </c>
    </row>
    <row r="173" spans="2:21">
      <c r="B173" s="219"/>
      <c r="C173" s="219"/>
      <c r="D173" s="219"/>
      <c r="E173" s="138" t="s">
        <v>181</v>
      </c>
      <c r="F173" s="138" t="s">
        <v>227</v>
      </c>
      <c r="G173" s="124">
        <f t="shared" si="47"/>
        <v>15102.5</v>
      </c>
      <c r="H173" s="124">
        <f>H195</f>
        <v>12837.1</v>
      </c>
      <c r="I173" s="124">
        <f t="shared" ref="I173:R173" si="52">I195</f>
        <v>2265.4</v>
      </c>
      <c r="J173" s="124">
        <f t="shared" si="52"/>
        <v>15102.5</v>
      </c>
      <c r="K173" s="124">
        <f t="shared" si="52"/>
        <v>12837.1</v>
      </c>
      <c r="L173" s="124">
        <f t="shared" si="52"/>
        <v>2265.4</v>
      </c>
      <c r="M173" s="124">
        <f t="shared" si="52"/>
        <v>15102.5</v>
      </c>
      <c r="N173" s="124">
        <f t="shared" si="52"/>
        <v>12837.1</v>
      </c>
      <c r="O173" s="124">
        <f t="shared" si="52"/>
        <v>2265.4</v>
      </c>
      <c r="P173" s="124">
        <f t="shared" si="52"/>
        <v>15102.5</v>
      </c>
      <c r="Q173" s="124">
        <f t="shared" si="52"/>
        <v>12837.1</v>
      </c>
      <c r="R173" s="124">
        <f t="shared" si="52"/>
        <v>2265.4</v>
      </c>
      <c r="S173" s="175">
        <f t="shared" si="20"/>
        <v>100</v>
      </c>
      <c r="T173" s="175">
        <f t="shared" si="20"/>
        <v>100</v>
      </c>
      <c r="U173" s="175">
        <f t="shared" si="20"/>
        <v>100</v>
      </c>
    </row>
    <row r="174" spans="2:21">
      <c r="B174" s="219"/>
      <c r="C174" s="219"/>
      <c r="D174" s="219"/>
      <c r="E174" s="138" t="s">
        <v>181</v>
      </c>
      <c r="F174" s="138" t="s">
        <v>228</v>
      </c>
      <c r="G174" s="124">
        <f t="shared" si="47"/>
        <v>1082.5999999999999</v>
      </c>
      <c r="H174" s="124">
        <f>H198</f>
        <v>0</v>
      </c>
      <c r="I174" s="124">
        <f>I198</f>
        <v>1082.5999999999999</v>
      </c>
      <c r="J174" s="124">
        <f>J198</f>
        <v>1082.5999999999999</v>
      </c>
      <c r="K174" s="124">
        <f>K198</f>
        <v>0</v>
      </c>
      <c r="L174" s="124">
        <f t="shared" ref="L174:R174" si="53">L198</f>
        <v>1082.5999999999999</v>
      </c>
      <c r="M174" s="124">
        <f t="shared" si="53"/>
        <v>1082.5999999999999</v>
      </c>
      <c r="N174" s="124">
        <f t="shared" si="53"/>
        <v>0</v>
      </c>
      <c r="O174" s="124">
        <f t="shared" si="53"/>
        <v>1082.5999999999999</v>
      </c>
      <c r="P174" s="124">
        <f t="shared" si="53"/>
        <v>1068</v>
      </c>
      <c r="Q174" s="124">
        <f t="shared" si="53"/>
        <v>0</v>
      </c>
      <c r="R174" s="124">
        <f t="shared" si="53"/>
        <v>1068</v>
      </c>
      <c r="S174" s="175">
        <f t="shared" si="20"/>
        <v>98.651394790319614</v>
      </c>
      <c r="T174" s="175"/>
      <c r="U174" s="175">
        <f t="shared" si="20"/>
        <v>98.651394790319614</v>
      </c>
    </row>
    <row r="175" spans="2:21">
      <c r="B175" s="219"/>
      <c r="C175" s="219"/>
      <c r="D175" s="219"/>
      <c r="E175" s="138" t="s">
        <v>181</v>
      </c>
      <c r="F175" s="138" t="s">
        <v>229</v>
      </c>
      <c r="G175" s="124">
        <f t="shared" si="47"/>
        <v>600</v>
      </c>
      <c r="H175" s="124">
        <f>H201</f>
        <v>0</v>
      </c>
      <c r="I175" s="124">
        <f t="shared" ref="I175:R175" si="54">I201</f>
        <v>600</v>
      </c>
      <c r="J175" s="124">
        <f t="shared" si="54"/>
        <v>600</v>
      </c>
      <c r="K175" s="124">
        <f t="shared" si="54"/>
        <v>0</v>
      </c>
      <c r="L175" s="124">
        <f t="shared" si="54"/>
        <v>600</v>
      </c>
      <c r="M175" s="124">
        <f t="shared" si="54"/>
        <v>600</v>
      </c>
      <c r="N175" s="124">
        <f t="shared" si="54"/>
        <v>0</v>
      </c>
      <c r="O175" s="124">
        <f t="shared" si="54"/>
        <v>600</v>
      </c>
      <c r="P175" s="124">
        <f t="shared" si="54"/>
        <v>600</v>
      </c>
      <c r="Q175" s="124">
        <f t="shared" si="54"/>
        <v>0</v>
      </c>
      <c r="R175" s="124">
        <f t="shared" si="54"/>
        <v>600</v>
      </c>
      <c r="S175" s="175">
        <f t="shared" si="20"/>
        <v>100</v>
      </c>
      <c r="T175" s="175"/>
      <c r="U175" s="175">
        <f t="shared" si="20"/>
        <v>100</v>
      </c>
    </row>
    <row r="176" spans="2:21">
      <c r="B176" s="219"/>
      <c r="C176" s="219"/>
      <c r="D176" s="219"/>
      <c r="E176" s="138" t="s">
        <v>181</v>
      </c>
      <c r="F176" s="138" t="s">
        <v>231</v>
      </c>
      <c r="G176" s="124">
        <f t="shared" si="47"/>
        <v>450</v>
      </c>
      <c r="H176" s="124">
        <f>H205</f>
        <v>0</v>
      </c>
      <c r="I176" s="124">
        <f t="shared" ref="I176:R177" si="55">I205</f>
        <v>450</v>
      </c>
      <c r="J176" s="124">
        <f t="shared" si="55"/>
        <v>450</v>
      </c>
      <c r="K176" s="124">
        <f t="shared" si="55"/>
        <v>0</v>
      </c>
      <c r="L176" s="124">
        <f t="shared" si="55"/>
        <v>450</v>
      </c>
      <c r="M176" s="124">
        <f t="shared" si="55"/>
        <v>450</v>
      </c>
      <c r="N176" s="124">
        <f t="shared" si="55"/>
        <v>0</v>
      </c>
      <c r="O176" s="124">
        <f t="shared" si="55"/>
        <v>450</v>
      </c>
      <c r="P176" s="124">
        <f t="shared" si="55"/>
        <v>0</v>
      </c>
      <c r="Q176" s="124">
        <f t="shared" si="55"/>
        <v>0</v>
      </c>
      <c r="R176" s="124">
        <f t="shared" si="55"/>
        <v>0</v>
      </c>
      <c r="S176" s="175">
        <f t="shared" si="20"/>
        <v>0</v>
      </c>
      <c r="T176" s="175"/>
      <c r="U176" s="175">
        <f t="shared" si="20"/>
        <v>0</v>
      </c>
    </row>
    <row r="177" spans="2:21">
      <c r="B177" s="219"/>
      <c r="C177" s="219"/>
      <c r="D177" s="219"/>
      <c r="E177" s="138" t="s">
        <v>181</v>
      </c>
      <c r="F177" s="138" t="s">
        <v>232</v>
      </c>
      <c r="G177" s="124">
        <f t="shared" si="47"/>
        <v>33875.5</v>
      </c>
      <c r="H177" s="124"/>
      <c r="I177" s="124">
        <f t="shared" si="55"/>
        <v>33875.5</v>
      </c>
      <c r="J177" s="124">
        <f t="shared" si="55"/>
        <v>33875.5</v>
      </c>
      <c r="K177" s="124">
        <f t="shared" si="55"/>
        <v>0</v>
      </c>
      <c r="L177" s="124">
        <f t="shared" si="55"/>
        <v>33875.5</v>
      </c>
      <c r="M177" s="124">
        <f t="shared" si="55"/>
        <v>33875.5</v>
      </c>
      <c r="N177" s="124">
        <f t="shared" si="55"/>
        <v>0</v>
      </c>
      <c r="O177" s="124">
        <f t="shared" si="55"/>
        <v>33875.5</v>
      </c>
      <c r="P177" s="124">
        <f t="shared" si="55"/>
        <v>33875.5</v>
      </c>
      <c r="Q177" s="124">
        <f t="shared" si="55"/>
        <v>0</v>
      </c>
      <c r="R177" s="124">
        <f t="shared" si="55"/>
        <v>33875.5</v>
      </c>
      <c r="S177" s="175">
        <f t="shared" si="20"/>
        <v>100</v>
      </c>
      <c r="T177" s="175"/>
      <c r="U177" s="175">
        <f t="shared" si="20"/>
        <v>100</v>
      </c>
    </row>
    <row r="178" spans="2:21">
      <c r="B178" s="219"/>
      <c r="C178" s="219"/>
      <c r="D178" s="219"/>
      <c r="E178" s="138" t="s">
        <v>181</v>
      </c>
      <c r="F178" s="138" t="s">
        <v>233</v>
      </c>
      <c r="G178" s="124">
        <f t="shared" si="47"/>
        <v>1503.5</v>
      </c>
      <c r="H178" s="124">
        <f>H215</f>
        <v>1503.5</v>
      </c>
      <c r="I178" s="124">
        <f t="shared" ref="I178:R178" si="56">I215</f>
        <v>0</v>
      </c>
      <c r="J178" s="124">
        <f t="shared" si="56"/>
        <v>1503.5</v>
      </c>
      <c r="K178" s="124">
        <f t="shared" si="56"/>
        <v>1503.5</v>
      </c>
      <c r="L178" s="124">
        <f t="shared" si="56"/>
        <v>0</v>
      </c>
      <c r="M178" s="124">
        <f t="shared" si="56"/>
        <v>1503.5</v>
      </c>
      <c r="N178" s="124">
        <f t="shared" si="56"/>
        <v>1503.5</v>
      </c>
      <c r="O178" s="124">
        <f t="shared" si="56"/>
        <v>0</v>
      </c>
      <c r="P178" s="124">
        <f t="shared" si="56"/>
        <v>1503.5</v>
      </c>
      <c r="Q178" s="124">
        <f t="shared" si="56"/>
        <v>1503.5</v>
      </c>
      <c r="R178" s="124">
        <f t="shared" si="56"/>
        <v>0</v>
      </c>
      <c r="S178" s="175">
        <f t="shared" si="20"/>
        <v>100</v>
      </c>
      <c r="T178" s="175">
        <f t="shared" si="20"/>
        <v>100</v>
      </c>
      <c r="U178" s="175"/>
    </row>
    <row r="179" spans="2:21">
      <c r="B179" s="219"/>
      <c r="C179" s="219"/>
      <c r="D179" s="219"/>
      <c r="E179" s="138" t="s">
        <v>181</v>
      </c>
      <c r="F179" s="138" t="s">
        <v>234</v>
      </c>
      <c r="G179" s="124">
        <f t="shared" si="47"/>
        <v>495.3</v>
      </c>
      <c r="H179" s="124">
        <f>H216</f>
        <v>0</v>
      </c>
      <c r="I179" s="124">
        <f t="shared" ref="I179:R179" si="57">I216</f>
        <v>495.3</v>
      </c>
      <c r="J179" s="124">
        <f t="shared" si="57"/>
        <v>495.3</v>
      </c>
      <c r="K179" s="124">
        <f t="shared" si="57"/>
        <v>0</v>
      </c>
      <c r="L179" s="124">
        <f t="shared" si="57"/>
        <v>495.3</v>
      </c>
      <c r="M179" s="124">
        <f t="shared" si="57"/>
        <v>495.3</v>
      </c>
      <c r="N179" s="124">
        <f t="shared" si="57"/>
        <v>0</v>
      </c>
      <c r="O179" s="124">
        <f t="shared" si="57"/>
        <v>495.3</v>
      </c>
      <c r="P179" s="124">
        <f t="shared" si="57"/>
        <v>495.3</v>
      </c>
      <c r="Q179" s="124">
        <f t="shared" si="57"/>
        <v>0</v>
      </c>
      <c r="R179" s="124">
        <f t="shared" si="57"/>
        <v>495.3</v>
      </c>
      <c r="S179" s="175">
        <f t="shared" si="20"/>
        <v>100</v>
      </c>
      <c r="T179" s="175"/>
      <c r="U179" s="175">
        <f t="shared" si="20"/>
        <v>100</v>
      </c>
    </row>
    <row r="180" spans="2:21">
      <c r="B180" s="219"/>
      <c r="C180" s="219"/>
      <c r="D180" s="219"/>
      <c r="E180" s="138"/>
      <c r="F180" s="138" t="s">
        <v>549</v>
      </c>
      <c r="G180" s="124">
        <f t="shared" si="47"/>
        <v>3120</v>
      </c>
      <c r="H180" s="124">
        <f>H219</f>
        <v>0</v>
      </c>
      <c r="I180" s="124">
        <f t="shared" ref="I180:R180" si="58">I219</f>
        <v>3120</v>
      </c>
      <c r="J180" s="124">
        <f t="shared" si="58"/>
        <v>3120</v>
      </c>
      <c r="K180" s="124">
        <f t="shared" si="58"/>
        <v>0</v>
      </c>
      <c r="L180" s="124">
        <f t="shared" si="58"/>
        <v>3120</v>
      </c>
      <c r="M180" s="124">
        <f t="shared" si="58"/>
        <v>3120</v>
      </c>
      <c r="N180" s="124">
        <f t="shared" si="58"/>
        <v>0</v>
      </c>
      <c r="O180" s="124">
        <f t="shared" si="58"/>
        <v>3120</v>
      </c>
      <c r="P180" s="124">
        <f t="shared" si="58"/>
        <v>2320</v>
      </c>
      <c r="Q180" s="124">
        <f t="shared" si="58"/>
        <v>0</v>
      </c>
      <c r="R180" s="124">
        <f t="shared" si="58"/>
        <v>2320</v>
      </c>
      <c r="S180" s="175">
        <f t="shared" si="20"/>
        <v>74.358974358974365</v>
      </c>
      <c r="T180" s="175"/>
      <c r="U180" s="175">
        <f t="shared" si="20"/>
        <v>74.358974358974365</v>
      </c>
    </row>
    <row r="181" spans="2:21">
      <c r="B181" s="219"/>
      <c r="C181" s="219"/>
      <c r="D181" s="219"/>
      <c r="E181" s="138" t="s">
        <v>181</v>
      </c>
      <c r="F181" s="138" t="s">
        <v>235</v>
      </c>
      <c r="G181" s="124">
        <f t="shared" si="47"/>
        <v>252111.9</v>
      </c>
      <c r="H181" s="124">
        <f t="shared" ref="H181:R182" si="59">H220</f>
        <v>252111.9</v>
      </c>
      <c r="I181" s="124">
        <f t="shared" si="59"/>
        <v>0</v>
      </c>
      <c r="J181" s="124">
        <f t="shared" si="59"/>
        <v>252111.9</v>
      </c>
      <c r="K181" s="124">
        <f t="shared" si="59"/>
        <v>252111.9</v>
      </c>
      <c r="L181" s="124">
        <f t="shared" si="59"/>
        <v>0</v>
      </c>
      <c r="M181" s="124">
        <f t="shared" si="59"/>
        <v>252111.9</v>
      </c>
      <c r="N181" s="124">
        <f t="shared" si="59"/>
        <v>252111.9</v>
      </c>
      <c r="O181" s="124">
        <f t="shared" si="59"/>
        <v>0</v>
      </c>
      <c r="P181" s="124">
        <f t="shared" si="59"/>
        <v>252103.5</v>
      </c>
      <c r="Q181" s="124">
        <f t="shared" si="59"/>
        <v>252103.5</v>
      </c>
      <c r="R181" s="124">
        <f t="shared" si="59"/>
        <v>0</v>
      </c>
      <c r="S181" s="175">
        <f t="shared" si="20"/>
        <v>99.996668146168432</v>
      </c>
      <c r="T181" s="175">
        <f t="shared" si="20"/>
        <v>99.996668146168432</v>
      </c>
      <c r="U181" s="175"/>
    </row>
    <row r="182" spans="2:21">
      <c r="B182" s="219"/>
      <c r="C182" s="219"/>
      <c r="D182" s="219"/>
      <c r="E182" s="138" t="s">
        <v>181</v>
      </c>
      <c r="F182" s="138" t="s">
        <v>236</v>
      </c>
      <c r="G182" s="124">
        <f t="shared" si="47"/>
        <v>4763.3</v>
      </c>
      <c r="H182" s="124">
        <f t="shared" si="59"/>
        <v>0</v>
      </c>
      <c r="I182" s="124">
        <f t="shared" si="59"/>
        <v>4763.3</v>
      </c>
      <c r="J182" s="124">
        <f t="shared" si="59"/>
        <v>4763.3</v>
      </c>
      <c r="K182" s="124">
        <f t="shared" si="59"/>
        <v>0</v>
      </c>
      <c r="L182" s="124">
        <f t="shared" si="59"/>
        <v>4763.3</v>
      </c>
      <c r="M182" s="124">
        <f t="shared" si="59"/>
        <v>4763.3</v>
      </c>
      <c r="N182" s="124">
        <f t="shared" si="59"/>
        <v>0</v>
      </c>
      <c r="O182" s="124">
        <f t="shared" si="59"/>
        <v>4763.3</v>
      </c>
      <c r="P182" s="124">
        <f t="shared" si="59"/>
        <v>4763.3</v>
      </c>
      <c r="Q182" s="124">
        <f t="shared" si="59"/>
        <v>0</v>
      </c>
      <c r="R182" s="124">
        <f t="shared" si="59"/>
        <v>4763.3</v>
      </c>
      <c r="S182" s="175">
        <f t="shared" si="20"/>
        <v>100</v>
      </c>
      <c r="T182" s="175"/>
      <c r="U182" s="175">
        <f t="shared" si="20"/>
        <v>100</v>
      </c>
    </row>
    <row r="183" spans="2:21">
      <c r="B183" s="219"/>
      <c r="C183" s="219"/>
      <c r="D183" s="219"/>
      <c r="E183" s="138"/>
      <c r="F183" s="138" t="s">
        <v>550</v>
      </c>
      <c r="G183" s="124">
        <f t="shared" si="47"/>
        <v>1800</v>
      </c>
      <c r="H183" s="124">
        <f>H224</f>
        <v>0</v>
      </c>
      <c r="I183" s="124">
        <f t="shared" ref="I183:R183" si="60">I224</f>
        <v>1800</v>
      </c>
      <c r="J183" s="124">
        <f t="shared" si="60"/>
        <v>1800</v>
      </c>
      <c r="K183" s="124">
        <f t="shared" si="60"/>
        <v>0</v>
      </c>
      <c r="L183" s="124">
        <f t="shared" si="60"/>
        <v>1800</v>
      </c>
      <c r="M183" s="124">
        <f t="shared" si="60"/>
        <v>1800</v>
      </c>
      <c r="N183" s="124">
        <f t="shared" si="60"/>
        <v>0</v>
      </c>
      <c r="O183" s="124">
        <f t="shared" si="60"/>
        <v>1800</v>
      </c>
      <c r="P183" s="124">
        <f t="shared" si="60"/>
        <v>1080</v>
      </c>
      <c r="Q183" s="124">
        <f t="shared" si="60"/>
        <v>0</v>
      </c>
      <c r="R183" s="124">
        <f t="shared" si="60"/>
        <v>1080</v>
      </c>
      <c r="S183" s="175">
        <f t="shared" si="20"/>
        <v>60</v>
      </c>
      <c r="T183" s="175"/>
      <c r="U183" s="175">
        <f t="shared" si="20"/>
        <v>60</v>
      </c>
    </row>
    <row r="184" spans="2:21">
      <c r="B184" s="219"/>
      <c r="C184" s="219"/>
      <c r="D184" s="219"/>
      <c r="E184" s="138" t="s">
        <v>181</v>
      </c>
      <c r="F184" s="138" t="s">
        <v>237</v>
      </c>
      <c r="G184" s="124">
        <f t="shared" si="47"/>
        <v>153507.79999999999</v>
      </c>
      <c r="H184" s="124">
        <f>H225</f>
        <v>0</v>
      </c>
      <c r="I184" s="124">
        <f>I225</f>
        <v>153507.79999999999</v>
      </c>
      <c r="J184" s="124">
        <f t="shared" ref="J184:R184" si="61">J225</f>
        <v>153507.79999999999</v>
      </c>
      <c r="K184" s="124">
        <f t="shared" si="61"/>
        <v>0</v>
      </c>
      <c r="L184" s="124">
        <f t="shared" si="61"/>
        <v>153507.79999999999</v>
      </c>
      <c r="M184" s="124">
        <f t="shared" si="61"/>
        <v>153507.79999999999</v>
      </c>
      <c r="N184" s="124">
        <f t="shared" si="61"/>
        <v>0</v>
      </c>
      <c r="O184" s="124">
        <f t="shared" si="61"/>
        <v>153507.79999999999</v>
      </c>
      <c r="P184" s="124">
        <f t="shared" si="61"/>
        <v>152205.5</v>
      </c>
      <c r="Q184" s="124">
        <f t="shared" si="61"/>
        <v>0</v>
      </c>
      <c r="R184" s="124">
        <f t="shared" si="61"/>
        <v>152205.5</v>
      </c>
      <c r="S184" s="175">
        <f t="shared" si="20"/>
        <v>99.151639200092774</v>
      </c>
      <c r="T184" s="175"/>
      <c r="U184" s="175">
        <f t="shared" si="20"/>
        <v>99.151639200092774</v>
      </c>
    </row>
    <row r="185" spans="2:21">
      <c r="B185" s="219"/>
      <c r="C185" s="219"/>
      <c r="D185" s="219"/>
      <c r="E185" s="138" t="s">
        <v>181</v>
      </c>
      <c r="F185" s="138" t="s">
        <v>238</v>
      </c>
      <c r="G185" s="124">
        <f t="shared" si="47"/>
        <v>894686.9</v>
      </c>
      <c r="H185" s="124">
        <f t="shared" ref="H185:R187" si="62">H226</f>
        <v>894686.9</v>
      </c>
      <c r="I185" s="124">
        <f t="shared" si="62"/>
        <v>0</v>
      </c>
      <c r="J185" s="124">
        <f t="shared" si="62"/>
        <v>894686.9</v>
      </c>
      <c r="K185" s="124">
        <f t="shared" si="62"/>
        <v>894686.9</v>
      </c>
      <c r="L185" s="124">
        <f t="shared" si="62"/>
        <v>0</v>
      </c>
      <c r="M185" s="124">
        <f t="shared" si="62"/>
        <v>894686.9</v>
      </c>
      <c r="N185" s="124">
        <f t="shared" si="62"/>
        <v>894686.9</v>
      </c>
      <c r="O185" s="124">
        <f t="shared" si="62"/>
        <v>0</v>
      </c>
      <c r="P185" s="124">
        <f t="shared" si="62"/>
        <v>894686.9</v>
      </c>
      <c r="Q185" s="124">
        <f t="shared" si="62"/>
        <v>894686.9</v>
      </c>
      <c r="R185" s="124">
        <f t="shared" si="62"/>
        <v>0</v>
      </c>
      <c r="S185" s="175">
        <f t="shared" si="20"/>
        <v>100</v>
      </c>
      <c r="T185" s="175">
        <f t="shared" si="20"/>
        <v>100</v>
      </c>
      <c r="U185" s="175"/>
    </row>
    <row r="186" spans="2:21">
      <c r="B186" s="219"/>
      <c r="C186" s="219"/>
      <c r="D186" s="219"/>
      <c r="E186" s="138" t="s">
        <v>181</v>
      </c>
      <c r="F186" s="138" t="s">
        <v>239</v>
      </c>
      <c r="G186" s="124">
        <f t="shared" si="47"/>
        <v>2772</v>
      </c>
      <c r="H186" s="124">
        <f t="shared" si="62"/>
        <v>0</v>
      </c>
      <c r="I186" s="124">
        <f t="shared" si="62"/>
        <v>2772</v>
      </c>
      <c r="J186" s="124">
        <f t="shared" si="62"/>
        <v>2772</v>
      </c>
      <c r="K186" s="124">
        <f t="shared" si="62"/>
        <v>0</v>
      </c>
      <c r="L186" s="124">
        <f t="shared" si="62"/>
        <v>2772</v>
      </c>
      <c r="M186" s="124">
        <f t="shared" si="62"/>
        <v>2772</v>
      </c>
      <c r="N186" s="124">
        <f t="shared" si="62"/>
        <v>0</v>
      </c>
      <c r="O186" s="124">
        <f t="shared" si="62"/>
        <v>2772</v>
      </c>
      <c r="P186" s="124">
        <f t="shared" si="62"/>
        <v>2770.9</v>
      </c>
      <c r="Q186" s="124">
        <f t="shared" si="62"/>
        <v>0</v>
      </c>
      <c r="R186" s="124">
        <f t="shared" si="62"/>
        <v>2770.9</v>
      </c>
      <c r="S186" s="175">
        <f t="shared" si="20"/>
        <v>99.960317460317455</v>
      </c>
      <c r="T186" s="175"/>
      <c r="U186" s="175">
        <f t="shared" si="20"/>
        <v>99.960317460317455</v>
      </c>
    </row>
    <row r="187" spans="2:21">
      <c r="B187" s="219"/>
      <c r="C187" s="219"/>
      <c r="D187" s="219"/>
      <c r="E187" s="138" t="s">
        <v>181</v>
      </c>
      <c r="F187" s="138" t="s">
        <v>240</v>
      </c>
      <c r="G187" s="124">
        <f t="shared" si="47"/>
        <v>56503.7</v>
      </c>
      <c r="H187" s="124">
        <f t="shared" si="62"/>
        <v>0</v>
      </c>
      <c r="I187" s="124">
        <f t="shared" si="62"/>
        <v>56503.7</v>
      </c>
      <c r="J187" s="124">
        <f t="shared" si="62"/>
        <v>56503.7</v>
      </c>
      <c r="K187" s="124">
        <f t="shared" si="62"/>
        <v>0</v>
      </c>
      <c r="L187" s="124">
        <f t="shared" si="62"/>
        <v>56503.7</v>
      </c>
      <c r="M187" s="124">
        <f t="shared" si="62"/>
        <v>56503.7</v>
      </c>
      <c r="N187" s="124">
        <f t="shared" si="62"/>
        <v>0</v>
      </c>
      <c r="O187" s="124">
        <f t="shared" si="62"/>
        <v>56503.7</v>
      </c>
      <c r="P187" s="124">
        <f t="shared" si="62"/>
        <v>56484.9</v>
      </c>
      <c r="Q187" s="124">
        <f t="shared" si="62"/>
        <v>0</v>
      </c>
      <c r="R187" s="124">
        <f t="shared" si="62"/>
        <v>56484.9</v>
      </c>
      <c r="S187" s="175">
        <f t="shared" si="20"/>
        <v>99.966727842601472</v>
      </c>
      <c r="T187" s="175"/>
      <c r="U187" s="175">
        <f t="shared" si="20"/>
        <v>99.966727842601472</v>
      </c>
    </row>
    <row r="188" spans="2:21">
      <c r="B188" s="215" t="s">
        <v>51</v>
      </c>
      <c r="C188" s="215" t="s">
        <v>52</v>
      </c>
      <c r="D188" s="215" t="s">
        <v>296</v>
      </c>
      <c r="E188" s="140" t="s">
        <v>179</v>
      </c>
      <c r="F188" s="140"/>
      <c r="G188" s="124">
        <f>G189</f>
        <v>76374.5</v>
      </c>
      <c r="H188" s="124">
        <f t="shared" ref="H188:R188" si="63">H189</f>
        <v>5045</v>
      </c>
      <c r="I188" s="124">
        <f t="shared" si="63"/>
        <v>71329.5</v>
      </c>
      <c r="J188" s="124">
        <f t="shared" si="63"/>
        <v>76374.5</v>
      </c>
      <c r="K188" s="124">
        <f t="shared" si="63"/>
        <v>5045</v>
      </c>
      <c r="L188" s="124">
        <f t="shared" si="63"/>
        <v>71329.5</v>
      </c>
      <c r="M188" s="124">
        <f t="shared" si="63"/>
        <v>76374.5</v>
      </c>
      <c r="N188" s="124">
        <f t="shared" si="63"/>
        <v>5045</v>
      </c>
      <c r="O188" s="124">
        <f t="shared" si="63"/>
        <v>71329.5</v>
      </c>
      <c r="P188" s="124">
        <f t="shared" si="63"/>
        <v>76374.3</v>
      </c>
      <c r="Q188" s="124">
        <f t="shared" si="63"/>
        <v>5044.8</v>
      </c>
      <c r="R188" s="124">
        <f t="shared" si="63"/>
        <v>71329.5</v>
      </c>
      <c r="S188" s="175">
        <f t="shared" si="20"/>
        <v>99.999738132491871</v>
      </c>
      <c r="T188" s="175">
        <f t="shared" si="20"/>
        <v>99.996035678889996</v>
      </c>
      <c r="U188" s="175">
        <f t="shared" si="20"/>
        <v>100</v>
      </c>
    </row>
    <row r="189" spans="2:21" ht="31.5">
      <c r="B189" s="215"/>
      <c r="C189" s="215"/>
      <c r="D189" s="215"/>
      <c r="E189" s="140" t="s">
        <v>180</v>
      </c>
      <c r="F189" s="140"/>
      <c r="G189" s="124">
        <f>G190+G191</f>
        <v>76374.5</v>
      </c>
      <c r="H189" s="124">
        <f t="shared" ref="H189:I189" si="64">H190+H191</f>
        <v>5045</v>
      </c>
      <c r="I189" s="124">
        <f t="shared" si="64"/>
        <v>71329.5</v>
      </c>
      <c r="J189" s="124">
        <f>J190+J191</f>
        <v>76374.5</v>
      </c>
      <c r="K189" s="124">
        <f t="shared" ref="K189:L189" si="65">K190+K191</f>
        <v>5045</v>
      </c>
      <c r="L189" s="124">
        <f t="shared" si="65"/>
        <v>71329.5</v>
      </c>
      <c r="M189" s="124">
        <f>M190+M191</f>
        <v>76374.5</v>
      </c>
      <c r="N189" s="124">
        <f t="shared" ref="N189:O189" si="66">N190+N191</f>
        <v>5045</v>
      </c>
      <c r="O189" s="124">
        <f t="shared" si="66"/>
        <v>71329.5</v>
      </c>
      <c r="P189" s="124">
        <f>P190+P191</f>
        <v>76374.3</v>
      </c>
      <c r="Q189" s="124">
        <f t="shared" ref="Q189:R189" si="67">Q190+Q191</f>
        <v>5044.8</v>
      </c>
      <c r="R189" s="124">
        <f t="shared" si="67"/>
        <v>71329.5</v>
      </c>
      <c r="S189" s="175">
        <f t="shared" si="20"/>
        <v>99.999738132491871</v>
      </c>
      <c r="T189" s="175">
        <f t="shared" si="20"/>
        <v>99.996035678889996</v>
      </c>
      <c r="U189" s="175">
        <f t="shared" si="20"/>
        <v>100</v>
      </c>
    </row>
    <row r="190" spans="2:21">
      <c r="B190" s="215"/>
      <c r="C190" s="215"/>
      <c r="D190" s="215"/>
      <c r="E190" s="138" t="s">
        <v>181</v>
      </c>
      <c r="F190" s="138" t="s">
        <v>224</v>
      </c>
      <c r="G190" s="124">
        <f>H190+I190</f>
        <v>70439.199999999997</v>
      </c>
      <c r="H190" s="124"/>
      <c r="I190" s="124">
        <v>70439.199999999997</v>
      </c>
      <c r="J190" s="124">
        <f>K190+L190</f>
        <v>70439.199999999997</v>
      </c>
      <c r="K190" s="124"/>
      <c r="L190" s="124">
        <v>70439.199999999997</v>
      </c>
      <c r="M190" s="124">
        <f>N190+O190</f>
        <v>70439.199999999997</v>
      </c>
      <c r="N190" s="124"/>
      <c r="O190" s="124">
        <v>70439.199999999997</v>
      </c>
      <c r="P190" s="124">
        <f>Q190+R190</f>
        <v>70439.199999999997</v>
      </c>
      <c r="Q190" s="124"/>
      <c r="R190" s="124">
        <v>70439.199999999997</v>
      </c>
      <c r="S190" s="175">
        <f t="shared" si="20"/>
        <v>100</v>
      </c>
      <c r="T190" s="175"/>
      <c r="U190" s="175">
        <f t="shared" si="20"/>
        <v>100</v>
      </c>
    </row>
    <row r="191" spans="2:21">
      <c r="B191" s="215"/>
      <c r="C191" s="215"/>
      <c r="D191" s="215"/>
      <c r="E191" s="138" t="s">
        <v>181</v>
      </c>
      <c r="F191" s="138" t="s">
        <v>225</v>
      </c>
      <c r="G191" s="124">
        <f>H191+I191</f>
        <v>5935.3</v>
      </c>
      <c r="H191" s="124">
        <v>5045</v>
      </c>
      <c r="I191" s="124">
        <v>890.3</v>
      </c>
      <c r="J191" s="124">
        <f>K191+L191</f>
        <v>5935.3</v>
      </c>
      <c r="K191" s="124">
        <v>5045</v>
      </c>
      <c r="L191" s="124">
        <v>890.3</v>
      </c>
      <c r="M191" s="124">
        <f>N191+O191</f>
        <v>5935.3</v>
      </c>
      <c r="N191" s="124">
        <v>5045</v>
      </c>
      <c r="O191" s="124">
        <v>890.3</v>
      </c>
      <c r="P191" s="124">
        <f>Q191+R191</f>
        <v>5935.1</v>
      </c>
      <c r="Q191" s="124">
        <v>5044.8</v>
      </c>
      <c r="R191" s="124">
        <v>890.3</v>
      </c>
      <c r="S191" s="175">
        <f t="shared" si="20"/>
        <v>99.996630330396101</v>
      </c>
      <c r="T191" s="175">
        <f t="shared" si="20"/>
        <v>99.996035678889996</v>
      </c>
      <c r="U191" s="175">
        <f t="shared" si="20"/>
        <v>100</v>
      </c>
    </row>
    <row r="192" spans="2:21">
      <c r="B192" s="215" t="s">
        <v>53</v>
      </c>
      <c r="C192" s="215" t="s">
        <v>54</v>
      </c>
      <c r="D192" s="215" t="s">
        <v>297</v>
      </c>
      <c r="E192" s="140" t="s">
        <v>179</v>
      </c>
      <c r="F192" s="140"/>
      <c r="G192" s="124">
        <f>G193</f>
        <v>46368.5</v>
      </c>
      <c r="H192" s="124">
        <f t="shared" ref="H192:R192" si="68">H193</f>
        <v>12837.1</v>
      </c>
      <c r="I192" s="124">
        <f t="shared" si="68"/>
        <v>33531.4</v>
      </c>
      <c r="J192" s="124">
        <f t="shared" si="68"/>
        <v>46368.5</v>
      </c>
      <c r="K192" s="124">
        <f t="shared" si="68"/>
        <v>12837.1</v>
      </c>
      <c r="L192" s="124">
        <f t="shared" si="68"/>
        <v>33531.4</v>
      </c>
      <c r="M192" s="124">
        <f t="shared" si="68"/>
        <v>46368.5</v>
      </c>
      <c r="N192" s="124">
        <f t="shared" si="68"/>
        <v>12837.1</v>
      </c>
      <c r="O192" s="124">
        <f t="shared" si="68"/>
        <v>33531.4</v>
      </c>
      <c r="P192" s="124">
        <f t="shared" si="68"/>
        <v>46368.2</v>
      </c>
      <c r="Q192" s="124">
        <f t="shared" si="68"/>
        <v>12837.1</v>
      </c>
      <c r="R192" s="124">
        <f t="shared" si="68"/>
        <v>33531.1</v>
      </c>
      <c r="S192" s="175">
        <f t="shared" si="20"/>
        <v>99.999353009047084</v>
      </c>
      <c r="T192" s="175">
        <f t="shared" si="20"/>
        <v>100</v>
      </c>
      <c r="U192" s="175">
        <f t="shared" si="20"/>
        <v>99.999105316211072</v>
      </c>
    </row>
    <row r="193" spans="2:21" ht="31.5">
      <c r="B193" s="215"/>
      <c r="C193" s="215"/>
      <c r="D193" s="215"/>
      <c r="E193" s="140" t="s">
        <v>180</v>
      </c>
      <c r="F193" s="140"/>
      <c r="G193" s="124">
        <f>G194+G195</f>
        <v>46368.5</v>
      </c>
      <c r="H193" s="124">
        <f t="shared" ref="H193:I193" si="69">H194+H195</f>
        <v>12837.1</v>
      </c>
      <c r="I193" s="124">
        <f t="shared" si="69"/>
        <v>33531.4</v>
      </c>
      <c r="J193" s="124">
        <f>J194+J195</f>
        <v>46368.5</v>
      </c>
      <c r="K193" s="124">
        <f t="shared" ref="K193:L193" si="70">K194+K195</f>
        <v>12837.1</v>
      </c>
      <c r="L193" s="124">
        <f t="shared" si="70"/>
        <v>33531.4</v>
      </c>
      <c r="M193" s="124">
        <f>M194+M195</f>
        <v>46368.5</v>
      </c>
      <c r="N193" s="124">
        <f t="shared" ref="N193:O193" si="71">N194+N195</f>
        <v>12837.1</v>
      </c>
      <c r="O193" s="124">
        <f t="shared" si="71"/>
        <v>33531.4</v>
      </c>
      <c r="P193" s="124">
        <f>P194+P195</f>
        <v>46368.2</v>
      </c>
      <c r="Q193" s="124">
        <f t="shared" ref="Q193:R193" si="72">Q194+Q195</f>
        <v>12837.1</v>
      </c>
      <c r="R193" s="124">
        <f t="shared" si="72"/>
        <v>33531.1</v>
      </c>
      <c r="S193" s="175">
        <f t="shared" si="20"/>
        <v>99.999353009047084</v>
      </c>
      <c r="T193" s="175">
        <f t="shared" si="20"/>
        <v>100</v>
      </c>
      <c r="U193" s="175">
        <f t="shared" si="20"/>
        <v>99.999105316211072</v>
      </c>
    </row>
    <row r="194" spans="2:21">
      <c r="B194" s="215"/>
      <c r="C194" s="215"/>
      <c r="D194" s="215"/>
      <c r="E194" s="138" t="s">
        <v>181</v>
      </c>
      <c r="F194" s="138" t="s">
        <v>226</v>
      </c>
      <c r="G194" s="124">
        <f>H194+I194</f>
        <v>31266</v>
      </c>
      <c r="H194" s="124"/>
      <c r="I194" s="124">
        <v>31266</v>
      </c>
      <c r="J194" s="124">
        <f>K194+L194</f>
        <v>31266</v>
      </c>
      <c r="K194" s="124"/>
      <c r="L194" s="124">
        <v>31266</v>
      </c>
      <c r="M194" s="124">
        <f>N194+O194</f>
        <v>31266</v>
      </c>
      <c r="N194" s="124"/>
      <c r="O194" s="124">
        <v>31266</v>
      </c>
      <c r="P194" s="124">
        <f>Q194+R194</f>
        <v>31265.7</v>
      </c>
      <c r="Q194" s="124"/>
      <c r="R194" s="124">
        <v>31265.7</v>
      </c>
      <c r="S194" s="175">
        <f t="shared" si="20"/>
        <v>99.999040491268474</v>
      </c>
      <c r="T194" s="175"/>
      <c r="U194" s="175">
        <f t="shared" si="20"/>
        <v>99.999040491268474</v>
      </c>
    </row>
    <row r="195" spans="2:21">
      <c r="B195" s="215"/>
      <c r="C195" s="215"/>
      <c r="D195" s="215"/>
      <c r="E195" s="138" t="s">
        <v>181</v>
      </c>
      <c r="F195" s="138" t="s">
        <v>227</v>
      </c>
      <c r="G195" s="124">
        <f>H195+I195</f>
        <v>15102.5</v>
      </c>
      <c r="H195" s="124">
        <v>12837.1</v>
      </c>
      <c r="I195" s="124">
        <v>2265.4</v>
      </c>
      <c r="J195" s="124">
        <f>K195+L195</f>
        <v>15102.5</v>
      </c>
      <c r="K195" s="124">
        <v>12837.1</v>
      </c>
      <c r="L195" s="124">
        <v>2265.4</v>
      </c>
      <c r="M195" s="124">
        <f>N195+O195</f>
        <v>15102.5</v>
      </c>
      <c r="N195" s="124">
        <v>12837.1</v>
      </c>
      <c r="O195" s="124">
        <v>2265.4</v>
      </c>
      <c r="P195" s="124">
        <f>Q195+R195</f>
        <v>15102.5</v>
      </c>
      <c r="Q195" s="124">
        <v>12837.1</v>
      </c>
      <c r="R195" s="124">
        <v>2265.4</v>
      </c>
      <c r="S195" s="175">
        <f t="shared" si="20"/>
        <v>100</v>
      </c>
      <c r="T195" s="175">
        <f t="shared" si="20"/>
        <v>100</v>
      </c>
      <c r="U195" s="175">
        <f t="shared" si="20"/>
        <v>100</v>
      </c>
    </row>
    <row r="196" spans="2:21">
      <c r="B196" s="215" t="s">
        <v>55</v>
      </c>
      <c r="C196" s="215" t="s">
        <v>56</v>
      </c>
      <c r="D196" s="215" t="s">
        <v>298</v>
      </c>
      <c r="E196" s="140" t="s">
        <v>179</v>
      </c>
      <c r="F196" s="140"/>
      <c r="G196" s="124">
        <f>G197</f>
        <v>1082.5999999999999</v>
      </c>
      <c r="H196" s="124">
        <f t="shared" ref="H196:R196" si="73">H197</f>
        <v>0</v>
      </c>
      <c r="I196" s="124">
        <f t="shared" si="73"/>
        <v>1082.5999999999999</v>
      </c>
      <c r="J196" s="124">
        <f t="shared" si="73"/>
        <v>1082.5999999999999</v>
      </c>
      <c r="K196" s="124">
        <f t="shared" si="73"/>
        <v>0</v>
      </c>
      <c r="L196" s="124">
        <f t="shared" si="73"/>
        <v>1082.5999999999999</v>
      </c>
      <c r="M196" s="124">
        <f t="shared" si="73"/>
        <v>1082.5999999999999</v>
      </c>
      <c r="N196" s="124">
        <f t="shared" si="73"/>
        <v>0</v>
      </c>
      <c r="O196" s="124">
        <f t="shared" si="73"/>
        <v>1082.5999999999999</v>
      </c>
      <c r="P196" s="124">
        <f t="shared" si="73"/>
        <v>1068</v>
      </c>
      <c r="Q196" s="124">
        <f t="shared" si="73"/>
        <v>0</v>
      </c>
      <c r="R196" s="124">
        <f t="shared" si="73"/>
        <v>1068</v>
      </c>
      <c r="S196" s="175">
        <f t="shared" si="20"/>
        <v>98.651394790319614</v>
      </c>
      <c r="T196" s="175"/>
      <c r="U196" s="175">
        <f t="shared" si="20"/>
        <v>98.651394790319614</v>
      </c>
    </row>
    <row r="197" spans="2:21" ht="31.5">
      <c r="B197" s="215"/>
      <c r="C197" s="215"/>
      <c r="D197" s="215"/>
      <c r="E197" s="140" t="s">
        <v>180</v>
      </c>
      <c r="F197" s="140"/>
      <c r="G197" s="124">
        <f>G198</f>
        <v>1082.5999999999999</v>
      </c>
      <c r="H197" s="124">
        <f t="shared" ref="H197:R197" si="74">H198</f>
        <v>0</v>
      </c>
      <c r="I197" s="124">
        <f t="shared" si="74"/>
        <v>1082.5999999999999</v>
      </c>
      <c r="J197" s="124">
        <f t="shared" si="74"/>
        <v>1082.5999999999999</v>
      </c>
      <c r="K197" s="124">
        <f t="shared" si="74"/>
        <v>0</v>
      </c>
      <c r="L197" s="124">
        <f t="shared" si="74"/>
        <v>1082.5999999999999</v>
      </c>
      <c r="M197" s="124">
        <f t="shared" si="74"/>
        <v>1082.5999999999999</v>
      </c>
      <c r="N197" s="124">
        <f t="shared" si="74"/>
        <v>0</v>
      </c>
      <c r="O197" s="124">
        <f t="shared" si="74"/>
        <v>1082.5999999999999</v>
      </c>
      <c r="P197" s="124">
        <f t="shared" si="74"/>
        <v>1068</v>
      </c>
      <c r="Q197" s="124">
        <f t="shared" si="74"/>
        <v>0</v>
      </c>
      <c r="R197" s="124">
        <f t="shared" si="74"/>
        <v>1068</v>
      </c>
      <c r="S197" s="175">
        <f t="shared" si="20"/>
        <v>98.651394790319614</v>
      </c>
      <c r="T197" s="175"/>
      <c r="U197" s="175">
        <f t="shared" si="20"/>
        <v>98.651394790319614</v>
      </c>
    </row>
    <row r="198" spans="2:21">
      <c r="B198" s="215"/>
      <c r="C198" s="215"/>
      <c r="D198" s="215"/>
      <c r="E198" s="138" t="s">
        <v>181</v>
      </c>
      <c r="F198" s="138" t="s">
        <v>228</v>
      </c>
      <c r="G198" s="124">
        <f>H198+I198</f>
        <v>1082.5999999999999</v>
      </c>
      <c r="H198" s="124"/>
      <c r="I198" s="124">
        <v>1082.5999999999999</v>
      </c>
      <c r="J198" s="124">
        <f>K198+L198</f>
        <v>1082.5999999999999</v>
      </c>
      <c r="K198" s="124"/>
      <c r="L198" s="124">
        <v>1082.5999999999999</v>
      </c>
      <c r="M198" s="124">
        <f>N198+O198</f>
        <v>1082.5999999999999</v>
      </c>
      <c r="N198" s="124"/>
      <c r="O198" s="124">
        <v>1082.5999999999999</v>
      </c>
      <c r="P198" s="124">
        <f>Q198+R198</f>
        <v>1068</v>
      </c>
      <c r="Q198" s="124"/>
      <c r="R198" s="124">
        <v>1068</v>
      </c>
      <c r="S198" s="175">
        <f t="shared" si="20"/>
        <v>98.651394790319614</v>
      </c>
      <c r="T198" s="175"/>
      <c r="U198" s="175">
        <f t="shared" si="20"/>
        <v>98.651394790319614</v>
      </c>
    </row>
    <row r="199" spans="2:21">
      <c r="B199" s="215" t="s">
        <v>57</v>
      </c>
      <c r="C199" s="215" t="s">
        <v>58</v>
      </c>
      <c r="D199" s="215" t="s">
        <v>299</v>
      </c>
      <c r="E199" s="140" t="s">
        <v>179</v>
      </c>
      <c r="F199" s="140"/>
      <c r="G199" s="124">
        <f>G200</f>
        <v>600</v>
      </c>
      <c r="H199" s="124">
        <f t="shared" ref="H199:R199" si="75">H200</f>
        <v>0</v>
      </c>
      <c r="I199" s="124">
        <f t="shared" si="75"/>
        <v>600</v>
      </c>
      <c r="J199" s="124">
        <f t="shared" si="75"/>
        <v>600</v>
      </c>
      <c r="K199" s="124">
        <f t="shared" si="75"/>
        <v>0</v>
      </c>
      <c r="L199" s="124">
        <f t="shared" si="75"/>
        <v>600</v>
      </c>
      <c r="M199" s="124">
        <f t="shared" si="75"/>
        <v>600</v>
      </c>
      <c r="N199" s="124">
        <f t="shared" si="75"/>
        <v>0</v>
      </c>
      <c r="O199" s="124">
        <f t="shared" si="75"/>
        <v>600</v>
      </c>
      <c r="P199" s="124">
        <f t="shared" si="75"/>
        <v>600</v>
      </c>
      <c r="Q199" s="124">
        <f t="shared" si="75"/>
        <v>0</v>
      </c>
      <c r="R199" s="124">
        <f t="shared" si="75"/>
        <v>600</v>
      </c>
      <c r="S199" s="175">
        <f t="shared" si="20"/>
        <v>100</v>
      </c>
      <c r="T199" s="175"/>
      <c r="U199" s="175">
        <f t="shared" si="20"/>
        <v>100</v>
      </c>
    </row>
    <row r="200" spans="2:21" ht="31.5">
      <c r="B200" s="215"/>
      <c r="C200" s="215"/>
      <c r="D200" s="215"/>
      <c r="E200" s="140" t="s">
        <v>180</v>
      </c>
      <c r="F200" s="140"/>
      <c r="G200" s="124">
        <f>G201</f>
        <v>600</v>
      </c>
      <c r="H200" s="124">
        <f t="shared" ref="H200:R200" si="76">H201</f>
        <v>0</v>
      </c>
      <c r="I200" s="124">
        <f t="shared" si="76"/>
        <v>600</v>
      </c>
      <c r="J200" s="124">
        <f t="shared" si="76"/>
        <v>600</v>
      </c>
      <c r="K200" s="124">
        <f t="shared" si="76"/>
        <v>0</v>
      </c>
      <c r="L200" s="124">
        <f t="shared" si="76"/>
        <v>600</v>
      </c>
      <c r="M200" s="124">
        <f t="shared" si="76"/>
        <v>600</v>
      </c>
      <c r="N200" s="124">
        <f t="shared" si="76"/>
        <v>0</v>
      </c>
      <c r="O200" s="124">
        <f t="shared" si="76"/>
        <v>600</v>
      </c>
      <c r="P200" s="124">
        <f t="shared" si="76"/>
        <v>600</v>
      </c>
      <c r="Q200" s="124">
        <f t="shared" si="76"/>
        <v>0</v>
      </c>
      <c r="R200" s="124">
        <f t="shared" si="76"/>
        <v>600</v>
      </c>
      <c r="S200" s="175">
        <f t="shared" si="20"/>
        <v>100</v>
      </c>
      <c r="T200" s="175"/>
      <c r="U200" s="175">
        <f t="shared" si="20"/>
        <v>100</v>
      </c>
    </row>
    <row r="201" spans="2:21">
      <c r="B201" s="215"/>
      <c r="C201" s="215"/>
      <c r="D201" s="215"/>
      <c r="E201" s="138" t="s">
        <v>181</v>
      </c>
      <c r="F201" s="138" t="s">
        <v>229</v>
      </c>
      <c r="G201" s="124">
        <f>H201+I201</f>
        <v>600</v>
      </c>
      <c r="H201" s="124"/>
      <c r="I201" s="124">
        <v>600</v>
      </c>
      <c r="J201" s="124">
        <f>K201+L201</f>
        <v>600</v>
      </c>
      <c r="K201" s="124"/>
      <c r="L201" s="124">
        <v>600</v>
      </c>
      <c r="M201" s="124">
        <f>N201+O201</f>
        <v>600</v>
      </c>
      <c r="N201" s="124"/>
      <c r="O201" s="124">
        <v>600</v>
      </c>
      <c r="P201" s="124">
        <f>Q201+R201</f>
        <v>600</v>
      </c>
      <c r="Q201" s="124"/>
      <c r="R201" s="124">
        <v>600</v>
      </c>
      <c r="S201" s="175">
        <f t="shared" si="20"/>
        <v>100</v>
      </c>
      <c r="T201" s="175"/>
      <c r="U201" s="175">
        <f t="shared" si="20"/>
        <v>100</v>
      </c>
    </row>
    <row r="202" spans="2:21">
      <c r="B202" s="215"/>
      <c r="C202" s="215"/>
      <c r="D202" s="215"/>
      <c r="E202" s="138" t="s">
        <v>181</v>
      </c>
      <c r="F202" s="138"/>
      <c r="G202" s="124"/>
      <c r="H202" s="124"/>
      <c r="I202" s="124"/>
      <c r="J202" s="124"/>
      <c r="K202" s="124"/>
      <c r="L202" s="124"/>
      <c r="M202" s="124"/>
      <c r="N202" s="124"/>
      <c r="O202" s="124"/>
      <c r="P202" s="124"/>
      <c r="Q202" s="124"/>
      <c r="R202" s="124"/>
      <c r="S202" s="175"/>
      <c r="T202" s="175"/>
      <c r="U202" s="175"/>
    </row>
    <row r="203" spans="2:21">
      <c r="B203" s="215" t="s">
        <v>59</v>
      </c>
      <c r="C203" s="215" t="s">
        <v>60</v>
      </c>
      <c r="D203" s="215" t="s">
        <v>300</v>
      </c>
      <c r="E203" s="140" t="s">
        <v>179</v>
      </c>
      <c r="F203" s="140"/>
      <c r="G203" s="124">
        <f>G204</f>
        <v>34325.5</v>
      </c>
      <c r="H203" s="124">
        <f t="shared" ref="H203:R203" si="77">H204</f>
        <v>0</v>
      </c>
      <c r="I203" s="124">
        <f t="shared" si="77"/>
        <v>34325.5</v>
      </c>
      <c r="J203" s="124">
        <f t="shared" si="77"/>
        <v>34325.5</v>
      </c>
      <c r="K203" s="124">
        <f t="shared" si="77"/>
        <v>0</v>
      </c>
      <c r="L203" s="124">
        <f t="shared" si="77"/>
        <v>34325.5</v>
      </c>
      <c r="M203" s="124">
        <f t="shared" si="77"/>
        <v>34325.5</v>
      </c>
      <c r="N203" s="124">
        <f t="shared" si="77"/>
        <v>0</v>
      </c>
      <c r="O203" s="124">
        <f t="shared" si="77"/>
        <v>34325.5</v>
      </c>
      <c r="P203" s="124">
        <f t="shared" si="77"/>
        <v>33875.5</v>
      </c>
      <c r="Q203" s="124">
        <f t="shared" si="77"/>
        <v>0</v>
      </c>
      <c r="R203" s="124">
        <f t="shared" si="77"/>
        <v>33875.5</v>
      </c>
      <c r="S203" s="175">
        <f t="shared" si="20"/>
        <v>98.689021281554531</v>
      </c>
      <c r="T203" s="175"/>
      <c r="U203" s="175">
        <f t="shared" si="20"/>
        <v>98.689021281554531</v>
      </c>
    </row>
    <row r="204" spans="2:21" ht="31.5">
      <c r="B204" s="215"/>
      <c r="C204" s="215"/>
      <c r="D204" s="215"/>
      <c r="E204" s="140" t="s">
        <v>180</v>
      </c>
      <c r="F204" s="140"/>
      <c r="G204" s="124">
        <f>G205+G206</f>
        <v>34325.5</v>
      </c>
      <c r="H204" s="124">
        <f>H205+H206</f>
        <v>0</v>
      </c>
      <c r="I204" s="124">
        <f>I205+I206</f>
        <v>34325.5</v>
      </c>
      <c r="J204" s="124">
        <f>J205+J206</f>
        <v>34325.5</v>
      </c>
      <c r="K204" s="124">
        <f t="shared" ref="K204:L204" si="78">K205+K206</f>
        <v>0</v>
      </c>
      <c r="L204" s="124">
        <f t="shared" si="78"/>
        <v>34325.5</v>
      </c>
      <c r="M204" s="124">
        <f>M205+M206</f>
        <v>34325.5</v>
      </c>
      <c r="N204" s="124">
        <f t="shared" ref="N204:O204" si="79">N205+N206</f>
        <v>0</v>
      </c>
      <c r="O204" s="124">
        <f t="shared" si="79"/>
        <v>34325.5</v>
      </c>
      <c r="P204" s="124">
        <f>P205+P206</f>
        <v>33875.5</v>
      </c>
      <c r="Q204" s="124">
        <f t="shared" ref="Q204:R204" si="80">Q205+Q206</f>
        <v>0</v>
      </c>
      <c r="R204" s="124">
        <f t="shared" si="80"/>
        <v>33875.5</v>
      </c>
      <c r="S204" s="175">
        <f t="shared" ref="S204:U267" si="81">P204/M204*100</f>
        <v>98.689021281554531</v>
      </c>
      <c r="T204" s="175"/>
      <c r="U204" s="175">
        <f t="shared" si="81"/>
        <v>98.689021281554531</v>
      </c>
    </row>
    <row r="205" spans="2:21">
      <c r="B205" s="215"/>
      <c r="C205" s="215"/>
      <c r="D205" s="215"/>
      <c r="E205" s="138" t="s">
        <v>181</v>
      </c>
      <c r="F205" s="138" t="s">
        <v>231</v>
      </c>
      <c r="G205" s="124">
        <f>H205+I205</f>
        <v>450</v>
      </c>
      <c r="H205" s="124"/>
      <c r="I205" s="124">
        <v>450</v>
      </c>
      <c r="J205" s="124">
        <f>K205+L205</f>
        <v>450</v>
      </c>
      <c r="K205" s="124"/>
      <c r="L205" s="124">
        <v>450</v>
      </c>
      <c r="M205" s="124">
        <f>N205+O205</f>
        <v>450</v>
      </c>
      <c r="N205" s="124"/>
      <c r="O205" s="124">
        <v>450</v>
      </c>
      <c r="P205" s="124">
        <f>Q205+R205</f>
        <v>0</v>
      </c>
      <c r="Q205" s="124"/>
      <c r="R205" s="124">
        <v>0</v>
      </c>
      <c r="S205" s="175">
        <f t="shared" si="81"/>
        <v>0</v>
      </c>
      <c r="T205" s="175"/>
      <c r="U205" s="175">
        <f t="shared" si="81"/>
        <v>0</v>
      </c>
    </row>
    <row r="206" spans="2:21">
      <c r="B206" s="215"/>
      <c r="C206" s="215"/>
      <c r="D206" s="215"/>
      <c r="E206" s="138" t="s">
        <v>181</v>
      </c>
      <c r="F206" s="138" t="s">
        <v>232</v>
      </c>
      <c r="G206" s="124">
        <f>H206+I206</f>
        <v>33875.5</v>
      </c>
      <c r="H206" s="124"/>
      <c r="I206" s="124">
        <v>33875.5</v>
      </c>
      <c r="J206" s="124">
        <f>K206+L206</f>
        <v>33875.5</v>
      </c>
      <c r="K206" s="124"/>
      <c r="L206" s="124">
        <v>33875.5</v>
      </c>
      <c r="M206" s="124">
        <f>N206+O206</f>
        <v>33875.5</v>
      </c>
      <c r="N206" s="124"/>
      <c r="O206" s="124">
        <v>33875.5</v>
      </c>
      <c r="P206" s="124">
        <f>Q206+R206</f>
        <v>33875.5</v>
      </c>
      <c r="Q206" s="124"/>
      <c r="R206" s="124">
        <v>33875.5</v>
      </c>
      <c r="S206" s="175">
        <f t="shared" si="81"/>
        <v>100</v>
      </c>
      <c r="T206" s="175"/>
      <c r="U206" s="175">
        <f t="shared" si="81"/>
        <v>100</v>
      </c>
    </row>
    <row r="207" spans="2:21">
      <c r="B207" s="215" t="s">
        <v>61</v>
      </c>
      <c r="C207" s="215" t="s">
        <v>62</v>
      </c>
      <c r="D207" s="215" t="s">
        <v>301</v>
      </c>
      <c r="E207" s="140" t="s">
        <v>179</v>
      </c>
      <c r="F207" s="140"/>
      <c r="G207" s="124">
        <f>G208</f>
        <v>1773829.2000000002</v>
      </c>
      <c r="H207" s="124">
        <f>H208</f>
        <v>351881.4</v>
      </c>
      <c r="I207" s="124">
        <f t="shared" ref="I207:R207" si="82">I208</f>
        <v>1421947.8</v>
      </c>
      <c r="J207" s="124">
        <f t="shared" si="82"/>
        <v>1773829.2000000002</v>
      </c>
      <c r="K207" s="124">
        <f t="shared" si="82"/>
        <v>351881.4</v>
      </c>
      <c r="L207" s="124">
        <f t="shared" si="82"/>
        <v>1421947.8</v>
      </c>
      <c r="M207" s="124">
        <f t="shared" si="82"/>
        <v>1773829.2000000002</v>
      </c>
      <c r="N207" s="124">
        <f t="shared" si="82"/>
        <v>351881.4</v>
      </c>
      <c r="O207" s="124">
        <f t="shared" si="82"/>
        <v>1421947.8</v>
      </c>
      <c r="P207" s="124">
        <f t="shared" si="82"/>
        <v>1773829.2000000002</v>
      </c>
      <c r="Q207" s="124">
        <f t="shared" si="82"/>
        <v>351881.4</v>
      </c>
      <c r="R207" s="124">
        <f t="shared" si="82"/>
        <v>1421947.8</v>
      </c>
      <c r="S207" s="175">
        <f t="shared" si="81"/>
        <v>100</v>
      </c>
      <c r="T207" s="175">
        <f t="shared" si="81"/>
        <v>100</v>
      </c>
      <c r="U207" s="175">
        <f t="shared" si="81"/>
        <v>100</v>
      </c>
    </row>
    <row r="208" spans="2:21" ht="31.5">
      <c r="B208" s="215"/>
      <c r="C208" s="215"/>
      <c r="D208" s="215"/>
      <c r="E208" s="140" t="s">
        <v>180</v>
      </c>
      <c r="F208" s="140"/>
      <c r="G208" s="124">
        <f>G209</f>
        <v>1773829.2000000002</v>
      </c>
      <c r="H208" s="124">
        <f t="shared" ref="H208:R208" si="83">H209</f>
        <v>351881.4</v>
      </c>
      <c r="I208" s="124">
        <f t="shared" si="83"/>
        <v>1421947.8</v>
      </c>
      <c r="J208" s="124">
        <f t="shared" si="83"/>
        <v>1773829.2000000002</v>
      </c>
      <c r="K208" s="124">
        <f t="shared" si="83"/>
        <v>351881.4</v>
      </c>
      <c r="L208" s="124">
        <f t="shared" si="83"/>
        <v>1421947.8</v>
      </c>
      <c r="M208" s="124">
        <f t="shared" si="83"/>
        <v>1773829.2000000002</v>
      </c>
      <c r="N208" s="124">
        <f t="shared" si="83"/>
        <v>351881.4</v>
      </c>
      <c r="O208" s="124">
        <f t="shared" si="83"/>
        <v>1421947.8</v>
      </c>
      <c r="P208" s="124">
        <f t="shared" si="83"/>
        <v>1773829.2000000002</v>
      </c>
      <c r="Q208" s="124">
        <f t="shared" si="83"/>
        <v>351881.4</v>
      </c>
      <c r="R208" s="124">
        <f t="shared" si="83"/>
        <v>1421947.8</v>
      </c>
      <c r="S208" s="175">
        <f t="shared" si="81"/>
        <v>100</v>
      </c>
      <c r="T208" s="175">
        <f t="shared" si="81"/>
        <v>100</v>
      </c>
      <c r="U208" s="175">
        <f t="shared" si="81"/>
        <v>100</v>
      </c>
    </row>
    <row r="209" spans="2:22">
      <c r="B209" s="215"/>
      <c r="C209" s="215"/>
      <c r="D209" s="215"/>
      <c r="E209" s="138" t="s">
        <v>181</v>
      </c>
      <c r="F209" s="138" t="s">
        <v>185</v>
      </c>
      <c r="G209" s="124">
        <f>H209+I209</f>
        <v>1773829.2000000002</v>
      </c>
      <c r="H209" s="124">
        <v>351881.4</v>
      </c>
      <c r="I209" s="124">
        <v>1421947.8</v>
      </c>
      <c r="J209" s="124">
        <f>K209+L209</f>
        <v>1773829.2000000002</v>
      </c>
      <c r="K209" s="124">
        <v>351881.4</v>
      </c>
      <c r="L209" s="124">
        <v>1421947.8</v>
      </c>
      <c r="M209" s="124">
        <f>N209+O209</f>
        <v>1773829.2000000002</v>
      </c>
      <c r="N209" s="124">
        <v>351881.4</v>
      </c>
      <c r="O209" s="124">
        <v>1421947.8</v>
      </c>
      <c r="P209" s="124">
        <f>Q209+R209</f>
        <v>1773829.2000000002</v>
      </c>
      <c r="Q209" s="124">
        <v>351881.4</v>
      </c>
      <c r="R209" s="124">
        <v>1421947.8</v>
      </c>
      <c r="S209" s="175">
        <f t="shared" si="81"/>
        <v>100</v>
      </c>
      <c r="T209" s="175">
        <f t="shared" si="81"/>
        <v>100</v>
      </c>
      <c r="U209" s="175">
        <f t="shared" si="81"/>
        <v>100</v>
      </c>
    </row>
    <row r="210" spans="2:22">
      <c r="B210" s="215" t="s">
        <v>63</v>
      </c>
      <c r="C210" s="215" t="s">
        <v>64</v>
      </c>
      <c r="D210" s="215" t="s">
        <v>302</v>
      </c>
      <c r="E210" s="140" t="s">
        <v>179</v>
      </c>
      <c r="F210" s="140"/>
      <c r="G210" s="124">
        <f>G211</f>
        <v>300345.40000000002</v>
      </c>
      <c r="H210" s="124">
        <f t="shared" ref="H210:R210" si="84">H211</f>
        <v>0</v>
      </c>
      <c r="I210" s="124">
        <f t="shared" si="84"/>
        <v>300345.40000000002</v>
      </c>
      <c r="J210" s="124">
        <f t="shared" si="84"/>
        <v>300345.40000000002</v>
      </c>
      <c r="K210" s="124">
        <f t="shared" si="84"/>
        <v>0</v>
      </c>
      <c r="L210" s="124">
        <f t="shared" si="84"/>
        <v>300345.40000000002</v>
      </c>
      <c r="M210" s="124">
        <f t="shared" si="84"/>
        <v>300345.40000000002</v>
      </c>
      <c r="N210" s="124">
        <f t="shared" si="84"/>
        <v>0</v>
      </c>
      <c r="O210" s="124">
        <f t="shared" si="84"/>
        <v>300345.40000000002</v>
      </c>
      <c r="P210" s="124">
        <f t="shared" si="84"/>
        <v>300345.40000000002</v>
      </c>
      <c r="Q210" s="124">
        <f t="shared" si="84"/>
        <v>0</v>
      </c>
      <c r="R210" s="124">
        <f t="shared" si="84"/>
        <v>300345.40000000002</v>
      </c>
      <c r="S210" s="175">
        <f t="shared" si="81"/>
        <v>100</v>
      </c>
      <c r="T210" s="175"/>
      <c r="U210" s="175">
        <f t="shared" si="81"/>
        <v>100</v>
      </c>
    </row>
    <row r="211" spans="2:22" ht="31.5">
      <c r="B211" s="215"/>
      <c r="C211" s="215"/>
      <c r="D211" s="215"/>
      <c r="E211" s="140" t="s">
        <v>180</v>
      </c>
      <c r="F211" s="140"/>
      <c r="G211" s="124">
        <f>G212</f>
        <v>300345.40000000002</v>
      </c>
      <c r="H211" s="124">
        <f t="shared" ref="H211:R211" si="85">H212</f>
        <v>0</v>
      </c>
      <c r="I211" s="124">
        <f t="shared" si="85"/>
        <v>300345.40000000002</v>
      </c>
      <c r="J211" s="124">
        <f t="shared" si="85"/>
        <v>300345.40000000002</v>
      </c>
      <c r="K211" s="124">
        <f t="shared" si="85"/>
        <v>0</v>
      </c>
      <c r="L211" s="124">
        <f t="shared" si="85"/>
        <v>300345.40000000002</v>
      </c>
      <c r="M211" s="124">
        <f t="shared" si="85"/>
        <v>300345.40000000002</v>
      </c>
      <c r="N211" s="124">
        <f t="shared" si="85"/>
        <v>0</v>
      </c>
      <c r="O211" s="124">
        <f t="shared" si="85"/>
        <v>300345.40000000002</v>
      </c>
      <c r="P211" s="124">
        <f t="shared" si="85"/>
        <v>300345.40000000002</v>
      </c>
      <c r="Q211" s="124">
        <f t="shared" si="85"/>
        <v>0</v>
      </c>
      <c r="R211" s="124">
        <f t="shared" si="85"/>
        <v>300345.40000000002</v>
      </c>
      <c r="S211" s="175">
        <f t="shared" si="81"/>
        <v>100</v>
      </c>
      <c r="T211" s="175"/>
      <c r="U211" s="175">
        <f t="shared" si="81"/>
        <v>100</v>
      </c>
    </row>
    <row r="212" spans="2:22">
      <c r="B212" s="215"/>
      <c r="C212" s="215"/>
      <c r="D212" s="215"/>
      <c r="E212" s="138" t="s">
        <v>181</v>
      </c>
      <c r="F212" s="138" t="s">
        <v>213</v>
      </c>
      <c r="G212" s="124">
        <f>H212+I212</f>
        <v>300345.40000000002</v>
      </c>
      <c r="H212" s="124"/>
      <c r="I212" s="124">
        <v>300345.40000000002</v>
      </c>
      <c r="J212" s="124">
        <f>K212+L212</f>
        <v>300345.40000000002</v>
      </c>
      <c r="K212" s="124"/>
      <c r="L212" s="124">
        <v>300345.40000000002</v>
      </c>
      <c r="M212" s="124">
        <f>N212+O212</f>
        <v>300345.40000000002</v>
      </c>
      <c r="N212" s="124"/>
      <c r="O212" s="124">
        <v>300345.40000000002</v>
      </c>
      <c r="P212" s="124">
        <f>Q212+R212</f>
        <v>300345.40000000002</v>
      </c>
      <c r="Q212" s="124"/>
      <c r="R212" s="124">
        <v>300345.40000000002</v>
      </c>
      <c r="S212" s="175">
        <f t="shared" si="81"/>
        <v>100</v>
      </c>
      <c r="T212" s="175"/>
      <c r="U212" s="175">
        <f t="shared" si="81"/>
        <v>100</v>
      </c>
    </row>
    <row r="213" spans="2:22">
      <c r="B213" s="215" t="s">
        <v>65</v>
      </c>
      <c r="C213" s="215" t="s">
        <v>66</v>
      </c>
      <c r="D213" s="215" t="s">
        <v>303</v>
      </c>
      <c r="E213" s="140" t="s">
        <v>179</v>
      </c>
      <c r="F213" s="140"/>
      <c r="G213" s="124">
        <f>G214</f>
        <v>1998.8</v>
      </c>
      <c r="H213" s="124">
        <f t="shared" ref="H213:R213" si="86">H214</f>
        <v>1503.5</v>
      </c>
      <c r="I213" s="124">
        <f t="shared" si="86"/>
        <v>495.3</v>
      </c>
      <c r="J213" s="124">
        <f t="shared" si="86"/>
        <v>1998.8</v>
      </c>
      <c r="K213" s="124">
        <f t="shared" si="86"/>
        <v>1503.5</v>
      </c>
      <c r="L213" s="124">
        <f t="shared" si="86"/>
        <v>495.3</v>
      </c>
      <c r="M213" s="124">
        <f t="shared" si="86"/>
        <v>1998.8</v>
      </c>
      <c r="N213" s="124">
        <f t="shared" si="86"/>
        <v>1503.5</v>
      </c>
      <c r="O213" s="124">
        <f t="shared" si="86"/>
        <v>495.3</v>
      </c>
      <c r="P213" s="124">
        <f t="shared" si="86"/>
        <v>1998.8</v>
      </c>
      <c r="Q213" s="124">
        <f t="shared" si="86"/>
        <v>1503.5</v>
      </c>
      <c r="R213" s="124">
        <f t="shared" si="86"/>
        <v>495.3</v>
      </c>
      <c r="S213" s="175">
        <f t="shared" si="81"/>
        <v>100</v>
      </c>
      <c r="T213" s="175">
        <f t="shared" si="81"/>
        <v>100</v>
      </c>
      <c r="U213" s="175">
        <f t="shared" si="81"/>
        <v>100</v>
      </c>
    </row>
    <row r="214" spans="2:22" ht="31.5">
      <c r="B214" s="215"/>
      <c r="C214" s="215"/>
      <c r="D214" s="215"/>
      <c r="E214" s="140" t="s">
        <v>180</v>
      </c>
      <c r="F214" s="140"/>
      <c r="G214" s="124">
        <f>G215+G216</f>
        <v>1998.8</v>
      </c>
      <c r="H214" s="124">
        <f t="shared" ref="H214:R214" si="87">H215+H216</f>
        <v>1503.5</v>
      </c>
      <c r="I214" s="124">
        <f t="shared" si="87"/>
        <v>495.3</v>
      </c>
      <c r="J214" s="124">
        <f t="shared" si="87"/>
        <v>1998.8</v>
      </c>
      <c r="K214" s="124">
        <f t="shared" si="87"/>
        <v>1503.5</v>
      </c>
      <c r="L214" s="124">
        <f t="shared" si="87"/>
        <v>495.3</v>
      </c>
      <c r="M214" s="124">
        <f t="shared" si="87"/>
        <v>1998.8</v>
      </c>
      <c r="N214" s="124">
        <f t="shared" si="87"/>
        <v>1503.5</v>
      </c>
      <c r="O214" s="124">
        <f t="shared" si="87"/>
        <v>495.3</v>
      </c>
      <c r="P214" s="124">
        <f t="shared" si="87"/>
        <v>1998.8</v>
      </c>
      <c r="Q214" s="124">
        <f t="shared" si="87"/>
        <v>1503.5</v>
      </c>
      <c r="R214" s="124">
        <f t="shared" si="87"/>
        <v>495.3</v>
      </c>
      <c r="S214" s="175">
        <f t="shared" si="81"/>
        <v>100</v>
      </c>
      <c r="T214" s="175">
        <f t="shared" si="81"/>
        <v>100</v>
      </c>
      <c r="U214" s="175">
        <f t="shared" si="81"/>
        <v>100</v>
      </c>
    </row>
    <row r="215" spans="2:22">
      <c r="B215" s="215"/>
      <c r="C215" s="215"/>
      <c r="D215" s="215"/>
      <c r="E215" s="138" t="s">
        <v>181</v>
      </c>
      <c r="F215" s="138" t="s">
        <v>233</v>
      </c>
      <c r="G215" s="124">
        <f>H215+I215</f>
        <v>1503.5</v>
      </c>
      <c r="H215" s="124">
        <v>1503.5</v>
      </c>
      <c r="I215" s="124"/>
      <c r="J215" s="124">
        <f>K215+L215</f>
        <v>1503.5</v>
      </c>
      <c r="K215" s="124">
        <v>1503.5</v>
      </c>
      <c r="L215" s="124"/>
      <c r="M215" s="124">
        <f>N215+O215</f>
        <v>1503.5</v>
      </c>
      <c r="N215" s="124">
        <v>1503.5</v>
      </c>
      <c r="O215" s="124"/>
      <c r="P215" s="124">
        <f>Q215+R215</f>
        <v>1503.5</v>
      </c>
      <c r="Q215" s="124">
        <v>1503.5</v>
      </c>
      <c r="R215" s="124"/>
      <c r="S215" s="175">
        <f t="shared" si="81"/>
        <v>100</v>
      </c>
      <c r="T215" s="175">
        <f t="shared" si="81"/>
        <v>100</v>
      </c>
      <c r="U215" s="175"/>
    </row>
    <row r="216" spans="2:22">
      <c r="B216" s="215"/>
      <c r="C216" s="215"/>
      <c r="D216" s="215"/>
      <c r="E216" s="138" t="s">
        <v>181</v>
      </c>
      <c r="F216" s="138" t="s">
        <v>234</v>
      </c>
      <c r="G216" s="124">
        <f>H216+I216</f>
        <v>495.3</v>
      </c>
      <c r="H216" s="124"/>
      <c r="I216" s="124">
        <v>495.3</v>
      </c>
      <c r="J216" s="124">
        <f>K216+L216</f>
        <v>495.3</v>
      </c>
      <c r="K216" s="124"/>
      <c r="L216" s="124">
        <v>495.3</v>
      </c>
      <c r="M216" s="124">
        <f>N216+O216</f>
        <v>495.3</v>
      </c>
      <c r="N216" s="124"/>
      <c r="O216" s="124">
        <v>495.3</v>
      </c>
      <c r="P216" s="124">
        <f>Q216+R216</f>
        <v>495.3</v>
      </c>
      <c r="Q216" s="124"/>
      <c r="R216" s="124">
        <v>495.3</v>
      </c>
      <c r="S216" s="175">
        <f t="shared" si="81"/>
        <v>100</v>
      </c>
      <c r="T216" s="175"/>
      <c r="U216" s="175">
        <f t="shared" si="81"/>
        <v>100</v>
      </c>
    </row>
    <row r="217" spans="2:22">
      <c r="B217" s="215" t="s">
        <v>67</v>
      </c>
      <c r="C217" s="215" t="s">
        <v>68</v>
      </c>
      <c r="D217" s="215" t="s">
        <v>304</v>
      </c>
      <c r="E217" s="140" t="s">
        <v>179</v>
      </c>
      <c r="F217" s="140"/>
      <c r="G217" s="124">
        <f>G218</f>
        <v>259995.19999999998</v>
      </c>
      <c r="H217" s="124">
        <f t="shared" ref="H217:R217" si="88">H218</f>
        <v>252111.9</v>
      </c>
      <c r="I217" s="124">
        <f t="shared" si="88"/>
        <v>7883.3</v>
      </c>
      <c r="J217" s="124">
        <f t="shared" si="88"/>
        <v>259995.19999999998</v>
      </c>
      <c r="K217" s="124">
        <f t="shared" si="88"/>
        <v>252111.9</v>
      </c>
      <c r="L217" s="124">
        <f t="shared" si="88"/>
        <v>7883.3</v>
      </c>
      <c r="M217" s="124">
        <f t="shared" si="88"/>
        <v>259995.19999999998</v>
      </c>
      <c r="N217" s="124">
        <f t="shared" si="88"/>
        <v>252111.9</v>
      </c>
      <c r="O217" s="124">
        <f t="shared" si="88"/>
        <v>7883.3</v>
      </c>
      <c r="P217" s="124">
        <f t="shared" si="88"/>
        <v>259186.8</v>
      </c>
      <c r="Q217" s="124">
        <f t="shared" si="88"/>
        <v>252103.5</v>
      </c>
      <c r="R217" s="124">
        <f t="shared" si="88"/>
        <v>7083.3</v>
      </c>
      <c r="S217" s="175">
        <f t="shared" si="81"/>
        <v>99.689071182852601</v>
      </c>
      <c r="T217" s="175">
        <f t="shared" si="81"/>
        <v>99.996668146168432</v>
      </c>
      <c r="U217" s="175">
        <f t="shared" si="81"/>
        <v>89.851965547423035</v>
      </c>
    </row>
    <row r="218" spans="2:22" ht="31.5">
      <c r="B218" s="215"/>
      <c r="C218" s="215"/>
      <c r="D218" s="215"/>
      <c r="E218" s="140" t="s">
        <v>180</v>
      </c>
      <c r="F218" s="140"/>
      <c r="G218" s="124">
        <f>G219+G220+G221</f>
        <v>259995.19999999998</v>
      </c>
      <c r="H218" s="124">
        <f t="shared" ref="H218:R218" si="89">H219+H220+H221</f>
        <v>252111.9</v>
      </c>
      <c r="I218" s="124">
        <f t="shared" si="89"/>
        <v>7883.3</v>
      </c>
      <c r="J218" s="124">
        <f t="shared" si="89"/>
        <v>259995.19999999998</v>
      </c>
      <c r="K218" s="124">
        <f t="shared" si="89"/>
        <v>252111.9</v>
      </c>
      <c r="L218" s="124">
        <f t="shared" si="89"/>
        <v>7883.3</v>
      </c>
      <c r="M218" s="124">
        <f t="shared" si="89"/>
        <v>259995.19999999998</v>
      </c>
      <c r="N218" s="124">
        <f t="shared" si="89"/>
        <v>252111.9</v>
      </c>
      <c r="O218" s="124">
        <f t="shared" si="89"/>
        <v>7883.3</v>
      </c>
      <c r="P218" s="124">
        <f t="shared" si="89"/>
        <v>259186.8</v>
      </c>
      <c r="Q218" s="124">
        <f t="shared" si="89"/>
        <v>252103.5</v>
      </c>
      <c r="R218" s="124">
        <f t="shared" si="89"/>
        <v>7083.3</v>
      </c>
      <c r="S218" s="175">
        <f t="shared" si="81"/>
        <v>99.689071182852601</v>
      </c>
      <c r="T218" s="175">
        <f t="shared" si="81"/>
        <v>99.996668146168432</v>
      </c>
      <c r="U218" s="175">
        <f t="shared" si="81"/>
        <v>89.851965547423035</v>
      </c>
    </row>
    <row r="219" spans="2:22">
      <c r="B219" s="215"/>
      <c r="C219" s="215"/>
      <c r="D219" s="215"/>
      <c r="E219" s="140"/>
      <c r="F219" s="138" t="s">
        <v>549</v>
      </c>
      <c r="G219" s="124">
        <f>H219+I219</f>
        <v>3120</v>
      </c>
      <c r="H219" s="124"/>
      <c r="I219" s="124">
        <v>3120</v>
      </c>
      <c r="J219" s="124">
        <f>K219+L219</f>
        <v>3120</v>
      </c>
      <c r="K219" s="124"/>
      <c r="L219" s="124">
        <v>3120</v>
      </c>
      <c r="M219" s="124">
        <f>N219+O219</f>
        <v>3120</v>
      </c>
      <c r="N219" s="124"/>
      <c r="O219" s="124">
        <v>3120</v>
      </c>
      <c r="P219" s="124">
        <f>Q219+R219</f>
        <v>2320</v>
      </c>
      <c r="Q219" s="124"/>
      <c r="R219" s="124">
        <v>2320</v>
      </c>
      <c r="S219" s="175">
        <f t="shared" si="81"/>
        <v>74.358974358974365</v>
      </c>
      <c r="T219" s="175"/>
      <c r="U219" s="175">
        <f t="shared" si="81"/>
        <v>74.358974358974365</v>
      </c>
    </row>
    <row r="220" spans="2:22">
      <c r="B220" s="215"/>
      <c r="C220" s="215"/>
      <c r="D220" s="215"/>
      <c r="E220" s="138" t="s">
        <v>181</v>
      </c>
      <c r="F220" s="138" t="s">
        <v>235</v>
      </c>
      <c r="G220" s="124">
        <f t="shared" ref="G220:G221" si="90">H220+I220</f>
        <v>252111.9</v>
      </c>
      <c r="H220" s="124">
        <v>252111.9</v>
      </c>
      <c r="I220" s="124"/>
      <c r="J220" s="124">
        <f t="shared" ref="J220:J221" si="91">K220+L220</f>
        <v>252111.9</v>
      </c>
      <c r="K220" s="124">
        <v>252111.9</v>
      </c>
      <c r="L220" s="124"/>
      <c r="M220" s="124">
        <f t="shared" ref="M220:M221" si="92">N220+O220</f>
        <v>252111.9</v>
      </c>
      <c r="N220" s="124">
        <v>252111.9</v>
      </c>
      <c r="O220" s="124"/>
      <c r="P220" s="124">
        <f t="shared" ref="P220:P221" si="93">Q220+R220</f>
        <v>252103.5</v>
      </c>
      <c r="Q220" s="124">
        <v>252103.5</v>
      </c>
      <c r="R220" s="124"/>
      <c r="S220" s="175">
        <f t="shared" si="81"/>
        <v>99.996668146168432</v>
      </c>
      <c r="T220" s="175">
        <f t="shared" si="81"/>
        <v>99.996668146168432</v>
      </c>
      <c r="U220" s="175"/>
    </row>
    <row r="221" spans="2:22">
      <c r="B221" s="215"/>
      <c r="C221" s="215"/>
      <c r="D221" s="215"/>
      <c r="E221" s="138" t="s">
        <v>181</v>
      </c>
      <c r="F221" s="138" t="s">
        <v>236</v>
      </c>
      <c r="G221" s="124">
        <f t="shared" si="90"/>
        <v>4763.3</v>
      </c>
      <c r="H221" s="124"/>
      <c r="I221" s="124">
        <v>4763.3</v>
      </c>
      <c r="J221" s="124">
        <f t="shared" si="91"/>
        <v>4763.3</v>
      </c>
      <c r="K221" s="124"/>
      <c r="L221" s="124">
        <v>4763.3</v>
      </c>
      <c r="M221" s="124">
        <f t="shared" si="92"/>
        <v>4763.3</v>
      </c>
      <c r="N221" s="124"/>
      <c r="O221" s="124">
        <v>4763.3</v>
      </c>
      <c r="P221" s="124">
        <f t="shared" si="93"/>
        <v>4763.3</v>
      </c>
      <c r="Q221" s="124"/>
      <c r="R221" s="124">
        <v>4763.3</v>
      </c>
      <c r="S221" s="175">
        <f t="shared" si="81"/>
        <v>100</v>
      </c>
      <c r="T221" s="175"/>
      <c r="U221" s="175">
        <f t="shared" si="81"/>
        <v>100</v>
      </c>
    </row>
    <row r="222" spans="2:22">
      <c r="B222" s="215" t="s">
        <v>69</v>
      </c>
      <c r="C222" s="215" t="s">
        <v>70</v>
      </c>
      <c r="D222" s="215" t="s">
        <v>305</v>
      </c>
      <c r="E222" s="140" t="s">
        <v>179</v>
      </c>
      <c r="F222" s="140"/>
      <c r="G222" s="124">
        <f>G223</f>
        <v>1109270.3999999999</v>
      </c>
      <c r="H222" s="124">
        <f t="shared" ref="H222:R222" si="94">H223</f>
        <v>894686.9</v>
      </c>
      <c r="I222" s="124">
        <f t="shared" si="94"/>
        <v>214583.5</v>
      </c>
      <c r="J222" s="124">
        <f t="shared" si="94"/>
        <v>1109270.3999999999</v>
      </c>
      <c r="K222" s="124">
        <f t="shared" si="94"/>
        <v>894686.9</v>
      </c>
      <c r="L222" s="124">
        <f t="shared" si="94"/>
        <v>214583.5</v>
      </c>
      <c r="M222" s="124">
        <f t="shared" si="94"/>
        <v>1109270.3999999999</v>
      </c>
      <c r="N222" s="124">
        <f t="shared" si="94"/>
        <v>894686.9</v>
      </c>
      <c r="O222" s="124">
        <f t="shared" si="94"/>
        <v>214583.5</v>
      </c>
      <c r="P222" s="124">
        <f t="shared" si="94"/>
        <v>1107228.2</v>
      </c>
      <c r="Q222" s="124">
        <f t="shared" si="94"/>
        <v>894686.9</v>
      </c>
      <c r="R222" s="124">
        <f t="shared" si="94"/>
        <v>212541.3</v>
      </c>
      <c r="S222" s="175">
        <f t="shared" si="81"/>
        <v>99.815897007618702</v>
      </c>
      <c r="T222" s="175">
        <f t="shared" si="81"/>
        <v>100</v>
      </c>
      <c r="U222" s="175">
        <f t="shared" si="81"/>
        <v>99.048295884818728</v>
      </c>
      <c r="V222" s="122"/>
    </row>
    <row r="223" spans="2:22" ht="31.5">
      <c r="B223" s="215"/>
      <c r="C223" s="215"/>
      <c r="D223" s="215"/>
      <c r="E223" s="140" t="s">
        <v>180</v>
      </c>
      <c r="F223" s="140"/>
      <c r="G223" s="124">
        <f>G224+G225+G226+G227+G228</f>
        <v>1109270.3999999999</v>
      </c>
      <c r="H223" s="124">
        <f t="shared" ref="H223:R223" si="95">H224+H225+H226+H227+H228</f>
        <v>894686.9</v>
      </c>
      <c r="I223" s="124">
        <f t="shared" si="95"/>
        <v>214583.5</v>
      </c>
      <c r="J223" s="124">
        <f t="shared" si="95"/>
        <v>1109270.3999999999</v>
      </c>
      <c r="K223" s="124">
        <f t="shared" si="95"/>
        <v>894686.9</v>
      </c>
      <c r="L223" s="124">
        <f t="shared" si="95"/>
        <v>214583.5</v>
      </c>
      <c r="M223" s="124">
        <f t="shared" si="95"/>
        <v>1109270.3999999999</v>
      </c>
      <c r="N223" s="124">
        <f t="shared" si="95"/>
        <v>894686.9</v>
      </c>
      <c r="O223" s="124">
        <f t="shared" si="95"/>
        <v>214583.5</v>
      </c>
      <c r="P223" s="124">
        <f t="shared" si="95"/>
        <v>1107228.2</v>
      </c>
      <c r="Q223" s="124">
        <f t="shared" si="95"/>
        <v>894686.9</v>
      </c>
      <c r="R223" s="124">
        <f t="shared" si="95"/>
        <v>212541.3</v>
      </c>
      <c r="S223" s="175">
        <f t="shared" si="81"/>
        <v>99.815897007618702</v>
      </c>
      <c r="T223" s="175">
        <f t="shared" si="81"/>
        <v>100</v>
      </c>
      <c r="U223" s="175">
        <f t="shared" si="81"/>
        <v>99.048295884818728</v>
      </c>
    </row>
    <row r="224" spans="2:22">
      <c r="B224" s="215"/>
      <c r="C224" s="215"/>
      <c r="D224" s="215"/>
      <c r="E224" s="140"/>
      <c r="F224" s="138" t="s">
        <v>550</v>
      </c>
      <c r="G224" s="124">
        <f>H224+I224</f>
        <v>1800</v>
      </c>
      <c r="H224" s="124"/>
      <c r="I224" s="124">
        <v>1800</v>
      </c>
      <c r="J224" s="124">
        <f>K224+L224</f>
        <v>1800</v>
      </c>
      <c r="K224" s="124"/>
      <c r="L224" s="124">
        <v>1800</v>
      </c>
      <c r="M224" s="124">
        <f>N224+O224</f>
        <v>1800</v>
      </c>
      <c r="N224" s="124"/>
      <c r="O224" s="124">
        <v>1800</v>
      </c>
      <c r="P224" s="124">
        <f>Q224+R224</f>
        <v>1080</v>
      </c>
      <c r="Q224" s="124"/>
      <c r="R224" s="124">
        <v>1080</v>
      </c>
      <c r="S224" s="175">
        <f t="shared" si="81"/>
        <v>60</v>
      </c>
      <c r="T224" s="175"/>
      <c r="U224" s="175">
        <f t="shared" si="81"/>
        <v>60</v>
      </c>
    </row>
    <row r="225" spans="2:21">
      <c r="B225" s="215"/>
      <c r="C225" s="215"/>
      <c r="D225" s="215"/>
      <c r="E225" s="138" t="s">
        <v>181</v>
      </c>
      <c r="F225" s="138" t="s">
        <v>237</v>
      </c>
      <c r="G225" s="124">
        <f t="shared" ref="G225:G228" si="96">H225+I225</f>
        <v>153507.79999999999</v>
      </c>
      <c r="H225" s="124"/>
      <c r="I225" s="124">
        <v>153507.79999999999</v>
      </c>
      <c r="J225" s="124">
        <f t="shared" ref="J225:J228" si="97">K225+L225</f>
        <v>153507.79999999999</v>
      </c>
      <c r="K225" s="124"/>
      <c r="L225" s="124">
        <v>153507.79999999999</v>
      </c>
      <c r="M225" s="124">
        <f t="shared" ref="M225:M228" si="98">N225+O225</f>
        <v>153507.79999999999</v>
      </c>
      <c r="N225" s="124"/>
      <c r="O225" s="124">
        <v>153507.79999999999</v>
      </c>
      <c r="P225" s="124">
        <f t="shared" ref="P225:P228" si="99">Q225+R225</f>
        <v>152205.5</v>
      </c>
      <c r="Q225" s="124"/>
      <c r="R225" s="124">
        <v>152205.5</v>
      </c>
      <c r="S225" s="175">
        <f t="shared" si="81"/>
        <v>99.151639200092774</v>
      </c>
      <c r="T225" s="175"/>
      <c r="U225" s="175">
        <f t="shared" si="81"/>
        <v>99.151639200092774</v>
      </c>
    </row>
    <row r="226" spans="2:21">
      <c r="B226" s="215"/>
      <c r="C226" s="215"/>
      <c r="D226" s="215"/>
      <c r="E226" s="138" t="s">
        <v>181</v>
      </c>
      <c r="F226" s="138" t="s">
        <v>238</v>
      </c>
      <c r="G226" s="124">
        <f t="shared" si="96"/>
        <v>894686.9</v>
      </c>
      <c r="H226" s="124">
        <v>894686.9</v>
      </c>
      <c r="I226" s="124"/>
      <c r="J226" s="124">
        <f t="shared" si="97"/>
        <v>894686.9</v>
      </c>
      <c r="K226" s="124">
        <v>894686.9</v>
      </c>
      <c r="L226" s="124"/>
      <c r="M226" s="124">
        <f t="shared" si="98"/>
        <v>894686.9</v>
      </c>
      <c r="N226" s="124">
        <v>894686.9</v>
      </c>
      <c r="O226" s="124"/>
      <c r="P226" s="124">
        <f t="shared" si="99"/>
        <v>894686.9</v>
      </c>
      <c r="Q226" s="124">
        <v>894686.9</v>
      </c>
      <c r="R226" s="124"/>
      <c r="S226" s="175">
        <f t="shared" si="81"/>
        <v>100</v>
      </c>
      <c r="T226" s="175">
        <f t="shared" si="81"/>
        <v>100</v>
      </c>
      <c r="U226" s="175"/>
    </row>
    <row r="227" spans="2:21">
      <c r="B227" s="215"/>
      <c r="C227" s="215"/>
      <c r="D227" s="215"/>
      <c r="E227" s="138" t="s">
        <v>181</v>
      </c>
      <c r="F227" s="138" t="s">
        <v>239</v>
      </c>
      <c r="G227" s="124">
        <f t="shared" si="96"/>
        <v>2772</v>
      </c>
      <c r="H227" s="124"/>
      <c r="I227" s="124">
        <v>2772</v>
      </c>
      <c r="J227" s="124">
        <f t="shared" si="97"/>
        <v>2772</v>
      </c>
      <c r="K227" s="124"/>
      <c r="L227" s="124">
        <v>2772</v>
      </c>
      <c r="M227" s="124">
        <f t="shared" si="98"/>
        <v>2772</v>
      </c>
      <c r="N227" s="124"/>
      <c r="O227" s="124">
        <v>2772</v>
      </c>
      <c r="P227" s="124">
        <f t="shared" si="99"/>
        <v>2770.9</v>
      </c>
      <c r="Q227" s="124"/>
      <c r="R227" s="124">
        <v>2770.9</v>
      </c>
      <c r="S227" s="175">
        <f t="shared" si="81"/>
        <v>99.960317460317455</v>
      </c>
      <c r="T227" s="175"/>
      <c r="U227" s="175">
        <f t="shared" si="81"/>
        <v>99.960317460317455</v>
      </c>
    </row>
    <row r="228" spans="2:21">
      <c r="B228" s="215"/>
      <c r="C228" s="215"/>
      <c r="D228" s="215"/>
      <c r="E228" s="138" t="s">
        <v>181</v>
      </c>
      <c r="F228" s="138" t="s">
        <v>240</v>
      </c>
      <c r="G228" s="124">
        <f t="shared" si="96"/>
        <v>56503.7</v>
      </c>
      <c r="H228" s="124"/>
      <c r="I228" s="124">
        <v>56503.7</v>
      </c>
      <c r="J228" s="124">
        <f t="shared" si="97"/>
        <v>56503.7</v>
      </c>
      <c r="K228" s="124"/>
      <c r="L228" s="124">
        <v>56503.7</v>
      </c>
      <c r="M228" s="124">
        <f t="shared" si="98"/>
        <v>56503.7</v>
      </c>
      <c r="N228" s="124"/>
      <c r="O228" s="124">
        <v>56503.7</v>
      </c>
      <c r="P228" s="124">
        <f t="shared" si="99"/>
        <v>56484.9</v>
      </c>
      <c r="Q228" s="124"/>
      <c r="R228" s="124">
        <v>56484.9</v>
      </c>
      <c r="S228" s="175">
        <f t="shared" si="81"/>
        <v>99.966727842601472</v>
      </c>
      <c r="T228" s="175"/>
      <c r="U228" s="175">
        <f t="shared" si="81"/>
        <v>99.966727842601472</v>
      </c>
    </row>
    <row r="229" spans="2:21">
      <c r="B229" s="219" t="s">
        <v>71</v>
      </c>
      <c r="C229" s="219" t="s">
        <v>72</v>
      </c>
      <c r="D229" s="219" t="s">
        <v>380</v>
      </c>
      <c r="E229" s="140" t="s">
        <v>179</v>
      </c>
      <c r="F229" s="140"/>
      <c r="G229" s="124">
        <f>G230</f>
        <v>32097.3</v>
      </c>
      <c r="H229" s="124"/>
      <c r="I229" s="124">
        <f t="shared" ref="I229:P229" si="100">I230</f>
        <v>32097.3</v>
      </c>
      <c r="J229" s="124">
        <f t="shared" si="100"/>
        <v>32097.3</v>
      </c>
      <c r="K229" s="124"/>
      <c r="L229" s="124">
        <f t="shared" si="100"/>
        <v>32097.3</v>
      </c>
      <c r="M229" s="124">
        <f t="shared" si="100"/>
        <v>32097.3</v>
      </c>
      <c r="N229" s="124"/>
      <c r="O229" s="124">
        <f t="shared" si="100"/>
        <v>32097.3</v>
      </c>
      <c r="P229" s="124">
        <f t="shared" si="100"/>
        <v>10503.8</v>
      </c>
      <c r="Q229" s="124"/>
      <c r="R229" s="124">
        <f>R230</f>
        <v>10503.8</v>
      </c>
      <c r="S229" s="175">
        <f t="shared" si="81"/>
        <v>32.724870939300189</v>
      </c>
      <c r="T229" s="175"/>
      <c r="U229" s="175">
        <f t="shared" si="81"/>
        <v>32.724870939300189</v>
      </c>
    </row>
    <row r="230" spans="2:21" ht="31.5">
      <c r="B230" s="219"/>
      <c r="C230" s="219"/>
      <c r="D230" s="219"/>
      <c r="E230" s="140" t="s">
        <v>180</v>
      </c>
      <c r="F230" s="140"/>
      <c r="G230" s="124">
        <f>G231+G232</f>
        <v>32097.3</v>
      </c>
      <c r="H230" s="124"/>
      <c r="I230" s="124">
        <f>I231+I232</f>
        <v>32097.3</v>
      </c>
      <c r="J230" s="124">
        <f>J231+J232</f>
        <v>32097.3</v>
      </c>
      <c r="K230" s="124"/>
      <c r="L230" s="124">
        <f>L231+L232</f>
        <v>32097.3</v>
      </c>
      <c r="M230" s="124">
        <f>M231+M232</f>
        <v>32097.3</v>
      </c>
      <c r="N230" s="124"/>
      <c r="O230" s="124">
        <f>O231+O232</f>
        <v>32097.3</v>
      </c>
      <c r="P230" s="124">
        <f>P231+P232</f>
        <v>10503.8</v>
      </c>
      <c r="Q230" s="124"/>
      <c r="R230" s="124">
        <f>R231+R232</f>
        <v>10503.8</v>
      </c>
      <c r="S230" s="175">
        <f t="shared" si="81"/>
        <v>32.724870939300189</v>
      </c>
      <c r="T230" s="175"/>
      <c r="U230" s="175">
        <f t="shared" si="81"/>
        <v>32.724870939300189</v>
      </c>
    </row>
    <row r="231" spans="2:21">
      <c r="B231" s="219"/>
      <c r="C231" s="219"/>
      <c r="D231" s="219"/>
      <c r="E231" s="138" t="s">
        <v>181</v>
      </c>
      <c r="F231" s="138" t="s">
        <v>241</v>
      </c>
      <c r="G231" s="124">
        <f>H231+I231</f>
        <v>21697.3</v>
      </c>
      <c r="H231" s="124"/>
      <c r="I231" s="124">
        <f>I235</f>
        <v>21697.3</v>
      </c>
      <c r="J231" s="124">
        <f>K231+L231</f>
        <v>21697.3</v>
      </c>
      <c r="K231" s="124"/>
      <c r="L231" s="124">
        <f>L235</f>
        <v>21697.3</v>
      </c>
      <c r="M231" s="124">
        <f>N231+O231</f>
        <v>21697.3</v>
      </c>
      <c r="N231" s="124"/>
      <c r="O231" s="124">
        <f>O235</f>
        <v>21697.3</v>
      </c>
      <c r="P231" s="124">
        <f>Q231+R231</f>
        <v>220.8</v>
      </c>
      <c r="Q231" s="124"/>
      <c r="R231" s="124">
        <f>R235</f>
        <v>220.8</v>
      </c>
      <c r="S231" s="175">
        <f t="shared" si="81"/>
        <v>1.0176381393076559</v>
      </c>
      <c r="T231" s="175"/>
      <c r="U231" s="175">
        <f t="shared" si="81"/>
        <v>1.0176381393076559</v>
      </c>
    </row>
    <row r="232" spans="2:21">
      <c r="B232" s="219"/>
      <c r="C232" s="219"/>
      <c r="D232" s="219"/>
      <c r="E232" s="138" t="s">
        <v>181</v>
      </c>
      <c r="F232" s="138" t="s">
        <v>242</v>
      </c>
      <c r="G232" s="124">
        <v>10400</v>
      </c>
      <c r="H232" s="124"/>
      <c r="I232" s="124">
        <f>I238</f>
        <v>10400</v>
      </c>
      <c r="J232" s="124">
        <v>10400</v>
      </c>
      <c r="K232" s="124"/>
      <c r="L232" s="124">
        <v>10400</v>
      </c>
      <c r="M232" s="124">
        <v>10400</v>
      </c>
      <c r="N232" s="124"/>
      <c r="O232" s="124">
        <v>10400</v>
      </c>
      <c r="P232" s="124">
        <f>R232</f>
        <v>10283</v>
      </c>
      <c r="Q232" s="124"/>
      <c r="R232" s="124">
        <f>R236</f>
        <v>10283</v>
      </c>
      <c r="S232" s="175">
        <f t="shared" si="81"/>
        <v>98.875</v>
      </c>
      <c r="T232" s="175"/>
      <c r="U232" s="175">
        <f t="shared" si="81"/>
        <v>98.875</v>
      </c>
    </row>
    <row r="233" spans="2:21">
      <c r="B233" s="215" t="s">
        <v>73</v>
      </c>
      <c r="C233" s="215" t="s">
        <v>74</v>
      </c>
      <c r="D233" s="215" t="s">
        <v>306</v>
      </c>
      <c r="E233" s="140" t="s">
        <v>179</v>
      </c>
      <c r="F233" s="140"/>
      <c r="G233" s="124">
        <f>G234</f>
        <v>21697.3</v>
      </c>
      <c r="H233" s="124"/>
      <c r="I233" s="124">
        <f>I234</f>
        <v>21697.3</v>
      </c>
      <c r="J233" s="124">
        <f>J234</f>
        <v>21697.3</v>
      </c>
      <c r="K233" s="124"/>
      <c r="L233" s="124">
        <f>L234</f>
        <v>21697.3</v>
      </c>
      <c r="M233" s="124">
        <f>M234</f>
        <v>21697.3</v>
      </c>
      <c r="N233" s="124"/>
      <c r="O233" s="124">
        <f>O234</f>
        <v>21697.3</v>
      </c>
      <c r="P233" s="124">
        <f>P235</f>
        <v>220.8</v>
      </c>
      <c r="Q233" s="124"/>
      <c r="R233" s="124">
        <f>R235</f>
        <v>220.8</v>
      </c>
      <c r="S233" s="175">
        <f t="shared" si="81"/>
        <v>1.0176381393076559</v>
      </c>
      <c r="T233" s="175"/>
      <c r="U233" s="175">
        <f t="shared" si="81"/>
        <v>1.0176381393076559</v>
      </c>
    </row>
    <row r="234" spans="2:21" ht="31.5">
      <c r="B234" s="215"/>
      <c r="C234" s="215"/>
      <c r="D234" s="215"/>
      <c r="E234" s="140" t="s">
        <v>180</v>
      </c>
      <c r="F234" s="140"/>
      <c r="G234" s="124">
        <f>G235</f>
        <v>21697.3</v>
      </c>
      <c r="H234" s="124"/>
      <c r="I234" s="124">
        <f>I235</f>
        <v>21697.3</v>
      </c>
      <c r="J234" s="124">
        <f>J235</f>
        <v>21697.3</v>
      </c>
      <c r="K234" s="124"/>
      <c r="L234" s="124">
        <f>L235</f>
        <v>21697.3</v>
      </c>
      <c r="M234" s="124">
        <f>M235</f>
        <v>21697.3</v>
      </c>
      <c r="N234" s="124"/>
      <c r="O234" s="124">
        <f>O235</f>
        <v>21697.3</v>
      </c>
      <c r="P234" s="124">
        <f>P235</f>
        <v>220.8</v>
      </c>
      <c r="Q234" s="124"/>
      <c r="R234" s="124">
        <f>R235</f>
        <v>220.8</v>
      </c>
      <c r="S234" s="175">
        <f t="shared" si="81"/>
        <v>1.0176381393076559</v>
      </c>
      <c r="T234" s="175"/>
      <c r="U234" s="175">
        <f t="shared" si="81"/>
        <v>1.0176381393076559</v>
      </c>
    </row>
    <row r="235" spans="2:21">
      <c r="B235" s="215"/>
      <c r="C235" s="215"/>
      <c r="D235" s="215"/>
      <c r="E235" s="138" t="s">
        <v>181</v>
      </c>
      <c r="F235" s="138" t="s">
        <v>241</v>
      </c>
      <c r="G235" s="124">
        <f>H235+I235</f>
        <v>21697.3</v>
      </c>
      <c r="H235" s="124"/>
      <c r="I235" s="124">
        <v>21697.3</v>
      </c>
      <c r="J235" s="124">
        <f>K235+L235</f>
        <v>21697.3</v>
      </c>
      <c r="K235" s="124"/>
      <c r="L235" s="124">
        <v>21697.3</v>
      </c>
      <c r="M235" s="124">
        <f>N235+O235</f>
        <v>21697.3</v>
      </c>
      <c r="N235" s="124"/>
      <c r="O235" s="124">
        <v>21697.3</v>
      </c>
      <c r="P235" s="124">
        <f>Q235+R235</f>
        <v>220.8</v>
      </c>
      <c r="Q235" s="124"/>
      <c r="R235" s="124">
        <v>220.8</v>
      </c>
      <c r="S235" s="175">
        <f t="shared" si="81"/>
        <v>1.0176381393076559</v>
      </c>
      <c r="T235" s="175"/>
      <c r="U235" s="175">
        <f t="shared" si="81"/>
        <v>1.0176381393076559</v>
      </c>
    </row>
    <row r="236" spans="2:21">
      <c r="B236" s="215" t="s">
        <v>75</v>
      </c>
      <c r="C236" s="215" t="s">
        <v>70</v>
      </c>
      <c r="D236" s="215" t="s">
        <v>307</v>
      </c>
      <c r="E236" s="140" t="s">
        <v>179</v>
      </c>
      <c r="F236" s="140"/>
      <c r="G236" s="124">
        <v>10400</v>
      </c>
      <c r="H236" s="124"/>
      <c r="I236" s="124">
        <f>I238</f>
        <v>10400</v>
      </c>
      <c r="J236" s="124">
        <v>10400</v>
      </c>
      <c r="K236" s="124"/>
      <c r="L236" s="124">
        <v>10400</v>
      </c>
      <c r="M236" s="124">
        <v>10400</v>
      </c>
      <c r="N236" s="124"/>
      <c r="O236" s="124">
        <v>10400</v>
      </c>
      <c r="P236" s="124">
        <f>P237</f>
        <v>10283</v>
      </c>
      <c r="Q236" s="124"/>
      <c r="R236" s="124">
        <f>R237</f>
        <v>10283</v>
      </c>
      <c r="S236" s="175">
        <f t="shared" si="81"/>
        <v>98.875</v>
      </c>
      <c r="T236" s="175"/>
      <c r="U236" s="175">
        <f t="shared" si="81"/>
        <v>98.875</v>
      </c>
    </row>
    <row r="237" spans="2:21" ht="31.5">
      <c r="B237" s="215"/>
      <c r="C237" s="215"/>
      <c r="D237" s="215"/>
      <c r="E237" s="140" t="s">
        <v>180</v>
      </c>
      <c r="F237" s="140"/>
      <c r="G237" s="124">
        <v>10400</v>
      </c>
      <c r="H237" s="124"/>
      <c r="I237" s="124">
        <f>I238</f>
        <v>10400</v>
      </c>
      <c r="J237" s="124">
        <v>10400</v>
      </c>
      <c r="K237" s="124"/>
      <c r="L237" s="124">
        <v>10400</v>
      </c>
      <c r="M237" s="124">
        <v>10400</v>
      </c>
      <c r="N237" s="124"/>
      <c r="O237" s="124">
        <v>10400</v>
      </c>
      <c r="P237" s="124">
        <f>P238</f>
        <v>10283</v>
      </c>
      <c r="Q237" s="124"/>
      <c r="R237" s="124">
        <f>R238</f>
        <v>10283</v>
      </c>
      <c r="S237" s="175">
        <f t="shared" si="81"/>
        <v>98.875</v>
      </c>
      <c r="T237" s="175"/>
      <c r="U237" s="175">
        <f t="shared" si="81"/>
        <v>98.875</v>
      </c>
    </row>
    <row r="238" spans="2:21">
      <c r="B238" s="215"/>
      <c r="C238" s="215"/>
      <c r="D238" s="215"/>
      <c r="E238" s="138" t="s">
        <v>181</v>
      </c>
      <c r="F238" s="138" t="s">
        <v>242</v>
      </c>
      <c r="G238" s="124">
        <v>10400</v>
      </c>
      <c r="H238" s="124"/>
      <c r="I238" s="124">
        <v>10400</v>
      </c>
      <c r="J238" s="124">
        <v>10400</v>
      </c>
      <c r="K238" s="124"/>
      <c r="L238" s="124">
        <v>10400</v>
      </c>
      <c r="M238" s="124">
        <v>10400</v>
      </c>
      <c r="N238" s="124"/>
      <c r="O238" s="124">
        <v>10400</v>
      </c>
      <c r="P238" s="124">
        <f>Q238+R238</f>
        <v>10283</v>
      </c>
      <c r="Q238" s="124"/>
      <c r="R238" s="124">
        <v>10283</v>
      </c>
      <c r="S238" s="175">
        <f t="shared" si="81"/>
        <v>98.875</v>
      </c>
      <c r="T238" s="175"/>
      <c r="U238" s="175">
        <f t="shared" si="81"/>
        <v>98.875</v>
      </c>
    </row>
    <row r="239" spans="2:21">
      <c r="B239" s="219" t="s">
        <v>76</v>
      </c>
      <c r="C239" s="219" t="s">
        <v>77</v>
      </c>
      <c r="D239" s="219" t="s">
        <v>308</v>
      </c>
      <c r="E239" s="140" t="s">
        <v>179</v>
      </c>
      <c r="F239" s="140"/>
      <c r="G239" s="124">
        <f>H239+I239</f>
        <v>615480.19999999995</v>
      </c>
      <c r="H239" s="124">
        <f>H240</f>
        <v>162721</v>
      </c>
      <c r="I239" s="124">
        <f>I240</f>
        <v>452759.19999999995</v>
      </c>
      <c r="J239" s="124">
        <f>K239+L239</f>
        <v>615480.19999999995</v>
      </c>
      <c r="K239" s="124">
        <f>K240</f>
        <v>162721</v>
      </c>
      <c r="L239" s="124">
        <f>L240</f>
        <v>452759.19999999995</v>
      </c>
      <c r="M239" s="124">
        <f>N239+O239</f>
        <v>615480.19999999995</v>
      </c>
      <c r="N239" s="124">
        <f>N240</f>
        <v>162721</v>
      </c>
      <c r="O239" s="124">
        <f>O240</f>
        <v>452759.19999999995</v>
      </c>
      <c r="P239" s="124">
        <f>Q239+R239</f>
        <v>612402.39999999991</v>
      </c>
      <c r="Q239" s="124">
        <f>Q240</f>
        <v>162708.5</v>
      </c>
      <c r="R239" s="124">
        <f>R240</f>
        <v>449693.89999999991</v>
      </c>
      <c r="S239" s="175">
        <f t="shared" si="81"/>
        <v>99.499935172569309</v>
      </c>
      <c r="T239" s="175">
        <f t="shared" si="81"/>
        <v>99.992318139637774</v>
      </c>
      <c r="U239" s="175">
        <f t="shared" si="81"/>
        <v>99.322973448137546</v>
      </c>
    </row>
    <row r="240" spans="2:21" ht="31.5">
      <c r="B240" s="219"/>
      <c r="C240" s="219"/>
      <c r="D240" s="219"/>
      <c r="E240" s="140" t="s">
        <v>180</v>
      </c>
      <c r="F240" s="140"/>
      <c r="G240" s="124">
        <f>H240+I240</f>
        <v>615480.19999999995</v>
      </c>
      <c r="H240" s="124">
        <f>H241+H242+H243+H244+H245+H246+H247+H248+H249+H250+H251+H252</f>
        <v>162721</v>
      </c>
      <c r="I240" s="124">
        <f>I241+I242+I243+I244+I245+I246+I247+I248+I249+I250+I251+I252</f>
        <v>452759.19999999995</v>
      </c>
      <c r="J240" s="124">
        <f>K240+L240</f>
        <v>615480.19999999995</v>
      </c>
      <c r="K240" s="124">
        <f>K241+K242+K243+K244+K245+K246+K247+K248+K249+K250+K251+K252</f>
        <v>162721</v>
      </c>
      <c r="L240" s="124">
        <f>L241+L242+L243+L244+L245+L246+L247+L248+L249+L250+L251+L252</f>
        <v>452759.19999999995</v>
      </c>
      <c r="M240" s="124">
        <f>N240+O240</f>
        <v>615480.19999999995</v>
      </c>
      <c r="N240" s="124">
        <f>N241+N242+N243+N244+N245+N246+N247+N248+N249+N250+N251+N252</f>
        <v>162721</v>
      </c>
      <c r="O240" s="124">
        <f>O241+O242+O243+O244+O245+O246+O247+O248+O249+O250+O251+O252</f>
        <v>452759.19999999995</v>
      </c>
      <c r="P240" s="124">
        <f>Q240+R240</f>
        <v>612402.39999999991</v>
      </c>
      <c r="Q240" s="124">
        <f>Q241+Q242+Q243+Q244+Q245+Q246+Q247+Q248+Q249+Q250+Q251+Q252</f>
        <v>162708.5</v>
      </c>
      <c r="R240" s="124">
        <f>R241+R242+R243+R244+R245+R246+R247+R248+R249+R250+R251+R252</f>
        <v>449693.89999999991</v>
      </c>
      <c r="S240" s="175">
        <f t="shared" si="81"/>
        <v>99.499935172569309</v>
      </c>
      <c r="T240" s="175">
        <f t="shared" si="81"/>
        <v>99.992318139637774</v>
      </c>
      <c r="U240" s="175">
        <f t="shared" si="81"/>
        <v>99.322973448137546</v>
      </c>
    </row>
    <row r="241" spans="2:21">
      <c r="B241" s="219"/>
      <c r="C241" s="219"/>
      <c r="D241" s="219"/>
      <c r="E241" s="138" t="s">
        <v>181</v>
      </c>
      <c r="F241" s="177" t="s">
        <v>186</v>
      </c>
      <c r="G241" s="124">
        <v>19669.5</v>
      </c>
      <c r="H241" s="124"/>
      <c r="I241" s="124">
        <f>I255</f>
        <v>20460.2</v>
      </c>
      <c r="J241" s="124">
        <v>19669.5</v>
      </c>
      <c r="K241" s="124"/>
      <c r="L241" s="124">
        <f>L255</f>
        <v>20460.2</v>
      </c>
      <c r="M241" s="124">
        <v>19669.5</v>
      </c>
      <c r="N241" s="124"/>
      <c r="O241" s="124">
        <f>O255</f>
        <v>20460.2</v>
      </c>
      <c r="P241" s="124">
        <v>19669.5</v>
      </c>
      <c r="Q241" s="124"/>
      <c r="R241" s="124">
        <f>R255</f>
        <v>20460.2</v>
      </c>
      <c r="S241" s="175">
        <f t="shared" si="81"/>
        <v>100</v>
      </c>
      <c r="T241" s="175"/>
      <c r="U241" s="175">
        <f t="shared" si="81"/>
        <v>100</v>
      </c>
    </row>
    <row r="242" spans="2:21">
      <c r="B242" s="219"/>
      <c r="C242" s="219"/>
      <c r="D242" s="219"/>
      <c r="E242" s="138" t="s">
        <v>181</v>
      </c>
      <c r="F242" s="177" t="s">
        <v>187</v>
      </c>
      <c r="G242" s="124">
        <v>93906.6</v>
      </c>
      <c r="H242" s="124"/>
      <c r="I242" s="124">
        <f>I262</f>
        <v>98044.9</v>
      </c>
      <c r="J242" s="124">
        <v>93906.6</v>
      </c>
      <c r="K242" s="124"/>
      <c r="L242" s="124">
        <f>L262</f>
        <v>98044.9</v>
      </c>
      <c r="M242" s="124">
        <v>93906.6</v>
      </c>
      <c r="N242" s="124"/>
      <c r="O242" s="124">
        <f>O262</f>
        <v>98044.9</v>
      </c>
      <c r="P242" s="124">
        <v>93906.6</v>
      </c>
      <c r="Q242" s="124"/>
      <c r="R242" s="124">
        <f>R262</f>
        <v>98044.9</v>
      </c>
      <c r="S242" s="175">
        <f t="shared" si="81"/>
        <v>100</v>
      </c>
      <c r="T242" s="175"/>
      <c r="U242" s="175">
        <f t="shared" si="81"/>
        <v>100</v>
      </c>
    </row>
    <row r="243" spans="2:21">
      <c r="B243" s="219"/>
      <c r="C243" s="219"/>
      <c r="D243" s="219"/>
      <c r="E243" s="138" t="s">
        <v>181</v>
      </c>
      <c r="F243" s="177" t="s">
        <v>195</v>
      </c>
      <c r="G243" s="124">
        <v>18351.599999999999</v>
      </c>
      <c r="H243" s="124"/>
      <c r="I243" s="124">
        <f>I263</f>
        <v>19361.5</v>
      </c>
      <c r="J243" s="124">
        <v>18351.599999999999</v>
      </c>
      <c r="K243" s="124"/>
      <c r="L243" s="124">
        <f>L263</f>
        <v>19361.5</v>
      </c>
      <c r="M243" s="124">
        <v>18351.599999999999</v>
      </c>
      <c r="N243" s="124"/>
      <c r="O243" s="124">
        <f>O263</f>
        <v>19361.5</v>
      </c>
      <c r="P243" s="124">
        <v>18351.599999999999</v>
      </c>
      <c r="Q243" s="124"/>
      <c r="R243" s="124">
        <f>R263</f>
        <v>19361.5</v>
      </c>
      <c r="S243" s="175">
        <f t="shared" si="81"/>
        <v>100</v>
      </c>
      <c r="T243" s="175"/>
      <c r="U243" s="175">
        <f t="shared" si="81"/>
        <v>100</v>
      </c>
    </row>
    <row r="244" spans="2:21">
      <c r="B244" s="219"/>
      <c r="C244" s="219"/>
      <c r="D244" s="219"/>
      <c r="E244" s="138" t="s">
        <v>181</v>
      </c>
      <c r="F244" s="177" t="s">
        <v>243</v>
      </c>
      <c r="G244" s="124">
        <v>9970.7999999999993</v>
      </c>
      <c r="H244" s="124"/>
      <c r="I244" s="124">
        <f>I258</f>
        <v>10265.799999999999</v>
      </c>
      <c r="J244" s="124">
        <v>9970.7999999999993</v>
      </c>
      <c r="K244" s="124"/>
      <c r="L244" s="124">
        <f>L258</f>
        <v>10265.799999999999</v>
      </c>
      <c r="M244" s="124">
        <v>9970.7999999999993</v>
      </c>
      <c r="N244" s="124"/>
      <c r="O244" s="124">
        <f>O258</f>
        <v>10265.799999999999</v>
      </c>
      <c r="P244" s="124">
        <v>9970.7999999999993</v>
      </c>
      <c r="Q244" s="124"/>
      <c r="R244" s="124">
        <f>R258</f>
        <v>10265.799999999999</v>
      </c>
      <c r="S244" s="175">
        <f t="shared" si="81"/>
        <v>100</v>
      </c>
      <c r="T244" s="175"/>
      <c r="U244" s="175">
        <f t="shared" si="81"/>
        <v>100</v>
      </c>
    </row>
    <row r="245" spans="2:21">
      <c r="B245" s="219"/>
      <c r="C245" s="219"/>
      <c r="D245" s="219"/>
      <c r="E245" s="138" t="s">
        <v>181</v>
      </c>
      <c r="F245" s="177" t="s">
        <v>244</v>
      </c>
      <c r="G245" s="124">
        <v>14252.1</v>
      </c>
      <c r="H245" s="124"/>
      <c r="I245" s="124">
        <f>I259</f>
        <v>14568.1</v>
      </c>
      <c r="J245" s="124">
        <v>14252.1</v>
      </c>
      <c r="K245" s="124"/>
      <c r="L245" s="124">
        <f>L259</f>
        <v>14568.1</v>
      </c>
      <c r="M245" s="124">
        <v>14252.1</v>
      </c>
      <c r="N245" s="124"/>
      <c r="O245" s="124">
        <f>O259</f>
        <v>14568.1</v>
      </c>
      <c r="P245" s="124">
        <v>14252.1</v>
      </c>
      <c r="Q245" s="124"/>
      <c r="R245" s="124">
        <f>R259</f>
        <v>14568.1</v>
      </c>
      <c r="S245" s="175">
        <f t="shared" si="81"/>
        <v>100</v>
      </c>
      <c r="T245" s="175"/>
      <c r="U245" s="175">
        <f t="shared" si="81"/>
        <v>100</v>
      </c>
    </row>
    <row r="246" spans="2:21">
      <c r="B246" s="219"/>
      <c r="C246" s="219"/>
      <c r="D246" s="219"/>
      <c r="E246" s="138" t="s">
        <v>181</v>
      </c>
      <c r="F246" s="177" t="s">
        <v>245</v>
      </c>
      <c r="G246" s="124">
        <v>74168.7</v>
      </c>
      <c r="H246" s="124"/>
      <c r="I246" s="124">
        <f>I264</f>
        <v>78221.100000000006</v>
      </c>
      <c r="J246" s="124">
        <v>74168.7</v>
      </c>
      <c r="K246" s="124"/>
      <c r="L246" s="124">
        <f>L264</f>
        <v>78221.100000000006</v>
      </c>
      <c r="M246" s="124">
        <v>74168.7</v>
      </c>
      <c r="N246" s="124"/>
      <c r="O246" s="124">
        <f>O264</f>
        <v>78221.100000000006</v>
      </c>
      <c r="P246" s="124">
        <v>74168.7</v>
      </c>
      <c r="Q246" s="124"/>
      <c r="R246" s="124">
        <f>R264</f>
        <v>77965</v>
      </c>
      <c r="S246" s="175">
        <f t="shared" si="81"/>
        <v>100</v>
      </c>
      <c r="T246" s="175"/>
      <c r="U246" s="175">
        <f t="shared" si="81"/>
        <v>99.672594734668778</v>
      </c>
    </row>
    <row r="247" spans="2:21">
      <c r="B247" s="219"/>
      <c r="C247" s="219"/>
      <c r="D247" s="219"/>
      <c r="E247" s="138" t="s">
        <v>181</v>
      </c>
      <c r="F247" s="177" t="s">
        <v>246</v>
      </c>
      <c r="G247" s="124">
        <v>13845.6</v>
      </c>
      <c r="H247" s="124"/>
      <c r="I247" s="124">
        <f>I265</f>
        <v>14130.1</v>
      </c>
      <c r="J247" s="124">
        <v>13845.6</v>
      </c>
      <c r="K247" s="124"/>
      <c r="L247" s="124">
        <f>L265</f>
        <v>14130.1</v>
      </c>
      <c r="M247" s="124">
        <v>13845.6</v>
      </c>
      <c r="N247" s="124"/>
      <c r="O247" s="124">
        <f>O265</f>
        <v>14130.1</v>
      </c>
      <c r="P247" s="124">
        <v>13845.6</v>
      </c>
      <c r="Q247" s="124"/>
      <c r="R247" s="124">
        <f>R265</f>
        <v>12044.4</v>
      </c>
      <c r="S247" s="175">
        <f t="shared" si="81"/>
        <v>100</v>
      </c>
      <c r="T247" s="175"/>
      <c r="U247" s="175">
        <f t="shared" si="81"/>
        <v>85.239311823695502</v>
      </c>
    </row>
    <row r="248" spans="2:21">
      <c r="B248" s="219"/>
      <c r="C248" s="219"/>
      <c r="D248" s="219"/>
      <c r="E248" s="138" t="s">
        <v>181</v>
      </c>
      <c r="F248" s="177" t="s">
        <v>247</v>
      </c>
      <c r="G248" s="124">
        <v>945.3</v>
      </c>
      <c r="H248" s="124"/>
      <c r="I248" s="124">
        <f>I266</f>
        <v>1592</v>
      </c>
      <c r="J248" s="124">
        <v>945.3</v>
      </c>
      <c r="K248" s="124"/>
      <c r="L248" s="124">
        <f>L266</f>
        <v>1592</v>
      </c>
      <c r="M248" s="124">
        <v>945.3</v>
      </c>
      <c r="N248" s="124"/>
      <c r="O248" s="124">
        <f>O266</f>
        <v>1592</v>
      </c>
      <c r="P248" s="124">
        <v>945.3</v>
      </c>
      <c r="Q248" s="124"/>
      <c r="R248" s="124">
        <f>R266</f>
        <v>1570.5</v>
      </c>
      <c r="S248" s="175">
        <f t="shared" si="81"/>
        <v>100</v>
      </c>
      <c r="T248" s="175"/>
      <c r="U248" s="175">
        <f t="shared" si="81"/>
        <v>98.649497487437188</v>
      </c>
    </row>
    <row r="249" spans="2:21">
      <c r="B249" s="219"/>
      <c r="C249" s="219"/>
      <c r="D249" s="219"/>
      <c r="E249" s="138" t="s">
        <v>181</v>
      </c>
      <c r="F249" s="177" t="s">
        <v>248</v>
      </c>
      <c r="G249" s="124">
        <f t="shared" ref="G249:G274" si="101">H249+I249</f>
        <v>400</v>
      </c>
      <c r="H249" s="124"/>
      <c r="I249" s="124">
        <f>I269</f>
        <v>400</v>
      </c>
      <c r="J249" s="124">
        <f t="shared" ref="J249:J274" si="102">K249+L249</f>
        <v>400</v>
      </c>
      <c r="K249" s="124"/>
      <c r="L249" s="124">
        <f>L269</f>
        <v>400</v>
      </c>
      <c r="M249" s="124">
        <f t="shared" ref="M249:M274" si="103">N249+O249</f>
        <v>400</v>
      </c>
      <c r="N249" s="124"/>
      <c r="O249" s="124">
        <f>O269</f>
        <v>400</v>
      </c>
      <c r="P249" s="124">
        <f t="shared" ref="P249:P276" si="104">Q249+R249</f>
        <v>400</v>
      </c>
      <c r="Q249" s="124"/>
      <c r="R249" s="124">
        <f>R269</f>
        <v>400</v>
      </c>
      <c r="S249" s="175">
        <f t="shared" si="81"/>
        <v>100</v>
      </c>
      <c r="T249" s="175"/>
      <c r="U249" s="175">
        <f t="shared" si="81"/>
        <v>100</v>
      </c>
    </row>
    <row r="250" spans="2:21" ht="27" customHeight="1">
      <c r="B250" s="219"/>
      <c r="C250" s="219"/>
      <c r="D250" s="219"/>
      <c r="E250" s="138"/>
      <c r="F250" s="178" t="s">
        <v>354</v>
      </c>
      <c r="G250" s="124">
        <f t="shared" si="101"/>
        <v>105000</v>
      </c>
      <c r="H250" s="124"/>
      <c r="I250" s="124">
        <f>I272</f>
        <v>105000</v>
      </c>
      <c r="J250" s="124">
        <f t="shared" si="102"/>
        <v>105000</v>
      </c>
      <c r="K250" s="124"/>
      <c r="L250" s="124">
        <f>L272</f>
        <v>105000</v>
      </c>
      <c r="M250" s="124">
        <f t="shared" si="103"/>
        <v>105000</v>
      </c>
      <c r="N250" s="124"/>
      <c r="O250" s="124">
        <f>O272</f>
        <v>105000</v>
      </c>
      <c r="P250" s="124">
        <f t="shared" si="104"/>
        <v>104999.9</v>
      </c>
      <c r="Q250" s="124"/>
      <c r="R250" s="124">
        <f>R272</f>
        <v>104999.9</v>
      </c>
      <c r="S250" s="175">
        <f t="shared" si="81"/>
        <v>99.999904761904759</v>
      </c>
      <c r="T250" s="175"/>
      <c r="U250" s="175">
        <f t="shared" si="81"/>
        <v>99.999904761904759</v>
      </c>
    </row>
    <row r="251" spans="2:21">
      <c r="B251" s="219"/>
      <c r="C251" s="219"/>
      <c r="D251" s="219"/>
      <c r="E251" s="138" t="s">
        <v>181</v>
      </c>
      <c r="F251" s="177" t="s">
        <v>249</v>
      </c>
      <c r="G251" s="124">
        <f t="shared" si="101"/>
        <v>191436.5</v>
      </c>
      <c r="H251" s="124">
        <f>H273</f>
        <v>162721</v>
      </c>
      <c r="I251" s="124">
        <f>I273</f>
        <v>28715.5</v>
      </c>
      <c r="J251" s="124">
        <f t="shared" si="102"/>
        <v>191436.5</v>
      </c>
      <c r="K251" s="124">
        <f>K273</f>
        <v>162721</v>
      </c>
      <c r="L251" s="124">
        <f>L273</f>
        <v>28715.5</v>
      </c>
      <c r="M251" s="124">
        <f t="shared" si="103"/>
        <v>191436.5</v>
      </c>
      <c r="N251" s="124">
        <f>N273</f>
        <v>162721</v>
      </c>
      <c r="O251" s="124">
        <f>O273</f>
        <v>28715.5</v>
      </c>
      <c r="P251" s="124">
        <f t="shared" si="104"/>
        <v>191421.8</v>
      </c>
      <c r="Q251" s="124">
        <f>Q273</f>
        <v>162708.5</v>
      </c>
      <c r="R251" s="124">
        <f>R273</f>
        <v>28713.3</v>
      </c>
      <c r="S251" s="175">
        <f t="shared" si="81"/>
        <v>99.992321213561681</v>
      </c>
      <c r="T251" s="175">
        <f t="shared" si="81"/>
        <v>99.992318139637774</v>
      </c>
      <c r="U251" s="175">
        <f t="shared" si="81"/>
        <v>99.992338632445893</v>
      </c>
    </row>
    <row r="252" spans="2:21">
      <c r="B252" s="219"/>
      <c r="C252" s="219"/>
      <c r="D252" s="219"/>
      <c r="E252" s="138" t="s">
        <v>181</v>
      </c>
      <c r="F252" s="177" t="s">
        <v>250</v>
      </c>
      <c r="G252" s="124">
        <f t="shared" si="101"/>
        <v>62000</v>
      </c>
      <c r="H252" s="124"/>
      <c r="I252" s="124">
        <f>I274</f>
        <v>62000</v>
      </c>
      <c r="J252" s="124">
        <f t="shared" si="102"/>
        <v>62000</v>
      </c>
      <c r="K252" s="124"/>
      <c r="L252" s="124">
        <f>L274</f>
        <v>62000</v>
      </c>
      <c r="M252" s="124">
        <f t="shared" si="103"/>
        <v>62000</v>
      </c>
      <c r="N252" s="124"/>
      <c r="O252" s="124">
        <f>O274</f>
        <v>62000</v>
      </c>
      <c r="P252" s="124">
        <f t="shared" si="104"/>
        <v>61300.3</v>
      </c>
      <c r="Q252" s="124"/>
      <c r="R252" s="124">
        <f>R274</f>
        <v>61300.3</v>
      </c>
      <c r="S252" s="175">
        <f t="shared" si="81"/>
        <v>98.871451612903229</v>
      </c>
      <c r="T252" s="175"/>
      <c r="U252" s="175">
        <f t="shared" si="81"/>
        <v>98.871451612903229</v>
      </c>
    </row>
    <row r="253" spans="2:21">
      <c r="B253" s="215" t="s">
        <v>78</v>
      </c>
      <c r="C253" s="215" t="s">
        <v>79</v>
      </c>
      <c r="D253" s="215" t="s">
        <v>309</v>
      </c>
      <c r="E253" s="140" t="s">
        <v>179</v>
      </c>
      <c r="F253" s="179"/>
      <c r="G253" s="124">
        <f t="shared" si="101"/>
        <v>20460.2</v>
      </c>
      <c r="H253" s="124"/>
      <c r="I253" s="124">
        <f>I254</f>
        <v>20460.2</v>
      </c>
      <c r="J253" s="124">
        <f t="shared" si="102"/>
        <v>20460.2</v>
      </c>
      <c r="K253" s="124"/>
      <c r="L253" s="124">
        <f>L254</f>
        <v>20460.2</v>
      </c>
      <c r="M253" s="124">
        <f t="shared" si="103"/>
        <v>20460.2</v>
      </c>
      <c r="N253" s="124"/>
      <c r="O253" s="124">
        <f>O254</f>
        <v>20460.2</v>
      </c>
      <c r="P253" s="124">
        <f t="shared" si="104"/>
        <v>20460.2</v>
      </c>
      <c r="Q253" s="124"/>
      <c r="R253" s="124">
        <f>R254</f>
        <v>20460.2</v>
      </c>
      <c r="S253" s="175">
        <f t="shared" si="81"/>
        <v>100</v>
      </c>
      <c r="T253" s="175"/>
      <c r="U253" s="175">
        <f t="shared" si="81"/>
        <v>100</v>
      </c>
    </row>
    <row r="254" spans="2:21" ht="31.5">
      <c r="B254" s="215"/>
      <c r="C254" s="215"/>
      <c r="D254" s="215"/>
      <c r="E254" s="140" t="s">
        <v>180</v>
      </c>
      <c r="F254" s="179"/>
      <c r="G254" s="124">
        <f t="shared" si="101"/>
        <v>20460.2</v>
      </c>
      <c r="H254" s="124"/>
      <c r="I254" s="124">
        <f>I255</f>
        <v>20460.2</v>
      </c>
      <c r="J254" s="124">
        <f t="shared" si="102"/>
        <v>20460.2</v>
      </c>
      <c r="K254" s="124"/>
      <c r="L254" s="124">
        <f>L255</f>
        <v>20460.2</v>
      </c>
      <c r="M254" s="124">
        <f t="shared" si="103"/>
        <v>20460.2</v>
      </c>
      <c r="N254" s="124"/>
      <c r="O254" s="124">
        <f>O255</f>
        <v>20460.2</v>
      </c>
      <c r="P254" s="124">
        <f t="shared" si="104"/>
        <v>20460.2</v>
      </c>
      <c r="Q254" s="124"/>
      <c r="R254" s="124">
        <f>R255</f>
        <v>20460.2</v>
      </c>
      <c r="S254" s="175">
        <f t="shared" si="81"/>
        <v>100</v>
      </c>
      <c r="T254" s="175"/>
      <c r="U254" s="175">
        <f t="shared" si="81"/>
        <v>100</v>
      </c>
    </row>
    <row r="255" spans="2:21">
      <c r="B255" s="215"/>
      <c r="C255" s="215"/>
      <c r="D255" s="215"/>
      <c r="E255" s="138" t="s">
        <v>181</v>
      </c>
      <c r="F255" s="177" t="s">
        <v>186</v>
      </c>
      <c r="G255" s="124">
        <f t="shared" si="101"/>
        <v>20460.2</v>
      </c>
      <c r="H255" s="124"/>
      <c r="I255" s="124">
        <v>20460.2</v>
      </c>
      <c r="J255" s="124">
        <f t="shared" si="102"/>
        <v>20460.2</v>
      </c>
      <c r="K255" s="124"/>
      <c r="L255" s="124">
        <v>20460.2</v>
      </c>
      <c r="M255" s="124">
        <f t="shared" si="103"/>
        <v>20460.2</v>
      </c>
      <c r="N255" s="124"/>
      <c r="O255" s="124">
        <v>20460.2</v>
      </c>
      <c r="P255" s="124">
        <f t="shared" si="104"/>
        <v>20460.2</v>
      </c>
      <c r="Q255" s="124"/>
      <c r="R255" s="124">
        <v>20460.2</v>
      </c>
      <c r="S255" s="175">
        <f t="shared" si="81"/>
        <v>100</v>
      </c>
      <c r="T255" s="175"/>
      <c r="U255" s="175">
        <f t="shared" si="81"/>
        <v>100</v>
      </c>
    </row>
    <row r="256" spans="2:21">
      <c r="B256" s="215" t="s">
        <v>80</v>
      </c>
      <c r="C256" s="215" t="s">
        <v>81</v>
      </c>
      <c r="D256" s="215" t="s">
        <v>310</v>
      </c>
      <c r="E256" s="140" t="s">
        <v>179</v>
      </c>
      <c r="F256" s="179"/>
      <c r="G256" s="124">
        <f t="shared" si="101"/>
        <v>24833.9</v>
      </c>
      <c r="H256" s="124"/>
      <c r="I256" s="124">
        <f>I257</f>
        <v>24833.9</v>
      </c>
      <c r="J256" s="124">
        <f t="shared" si="102"/>
        <v>24833.9</v>
      </c>
      <c r="K256" s="124"/>
      <c r="L256" s="124">
        <f>L257</f>
        <v>24833.9</v>
      </c>
      <c r="M256" s="124">
        <f t="shared" si="103"/>
        <v>24833.9</v>
      </c>
      <c r="N256" s="124"/>
      <c r="O256" s="124">
        <f>O257</f>
        <v>24833.9</v>
      </c>
      <c r="P256" s="124">
        <f t="shared" si="104"/>
        <v>24833.9</v>
      </c>
      <c r="Q256" s="124"/>
      <c r="R256" s="124">
        <f>R257</f>
        <v>24833.9</v>
      </c>
      <c r="S256" s="175">
        <f t="shared" si="81"/>
        <v>100</v>
      </c>
      <c r="T256" s="175"/>
      <c r="U256" s="175">
        <f t="shared" si="81"/>
        <v>100</v>
      </c>
    </row>
    <row r="257" spans="2:24" ht="31.5">
      <c r="B257" s="215"/>
      <c r="C257" s="215"/>
      <c r="D257" s="215"/>
      <c r="E257" s="140" t="s">
        <v>180</v>
      </c>
      <c r="F257" s="179"/>
      <c r="G257" s="124">
        <f t="shared" si="101"/>
        <v>24833.9</v>
      </c>
      <c r="H257" s="124"/>
      <c r="I257" s="124">
        <f>I258+I259</f>
        <v>24833.9</v>
      </c>
      <c r="J257" s="124">
        <f t="shared" si="102"/>
        <v>24833.9</v>
      </c>
      <c r="K257" s="124"/>
      <c r="L257" s="124">
        <f>L258+L259</f>
        <v>24833.9</v>
      </c>
      <c r="M257" s="124">
        <f t="shared" si="103"/>
        <v>24833.9</v>
      </c>
      <c r="N257" s="124"/>
      <c r="O257" s="124">
        <f>O258+O259</f>
        <v>24833.9</v>
      </c>
      <c r="P257" s="124">
        <f t="shared" si="104"/>
        <v>24833.9</v>
      </c>
      <c r="Q257" s="124"/>
      <c r="R257" s="124">
        <f>R258+R259</f>
        <v>24833.9</v>
      </c>
      <c r="S257" s="175">
        <f t="shared" si="81"/>
        <v>100</v>
      </c>
      <c r="T257" s="175"/>
      <c r="U257" s="175">
        <f t="shared" si="81"/>
        <v>100</v>
      </c>
    </row>
    <row r="258" spans="2:24">
      <c r="B258" s="215"/>
      <c r="C258" s="215"/>
      <c r="D258" s="215"/>
      <c r="E258" s="138" t="s">
        <v>181</v>
      </c>
      <c r="F258" s="177" t="s">
        <v>243</v>
      </c>
      <c r="G258" s="124">
        <f t="shared" si="101"/>
        <v>10265.799999999999</v>
      </c>
      <c r="H258" s="124"/>
      <c r="I258" s="124">
        <v>10265.799999999999</v>
      </c>
      <c r="J258" s="124">
        <f t="shared" si="102"/>
        <v>10265.799999999999</v>
      </c>
      <c r="K258" s="124"/>
      <c r="L258" s="124">
        <v>10265.799999999999</v>
      </c>
      <c r="M258" s="124">
        <f t="shared" si="103"/>
        <v>10265.799999999999</v>
      </c>
      <c r="N258" s="124"/>
      <c r="O258" s="124">
        <v>10265.799999999999</v>
      </c>
      <c r="P258" s="124">
        <f t="shared" si="104"/>
        <v>10265.799999999999</v>
      </c>
      <c r="Q258" s="124"/>
      <c r="R258" s="124">
        <v>10265.799999999999</v>
      </c>
      <c r="S258" s="175">
        <f t="shared" si="81"/>
        <v>100</v>
      </c>
      <c r="T258" s="175"/>
      <c r="U258" s="175">
        <f t="shared" si="81"/>
        <v>100</v>
      </c>
    </row>
    <row r="259" spans="2:24">
      <c r="B259" s="215"/>
      <c r="C259" s="215"/>
      <c r="D259" s="215"/>
      <c r="E259" s="138" t="s">
        <v>181</v>
      </c>
      <c r="F259" s="177" t="s">
        <v>244</v>
      </c>
      <c r="G259" s="124">
        <f t="shared" si="101"/>
        <v>14568.1</v>
      </c>
      <c r="H259" s="124"/>
      <c r="I259" s="124">
        <v>14568.1</v>
      </c>
      <c r="J259" s="124">
        <f t="shared" si="102"/>
        <v>14568.1</v>
      </c>
      <c r="K259" s="124"/>
      <c r="L259" s="124">
        <v>14568.1</v>
      </c>
      <c r="M259" s="124">
        <f t="shared" si="103"/>
        <v>14568.1</v>
      </c>
      <c r="N259" s="124"/>
      <c r="O259" s="124">
        <v>14568.1</v>
      </c>
      <c r="P259" s="124">
        <f t="shared" si="104"/>
        <v>14568.1</v>
      </c>
      <c r="Q259" s="124"/>
      <c r="R259" s="124">
        <v>14568.1</v>
      </c>
      <c r="S259" s="175">
        <f t="shared" si="81"/>
        <v>100</v>
      </c>
      <c r="T259" s="175"/>
      <c r="U259" s="175">
        <f t="shared" si="81"/>
        <v>100</v>
      </c>
    </row>
    <row r="260" spans="2:24">
      <c r="B260" s="215" t="s">
        <v>82</v>
      </c>
      <c r="C260" s="215" t="s">
        <v>83</v>
      </c>
      <c r="D260" s="215" t="s">
        <v>311</v>
      </c>
      <c r="E260" s="140" t="s">
        <v>179</v>
      </c>
      <c r="F260" s="179"/>
      <c r="G260" s="124">
        <f t="shared" si="101"/>
        <v>211349.6</v>
      </c>
      <c r="H260" s="124"/>
      <c r="I260" s="124">
        <f>I261</f>
        <v>211349.6</v>
      </c>
      <c r="J260" s="124">
        <f t="shared" si="102"/>
        <v>211349.6</v>
      </c>
      <c r="K260" s="124"/>
      <c r="L260" s="124">
        <f>L261</f>
        <v>211349.6</v>
      </c>
      <c r="M260" s="124">
        <f t="shared" si="103"/>
        <v>211349.6</v>
      </c>
      <c r="N260" s="124"/>
      <c r="O260" s="124">
        <f>O261</f>
        <v>211349.6</v>
      </c>
      <c r="P260" s="124">
        <f t="shared" si="104"/>
        <v>208986.3</v>
      </c>
      <c r="Q260" s="124"/>
      <c r="R260" s="124">
        <f>R261</f>
        <v>208986.3</v>
      </c>
      <c r="S260" s="175">
        <f t="shared" si="81"/>
        <v>98.881805312146312</v>
      </c>
      <c r="T260" s="175"/>
      <c r="U260" s="175">
        <f t="shared" si="81"/>
        <v>98.881805312146312</v>
      </c>
    </row>
    <row r="261" spans="2:24" ht="31.5">
      <c r="B261" s="215"/>
      <c r="C261" s="215"/>
      <c r="D261" s="215"/>
      <c r="E261" s="140" t="s">
        <v>180</v>
      </c>
      <c r="F261" s="179"/>
      <c r="G261" s="124">
        <f t="shared" si="101"/>
        <v>211349.6</v>
      </c>
      <c r="H261" s="124"/>
      <c r="I261" s="124">
        <f>I262+I263+I264+I265+I266</f>
        <v>211349.6</v>
      </c>
      <c r="J261" s="124">
        <f t="shared" si="102"/>
        <v>211349.6</v>
      </c>
      <c r="K261" s="124"/>
      <c r="L261" s="124">
        <f>L262+L263+L264+L265+L266</f>
        <v>211349.6</v>
      </c>
      <c r="M261" s="124">
        <f t="shared" si="103"/>
        <v>211349.6</v>
      </c>
      <c r="N261" s="124"/>
      <c r="O261" s="124">
        <f>O262+O263+O264+O265+O266</f>
        <v>211349.6</v>
      </c>
      <c r="P261" s="124">
        <f t="shared" si="104"/>
        <v>208986.3</v>
      </c>
      <c r="Q261" s="124"/>
      <c r="R261" s="124">
        <f>R262+R263+R264+R265+R266</f>
        <v>208986.3</v>
      </c>
      <c r="S261" s="175">
        <f t="shared" si="81"/>
        <v>98.881805312146312</v>
      </c>
      <c r="T261" s="175"/>
      <c r="U261" s="175">
        <f t="shared" si="81"/>
        <v>98.881805312146312</v>
      </c>
    </row>
    <row r="262" spans="2:24">
      <c r="B262" s="215"/>
      <c r="C262" s="215"/>
      <c r="D262" s="215"/>
      <c r="E262" s="138" t="s">
        <v>181</v>
      </c>
      <c r="F262" s="177" t="s">
        <v>187</v>
      </c>
      <c r="G262" s="124">
        <f t="shared" si="101"/>
        <v>98044.9</v>
      </c>
      <c r="H262" s="124"/>
      <c r="I262" s="124">
        <v>98044.9</v>
      </c>
      <c r="J262" s="124">
        <f t="shared" si="102"/>
        <v>98044.9</v>
      </c>
      <c r="K262" s="124"/>
      <c r="L262" s="124">
        <v>98044.9</v>
      </c>
      <c r="M262" s="124">
        <f t="shared" si="103"/>
        <v>98044.9</v>
      </c>
      <c r="N262" s="124"/>
      <c r="O262" s="124">
        <v>98044.9</v>
      </c>
      <c r="P262" s="124">
        <f t="shared" si="104"/>
        <v>98044.9</v>
      </c>
      <c r="Q262" s="124"/>
      <c r="R262" s="124">
        <v>98044.9</v>
      </c>
      <c r="S262" s="175">
        <f t="shared" si="81"/>
        <v>100</v>
      </c>
      <c r="T262" s="175"/>
      <c r="U262" s="175">
        <f t="shared" si="81"/>
        <v>100</v>
      </c>
    </row>
    <row r="263" spans="2:24">
      <c r="B263" s="215"/>
      <c r="C263" s="215"/>
      <c r="D263" s="215"/>
      <c r="E263" s="138" t="s">
        <v>181</v>
      </c>
      <c r="F263" s="177" t="s">
        <v>195</v>
      </c>
      <c r="G263" s="124">
        <f t="shared" si="101"/>
        <v>19361.5</v>
      </c>
      <c r="H263" s="124"/>
      <c r="I263" s="124">
        <v>19361.5</v>
      </c>
      <c r="J263" s="124">
        <f t="shared" si="102"/>
        <v>19361.5</v>
      </c>
      <c r="K263" s="124"/>
      <c r="L263" s="124">
        <v>19361.5</v>
      </c>
      <c r="M263" s="124">
        <f t="shared" si="103"/>
        <v>19361.5</v>
      </c>
      <c r="N263" s="124"/>
      <c r="O263" s="124">
        <v>19361.5</v>
      </c>
      <c r="P263" s="124">
        <f t="shared" si="104"/>
        <v>19361.5</v>
      </c>
      <c r="Q263" s="124"/>
      <c r="R263" s="124">
        <v>19361.5</v>
      </c>
      <c r="S263" s="175">
        <f t="shared" si="81"/>
        <v>100</v>
      </c>
      <c r="T263" s="175"/>
      <c r="U263" s="175">
        <f t="shared" si="81"/>
        <v>100</v>
      </c>
    </row>
    <row r="264" spans="2:24">
      <c r="B264" s="215"/>
      <c r="C264" s="215"/>
      <c r="D264" s="215"/>
      <c r="E264" s="138" t="s">
        <v>181</v>
      </c>
      <c r="F264" s="177" t="s">
        <v>245</v>
      </c>
      <c r="G264" s="124">
        <f t="shared" si="101"/>
        <v>78221.100000000006</v>
      </c>
      <c r="H264" s="124"/>
      <c r="I264" s="124">
        <v>78221.100000000006</v>
      </c>
      <c r="J264" s="124">
        <f t="shared" si="102"/>
        <v>78221.100000000006</v>
      </c>
      <c r="K264" s="124"/>
      <c r="L264" s="124">
        <v>78221.100000000006</v>
      </c>
      <c r="M264" s="124">
        <f t="shared" si="103"/>
        <v>78221.100000000006</v>
      </c>
      <c r="N264" s="124"/>
      <c r="O264" s="124">
        <v>78221.100000000006</v>
      </c>
      <c r="P264" s="124">
        <f t="shared" si="104"/>
        <v>77965</v>
      </c>
      <c r="Q264" s="124"/>
      <c r="R264" s="124">
        <v>77965</v>
      </c>
      <c r="S264" s="175">
        <f t="shared" si="81"/>
        <v>99.672594734668778</v>
      </c>
      <c r="T264" s="175"/>
      <c r="U264" s="175">
        <f t="shared" si="81"/>
        <v>99.672594734668778</v>
      </c>
    </row>
    <row r="265" spans="2:24">
      <c r="B265" s="215"/>
      <c r="C265" s="215"/>
      <c r="D265" s="215"/>
      <c r="E265" s="138" t="s">
        <v>181</v>
      </c>
      <c r="F265" s="177" t="s">
        <v>246</v>
      </c>
      <c r="G265" s="124">
        <f t="shared" si="101"/>
        <v>14130.1</v>
      </c>
      <c r="H265" s="124"/>
      <c r="I265" s="124">
        <v>14130.1</v>
      </c>
      <c r="J265" s="124">
        <f t="shared" si="102"/>
        <v>14130.1</v>
      </c>
      <c r="K265" s="124"/>
      <c r="L265" s="124">
        <v>14130.1</v>
      </c>
      <c r="M265" s="124">
        <f t="shared" si="103"/>
        <v>14130.1</v>
      </c>
      <c r="N265" s="124"/>
      <c r="O265" s="124">
        <v>14130.1</v>
      </c>
      <c r="P265" s="124">
        <f t="shared" si="104"/>
        <v>12044.4</v>
      </c>
      <c r="Q265" s="124"/>
      <c r="R265" s="124">
        <v>12044.4</v>
      </c>
      <c r="S265" s="175">
        <f t="shared" si="81"/>
        <v>85.239311823695502</v>
      </c>
      <c r="T265" s="175"/>
      <c r="U265" s="175">
        <f t="shared" si="81"/>
        <v>85.239311823695502</v>
      </c>
    </row>
    <row r="266" spans="2:24">
      <c r="B266" s="215"/>
      <c r="C266" s="215"/>
      <c r="D266" s="215"/>
      <c r="E266" s="138" t="s">
        <v>181</v>
      </c>
      <c r="F266" s="177" t="s">
        <v>247</v>
      </c>
      <c r="G266" s="124">
        <f t="shared" si="101"/>
        <v>1592</v>
      </c>
      <c r="H266" s="124"/>
      <c r="I266" s="124">
        <v>1592</v>
      </c>
      <c r="J266" s="124">
        <f t="shared" si="102"/>
        <v>1592</v>
      </c>
      <c r="K266" s="124"/>
      <c r="L266" s="124">
        <v>1592</v>
      </c>
      <c r="M266" s="124">
        <f t="shared" si="103"/>
        <v>1592</v>
      </c>
      <c r="N266" s="124"/>
      <c r="O266" s="124">
        <v>1592</v>
      </c>
      <c r="P266" s="124">
        <f t="shared" si="104"/>
        <v>1570.5</v>
      </c>
      <c r="Q266" s="124"/>
      <c r="R266" s="124">
        <v>1570.5</v>
      </c>
      <c r="S266" s="175">
        <f t="shared" si="81"/>
        <v>98.649497487437188</v>
      </c>
      <c r="T266" s="175"/>
      <c r="U266" s="175">
        <f t="shared" si="81"/>
        <v>98.649497487437188</v>
      </c>
    </row>
    <row r="267" spans="2:24">
      <c r="B267" s="215" t="s">
        <v>84</v>
      </c>
      <c r="C267" s="215" t="s">
        <v>85</v>
      </c>
      <c r="D267" s="215" t="s">
        <v>312</v>
      </c>
      <c r="E267" s="140" t="s">
        <v>179</v>
      </c>
      <c r="F267" s="179"/>
      <c r="G267" s="124">
        <f t="shared" si="101"/>
        <v>400</v>
      </c>
      <c r="H267" s="124"/>
      <c r="I267" s="124">
        <f>I268</f>
        <v>400</v>
      </c>
      <c r="J267" s="124">
        <f t="shared" si="102"/>
        <v>400</v>
      </c>
      <c r="K267" s="124"/>
      <c r="L267" s="124">
        <f>L268</f>
        <v>400</v>
      </c>
      <c r="M267" s="124">
        <f t="shared" si="103"/>
        <v>400</v>
      </c>
      <c r="N267" s="124"/>
      <c r="O267" s="124">
        <f>O268</f>
        <v>400</v>
      </c>
      <c r="P267" s="124">
        <f t="shared" si="104"/>
        <v>400</v>
      </c>
      <c r="Q267" s="124"/>
      <c r="R267" s="124">
        <f>R268</f>
        <v>400</v>
      </c>
      <c r="S267" s="175">
        <f t="shared" si="81"/>
        <v>100</v>
      </c>
      <c r="T267" s="175"/>
      <c r="U267" s="175">
        <f t="shared" si="81"/>
        <v>100</v>
      </c>
    </row>
    <row r="268" spans="2:24" ht="31.5">
      <c r="B268" s="215"/>
      <c r="C268" s="215"/>
      <c r="D268" s="215"/>
      <c r="E268" s="140" t="s">
        <v>180</v>
      </c>
      <c r="F268" s="179"/>
      <c r="G268" s="124">
        <f t="shared" si="101"/>
        <v>400</v>
      </c>
      <c r="H268" s="124"/>
      <c r="I268" s="124">
        <f>I269</f>
        <v>400</v>
      </c>
      <c r="J268" s="124">
        <f t="shared" si="102"/>
        <v>400</v>
      </c>
      <c r="K268" s="124"/>
      <c r="L268" s="124">
        <f>L269</f>
        <v>400</v>
      </c>
      <c r="M268" s="124">
        <f t="shared" si="103"/>
        <v>400</v>
      </c>
      <c r="N268" s="124"/>
      <c r="O268" s="124">
        <f>O269</f>
        <v>400</v>
      </c>
      <c r="P268" s="124">
        <f t="shared" si="104"/>
        <v>400</v>
      </c>
      <c r="Q268" s="124"/>
      <c r="R268" s="124">
        <f>R269</f>
        <v>400</v>
      </c>
      <c r="S268" s="175">
        <f t="shared" ref="S268:U331" si="105">P268/M268*100</f>
        <v>100</v>
      </c>
      <c r="T268" s="175"/>
      <c r="U268" s="175">
        <f t="shared" si="105"/>
        <v>100</v>
      </c>
    </row>
    <row r="269" spans="2:24">
      <c r="B269" s="215"/>
      <c r="C269" s="215"/>
      <c r="D269" s="215"/>
      <c r="E269" s="138" t="s">
        <v>181</v>
      </c>
      <c r="F269" s="177" t="s">
        <v>248</v>
      </c>
      <c r="G269" s="124">
        <f t="shared" si="101"/>
        <v>400</v>
      </c>
      <c r="H269" s="124"/>
      <c r="I269" s="124">
        <v>400</v>
      </c>
      <c r="J269" s="124">
        <f t="shared" si="102"/>
        <v>400</v>
      </c>
      <c r="K269" s="124"/>
      <c r="L269" s="124">
        <v>400</v>
      </c>
      <c r="M269" s="124">
        <f t="shared" si="103"/>
        <v>400</v>
      </c>
      <c r="N269" s="124"/>
      <c r="O269" s="124">
        <v>400</v>
      </c>
      <c r="P269" s="124">
        <f t="shared" si="104"/>
        <v>400</v>
      </c>
      <c r="Q269" s="124"/>
      <c r="R269" s="124">
        <v>400</v>
      </c>
      <c r="S269" s="175">
        <f t="shared" si="105"/>
        <v>100</v>
      </c>
      <c r="T269" s="175"/>
      <c r="U269" s="175">
        <f t="shared" si="105"/>
        <v>100</v>
      </c>
    </row>
    <row r="270" spans="2:24">
      <c r="B270" s="215" t="s">
        <v>86</v>
      </c>
      <c r="C270" s="215" t="s">
        <v>87</v>
      </c>
      <c r="D270" s="215" t="s">
        <v>313</v>
      </c>
      <c r="E270" s="140" t="s">
        <v>179</v>
      </c>
      <c r="F270" s="179"/>
      <c r="G270" s="124">
        <f t="shared" si="101"/>
        <v>358436.5</v>
      </c>
      <c r="H270" s="124">
        <f>H271</f>
        <v>162721</v>
      </c>
      <c r="I270" s="124">
        <f>I271</f>
        <v>195715.5</v>
      </c>
      <c r="J270" s="124">
        <f t="shared" si="102"/>
        <v>358436.5</v>
      </c>
      <c r="K270" s="124">
        <f>K271</f>
        <v>162721</v>
      </c>
      <c r="L270" s="124">
        <f>L271</f>
        <v>195715.5</v>
      </c>
      <c r="M270" s="124">
        <f t="shared" si="103"/>
        <v>358436.5</v>
      </c>
      <c r="N270" s="124">
        <f>N271</f>
        <v>162721</v>
      </c>
      <c r="O270" s="124">
        <f>O271</f>
        <v>195715.5</v>
      </c>
      <c r="P270" s="124">
        <f t="shared" si="104"/>
        <v>357722</v>
      </c>
      <c r="Q270" s="124">
        <f>Q271</f>
        <v>162708.5</v>
      </c>
      <c r="R270" s="124">
        <f>R271</f>
        <v>195013.5</v>
      </c>
      <c r="S270" s="175">
        <f t="shared" si="105"/>
        <v>99.800662041951639</v>
      </c>
      <c r="T270" s="175">
        <f t="shared" si="105"/>
        <v>99.992318139637774</v>
      </c>
      <c r="U270" s="175">
        <f t="shared" si="105"/>
        <v>99.641316094024234</v>
      </c>
      <c r="V270" s="122"/>
      <c r="W270" s="122"/>
      <c r="X270" s="122">
        <f>R270-O270</f>
        <v>-702</v>
      </c>
    </row>
    <row r="271" spans="2:24" ht="31.5">
      <c r="B271" s="215"/>
      <c r="C271" s="215"/>
      <c r="D271" s="215"/>
      <c r="E271" s="140" t="s">
        <v>180</v>
      </c>
      <c r="F271" s="179"/>
      <c r="G271" s="124">
        <f t="shared" si="101"/>
        <v>358436.5</v>
      </c>
      <c r="H271" s="124">
        <f>H272+H273+H274</f>
        <v>162721</v>
      </c>
      <c r="I271" s="124">
        <f>I272+I273+I274</f>
        <v>195715.5</v>
      </c>
      <c r="J271" s="124">
        <f t="shared" si="102"/>
        <v>358436.5</v>
      </c>
      <c r="K271" s="124">
        <f>K272+K273+K274</f>
        <v>162721</v>
      </c>
      <c r="L271" s="124">
        <f>L272+L273+L274</f>
        <v>195715.5</v>
      </c>
      <c r="M271" s="124">
        <f t="shared" si="103"/>
        <v>358436.5</v>
      </c>
      <c r="N271" s="124">
        <f>N272+N273+N274</f>
        <v>162721</v>
      </c>
      <c r="O271" s="124">
        <f>O272+O273+O274</f>
        <v>195715.5</v>
      </c>
      <c r="P271" s="124">
        <f t="shared" si="104"/>
        <v>357722</v>
      </c>
      <c r="Q271" s="124">
        <f>Q272+Q273+Q274</f>
        <v>162708.5</v>
      </c>
      <c r="R271" s="124">
        <f>R272+R273+R274</f>
        <v>195013.5</v>
      </c>
      <c r="S271" s="175">
        <f t="shared" si="105"/>
        <v>99.800662041951639</v>
      </c>
      <c r="T271" s="175">
        <f t="shared" si="105"/>
        <v>99.992318139637774</v>
      </c>
      <c r="U271" s="175">
        <f t="shared" si="105"/>
        <v>99.641316094024234</v>
      </c>
    </row>
    <row r="272" spans="2:24">
      <c r="B272" s="215"/>
      <c r="C272" s="215"/>
      <c r="D272" s="215"/>
      <c r="E272" s="138" t="s">
        <v>181</v>
      </c>
      <c r="F272" s="178" t="s">
        <v>354</v>
      </c>
      <c r="G272" s="124">
        <f t="shared" si="101"/>
        <v>105000</v>
      </c>
      <c r="H272" s="124"/>
      <c r="I272" s="124">
        <v>105000</v>
      </c>
      <c r="J272" s="124">
        <f t="shared" si="102"/>
        <v>105000</v>
      </c>
      <c r="K272" s="124"/>
      <c r="L272" s="124">
        <v>105000</v>
      </c>
      <c r="M272" s="124">
        <f t="shared" si="103"/>
        <v>105000</v>
      </c>
      <c r="N272" s="124"/>
      <c r="O272" s="124">
        <v>105000</v>
      </c>
      <c r="P272" s="124">
        <f t="shared" si="104"/>
        <v>104999.9</v>
      </c>
      <c r="Q272" s="124"/>
      <c r="R272" s="124">
        <v>104999.9</v>
      </c>
      <c r="S272" s="175">
        <f t="shared" si="105"/>
        <v>99.999904761904759</v>
      </c>
      <c r="T272" s="175"/>
      <c r="U272" s="175">
        <f t="shared" si="105"/>
        <v>99.999904761904759</v>
      </c>
    </row>
    <row r="273" spans="2:21" ht="34.15" customHeight="1">
      <c r="B273" s="215"/>
      <c r="C273" s="215"/>
      <c r="D273" s="215"/>
      <c r="E273" s="138"/>
      <c r="F273" s="178" t="s">
        <v>249</v>
      </c>
      <c r="G273" s="124">
        <f t="shared" si="101"/>
        <v>191436.5</v>
      </c>
      <c r="H273" s="124">
        <v>162721</v>
      </c>
      <c r="I273" s="124">
        <v>28715.5</v>
      </c>
      <c r="J273" s="124">
        <f t="shared" si="102"/>
        <v>191436.5</v>
      </c>
      <c r="K273" s="124">
        <v>162721</v>
      </c>
      <c r="L273" s="124">
        <v>28715.5</v>
      </c>
      <c r="M273" s="124">
        <f t="shared" si="103"/>
        <v>191436.5</v>
      </c>
      <c r="N273" s="124">
        <v>162721</v>
      </c>
      <c r="O273" s="124">
        <v>28715.5</v>
      </c>
      <c r="P273" s="124">
        <f t="shared" si="104"/>
        <v>191421.8</v>
      </c>
      <c r="Q273" s="124">
        <v>162708.5</v>
      </c>
      <c r="R273" s="124">
        <v>28713.3</v>
      </c>
      <c r="S273" s="175">
        <f t="shared" si="105"/>
        <v>99.992321213561681</v>
      </c>
      <c r="T273" s="175">
        <f t="shared" si="105"/>
        <v>99.992318139637774</v>
      </c>
      <c r="U273" s="175">
        <f t="shared" si="105"/>
        <v>99.992338632445893</v>
      </c>
    </row>
    <row r="274" spans="2:21">
      <c r="B274" s="215"/>
      <c r="C274" s="215"/>
      <c r="D274" s="215"/>
      <c r="E274" s="138" t="s">
        <v>181</v>
      </c>
      <c r="F274" s="178" t="s">
        <v>250</v>
      </c>
      <c r="G274" s="124">
        <f t="shared" si="101"/>
        <v>62000</v>
      </c>
      <c r="H274" s="124"/>
      <c r="I274" s="124">
        <v>62000</v>
      </c>
      <c r="J274" s="124">
        <f t="shared" si="102"/>
        <v>62000</v>
      </c>
      <c r="K274" s="124"/>
      <c r="L274" s="124">
        <v>62000</v>
      </c>
      <c r="M274" s="124">
        <f t="shared" si="103"/>
        <v>62000</v>
      </c>
      <c r="N274" s="124"/>
      <c r="O274" s="124">
        <v>62000</v>
      </c>
      <c r="P274" s="124">
        <f t="shared" si="104"/>
        <v>61300.3</v>
      </c>
      <c r="Q274" s="124"/>
      <c r="R274" s="124">
        <v>61300.3</v>
      </c>
      <c r="S274" s="175">
        <f t="shared" si="105"/>
        <v>98.871451612903229</v>
      </c>
      <c r="T274" s="175"/>
      <c r="U274" s="175">
        <f t="shared" si="105"/>
        <v>98.871451612903229</v>
      </c>
    </row>
    <row r="275" spans="2:21">
      <c r="B275" s="219" t="s">
        <v>88</v>
      </c>
      <c r="C275" s="219" t="s">
        <v>89</v>
      </c>
      <c r="D275" s="219" t="s">
        <v>314</v>
      </c>
      <c r="E275" s="140" t="s">
        <v>179</v>
      </c>
      <c r="F275" s="180"/>
      <c r="G275" s="124">
        <f t="shared" ref="G275:G281" si="106">H275+I275</f>
        <v>424134.7</v>
      </c>
      <c r="H275" s="124"/>
      <c r="I275" s="124">
        <f>I276</f>
        <v>424134.7</v>
      </c>
      <c r="J275" s="124">
        <f t="shared" ref="J275:J281" si="107">K275+L275</f>
        <v>424134.7</v>
      </c>
      <c r="K275" s="124"/>
      <c r="L275" s="124">
        <f>L276</f>
        <v>424134.7</v>
      </c>
      <c r="M275" s="124">
        <f t="shared" ref="M275:M281" si="108">N275+O275</f>
        <v>424134.7</v>
      </c>
      <c r="N275" s="124"/>
      <c r="O275" s="124">
        <f>O276</f>
        <v>424134.7</v>
      </c>
      <c r="P275" s="124">
        <f t="shared" si="104"/>
        <v>403329</v>
      </c>
      <c r="Q275" s="124"/>
      <c r="R275" s="124">
        <f>R276</f>
        <v>403329</v>
      </c>
      <c r="S275" s="175">
        <f t="shared" si="105"/>
        <v>95.094553687778898</v>
      </c>
      <c r="T275" s="175"/>
      <c r="U275" s="175">
        <f t="shared" si="105"/>
        <v>95.094553687778898</v>
      </c>
    </row>
    <row r="276" spans="2:21" ht="31.5">
      <c r="B276" s="219"/>
      <c r="C276" s="219"/>
      <c r="D276" s="219"/>
      <c r="E276" s="140" t="s">
        <v>180</v>
      </c>
      <c r="F276" s="180"/>
      <c r="G276" s="124">
        <f t="shared" si="106"/>
        <v>424134.7</v>
      </c>
      <c r="H276" s="124"/>
      <c r="I276" s="124">
        <f>I277+I278+I279+I280+I281</f>
        <v>424134.7</v>
      </c>
      <c r="J276" s="124">
        <f t="shared" si="107"/>
        <v>424134.7</v>
      </c>
      <c r="K276" s="124"/>
      <c r="L276" s="124">
        <f>L277+L278+L279+L280+L281</f>
        <v>424134.7</v>
      </c>
      <c r="M276" s="124">
        <f t="shared" si="108"/>
        <v>424134.7</v>
      </c>
      <c r="N276" s="124"/>
      <c r="O276" s="124">
        <f>O277+O278+O279+O280+O281</f>
        <v>424134.7</v>
      </c>
      <c r="P276" s="124">
        <f t="shared" si="104"/>
        <v>403329</v>
      </c>
      <c r="Q276" s="124"/>
      <c r="R276" s="124">
        <f>R277+R278+R279+R280+R281</f>
        <v>403329</v>
      </c>
      <c r="S276" s="175">
        <f t="shared" si="105"/>
        <v>95.094553687778898</v>
      </c>
      <c r="T276" s="175"/>
      <c r="U276" s="175">
        <f t="shared" si="105"/>
        <v>95.094553687778898</v>
      </c>
    </row>
    <row r="277" spans="2:21">
      <c r="B277" s="219"/>
      <c r="C277" s="219"/>
      <c r="D277" s="219"/>
      <c r="E277" s="138" t="s">
        <v>181</v>
      </c>
      <c r="F277" s="178" t="s">
        <v>207</v>
      </c>
      <c r="G277" s="124">
        <f t="shared" si="106"/>
        <v>25000</v>
      </c>
      <c r="H277" s="124"/>
      <c r="I277" s="124">
        <f>I284</f>
        <v>25000</v>
      </c>
      <c r="J277" s="124">
        <f t="shared" si="107"/>
        <v>25000</v>
      </c>
      <c r="K277" s="124"/>
      <c r="L277" s="124">
        <f>L284</f>
        <v>25000</v>
      </c>
      <c r="M277" s="124">
        <f t="shared" si="108"/>
        <v>25000</v>
      </c>
      <c r="N277" s="124"/>
      <c r="O277" s="124">
        <f>O284</f>
        <v>25000</v>
      </c>
      <c r="P277" s="124">
        <v>24642.3</v>
      </c>
      <c r="Q277" s="124"/>
      <c r="R277" s="124">
        <f>R284</f>
        <v>5775.3</v>
      </c>
      <c r="S277" s="175">
        <f t="shared" si="105"/>
        <v>98.569199999999995</v>
      </c>
      <c r="T277" s="175"/>
      <c r="U277" s="175">
        <f t="shared" si="105"/>
        <v>23.101199999999999</v>
      </c>
    </row>
    <row r="278" spans="2:21">
      <c r="B278" s="219"/>
      <c r="C278" s="219"/>
      <c r="D278" s="219"/>
      <c r="E278" s="138" t="s">
        <v>181</v>
      </c>
      <c r="F278" s="178" t="s">
        <v>208</v>
      </c>
      <c r="G278" s="124">
        <f t="shared" si="106"/>
        <v>55978.9</v>
      </c>
      <c r="H278" s="124"/>
      <c r="I278" s="124">
        <f>I287</f>
        <v>55978.9</v>
      </c>
      <c r="J278" s="124">
        <f t="shared" si="107"/>
        <v>55978.9</v>
      </c>
      <c r="K278" s="124"/>
      <c r="L278" s="124">
        <f>L287</f>
        <v>55978.9</v>
      </c>
      <c r="M278" s="124">
        <f t="shared" si="108"/>
        <v>55978.9</v>
      </c>
      <c r="N278" s="124"/>
      <c r="O278" s="124">
        <f>O287</f>
        <v>55978.9</v>
      </c>
      <c r="P278" s="124">
        <v>55109.599999999999</v>
      </c>
      <c r="Q278" s="124"/>
      <c r="R278" s="124">
        <f>R287</f>
        <v>55978.2</v>
      </c>
      <c r="S278" s="175">
        <f t="shared" si="105"/>
        <v>98.447093458428085</v>
      </c>
      <c r="T278" s="175"/>
      <c r="U278" s="175">
        <f t="shared" si="105"/>
        <v>99.998749528840321</v>
      </c>
    </row>
    <row r="279" spans="2:21">
      <c r="B279" s="219"/>
      <c r="C279" s="219"/>
      <c r="D279" s="219"/>
      <c r="E279" s="138" t="s">
        <v>181</v>
      </c>
      <c r="F279" s="178" t="s">
        <v>209</v>
      </c>
      <c r="G279" s="124">
        <f t="shared" si="106"/>
        <v>13421.9</v>
      </c>
      <c r="H279" s="124"/>
      <c r="I279" s="124">
        <f>I288</f>
        <v>13421.9</v>
      </c>
      <c r="J279" s="124">
        <f t="shared" si="107"/>
        <v>13421.9</v>
      </c>
      <c r="K279" s="124"/>
      <c r="L279" s="124">
        <f>L288</f>
        <v>13421.9</v>
      </c>
      <c r="M279" s="124">
        <f t="shared" si="108"/>
        <v>13421.9</v>
      </c>
      <c r="N279" s="124"/>
      <c r="O279" s="124">
        <f>O288</f>
        <v>13421.9</v>
      </c>
      <c r="P279" s="124">
        <v>12353.6</v>
      </c>
      <c r="Q279" s="124"/>
      <c r="R279" s="124">
        <f>R288</f>
        <v>11841.3</v>
      </c>
      <c r="S279" s="175">
        <f t="shared" si="105"/>
        <v>92.040620180451356</v>
      </c>
      <c r="T279" s="175"/>
      <c r="U279" s="175">
        <f t="shared" si="105"/>
        <v>88.223723913901907</v>
      </c>
    </row>
    <row r="280" spans="2:21">
      <c r="B280" s="219"/>
      <c r="C280" s="219"/>
      <c r="D280" s="219"/>
      <c r="E280" s="138" t="s">
        <v>181</v>
      </c>
      <c r="F280" s="178" t="s">
        <v>210</v>
      </c>
      <c r="G280" s="124">
        <f t="shared" si="106"/>
        <v>328498.2</v>
      </c>
      <c r="H280" s="124"/>
      <c r="I280" s="124">
        <f>I289</f>
        <v>328498.2</v>
      </c>
      <c r="J280" s="124">
        <f t="shared" si="107"/>
        <v>328498.2</v>
      </c>
      <c r="K280" s="124"/>
      <c r="L280" s="124">
        <f>L289</f>
        <v>328498.2</v>
      </c>
      <c r="M280" s="124">
        <f t="shared" si="108"/>
        <v>328498.2</v>
      </c>
      <c r="N280" s="124"/>
      <c r="O280" s="124">
        <f>O289</f>
        <v>328498.2</v>
      </c>
      <c r="P280" s="124">
        <v>295596.90000000002</v>
      </c>
      <c r="Q280" s="124"/>
      <c r="R280" s="124">
        <f>R289</f>
        <v>328498.5</v>
      </c>
      <c r="S280" s="175">
        <f t="shared" si="105"/>
        <v>89.984328681253061</v>
      </c>
      <c r="T280" s="175"/>
      <c r="U280" s="175">
        <f t="shared" si="105"/>
        <v>100.00009132470132</v>
      </c>
    </row>
    <row r="281" spans="2:21">
      <c r="B281" s="219"/>
      <c r="C281" s="219"/>
      <c r="D281" s="219"/>
      <c r="E281" s="138" t="s">
        <v>181</v>
      </c>
      <c r="F281" s="178" t="s">
        <v>211</v>
      </c>
      <c r="G281" s="124">
        <f t="shared" si="106"/>
        <v>1235.7</v>
      </c>
      <c r="H281" s="124"/>
      <c r="I281" s="124">
        <f>I290</f>
        <v>1235.7</v>
      </c>
      <c r="J281" s="124">
        <f t="shared" si="107"/>
        <v>1235.7</v>
      </c>
      <c r="K281" s="124"/>
      <c r="L281" s="124">
        <f>L290</f>
        <v>1235.7</v>
      </c>
      <c r="M281" s="124">
        <f t="shared" si="108"/>
        <v>1235.7</v>
      </c>
      <c r="N281" s="124"/>
      <c r="O281" s="124">
        <f>O290</f>
        <v>1235.7</v>
      </c>
      <c r="P281" s="124">
        <v>391.9</v>
      </c>
      <c r="Q281" s="124"/>
      <c r="R281" s="124">
        <f>R290</f>
        <v>1235.7</v>
      </c>
      <c r="S281" s="175">
        <f t="shared" si="105"/>
        <v>31.714817512341181</v>
      </c>
      <c r="T281" s="175"/>
      <c r="U281" s="175">
        <f t="shared" si="105"/>
        <v>100</v>
      </c>
    </row>
    <row r="282" spans="2:21">
      <c r="B282" s="215" t="s">
        <v>90</v>
      </c>
      <c r="C282" s="230" t="s">
        <v>91</v>
      </c>
      <c r="D282" s="230" t="s">
        <v>315</v>
      </c>
      <c r="E282" s="179" t="s">
        <v>179</v>
      </c>
      <c r="F282" s="165"/>
      <c r="G282" s="124">
        <v>25000</v>
      </c>
      <c r="H282" s="124"/>
      <c r="I282" s="124">
        <v>25000</v>
      </c>
      <c r="J282" s="124">
        <v>25000</v>
      </c>
      <c r="K282" s="124"/>
      <c r="L282" s="124">
        <v>25000</v>
      </c>
      <c r="M282" s="124">
        <v>25000</v>
      </c>
      <c r="N282" s="124"/>
      <c r="O282" s="124">
        <v>25000</v>
      </c>
      <c r="P282" s="124">
        <f t="shared" ref="P282:P292" si="109">Q282+R282</f>
        <v>5775.3</v>
      </c>
      <c r="Q282" s="124"/>
      <c r="R282" s="124">
        <f>R283</f>
        <v>5775.3</v>
      </c>
      <c r="S282" s="175">
        <f t="shared" si="105"/>
        <v>23.101199999999999</v>
      </c>
      <c r="T282" s="175"/>
      <c r="U282" s="175">
        <f t="shared" si="105"/>
        <v>23.101199999999999</v>
      </c>
    </row>
    <row r="283" spans="2:21" ht="31.5">
      <c r="B283" s="215"/>
      <c r="C283" s="230"/>
      <c r="D283" s="230"/>
      <c r="E283" s="179" t="s">
        <v>180</v>
      </c>
      <c r="F283" s="165"/>
      <c r="G283" s="124">
        <v>25000</v>
      </c>
      <c r="H283" s="124"/>
      <c r="I283" s="124">
        <v>25000</v>
      </c>
      <c r="J283" s="124">
        <v>25000</v>
      </c>
      <c r="K283" s="124"/>
      <c r="L283" s="124">
        <v>25000</v>
      </c>
      <c r="M283" s="124">
        <v>25000</v>
      </c>
      <c r="N283" s="124"/>
      <c r="O283" s="124">
        <v>25000</v>
      </c>
      <c r="P283" s="124">
        <f t="shared" si="109"/>
        <v>5775.3</v>
      </c>
      <c r="Q283" s="124"/>
      <c r="R283" s="124">
        <f>R284</f>
        <v>5775.3</v>
      </c>
      <c r="S283" s="175">
        <f t="shared" si="105"/>
        <v>23.101199999999999</v>
      </c>
      <c r="T283" s="175"/>
      <c r="U283" s="175">
        <f t="shared" si="105"/>
        <v>23.101199999999999</v>
      </c>
    </row>
    <row r="284" spans="2:21">
      <c r="B284" s="215"/>
      <c r="C284" s="230"/>
      <c r="D284" s="230"/>
      <c r="E284" s="181"/>
      <c r="F284" s="173" t="s">
        <v>207</v>
      </c>
      <c r="G284" s="124">
        <v>25000</v>
      </c>
      <c r="H284" s="124"/>
      <c r="I284" s="124">
        <v>25000</v>
      </c>
      <c r="J284" s="124">
        <v>25000</v>
      </c>
      <c r="K284" s="124"/>
      <c r="L284" s="124">
        <v>25000</v>
      </c>
      <c r="M284" s="124">
        <v>25000</v>
      </c>
      <c r="N284" s="124"/>
      <c r="O284" s="124">
        <v>25000</v>
      </c>
      <c r="P284" s="124">
        <f t="shared" si="109"/>
        <v>5775.3</v>
      </c>
      <c r="Q284" s="124"/>
      <c r="R284" s="124">
        <v>5775.3</v>
      </c>
      <c r="S284" s="175">
        <f t="shared" si="105"/>
        <v>23.101199999999999</v>
      </c>
      <c r="T284" s="175"/>
      <c r="U284" s="175">
        <f t="shared" si="105"/>
        <v>23.101199999999999</v>
      </c>
    </row>
    <row r="285" spans="2:21">
      <c r="B285" s="215" t="s">
        <v>92</v>
      </c>
      <c r="C285" s="230" t="s">
        <v>93</v>
      </c>
      <c r="D285" s="230" t="s">
        <v>316</v>
      </c>
      <c r="E285" s="179" t="s">
        <v>179</v>
      </c>
      <c r="F285" s="165"/>
      <c r="G285" s="124">
        <f>H285+I285</f>
        <v>399134.7</v>
      </c>
      <c r="H285" s="124"/>
      <c r="I285" s="124">
        <f>I286</f>
        <v>399134.7</v>
      </c>
      <c r="J285" s="124">
        <f>K285+L285</f>
        <v>399134.7</v>
      </c>
      <c r="K285" s="124"/>
      <c r="L285" s="124">
        <f>L286</f>
        <v>399134.7</v>
      </c>
      <c r="M285" s="124">
        <f>N285+O285</f>
        <v>399134.7</v>
      </c>
      <c r="N285" s="124"/>
      <c r="O285" s="124">
        <f>O286</f>
        <v>399134.7</v>
      </c>
      <c r="P285" s="124">
        <f t="shared" si="109"/>
        <v>397553.7</v>
      </c>
      <c r="Q285" s="124"/>
      <c r="R285" s="124">
        <f>R286</f>
        <v>397553.7</v>
      </c>
      <c r="S285" s="175">
        <f t="shared" si="105"/>
        <v>99.603893121795721</v>
      </c>
      <c r="T285" s="175"/>
      <c r="U285" s="175">
        <f t="shared" si="105"/>
        <v>99.603893121795721</v>
      </c>
    </row>
    <row r="286" spans="2:21" ht="31.5">
      <c r="B286" s="215"/>
      <c r="C286" s="230"/>
      <c r="D286" s="230"/>
      <c r="E286" s="179" t="s">
        <v>180</v>
      </c>
      <c r="F286" s="165"/>
      <c r="G286" s="124">
        <f>H286+I286</f>
        <v>399134.7</v>
      </c>
      <c r="H286" s="124"/>
      <c r="I286" s="124">
        <f>I287+I288+I289+I290</f>
        <v>399134.7</v>
      </c>
      <c r="J286" s="124">
        <f>K286+L286</f>
        <v>399134.7</v>
      </c>
      <c r="K286" s="124"/>
      <c r="L286" s="124">
        <f>L287+L288+L289+L290</f>
        <v>399134.7</v>
      </c>
      <c r="M286" s="124">
        <f>N286+O286</f>
        <v>399134.7</v>
      </c>
      <c r="N286" s="124"/>
      <c r="O286" s="124">
        <f>O287+O288+O289+O290</f>
        <v>399134.7</v>
      </c>
      <c r="P286" s="124">
        <f t="shared" si="109"/>
        <v>397553.7</v>
      </c>
      <c r="Q286" s="124"/>
      <c r="R286" s="124">
        <f>R287+R288+R289+R290</f>
        <v>397553.7</v>
      </c>
      <c r="S286" s="175">
        <f t="shared" si="105"/>
        <v>99.603893121795721</v>
      </c>
      <c r="T286" s="175"/>
      <c r="U286" s="175">
        <f t="shared" si="105"/>
        <v>99.603893121795721</v>
      </c>
    </row>
    <row r="287" spans="2:21">
      <c r="B287" s="215"/>
      <c r="C287" s="230"/>
      <c r="D287" s="230"/>
      <c r="E287" s="182"/>
      <c r="F287" s="173" t="s">
        <v>208</v>
      </c>
      <c r="G287" s="124">
        <v>55125.5</v>
      </c>
      <c r="H287" s="124"/>
      <c r="I287" s="124">
        <v>55978.9</v>
      </c>
      <c r="J287" s="124">
        <v>55125.5</v>
      </c>
      <c r="K287" s="124"/>
      <c r="L287" s="124">
        <v>55978.9</v>
      </c>
      <c r="M287" s="124">
        <v>55125.5</v>
      </c>
      <c r="N287" s="124"/>
      <c r="O287" s="124">
        <v>55978.9</v>
      </c>
      <c r="P287" s="124">
        <f t="shared" si="109"/>
        <v>55978.2</v>
      </c>
      <c r="Q287" s="124"/>
      <c r="R287" s="124">
        <v>55978.2</v>
      </c>
      <c r="S287" s="175">
        <f t="shared" si="105"/>
        <v>101.54683404232161</v>
      </c>
      <c r="T287" s="175"/>
      <c r="U287" s="175">
        <f t="shared" si="105"/>
        <v>99.998749528840321</v>
      </c>
    </row>
    <row r="288" spans="2:21">
      <c r="B288" s="215"/>
      <c r="C288" s="230"/>
      <c r="D288" s="230"/>
      <c r="E288" s="182"/>
      <c r="F288" s="173" t="s">
        <v>209</v>
      </c>
      <c r="G288" s="124">
        <f t="shared" ref="G288:G308" si="110">H288+I288</f>
        <v>13421.9</v>
      </c>
      <c r="H288" s="124"/>
      <c r="I288" s="124">
        <v>13421.9</v>
      </c>
      <c r="J288" s="124">
        <f t="shared" ref="J288:J308" si="111">K288+L288</f>
        <v>13421.9</v>
      </c>
      <c r="K288" s="124"/>
      <c r="L288" s="124">
        <v>13421.9</v>
      </c>
      <c r="M288" s="124">
        <f t="shared" ref="M288:M308" si="112">N288+O288</f>
        <v>13421.9</v>
      </c>
      <c r="N288" s="124"/>
      <c r="O288" s="124">
        <v>13421.9</v>
      </c>
      <c r="P288" s="124">
        <f t="shared" si="109"/>
        <v>11841.3</v>
      </c>
      <c r="Q288" s="124"/>
      <c r="R288" s="124">
        <v>11841.3</v>
      </c>
      <c r="S288" s="175">
        <f t="shared" si="105"/>
        <v>88.223723913901907</v>
      </c>
      <c r="T288" s="175"/>
      <c r="U288" s="175">
        <f t="shared" si="105"/>
        <v>88.223723913901907</v>
      </c>
    </row>
    <row r="289" spans="2:21">
      <c r="B289" s="215"/>
      <c r="C289" s="230"/>
      <c r="D289" s="230"/>
      <c r="E289" s="182"/>
      <c r="F289" s="173" t="s">
        <v>210</v>
      </c>
      <c r="G289" s="124">
        <f t="shared" si="110"/>
        <v>328498.2</v>
      </c>
      <c r="H289" s="124"/>
      <c r="I289" s="124">
        <v>328498.2</v>
      </c>
      <c r="J289" s="124">
        <f t="shared" si="111"/>
        <v>328498.2</v>
      </c>
      <c r="K289" s="124"/>
      <c r="L289" s="124">
        <v>328498.2</v>
      </c>
      <c r="M289" s="124">
        <f t="shared" si="112"/>
        <v>328498.2</v>
      </c>
      <c r="N289" s="124"/>
      <c r="O289" s="124">
        <v>328498.2</v>
      </c>
      <c r="P289" s="124">
        <f t="shared" si="109"/>
        <v>328498.5</v>
      </c>
      <c r="Q289" s="124"/>
      <c r="R289" s="124">
        <v>328498.5</v>
      </c>
      <c r="S289" s="175">
        <f t="shared" si="105"/>
        <v>100.00009132470132</v>
      </c>
      <c r="T289" s="175"/>
      <c r="U289" s="175">
        <f t="shared" si="105"/>
        <v>100.00009132470132</v>
      </c>
    </row>
    <row r="290" spans="2:21">
      <c r="B290" s="215"/>
      <c r="C290" s="230"/>
      <c r="D290" s="230"/>
      <c r="E290" s="182"/>
      <c r="F290" s="173" t="s">
        <v>211</v>
      </c>
      <c r="G290" s="124">
        <f t="shared" si="110"/>
        <v>1235.7</v>
      </c>
      <c r="H290" s="124"/>
      <c r="I290" s="124">
        <v>1235.7</v>
      </c>
      <c r="J290" s="124">
        <f t="shared" si="111"/>
        <v>1235.7</v>
      </c>
      <c r="K290" s="124"/>
      <c r="L290" s="124">
        <v>1235.7</v>
      </c>
      <c r="M290" s="124">
        <f t="shared" si="112"/>
        <v>1235.7</v>
      </c>
      <c r="N290" s="124"/>
      <c r="O290" s="124">
        <v>1235.7</v>
      </c>
      <c r="P290" s="124">
        <f t="shared" si="109"/>
        <v>1235.7</v>
      </c>
      <c r="Q290" s="124"/>
      <c r="R290" s="124">
        <v>1235.7</v>
      </c>
      <c r="S290" s="175">
        <f t="shared" si="105"/>
        <v>100</v>
      </c>
      <c r="T290" s="175"/>
      <c r="U290" s="175">
        <f t="shared" si="105"/>
        <v>100</v>
      </c>
    </row>
    <row r="291" spans="2:21">
      <c r="B291" s="219" t="s">
        <v>94</v>
      </c>
      <c r="C291" s="231" t="s">
        <v>95</v>
      </c>
      <c r="D291" s="231" t="s">
        <v>317</v>
      </c>
      <c r="E291" s="179" t="s">
        <v>179</v>
      </c>
      <c r="F291" s="165"/>
      <c r="G291" s="124">
        <f t="shared" si="110"/>
        <v>572586.29999999993</v>
      </c>
      <c r="H291" s="124">
        <f>H292</f>
        <v>51806.7</v>
      </c>
      <c r="I291" s="124">
        <f>I292</f>
        <v>520779.6</v>
      </c>
      <c r="J291" s="124">
        <f t="shared" si="111"/>
        <v>572586.29999999993</v>
      </c>
      <c r="K291" s="124">
        <f>K292</f>
        <v>51806.7</v>
      </c>
      <c r="L291" s="124">
        <f>L292</f>
        <v>520779.6</v>
      </c>
      <c r="M291" s="124">
        <f t="shared" si="112"/>
        <v>572586.29999999993</v>
      </c>
      <c r="N291" s="124">
        <f>N292</f>
        <v>51806.7</v>
      </c>
      <c r="O291" s="124">
        <f>O292</f>
        <v>520779.6</v>
      </c>
      <c r="P291" s="124">
        <f t="shared" si="109"/>
        <v>571580.79999999993</v>
      </c>
      <c r="Q291" s="124">
        <f>Q292</f>
        <v>50952.1</v>
      </c>
      <c r="R291" s="124">
        <f>R292</f>
        <v>520628.69999999995</v>
      </c>
      <c r="S291" s="175">
        <f t="shared" si="105"/>
        <v>99.824393283597601</v>
      </c>
      <c r="T291" s="175">
        <f t="shared" si="105"/>
        <v>98.350406414614326</v>
      </c>
      <c r="U291" s="175">
        <f t="shared" si="105"/>
        <v>99.971024210625757</v>
      </c>
    </row>
    <row r="292" spans="2:21" ht="31.5">
      <c r="B292" s="219"/>
      <c r="C292" s="231"/>
      <c r="D292" s="231"/>
      <c r="E292" s="179" t="s">
        <v>180</v>
      </c>
      <c r="F292" s="165"/>
      <c r="G292" s="124">
        <f t="shared" si="110"/>
        <v>572586.29999999993</v>
      </c>
      <c r="H292" s="124">
        <f>H297+H298</f>
        <v>51806.7</v>
      </c>
      <c r="I292" s="124">
        <f>I293+I294+I295+I296+I297+I298</f>
        <v>520779.6</v>
      </c>
      <c r="J292" s="124">
        <f t="shared" si="111"/>
        <v>572586.29999999993</v>
      </c>
      <c r="K292" s="124">
        <f>K297+K298</f>
        <v>51806.7</v>
      </c>
      <c r="L292" s="124">
        <f>L293+L294+L295+L296+L297+L298</f>
        <v>520779.6</v>
      </c>
      <c r="M292" s="124">
        <f t="shared" si="112"/>
        <v>572586.29999999993</v>
      </c>
      <c r="N292" s="124">
        <f>N297+N298</f>
        <v>51806.7</v>
      </c>
      <c r="O292" s="124">
        <f>O293+O294+O295+O296+O297+O298</f>
        <v>520779.6</v>
      </c>
      <c r="P292" s="124">
        <f t="shared" si="109"/>
        <v>571580.79999999993</v>
      </c>
      <c r="Q292" s="124">
        <f>Q297+Q298</f>
        <v>50952.1</v>
      </c>
      <c r="R292" s="124">
        <f>R293+R294+R295+R296+R297+R298</f>
        <v>520628.69999999995</v>
      </c>
      <c r="S292" s="175">
        <f t="shared" si="105"/>
        <v>99.824393283597601</v>
      </c>
      <c r="T292" s="175">
        <f t="shared" si="105"/>
        <v>98.350406414614326</v>
      </c>
      <c r="U292" s="175">
        <f t="shared" si="105"/>
        <v>99.971024210625757</v>
      </c>
    </row>
    <row r="293" spans="2:21">
      <c r="B293" s="219"/>
      <c r="C293" s="231"/>
      <c r="D293" s="231"/>
      <c r="E293" s="177" t="s">
        <v>181</v>
      </c>
      <c r="F293" s="173" t="s">
        <v>188</v>
      </c>
      <c r="G293" s="124">
        <f t="shared" si="110"/>
        <v>451650.3</v>
      </c>
      <c r="H293" s="124"/>
      <c r="I293" s="124">
        <f>I301</f>
        <v>451650.3</v>
      </c>
      <c r="J293" s="124">
        <f t="shared" si="111"/>
        <v>451650.3</v>
      </c>
      <c r="K293" s="124"/>
      <c r="L293" s="124">
        <f>L301</f>
        <v>451650.3</v>
      </c>
      <c r="M293" s="124">
        <f t="shared" si="112"/>
        <v>451650.3</v>
      </c>
      <c r="N293" s="124"/>
      <c r="O293" s="124">
        <f>O301</f>
        <v>451650.3</v>
      </c>
      <c r="P293" s="124">
        <v>437467.9</v>
      </c>
      <c r="Q293" s="124"/>
      <c r="R293" s="124">
        <f>R301</f>
        <v>451650.3</v>
      </c>
      <c r="S293" s="175">
        <f t="shared" si="105"/>
        <v>96.859871453644558</v>
      </c>
      <c r="T293" s="175"/>
      <c r="U293" s="175">
        <f t="shared" si="105"/>
        <v>100</v>
      </c>
    </row>
    <row r="294" spans="2:21">
      <c r="B294" s="219"/>
      <c r="C294" s="231"/>
      <c r="D294" s="231"/>
      <c r="E294" s="177" t="s">
        <v>181</v>
      </c>
      <c r="F294" s="173" t="s">
        <v>189</v>
      </c>
      <c r="G294" s="124">
        <f t="shared" si="110"/>
        <v>30026.2</v>
      </c>
      <c r="H294" s="124"/>
      <c r="I294" s="124">
        <f>I306</f>
        <v>30026.2</v>
      </c>
      <c r="J294" s="124">
        <f t="shared" si="111"/>
        <v>30026.2</v>
      </c>
      <c r="K294" s="124"/>
      <c r="L294" s="124">
        <f>L306</f>
        <v>30026.2</v>
      </c>
      <c r="M294" s="124">
        <f t="shared" si="112"/>
        <v>30026.2</v>
      </c>
      <c r="N294" s="124"/>
      <c r="O294" s="124">
        <f>O306</f>
        <v>30026.2</v>
      </c>
      <c r="P294" s="124">
        <v>27970.799999999999</v>
      </c>
      <c r="Q294" s="124"/>
      <c r="R294" s="124">
        <f>R306</f>
        <v>30026.2</v>
      </c>
      <c r="S294" s="175">
        <f t="shared" si="105"/>
        <v>93.154644943416073</v>
      </c>
      <c r="T294" s="175"/>
      <c r="U294" s="175">
        <f t="shared" si="105"/>
        <v>100</v>
      </c>
    </row>
    <row r="295" spans="2:21">
      <c r="B295" s="219"/>
      <c r="C295" s="231"/>
      <c r="D295" s="231"/>
      <c r="E295" s="177" t="s">
        <v>181</v>
      </c>
      <c r="F295" s="177" t="s">
        <v>196</v>
      </c>
      <c r="G295" s="124">
        <f t="shared" si="110"/>
        <v>29344.1</v>
      </c>
      <c r="H295" s="124"/>
      <c r="I295" s="124">
        <f>I302</f>
        <v>29344.1</v>
      </c>
      <c r="J295" s="124">
        <f t="shared" si="111"/>
        <v>29344.1</v>
      </c>
      <c r="K295" s="124"/>
      <c r="L295" s="124">
        <f>L302</f>
        <v>29344.1</v>
      </c>
      <c r="M295" s="124">
        <f t="shared" si="112"/>
        <v>29344.1</v>
      </c>
      <c r="N295" s="124"/>
      <c r="O295" s="124">
        <f>O302</f>
        <v>29344.1</v>
      </c>
      <c r="P295" s="124">
        <v>28040.6</v>
      </c>
      <c r="Q295" s="124"/>
      <c r="R295" s="124">
        <f>R302</f>
        <v>29344.1</v>
      </c>
      <c r="S295" s="175">
        <f t="shared" si="105"/>
        <v>95.557880459785778</v>
      </c>
      <c r="T295" s="175"/>
      <c r="U295" s="175">
        <f t="shared" si="105"/>
        <v>100</v>
      </c>
    </row>
    <row r="296" spans="2:21">
      <c r="B296" s="219"/>
      <c r="C296" s="231"/>
      <c r="D296" s="231"/>
      <c r="E296" s="177" t="s">
        <v>181</v>
      </c>
      <c r="F296" s="177" t="s">
        <v>197</v>
      </c>
      <c r="G296" s="124">
        <f t="shared" si="110"/>
        <v>616.5</v>
      </c>
      <c r="H296" s="124"/>
      <c r="I296" s="124">
        <f>I307</f>
        <v>616.5</v>
      </c>
      <c r="J296" s="124">
        <f t="shared" si="111"/>
        <v>616.5</v>
      </c>
      <c r="K296" s="124"/>
      <c r="L296" s="124">
        <f>L307</f>
        <v>616.5</v>
      </c>
      <c r="M296" s="124">
        <f t="shared" si="112"/>
        <v>616.5</v>
      </c>
      <c r="N296" s="124"/>
      <c r="O296" s="124">
        <f>O307</f>
        <v>616.5</v>
      </c>
      <c r="P296" s="124">
        <v>481.3</v>
      </c>
      <c r="Q296" s="124"/>
      <c r="R296" s="124">
        <f>R307</f>
        <v>616.5</v>
      </c>
      <c r="S296" s="175">
        <f t="shared" si="105"/>
        <v>78.069748580697478</v>
      </c>
      <c r="T296" s="175"/>
      <c r="U296" s="175">
        <f t="shared" si="105"/>
        <v>100</v>
      </c>
    </row>
    <row r="297" spans="2:21">
      <c r="B297" s="219"/>
      <c r="C297" s="231"/>
      <c r="D297" s="231"/>
      <c r="E297" s="177" t="s">
        <v>181</v>
      </c>
      <c r="F297" s="177" t="s">
        <v>251</v>
      </c>
      <c r="G297" s="124">
        <f t="shared" si="110"/>
        <v>30369.4</v>
      </c>
      <c r="H297" s="124">
        <f>H303</f>
        <v>25813.9</v>
      </c>
      <c r="I297" s="124">
        <f>I303</f>
        <v>4555.5</v>
      </c>
      <c r="J297" s="124">
        <f t="shared" si="111"/>
        <v>30369.4</v>
      </c>
      <c r="K297" s="124">
        <f>K303</f>
        <v>25813.9</v>
      </c>
      <c r="L297" s="124">
        <f>L303</f>
        <v>4555.5</v>
      </c>
      <c r="M297" s="124">
        <f t="shared" si="112"/>
        <v>30369.4</v>
      </c>
      <c r="N297" s="124">
        <f>N303</f>
        <v>25813.9</v>
      </c>
      <c r="O297" s="124">
        <f>O303</f>
        <v>4555.5</v>
      </c>
      <c r="P297" s="124">
        <v>54554.399999999994</v>
      </c>
      <c r="Q297" s="124">
        <f>Q303</f>
        <v>24959.3</v>
      </c>
      <c r="R297" s="124">
        <f>R303</f>
        <v>4404.6000000000004</v>
      </c>
      <c r="S297" s="175">
        <f t="shared" si="105"/>
        <v>179.63608105527271</v>
      </c>
      <c r="T297" s="175">
        <f t="shared" si="105"/>
        <v>96.689380527545239</v>
      </c>
      <c r="U297" s="175">
        <f t="shared" si="105"/>
        <v>96.687520579519273</v>
      </c>
    </row>
    <row r="298" spans="2:21">
      <c r="B298" s="219"/>
      <c r="C298" s="231"/>
      <c r="D298" s="231"/>
      <c r="E298" s="177" t="s">
        <v>181</v>
      </c>
      <c r="F298" s="177" t="s">
        <v>252</v>
      </c>
      <c r="G298" s="124">
        <f t="shared" si="110"/>
        <v>30579.8</v>
      </c>
      <c r="H298" s="124">
        <f>H308</f>
        <v>25992.799999999999</v>
      </c>
      <c r="I298" s="124">
        <f>I308</f>
        <v>4587</v>
      </c>
      <c r="J298" s="124">
        <f t="shared" si="111"/>
        <v>30579.8</v>
      </c>
      <c r="K298" s="124">
        <f>K308</f>
        <v>25992.799999999999</v>
      </c>
      <c r="L298" s="124">
        <f>L308</f>
        <v>4587</v>
      </c>
      <c r="M298" s="124">
        <f t="shared" si="112"/>
        <v>30579.8</v>
      </c>
      <c r="N298" s="124">
        <f>N308</f>
        <v>25992.799999999999</v>
      </c>
      <c r="O298" s="124">
        <f>O308</f>
        <v>4587</v>
      </c>
      <c r="P298" s="124">
        <v>5718.3</v>
      </c>
      <c r="Q298" s="124">
        <f>Q308</f>
        <v>25992.799999999999</v>
      </c>
      <c r="R298" s="124">
        <f>R308</f>
        <v>4587</v>
      </c>
      <c r="S298" s="175">
        <f t="shared" si="105"/>
        <v>18.699599081746776</v>
      </c>
      <c r="T298" s="175">
        <f t="shared" si="105"/>
        <v>100</v>
      </c>
      <c r="U298" s="175">
        <f t="shared" si="105"/>
        <v>100</v>
      </c>
    </row>
    <row r="299" spans="2:21">
      <c r="B299" s="215" t="s">
        <v>96</v>
      </c>
      <c r="C299" s="215" t="s">
        <v>97</v>
      </c>
      <c r="D299" s="215" t="s">
        <v>318</v>
      </c>
      <c r="E299" s="140" t="s">
        <v>179</v>
      </c>
      <c r="F299" s="179"/>
      <c r="G299" s="124">
        <f t="shared" si="110"/>
        <v>511363.8</v>
      </c>
      <c r="H299" s="124">
        <f>H300</f>
        <v>25813.9</v>
      </c>
      <c r="I299" s="124">
        <f>I300</f>
        <v>485549.89999999997</v>
      </c>
      <c r="J299" s="124">
        <f t="shared" si="111"/>
        <v>511363.8</v>
      </c>
      <c r="K299" s="124">
        <f>K300</f>
        <v>25813.9</v>
      </c>
      <c r="L299" s="124">
        <f>L300</f>
        <v>485549.89999999997</v>
      </c>
      <c r="M299" s="124">
        <f t="shared" si="112"/>
        <v>511363.8</v>
      </c>
      <c r="N299" s="124">
        <f>N300</f>
        <v>25813.9</v>
      </c>
      <c r="O299" s="124">
        <f>O300</f>
        <v>485549.89999999997</v>
      </c>
      <c r="P299" s="124">
        <f t="shared" ref="P299:P305" si="113">Q299+R299</f>
        <v>510358.29999999993</v>
      </c>
      <c r="Q299" s="124">
        <f>Q300</f>
        <v>24959.3</v>
      </c>
      <c r="R299" s="124">
        <f>R300</f>
        <v>485398.99999999994</v>
      </c>
      <c r="S299" s="175">
        <f t="shared" si="105"/>
        <v>99.80336895181081</v>
      </c>
      <c r="T299" s="175">
        <f t="shared" si="105"/>
        <v>96.689380527545239</v>
      </c>
      <c r="U299" s="175">
        <f t="shared" si="105"/>
        <v>99.968921834810388</v>
      </c>
    </row>
    <row r="300" spans="2:21" ht="31.5">
      <c r="B300" s="215"/>
      <c r="C300" s="215"/>
      <c r="D300" s="215"/>
      <c r="E300" s="140" t="s">
        <v>180</v>
      </c>
      <c r="F300" s="179"/>
      <c r="G300" s="124">
        <f t="shared" si="110"/>
        <v>511363.8</v>
      </c>
      <c r="H300" s="124">
        <f>H303</f>
        <v>25813.9</v>
      </c>
      <c r="I300" s="124">
        <f>I301+I302+I303</f>
        <v>485549.89999999997</v>
      </c>
      <c r="J300" s="124">
        <f t="shared" si="111"/>
        <v>511363.8</v>
      </c>
      <c r="K300" s="124">
        <f>K303</f>
        <v>25813.9</v>
      </c>
      <c r="L300" s="124">
        <f>L301+L302+L303</f>
        <v>485549.89999999997</v>
      </c>
      <c r="M300" s="124">
        <f t="shared" si="112"/>
        <v>511363.8</v>
      </c>
      <c r="N300" s="124">
        <f>N303</f>
        <v>25813.9</v>
      </c>
      <c r="O300" s="124">
        <f>O301+O302+O303</f>
        <v>485549.89999999997</v>
      </c>
      <c r="P300" s="124">
        <f t="shared" si="113"/>
        <v>510358.29999999993</v>
      </c>
      <c r="Q300" s="124">
        <f>Q303</f>
        <v>24959.3</v>
      </c>
      <c r="R300" s="124">
        <f>R301+R302+R303</f>
        <v>485398.99999999994</v>
      </c>
      <c r="S300" s="175">
        <f t="shared" si="105"/>
        <v>99.80336895181081</v>
      </c>
      <c r="T300" s="175">
        <f t="shared" si="105"/>
        <v>96.689380527545239</v>
      </c>
      <c r="U300" s="175">
        <f t="shared" si="105"/>
        <v>99.968921834810388</v>
      </c>
    </row>
    <row r="301" spans="2:21">
      <c r="B301" s="215"/>
      <c r="C301" s="215"/>
      <c r="D301" s="215"/>
      <c r="E301" s="138" t="s">
        <v>181</v>
      </c>
      <c r="F301" s="177" t="s">
        <v>188</v>
      </c>
      <c r="G301" s="124">
        <f t="shared" si="110"/>
        <v>451650.3</v>
      </c>
      <c r="H301" s="124"/>
      <c r="I301" s="124">
        <v>451650.3</v>
      </c>
      <c r="J301" s="124">
        <f t="shared" si="111"/>
        <v>451650.3</v>
      </c>
      <c r="K301" s="124"/>
      <c r="L301" s="124">
        <v>451650.3</v>
      </c>
      <c r="M301" s="124">
        <f t="shared" si="112"/>
        <v>451650.3</v>
      </c>
      <c r="N301" s="124"/>
      <c r="O301" s="124">
        <v>451650.3</v>
      </c>
      <c r="P301" s="124">
        <f t="shared" si="113"/>
        <v>451650.3</v>
      </c>
      <c r="Q301" s="124"/>
      <c r="R301" s="124">
        <v>451650.3</v>
      </c>
      <c r="S301" s="175">
        <f t="shared" si="105"/>
        <v>100</v>
      </c>
      <c r="T301" s="175"/>
      <c r="U301" s="175">
        <f t="shared" si="105"/>
        <v>100</v>
      </c>
    </row>
    <row r="302" spans="2:21">
      <c r="B302" s="215"/>
      <c r="C302" s="215"/>
      <c r="D302" s="215"/>
      <c r="E302" s="138" t="s">
        <v>181</v>
      </c>
      <c r="F302" s="177" t="s">
        <v>196</v>
      </c>
      <c r="G302" s="124">
        <f t="shared" si="110"/>
        <v>29344.1</v>
      </c>
      <c r="H302" s="124"/>
      <c r="I302" s="124">
        <v>29344.1</v>
      </c>
      <c r="J302" s="124">
        <f t="shared" si="111"/>
        <v>29344.1</v>
      </c>
      <c r="K302" s="124"/>
      <c r="L302" s="124">
        <v>29344.1</v>
      </c>
      <c r="M302" s="124">
        <f t="shared" si="112"/>
        <v>29344.1</v>
      </c>
      <c r="N302" s="124"/>
      <c r="O302" s="124">
        <v>29344.1</v>
      </c>
      <c r="P302" s="124">
        <f t="shared" si="113"/>
        <v>29344.1</v>
      </c>
      <c r="Q302" s="124"/>
      <c r="R302" s="124">
        <v>29344.1</v>
      </c>
      <c r="S302" s="175">
        <f t="shared" si="105"/>
        <v>100</v>
      </c>
      <c r="T302" s="175"/>
      <c r="U302" s="175">
        <f t="shared" si="105"/>
        <v>100</v>
      </c>
    </row>
    <row r="303" spans="2:21">
      <c r="B303" s="215"/>
      <c r="C303" s="215"/>
      <c r="D303" s="215"/>
      <c r="E303" s="138" t="s">
        <v>181</v>
      </c>
      <c r="F303" s="177" t="s">
        <v>251</v>
      </c>
      <c r="G303" s="124">
        <f t="shared" si="110"/>
        <v>30369.4</v>
      </c>
      <c r="H303" s="124">
        <v>25813.9</v>
      </c>
      <c r="I303" s="124">
        <v>4555.5</v>
      </c>
      <c r="J303" s="124">
        <f t="shared" si="111"/>
        <v>30369.4</v>
      </c>
      <c r="K303" s="124">
        <v>25813.9</v>
      </c>
      <c r="L303" s="124">
        <v>4555.5</v>
      </c>
      <c r="M303" s="124">
        <f t="shared" si="112"/>
        <v>30369.4</v>
      </c>
      <c r="N303" s="124">
        <v>25813.9</v>
      </c>
      <c r="O303" s="124">
        <v>4555.5</v>
      </c>
      <c r="P303" s="124">
        <f t="shared" si="113"/>
        <v>29363.9</v>
      </c>
      <c r="Q303" s="124">
        <v>24959.3</v>
      </c>
      <c r="R303" s="124">
        <v>4404.6000000000004</v>
      </c>
      <c r="S303" s="175">
        <f t="shared" si="105"/>
        <v>96.689101529829372</v>
      </c>
      <c r="T303" s="175">
        <f t="shared" si="105"/>
        <v>96.689380527545239</v>
      </c>
      <c r="U303" s="175">
        <f t="shared" si="105"/>
        <v>96.687520579519273</v>
      </c>
    </row>
    <row r="304" spans="2:21">
      <c r="B304" s="215" t="s">
        <v>98</v>
      </c>
      <c r="C304" s="215" t="s">
        <v>99</v>
      </c>
      <c r="D304" s="215" t="s">
        <v>319</v>
      </c>
      <c r="E304" s="140" t="s">
        <v>179</v>
      </c>
      <c r="F304" s="179"/>
      <c r="G304" s="124">
        <f t="shared" si="110"/>
        <v>61222.5</v>
      </c>
      <c r="H304" s="124">
        <f>H305</f>
        <v>25992.799999999999</v>
      </c>
      <c r="I304" s="124">
        <f>I305</f>
        <v>35229.699999999997</v>
      </c>
      <c r="J304" s="124">
        <f t="shared" si="111"/>
        <v>61222.5</v>
      </c>
      <c r="K304" s="124">
        <f>K305</f>
        <v>25992.799999999999</v>
      </c>
      <c r="L304" s="124">
        <f>L305</f>
        <v>35229.699999999997</v>
      </c>
      <c r="M304" s="124">
        <f t="shared" si="112"/>
        <v>61222.5</v>
      </c>
      <c r="N304" s="124">
        <f>N305</f>
        <v>25992.799999999999</v>
      </c>
      <c r="O304" s="124">
        <f>O305</f>
        <v>35229.699999999997</v>
      </c>
      <c r="P304" s="124">
        <f t="shared" si="113"/>
        <v>61222.5</v>
      </c>
      <c r="Q304" s="124">
        <f>Q305</f>
        <v>25992.799999999999</v>
      </c>
      <c r="R304" s="124">
        <f>R305</f>
        <v>35229.699999999997</v>
      </c>
      <c r="S304" s="175">
        <f t="shared" si="105"/>
        <v>100</v>
      </c>
      <c r="T304" s="175">
        <f t="shared" si="105"/>
        <v>100</v>
      </c>
      <c r="U304" s="175">
        <f t="shared" si="105"/>
        <v>100</v>
      </c>
    </row>
    <row r="305" spans="2:21" ht="31.5">
      <c r="B305" s="215"/>
      <c r="C305" s="215"/>
      <c r="D305" s="215"/>
      <c r="E305" s="140" t="s">
        <v>180</v>
      </c>
      <c r="F305" s="179"/>
      <c r="G305" s="124">
        <f t="shared" si="110"/>
        <v>61222.5</v>
      </c>
      <c r="H305" s="124">
        <f>H308</f>
        <v>25992.799999999999</v>
      </c>
      <c r="I305" s="124">
        <f>I306+I307+I308</f>
        <v>35229.699999999997</v>
      </c>
      <c r="J305" s="124">
        <f t="shared" si="111"/>
        <v>61222.5</v>
      </c>
      <c r="K305" s="124">
        <f>K308</f>
        <v>25992.799999999999</v>
      </c>
      <c r="L305" s="124">
        <f>L306+L307+L308</f>
        <v>35229.699999999997</v>
      </c>
      <c r="M305" s="124">
        <f t="shared" si="112"/>
        <v>61222.5</v>
      </c>
      <c r="N305" s="124">
        <f>N308</f>
        <v>25992.799999999999</v>
      </c>
      <c r="O305" s="124">
        <f>O306+O307+O308</f>
        <v>35229.699999999997</v>
      </c>
      <c r="P305" s="124">
        <f t="shared" si="113"/>
        <v>61222.5</v>
      </c>
      <c r="Q305" s="124">
        <f>Q308</f>
        <v>25992.799999999999</v>
      </c>
      <c r="R305" s="124">
        <f>R306+R307+R308</f>
        <v>35229.699999999997</v>
      </c>
      <c r="S305" s="175">
        <f t="shared" si="105"/>
        <v>100</v>
      </c>
      <c r="T305" s="175">
        <f t="shared" si="105"/>
        <v>100</v>
      </c>
      <c r="U305" s="175">
        <f t="shared" si="105"/>
        <v>100</v>
      </c>
    </row>
    <row r="306" spans="2:21">
      <c r="B306" s="215"/>
      <c r="C306" s="215"/>
      <c r="D306" s="215"/>
      <c r="E306" s="138" t="s">
        <v>181</v>
      </c>
      <c r="F306" s="177" t="s">
        <v>189</v>
      </c>
      <c r="G306" s="124">
        <f t="shared" si="110"/>
        <v>30026.2</v>
      </c>
      <c r="H306" s="124"/>
      <c r="I306" s="124">
        <v>30026.2</v>
      </c>
      <c r="J306" s="124">
        <f t="shared" si="111"/>
        <v>30026.2</v>
      </c>
      <c r="K306" s="124"/>
      <c r="L306" s="124">
        <v>30026.2</v>
      </c>
      <c r="M306" s="124">
        <f t="shared" si="112"/>
        <v>30026.2</v>
      </c>
      <c r="N306" s="124"/>
      <c r="O306" s="124">
        <v>30026.2</v>
      </c>
      <c r="P306" s="124">
        <f t="shared" ref="P306:P323" si="114">Q306+R306</f>
        <v>30026.2</v>
      </c>
      <c r="Q306" s="124"/>
      <c r="R306" s="124">
        <v>30026.2</v>
      </c>
      <c r="S306" s="175">
        <f t="shared" si="105"/>
        <v>100</v>
      </c>
      <c r="T306" s="175"/>
      <c r="U306" s="175">
        <f t="shared" si="105"/>
        <v>100</v>
      </c>
    </row>
    <row r="307" spans="2:21">
      <c r="B307" s="215"/>
      <c r="C307" s="215"/>
      <c r="D307" s="215"/>
      <c r="E307" s="138" t="s">
        <v>181</v>
      </c>
      <c r="F307" s="177" t="s">
        <v>197</v>
      </c>
      <c r="G307" s="124">
        <f t="shared" si="110"/>
        <v>616.5</v>
      </c>
      <c r="H307" s="124"/>
      <c r="I307" s="124">
        <v>616.5</v>
      </c>
      <c r="J307" s="124">
        <f t="shared" si="111"/>
        <v>616.5</v>
      </c>
      <c r="K307" s="124"/>
      <c r="L307" s="124">
        <v>616.5</v>
      </c>
      <c r="M307" s="124">
        <f t="shared" si="112"/>
        <v>616.5</v>
      </c>
      <c r="N307" s="124"/>
      <c r="O307" s="124">
        <v>616.5</v>
      </c>
      <c r="P307" s="124">
        <f t="shared" si="114"/>
        <v>616.5</v>
      </c>
      <c r="Q307" s="124"/>
      <c r="R307" s="124">
        <v>616.5</v>
      </c>
      <c r="S307" s="175">
        <f t="shared" si="105"/>
        <v>100</v>
      </c>
      <c r="T307" s="175"/>
      <c r="U307" s="175">
        <f t="shared" si="105"/>
        <v>100</v>
      </c>
    </row>
    <row r="308" spans="2:21">
      <c r="B308" s="215"/>
      <c r="C308" s="215"/>
      <c r="D308" s="215"/>
      <c r="E308" s="138" t="s">
        <v>181</v>
      </c>
      <c r="F308" s="177" t="s">
        <v>252</v>
      </c>
      <c r="G308" s="124">
        <f t="shared" si="110"/>
        <v>30579.8</v>
      </c>
      <c r="H308" s="124">
        <v>25992.799999999999</v>
      </c>
      <c r="I308" s="124">
        <v>4587</v>
      </c>
      <c r="J308" s="124">
        <f t="shared" si="111"/>
        <v>30579.8</v>
      </c>
      <c r="K308" s="124">
        <v>25992.799999999999</v>
      </c>
      <c r="L308" s="124">
        <v>4587</v>
      </c>
      <c r="M308" s="124">
        <f t="shared" si="112"/>
        <v>30579.8</v>
      </c>
      <c r="N308" s="124">
        <v>25992.799999999999</v>
      </c>
      <c r="O308" s="124">
        <v>4587</v>
      </c>
      <c r="P308" s="124">
        <f t="shared" si="114"/>
        <v>30579.8</v>
      </c>
      <c r="Q308" s="124">
        <v>25992.799999999999</v>
      </c>
      <c r="R308" s="124">
        <v>4587</v>
      </c>
      <c r="S308" s="175">
        <f t="shared" si="105"/>
        <v>100</v>
      </c>
      <c r="T308" s="175">
        <f t="shared" si="105"/>
        <v>100</v>
      </c>
      <c r="U308" s="175">
        <f t="shared" si="105"/>
        <v>100</v>
      </c>
    </row>
    <row r="309" spans="2:21">
      <c r="B309" s="219" t="s">
        <v>100</v>
      </c>
      <c r="C309" s="219" t="s">
        <v>101</v>
      </c>
      <c r="D309" s="219" t="s">
        <v>320</v>
      </c>
      <c r="E309" s="140" t="s">
        <v>179</v>
      </c>
      <c r="F309" s="179"/>
      <c r="G309" s="124">
        <f t="shared" ref="G309:G323" si="115">H309+I309</f>
        <v>162452.1</v>
      </c>
      <c r="H309" s="124">
        <f>H310</f>
        <v>103487.5</v>
      </c>
      <c r="I309" s="124">
        <f>I310</f>
        <v>58964.6</v>
      </c>
      <c r="J309" s="124">
        <f t="shared" ref="J309:J323" si="116">K309+L309</f>
        <v>163029.6</v>
      </c>
      <c r="K309" s="124">
        <f>K310</f>
        <v>103487.5</v>
      </c>
      <c r="L309" s="124">
        <f>L310</f>
        <v>59542.1</v>
      </c>
      <c r="M309" s="124">
        <f t="shared" ref="M309:M323" si="117">N309+O309</f>
        <v>163029.6</v>
      </c>
      <c r="N309" s="124">
        <f>N310</f>
        <v>103487.5</v>
      </c>
      <c r="O309" s="124">
        <f>O310</f>
        <v>59542.1</v>
      </c>
      <c r="P309" s="124">
        <f t="shared" si="114"/>
        <v>160290.79999999999</v>
      </c>
      <c r="Q309" s="124">
        <f>Q310</f>
        <v>102000</v>
      </c>
      <c r="R309" s="124">
        <f>R310</f>
        <v>58290.8</v>
      </c>
      <c r="S309" s="175">
        <f t="shared" si="105"/>
        <v>98.320059670145781</v>
      </c>
      <c r="T309" s="175">
        <f t="shared" si="105"/>
        <v>98.562628336755637</v>
      </c>
      <c r="U309" s="175">
        <f t="shared" si="105"/>
        <v>97.898461760670187</v>
      </c>
    </row>
    <row r="310" spans="2:21" ht="31.5">
      <c r="B310" s="219"/>
      <c r="C310" s="219"/>
      <c r="D310" s="219"/>
      <c r="E310" s="140" t="s">
        <v>180</v>
      </c>
      <c r="F310" s="179"/>
      <c r="G310" s="124">
        <f t="shared" si="115"/>
        <v>162452.1</v>
      </c>
      <c r="H310" s="124">
        <f>H316</f>
        <v>103487.5</v>
      </c>
      <c r="I310" s="124">
        <f>I311+I313+I314+I315+I316+I317</f>
        <v>58964.6</v>
      </c>
      <c r="J310" s="124">
        <f t="shared" si="116"/>
        <v>163029.6</v>
      </c>
      <c r="K310" s="124">
        <f>K316</f>
        <v>103487.5</v>
      </c>
      <c r="L310" s="124">
        <f>L311+L312+L313+L314+L315+L316+L317</f>
        <v>59542.1</v>
      </c>
      <c r="M310" s="124">
        <f t="shared" si="117"/>
        <v>163029.6</v>
      </c>
      <c r="N310" s="124">
        <f>N316</f>
        <v>103487.5</v>
      </c>
      <c r="O310" s="124">
        <f>O311+O312+O313+O314+O315+O316+O317</f>
        <v>59542.1</v>
      </c>
      <c r="P310" s="124">
        <f t="shared" si="114"/>
        <v>160290.79999999999</v>
      </c>
      <c r="Q310" s="124">
        <f>Q316</f>
        <v>102000</v>
      </c>
      <c r="R310" s="124">
        <f>R311+R312+R313+R314+R315+R316+R317</f>
        <v>58290.8</v>
      </c>
      <c r="S310" s="175">
        <f t="shared" si="105"/>
        <v>98.320059670145781</v>
      </c>
      <c r="T310" s="175">
        <f t="shared" si="105"/>
        <v>98.562628336755637</v>
      </c>
      <c r="U310" s="175">
        <f t="shared" si="105"/>
        <v>97.898461760670187</v>
      </c>
    </row>
    <row r="311" spans="2:21">
      <c r="B311" s="219"/>
      <c r="C311" s="219"/>
      <c r="D311" s="219"/>
      <c r="E311" s="138" t="s">
        <v>181</v>
      </c>
      <c r="F311" s="177" t="s">
        <v>184</v>
      </c>
      <c r="G311" s="124">
        <f t="shared" si="115"/>
        <v>16601.599999999999</v>
      </c>
      <c r="H311" s="124"/>
      <c r="I311" s="124">
        <f>I320</f>
        <v>16601.599999999999</v>
      </c>
      <c r="J311" s="124">
        <f t="shared" si="116"/>
        <v>16601.599999999999</v>
      </c>
      <c r="K311" s="124"/>
      <c r="L311" s="124">
        <f>L320</f>
        <v>16601.599999999999</v>
      </c>
      <c r="M311" s="124">
        <f t="shared" si="117"/>
        <v>16601.599999999999</v>
      </c>
      <c r="N311" s="124"/>
      <c r="O311" s="124">
        <f>O320</f>
        <v>16601.599999999999</v>
      </c>
      <c r="P311" s="124">
        <f t="shared" si="114"/>
        <v>16601.599999999999</v>
      </c>
      <c r="Q311" s="124"/>
      <c r="R311" s="124">
        <f>R320</f>
        <v>16601.599999999999</v>
      </c>
      <c r="S311" s="175">
        <f t="shared" si="105"/>
        <v>100</v>
      </c>
      <c r="T311" s="175"/>
      <c r="U311" s="175">
        <f t="shared" si="105"/>
        <v>100</v>
      </c>
    </row>
    <row r="312" spans="2:21">
      <c r="B312" s="219"/>
      <c r="C312" s="219"/>
      <c r="D312" s="219"/>
      <c r="E312" s="138"/>
      <c r="F312" s="138" t="s">
        <v>545</v>
      </c>
      <c r="G312" s="124">
        <f>H312+I312</f>
        <v>0</v>
      </c>
      <c r="H312" s="124"/>
      <c r="I312" s="124"/>
      <c r="J312" s="124">
        <f>K312+L312</f>
        <v>577.5</v>
      </c>
      <c r="K312" s="124"/>
      <c r="L312" s="124">
        <v>577.5</v>
      </c>
      <c r="M312" s="124">
        <f>N312+O312</f>
        <v>577.5</v>
      </c>
      <c r="N312" s="124"/>
      <c r="O312" s="124">
        <v>577.5</v>
      </c>
      <c r="P312" s="124">
        <f>Q312+R312</f>
        <v>577.5</v>
      </c>
      <c r="Q312" s="124"/>
      <c r="R312" s="124">
        <f>R321</f>
        <v>577.5</v>
      </c>
      <c r="S312" s="175">
        <f t="shared" si="105"/>
        <v>100</v>
      </c>
      <c r="T312" s="175"/>
      <c r="U312" s="175">
        <f t="shared" si="105"/>
        <v>100</v>
      </c>
    </row>
    <row r="313" spans="2:21">
      <c r="B313" s="219"/>
      <c r="C313" s="219"/>
      <c r="D313" s="219"/>
      <c r="E313" s="138" t="s">
        <v>181</v>
      </c>
      <c r="F313" s="177" t="s">
        <v>253</v>
      </c>
      <c r="G313" s="124">
        <f t="shared" si="115"/>
        <v>11152.5</v>
      </c>
      <c r="H313" s="124"/>
      <c r="I313" s="124">
        <f>I322</f>
        <v>11152.5</v>
      </c>
      <c r="J313" s="124">
        <f t="shared" si="116"/>
        <v>11152.5</v>
      </c>
      <c r="K313" s="124"/>
      <c r="L313" s="124">
        <f>L322</f>
        <v>11152.5</v>
      </c>
      <c r="M313" s="124">
        <f t="shared" si="117"/>
        <v>11152.5</v>
      </c>
      <c r="N313" s="124"/>
      <c r="O313" s="124">
        <f>O322</f>
        <v>11152.5</v>
      </c>
      <c r="P313" s="124">
        <f t="shared" si="114"/>
        <v>11006.5</v>
      </c>
      <c r="Q313" s="124"/>
      <c r="R313" s="124">
        <f>R322</f>
        <v>11006.5</v>
      </c>
      <c r="S313" s="175">
        <f t="shared" si="105"/>
        <v>98.690876485093028</v>
      </c>
      <c r="T313" s="175"/>
      <c r="U313" s="175">
        <f t="shared" si="105"/>
        <v>98.690876485093028</v>
      </c>
    </row>
    <row r="314" spans="2:21">
      <c r="B314" s="219"/>
      <c r="C314" s="219"/>
      <c r="D314" s="219"/>
      <c r="E314" s="138" t="s">
        <v>181</v>
      </c>
      <c r="F314" s="177" t="s">
        <v>254</v>
      </c>
      <c r="G314" s="124">
        <f t="shared" si="115"/>
        <v>8448</v>
      </c>
      <c r="H314" s="124"/>
      <c r="I314" s="124">
        <f>I323</f>
        <v>8448</v>
      </c>
      <c r="J314" s="124">
        <f t="shared" si="116"/>
        <v>8448</v>
      </c>
      <c r="K314" s="124"/>
      <c r="L314" s="124">
        <f>L323</f>
        <v>8448</v>
      </c>
      <c r="M314" s="124">
        <f t="shared" si="117"/>
        <v>8448</v>
      </c>
      <c r="N314" s="124"/>
      <c r="O314" s="124">
        <f>O323</f>
        <v>8448</v>
      </c>
      <c r="P314" s="124">
        <f t="shared" si="114"/>
        <v>7608.4</v>
      </c>
      <c r="Q314" s="124"/>
      <c r="R314" s="124">
        <f>R323</f>
        <v>7608.4</v>
      </c>
      <c r="S314" s="175">
        <f t="shared" si="105"/>
        <v>90.061553030303017</v>
      </c>
      <c r="T314" s="175"/>
      <c r="U314" s="175">
        <f t="shared" si="105"/>
        <v>90.061553030303017</v>
      </c>
    </row>
    <row r="315" spans="2:21">
      <c r="B315" s="219"/>
      <c r="C315" s="219"/>
      <c r="D315" s="219"/>
      <c r="E315" s="138" t="s">
        <v>181</v>
      </c>
      <c r="F315" s="177" t="s">
        <v>255</v>
      </c>
      <c r="G315" s="124">
        <f t="shared" si="115"/>
        <v>300</v>
      </c>
      <c r="H315" s="124"/>
      <c r="I315" s="124">
        <f>I326</f>
        <v>300</v>
      </c>
      <c r="J315" s="124">
        <f t="shared" si="116"/>
        <v>300</v>
      </c>
      <c r="K315" s="124"/>
      <c r="L315" s="124">
        <f>L326</f>
        <v>300</v>
      </c>
      <c r="M315" s="124">
        <f t="shared" si="117"/>
        <v>300</v>
      </c>
      <c r="N315" s="124"/>
      <c r="O315" s="124">
        <f>O326</f>
        <v>300</v>
      </c>
      <c r="P315" s="124">
        <f t="shared" si="114"/>
        <v>296.8</v>
      </c>
      <c r="Q315" s="124"/>
      <c r="R315" s="124">
        <f>R326</f>
        <v>296.8</v>
      </c>
      <c r="S315" s="175">
        <f t="shared" si="105"/>
        <v>98.933333333333337</v>
      </c>
      <c r="T315" s="175"/>
      <c r="U315" s="175">
        <f t="shared" si="105"/>
        <v>98.933333333333337</v>
      </c>
    </row>
    <row r="316" spans="2:21">
      <c r="B316" s="219"/>
      <c r="C316" s="219"/>
      <c r="D316" s="219"/>
      <c r="E316" s="138" t="s">
        <v>181</v>
      </c>
      <c r="F316" s="177" t="s">
        <v>256</v>
      </c>
      <c r="G316" s="124">
        <f t="shared" si="115"/>
        <v>121750</v>
      </c>
      <c r="H316" s="124">
        <f>H329</f>
        <v>103487.5</v>
      </c>
      <c r="I316" s="124">
        <f>I329</f>
        <v>18262.5</v>
      </c>
      <c r="J316" s="124">
        <f t="shared" si="116"/>
        <v>121750</v>
      </c>
      <c r="K316" s="124">
        <f>K329</f>
        <v>103487.5</v>
      </c>
      <c r="L316" s="124">
        <f>L329</f>
        <v>18262.5</v>
      </c>
      <c r="M316" s="124">
        <f t="shared" si="117"/>
        <v>121750</v>
      </c>
      <c r="N316" s="124">
        <f>N329</f>
        <v>103487.5</v>
      </c>
      <c r="O316" s="124">
        <f>O329</f>
        <v>18262.5</v>
      </c>
      <c r="P316" s="124">
        <f t="shared" si="114"/>
        <v>120000</v>
      </c>
      <c r="Q316" s="124">
        <f>Q329</f>
        <v>102000</v>
      </c>
      <c r="R316" s="124">
        <f>R329</f>
        <v>18000</v>
      </c>
      <c r="S316" s="175">
        <f t="shared" si="105"/>
        <v>98.562628336755637</v>
      </c>
      <c r="T316" s="175">
        <f t="shared" si="105"/>
        <v>98.562628336755637</v>
      </c>
      <c r="U316" s="175">
        <f t="shared" si="105"/>
        <v>98.562628336755637</v>
      </c>
    </row>
    <row r="317" spans="2:21">
      <c r="B317" s="219"/>
      <c r="C317" s="219"/>
      <c r="D317" s="219"/>
      <c r="E317" s="138" t="s">
        <v>181</v>
      </c>
      <c r="F317" s="177" t="s">
        <v>257</v>
      </c>
      <c r="G317" s="124">
        <f t="shared" si="115"/>
        <v>4200</v>
      </c>
      <c r="H317" s="124"/>
      <c r="I317" s="124">
        <v>4200</v>
      </c>
      <c r="J317" s="124">
        <f t="shared" si="116"/>
        <v>4200</v>
      </c>
      <c r="K317" s="124"/>
      <c r="L317" s="124">
        <v>4200</v>
      </c>
      <c r="M317" s="124">
        <f t="shared" si="117"/>
        <v>4200</v>
      </c>
      <c r="N317" s="124"/>
      <c r="O317" s="124">
        <v>4200</v>
      </c>
      <c r="P317" s="124">
        <f t="shared" si="114"/>
        <v>4200</v>
      </c>
      <c r="Q317" s="124"/>
      <c r="R317" s="124">
        <v>4200</v>
      </c>
      <c r="S317" s="175">
        <f t="shared" si="105"/>
        <v>100</v>
      </c>
      <c r="T317" s="175"/>
      <c r="U317" s="175">
        <f t="shared" si="105"/>
        <v>100</v>
      </c>
    </row>
    <row r="318" spans="2:21">
      <c r="B318" s="215" t="s">
        <v>102</v>
      </c>
      <c r="C318" s="215" t="s">
        <v>103</v>
      </c>
      <c r="D318" s="215" t="s">
        <v>321</v>
      </c>
      <c r="E318" s="140" t="s">
        <v>179</v>
      </c>
      <c r="F318" s="140"/>
      <c r="G318" s="124">
        <f t="shared" si="115"/>
        <v>36202.1</v>
      </c>
      <c r="H318" s="124"/>
      <c r="I318" s="124">
        <f>I319</f>
        <v>36202.1</v>
      </c>
      <c r="J318" s="124">
        <f t="shared" si="116"/>
        <v>36779.599999999999</v>
      </c>
      <c r="K318" s="124"/>
      <c r="L318" s="124">
        <f>L319</f>
        <v>36779.599999999999</v>
      </c>
      <c r="M318" s="124">
        <f t="shared" si="117"/>
        <v>36779.599999999999</v>
      </c>
      <c r="N318" s="124"/>
      <c r="O318" s="124">
        <f>O319</f>
        <v>36779.599999999999</v>
      </c>
      <c r="P318" s="124">
        <f t="shared" si="114"/>
        <v>35794</v>
      </c>
      <c r="Q318" s="124"/>
      <c r="R318" s="124">
        <f>R319</f>
        <v>35794</v>
      </c>
      <c r="S318" s="175">
        <f t="shared" si="105"/>
        <v>97.32025361885394</v>
      </c>
      <c r="T318" s="175"/>
      <c r="U318" s="175">
        <f t="shared" si="105"/>
        <v>97.32025361885394</v>
      </c>
    </row>
    <row r="319" spans="2:21" ht="31.5">
      <c r="B319" s="215"/>
      <c r="C319" s="215"/>
      <c r="D319" s="215"/>
      <c r="E319" s="140" t="s">
        <v>180</v>
      </c>
      <c r="F319" s="140"/>
      <c r="G319" s="124">
        <f t="shared" si="115"/>
        <v>36202.1</v>
      </c>
      <c r="H319" s="124"/>
      <c r="I319" s="124">
        <f>I320+I321+I322+I323</f>
        <v>36202.1</v>
      </c>
      <c r="J319" s="124">
        <f t="shared" si="116"/>
        <v>36779.599999999999</v>
      </c>
      <c r="K319" s="124"/>
      <c r="L319" s="124">
        <f>L320+L321+L322+L323</f>
        <v>36779.599999999999</v>
      </c>
      <c r="M319" s="124">
        <f t="shared" si="117"/>
        <v>36779.599999999999</v>
      </c>
      <c r="N319" s="124"/>
      <c r="O319" s="124">
        <f>O320+O321+O322+O323</f>
        <v>36779.599999999999</v>
      </c>
      <c r="P319" s="124">
        <f t="shared" si="114"/>
        <v>35794</v>
      </c>
      <c r="Q319" s="124"/>
      <c r="R319" s="124">
        <f>R320+R321+R322+R323</f>
        <v>35794</v>
      </c>
      <c r="S319" s="175">
        <f t="shared" si="105"/>
        <v>97.32025361885394</v>
      </c>
      <c r="T319" s="175"/>
      <c r="U319" s="175">
        <f t="shared" si="105"/>
        <v>97.32025361885394</v>
      </c>
    </row>
    <row r="320" spans="2:21">
      <c r="B320" s="215"/>
      <c r="C320" s="215"/>
      <c r="D320" s="215"/>
      <c r="E320" s="138" t="s">
        <v>181</v>
      </c>
      <c r="F320" s="138" t="s">
        <v>184</v>
      </c>
      <c r="G320" s="124">
        <f t="shared" si="115"/>
        <v>16601.599999999999</v>
      </c>
      <c r="H320" s="124"/>
      <c r="I320" s="124">
        <v>16601.599999999999</v>
      </c>
      <c r="J320" s="124">
        <f t="shared" si="116"/>
        <v>16601.599999999999</v>
      </c>
      <c r="K320" s="124"/>
      <c r="L320" s="124">
        <v>16601.599999999999</v>
      </c>
      <c r="M320" s="124">
        <f t="shared" si="117"/>
        <v>16601.599999999999</v>
      </c>
      <c r="N320" s="124"/>
      <c r="O320" s="124">
        <v>16601.599999999999</v>
      </c>
      <c r="P320" s="124">
        <f t="shared" si="114"/>
        <v>16601.599999999999</v>
      </c>
      <c r="Q320" s="124"/>
      <c r="R320" s="124">
        <v>16601.599999999999</v>
      </c>
      <c r="S320" s="175">
        <f t="shared" si="105"/>
        <v>100</v>
      </c>
      <c r="T320" s="175"/>
      <c r="U320" s="175">
        <f t="shared" si="105"/>
        <v>100</v>
      </c>
    </row>
    <row r="321" spans="2:21">
      <c r="B321" s="215"/>
      <c r="C321" s="215"/>
      <c r="D321" s="215"/>
      <c r="E321" s="138"/>
      <c r="F321" s="138" t="s">
        <v>545</v>
      </c>
      <c r="G321" s="124"/>
      <c r="H321" s="124"/>
      <c r="I321" s="124"/>
      <c r="J321" s="124">
        <f>K321+L321</f>
        <v>577.5</v>
      </c>
      <c r="K321" s="124"/>
      <c r="L321" s="124">
        <v>577.5</v>
      </c>
      <c r="M321" s="124">
        <f>N321+O321</f>
        <v>577.5</v>
      </c>
      <c r="N321" s="124"/>
      <c r="O321" s="124">
        <v>577.5</v>
      </c>
      <c r="P321" s="124">
        <f>Q321+R321</f>
        <v>577.5</v>
      </c>
      <c r="Q321" s="124"/>
      <c r="R321" s="124">
        <v>577.5</v>
      </c>
      <c r="S321" s="175">
        <f t="shared" si="105"/>
        <v>100</v>
      </c>
      <c r="T321" s="175"/>
      <c r="U321" s="175">
        <f t="shared" si="105"/>
        <v>100</v>
      </c>
    </row>
    <row r="322" spans="2:21">
      <c r="B322" s="215"/>
      <c r="C322" s="215"/>
      <c r="D322" s="215"/>
      <c r="E322" s="138" t="s">
        <v>181</v>
      </c>
      <c r="F322" s="138" t="s">
        <v>253</v>
      </c>
      <c r="G322" s="124">
        <f t="shared" si="115"/>
        <v>11152.5</v>
      </c>
      <c r="H322" s="124"/>
      <c r="I322" s="124">
        <v>11152.5</v>
      </c>
      <c r="J322" s="124">
        <f t="shared" si="116"/>
        <v>11152.5</v>
      </c>
      <c r="K322" s="124"/>
      <c r="L322" s="124">
        <v>11152.5</v>
      </c>
      <c r="M322" s="124">
        <f t="shared" si="117"/>
        <v>11152.5</v>
      </c>
      <c r="N322" s="124"/>
      <c r="O322" s="124">
        <v>11152.5</v>
      </c>
      <c r="P322" s="124">
        <f t="shared" si="114"/>
        <v>11006.5</v>
      </c>
      <c r="Q322" s="124"/>
      <c r="R322" s="124">
        <v>11006.5</v>
      </c>
      <c r="S322" s="175">
        <f t="shared" si="105"/>
        <v>98.690876485093028</v>
      </c>
      <c r="T322" s="175"/>
      <c r="U322" s="175">
        <f t="shared" si="105"/>
        <v>98.690876485093028</v>
      </c>
    </row>
    <row r="323" spans="2:21">
      <c r="B323" s="215"/>
      <c r="C323" s="215"/>
      <c r="D323" s="215"/>
      <c r="E323" s="138" t="s">
        <v>181</v>
      </c>
      <c r="F323" s="138" t="s">
        <v>254</v>
      </c>
      <c r="G323" s="124">
        <f t="shared" si="115"/>
        <v>8448</v>
      </c>
      <c r="H323" s="124"/>
      <c r="I323" s="124">
        <v>8448</v>
      </c>
      <c r="J323" s="124">
        <f t="shared" si="116"/>
        <v>8448</v>
      </c>
      <c r="K323" s="124"/>
      <c r="L323" s="124">
        <v>8448</v>
      </c>
      <c r="M323" s="124">
        <f t="shared" si="117"/>
        <v>8448</v>
      </c>
      <c r="N323" s="124"/>
      <c r="O323" s="124">
        <v>8448</v>
      </c>
      <c r="P323" s="124">
        <f t="shared" si="114"/>
        <v>7608.4</v>
      </c>
      <c r="Q323" s="124"/>
      <c r="R323" s="124">
        <v>7608.4</v>
      </c>
      <c r="S323" s="175">
        <f t="shared" si="105"/>
        <v>90.061553030303017</v>
      </c>
      <c r="T323" s="175"/>
      <c r="U323" s="175">
        <f t="shared" si="105"/>
        <v>90.061553030303017</v>
      </c>
    </row>
    <row r="324" spans="2:21">
      <c r="B324" s="215" t="s">
        <v>104</v>
      </c>
      <c r="C324" s="215" t="s">
        <v>105</v>
      </c>
      <c r="D324" s="215" t="s">
        <v>322</v>
      </c>
      <c r="E324" s="140" t="s">
        <v>179</v>
      </c>
      <c r="F324" s="140"/>
      <c r="G324" s="124">
        <f t="shared" ref="G324:G330" si="118">H324+I324</f>
        <v>300</v>
      </c>
      <c r="H324" s="124"/>
      <c r="I324" s="124">
        <f>I325</f>
        <v>300</v>
      </c>
      <c r="J324" s="124">
        <f t="shared" ref="J324:J330" si="119">K324+L324</f>
        <v>300</v>
      </c>
      <c r="K324" s="124"/>
      <c r="L324" s="124">
        <f>L325</f>
        <v>300</v>
      </c>
      <c r="M324" s="124">
        <f t="shared" ref="M324:M330" si="120">N324+O324</f>
        <v>300</v>
      </c>
      <c r="N324" s="124"/>
      <c r="O324" s="124">
        <f>O325</f>
        <v>300</v>
      </c>
      <c r="P324" s="124">
        <f t="shared" ref="P324:P332" si="121">Q324+R324</f>
        <v>296.8</v>
      </c>
      <c r="Q324" s="124"/>
      <c r="R324" s="124">
        <f>R325</f>
        <v>296.8</v>
      </c>
      <c r="S324" s="175">
        <f t="shared" si="105"/>
        <v>98.933333333333337</v>
      </c>
      <c r="T324" s="175"/>
      <c r="U324" s="175">
        <f t="shared" si="105"/>
        <v>98.933333333333337</v>
      </c>
    </row>
    <row r="325" spans="2:21" ht="31.5">
      <c r="B325" s="215"/>
      <c r="C325" s="215"/>
      <c r="D325" s="215"/>
      <c r="E325" s="140" t="s">
        <v>180</v>
      </c>
      <c r="F325" s="140"/>
      <c r="G325" s="124">
        <f t="shared" si="118"/>
        <v>300</v>
      </c>
      <c r="H325" s="124"/>
      <c r="I325" s="124">
        <f>I326</f>
        <v>300</v>
      </c>
      <c r="J325" s="124">
        <f t="shared" si="119"/>
        <v>300</v>
      </c>
      <c r="K325" s="124"/>
      <c r="L325" s="124">
        <f>L326</f>
        <v>300</v>
      </c>
      <c r="M325" s="124">
        <f t="shared" si="120"/>
        <v>300</v>
      </c>
      <c r="N325" s="124"/>
      <c r="O325" s="124">
        <f>O326</f>
        <v>300</v>
      </c>
      <c r="P325" s="124">
        <f t="shared" si="121"/>
        <v>296.8</v>
      </c>
      <c r="Q325" s="124"/>
      <c r="R325" s="124">
        <f>R326</f>
        <v>296.8</v>
      </c>
      <c r="S325" s="175">
        <f t="shared" si="105"/>
        <v>98.933333333333337</v>
      </c>
      <c r="T325" s="175"/>
      <c r="U325" s="175">
        <f t="shared" si="105"/>
        <v>98.933333333333337</v>
      </c>
    </row>
    <row r="326" spans="2:21">
      <c r="B326" s="215"/>
      <c r="C326" s="215"/>
      <c r="D326" s="215"/>
      <c r="E326" s="138" t="s">
        <v>181</v>
      </c>
      <c r="F326" s="138" t="s">
        <v>255</v>
      </c>
      <c r="G326" s="124">
        <f t="shared" si="118"/>
        <v>300</v>
      </c>
      <c r="H326" s="124"/>
      <c r="I326" s="124">
        <v>300</v>
      </c>
      <c r="J326" s="124">
        <f t="shared" si="119"/>
        <v>300</v>
      </c>
      <c r="K326" s="124"/>
      <c r="L326" s="124">
        <v>300</v>
      </c>
      <c r="M326" s="124">
        <f t="shared" si="120"/>
        <v>300</v>
      </c>
      <c r="N326" s="124"/>
      <c r="O326" s="124">
        <v>300</v>
      </c>
      <c r="P326" s="124">
        <f t="shared" si="121"/>
        <v>296.8</v>
      </c>
      <c r="Q326" s="124"/>
      <c r="R326" s="124">
        <v>296.8</v>
      </c>
      <c r="S326" s="175">
        <f t="shared" si="105"/>
        <v>98.933333333333337</v>
      </c>
      <c r="T326" s="175"/>
      <c r="U326" s="175">
        <f t="shared" si="105"/>
        <v>98.933333333333337</v>
      </c>
    </row>
    <row r="327" spans="2:21">
      <c r="B327" s="215" t="s">
        <v>106</v>
      </c>
      <c r="C327" s="215" t="s">
        <v>107</v>
      </c>
      <c r="D327" s="215" t="s">
        <v>323</v>
      </c>
      <c r="E327" s="140" t="s">
        <v>179</v>
      </c>
      <c r="F327" s="140"/>
      <c r="G327" s="124">
        <f t="shared" si="118"/>
        <v>121750</v>
      </c>
      <c r="H327" s="124">
        <f>H328</f>
        <v>103487.5</v>
      </c>
      <c r="I327" s="124">
        <f>I329</f>
        <v>18262.5</v>
      </c>
      <c r="J327" s="124">
        <f t="shared" si="119"/>
        <v>121750</v>
      </c>
      <c r="K327" s="124">
        <f>K328</f>
        <v>103487.5</v>
      </c>
      <c r="L327" s="124">
        <f>L329</f>
        <v>18262.5</v>
      </c>
      <c r="M327" s="124">
        <f t="shared" si="120"/>
        <v>121750</v>
      </c>
      <c r="N327" s="124">
        <f>N328</f>
        <v>103487.5</v>
      </c>
      <c r="O327" s="124">
        <f>O329</f>
        <v>18262.5</v>
      </c>
      <c r="P327" s="124">
        <f t="shared" si="121"/>
        <v>120000</v>
      </c>
      <c r="Q327" s="124">
        <f>Q328</f>
        <v>102000</v>
      </c>
      <c r="R327" s="124">
        <f>R329</f>
        <v>18000</v>
      </c>
      <c r="S327" s="175">
        <f t="shared" si="105"/>
        <v>98.562628336755637</v>
      </c>
      <c r="T327" s="175">
        <f t="shared" si="105"/>
        <v>98.562628336755637</v>
      </c>
      <c r="U327" s="175">
        <f t="shared" si="105"/>
        <v>98.562628336755637</v>
      </c>
    </row>
    <row r="328" spans="2:21" ht="31.5">
      <c r="B328" s="215"/>
      <c r="C328" s="215"/>
      <c r="D328" s="215"/>
      <c r="E328" s="140" t="s">
        <v>180</v>
      </c>
      <c r="F328" s="140"/>
      <c r="G328" s="124">
        <f t="shared" si="118"/>
        <v>121750</v>
      </c>
      <c r="H328" s="124">
        <f>H329</f>
        <v>103487.5</v>
      </c>
      <c r="I328" s="124">
        <f>I329</f>
        <v>18262.5</v>
      </c>
      <c r="J328" s="124">
        <f t="shared" si="119"/>
        <v>121750</v>
      </c>
      <c r="K328" s="124">
        <f>K329</f>
        <v>103487.5</v>
      </c>
      <c r="L328" s="124">
        <f>L329</f>
        <v>18262.5</v>
      </c>
      <c r="M328" s="124">
        <f t="shared" si="120"/>
        <v>121750</v>
      </c>
      <c r="N328" s="124">
        <f>N329</f>
        <v>103487.5</v>
      </c>
      <c r="O328" s="124">
        <f>O329</f>
        <v>18262.5</v>
      </c>
      <c r="P328" s="124">
        <f t="shared" si="121"/>
        <v>120000</v>
      </c>
      <c r="Q328" s="124">
        <f>Q329</f>
        <v>102000</v>
      </c>
      <c r="R328" s="124">
        <f>R329</f>
        <v>18000</v>
      </c>
      <c r="S328" s="175">
        <f t="shared" si="105"/>
        <v>98.562628336755637</v>
      </c>
      <c r="T328" s="175">
        <f t="shared" si="105"/>
        <v>98.562628336755637</v>
      </c>
      <c r="U328" s="175">
        <f t="shared" si="105"/>
        <v>98.562628336755637</v>
      </c>
    </row>
    <row r="329" spans="2:21">
      <c r="B329" s="215"/>
      <c r="C329" s="215"/>
      <c r="D329" s="215"/>
      <c r="E329" s="138" t="s">
        <v>181</v>
      </c>
      <c r="F329" s="138" t="s">
        <v>256</v>
      </c>
      <c r="G329" s="124">
        <f t="shared" si="118"/>
        <v>121750</v>
      </c>
      <c r="H329" s="124">
        <v>103487.5</v>
      </c>
      <c r="I329" s="124">
        <v>18262.5</v>
      </c>
      <c r="J329" s="124">
        <f t="shared" si="119"/>
        <v>121750</v>
      </c>
      <c r="K329" s="124">
        <v>103487.5</v>
      </c>
      <c r="L329" s="124">
        <v>18262.5</v>
      </c>
      <c r="M329" s="124">
        <f t="shared" si="120"/>
        <v>121750</v>
      </c>
      <c r="N329" s="124">
        <v>103487.5</v>
      </c>
      <c r="O329" s="124">
        <v>18262.5</v>
      </c>
      <c r="P329" s="124">
        <f t="shared" si="121"/>
        <v>120000</v>
      </c>
      <c r="Q329" s="124">
        <v>102000</v>
      </c>
      <c r="R329" s="124">
        <v>18000</v>
      </c>
      <c r="S329" s="175">
        <f t="shared" si="105"/>
        <v>98.562628336755637</v>
      </c>
      <c r="T329" s="175">
        <f t="shared" si="105"/>
        <v>98.562628336755637</v>
      </c>
      <c r="U329" s="175">
        <f t="shared" si="105"/>
        <v>98.562628336755637</v>
      </c>
    </row>
    <row r="330" spans="2:21">
      <c r="B330" s="215" t="s">
        <v>108</v>
      </c>
      <c r="C330" s="215" t="s">
        <v>109</v>
      </c>
      <c r="D330" s="215" t="s">
        <v>324</v>
      </c>
      <c r="E330" s="140" t="s">
        <v>179</v>
      </c>
      <c r="F330" s="140"/>
      <c r="G330" s="124">
        <f t="shared" si="118"/>
        <v>4200</v>
      </c>
      <c r="H330" s="124"/>
      <c r="I330" s="124">
        <f>I331</f>
        <v>4200</v>
      </c>
      <c r="J330" s="124">
        <f t="shared" si="119"/>
        <v>4200</v>
      </c>
      <c r="K330" s="124"/>
      <c r="L330" s="124">
        <f>L331</f>
        <v>4200</v>
      </c>
      <c r="M330" s="124">
        <f t="shared" si="120"/>
        <v>4200</v>
      </c>
      <c r="N330" s="124"/>
      <c r="O330" s="124">
        <f>O331</f>
        <v>4200</v>
      </c>
      <c r="P330" s="124">
        <f t="shared" si="121"/>
        <v>4200</v>
      </c>
      <c r="Q330" s="124"/>
      <c r="R330" s="124">
        <f>R331</f>
        <v>4200</v>
      </c>
      <c r="S330" s="175">
        <f t="shared" si="105"/>
        <v>100</v>
      </c>
      <c r="T330" s="175"/>
      <c r="U330" s="175">
        <f t="shared" si="105"/>
        <v>100</v>
      </c>
    </row>
    <row r="331" spans="2:21" ht="31.5">
      <c r="B331" s="215"/>
      <c r="C331" s="215"/>
      <c r="D331" s="215"/>
      <c r="E331" s="140" t="s">
        <v>180</v>
      </c>
      <c r="F331" s="140"/>
      <c r="G331" s="124">
        <v>4200</v>
      </c>
      <c r="H331" s="124">
        <f>+I331</f>
        <v>4200</v>
      </c>
      <c r="I331" s="124">
        <f>I332</f>
        <v>4200</v>
      </c>
      <c r="J331" s="124">
        <v>4200</v>
      </c>
      <c r="K331" s="124">
        <f>+L331</f>
        <v>4200</v>
      </c>
      <c r="L331" s="124">
        <f>L332</f>
        <v>4200</v>
      </c>
      <c r="M331" s="124">
        <v>4200</v>
      </c>
      <c r="N331" s="124">
        <f>+O331</f>
        <v>4200</v>
      </c>
      <c r="O331" s="124">
        <f>O332</f>
        <v>4200</v>
      </c>
      <c r="P331" s="124">
        <f t="shared" si="121"/>
        <v>4200</v>
      </c>
      <c r="Q331" s="124"/>
      <c r="R331" s="124">
        <f>R332</f>
        <v>4200</v>
      </c>
      <c r="S331" s="175">
        <f t="shared" si="105"/>
        <v>100</v>
      </c>
      <c r="T331" s="175">
        <f t="shared" si="105"/>
        <v>0</v>
      </c>
      <c r="U331" s="175">
        <f t="shared" si="105"/>
        <v>100</v>
      </c>
    </row>
    <row r="332" spans="2:21">
      <c r="B332" s="215"/>
      <c r="C332" s="215"/>
      <c r="D332" s="215"/>
      <c r="E332" s="138" t="s">
        <v>181</v>
      </c>
      <c r="F332" s="138" t="s">
        <v>257</v>
      </c>
      <c r="G332" s="124">
        <f>H332+I332</f>
        <v>4200</v>
      </c>
      <c r="H332" s="124"/>
      <c r="I332" s="124">
        <v>4200</v>
      </c>
      <c r="J332" s="124">
        <f>K332+L332</f>
        <v>4200</v>
      </c>
      <c r="K332" s="124"/>
      <c r="L332" s="124">
        <v>4200</v>
      </c>
      <c r="M332" s="124">
        <f>N332+O332</f>
        <v>4200</v>
      </c>
      <c r="N332" s="124"/>
      <c r="O332" s="124">
        <v>4200</v>
      </c>
      <c r="P332" s="124">
        <f t="shared" si="121"/>
        <v>4200</v>
      </c>
      <c r="Q332" s="124"/>
      <c r="R332" s="124">
        <v>4200</v>
      </c>
      <c r="S332" s="175">
        <f t="shared" ref="S332:U395" si="122">P332/M332*100</f>
        <v>100</v>
      </c>
      <c r="T332" s="175"/>
      <c r="U332" s="175">
        <f t="shared" si="122"/>
        <v>100</v>
      </c>
    </row>
    <row r="333" spans="2:21">
      <c r="B333" s="219" t="s">
        <v>110</v>
      </c>
      <c r="C333" s="219" t="s">
        <v>111</v>
      </c>
      <c r="D333" s="219" t="s">
        <v>325</v>
      </c>
      <c r="E333" s="140" t="s">
        <v>179</v>
      </c>
      <c r="F333" s="140"/>
      <c r="G333" s="124">
        <f>G334</f>
        <v>1487748</v>
      </c>
      <c r="H333" s="124">
        <f t="shared" ref="H333:R333" si="123">H334</f>
        <v>835292.60000000009</v>
      </c>
      <c r="I333" s="124">
        <f t="shared" si="123"/>
        <v>652455.4</v>
      </c>
      <c r="J333" s="124">
        <f t="shared" si="123"/>
        <v>1487748</v>
      </c>
      <c r="K333" s="124">
        <f t="shared" si="123"/>
        <v>835292.60000000009</v>
      </c>
      <c r="L333" s="124">
        <f t="shared" si="123"/>
        <v>652455.4</v>
      </c>
      <c r="M333" s="124">
        <f t="shared" si="123"/>
        <v>1487748</v>
      </c>
      <c r="N333" s="124">
        <f t="shared" si="123"/>
        <v>835292.60000000009</v>
      </c>
      <c r="O333" s="124">
        <f t="shared" si="123"/>
        <v>652455.4</v>
      </c>
      <c r="P333" s="124">
        <f t="shared" si="123"/>
        <v>1487735.8</v>
      </c>
      <c r="Q333" s="124">
        <f t="shared" si="123"/>
        <v>835282.10000000009</v>
      </c>
      <c r="R333" s="124">
        <f t="shared" si="123"/>
        <v>652453.70000000007</v>
      </c>
      <c r="S333" s="175">
        <f t="shared" si="122"/>
        <v>99.999179968650608</v>
      </c>
      <c r="T333" s="175">
        <f t="shared" si="122"/>
        <v>99.998742955462546</v>
      </c>
      <c r="U333" s="175">
        <f t="shared" si="122"/>
        <v>99.999739445792017</v>
      </c>
    </row>
    <row r="334" spans="2:21" ht="31.5">
      <c r="B334" s="219"/>
      <c r="C334" s="219"/>
      <c r="D334" s="219"/>
      <c r="E334" s="140" t="s">
        <v>180</v>
      </c>
      <c r="F334" s="140"/>
      <c r="G334" s="124">
        <f>G335+G336+G337+G338+G339+G340+G341</f>
        <v>1487748</v>
      </c>
      <c r="H334" s="124">
        <f t="shared" ref="H334:R334" si="124">H335+H336+H337+H338+H339+H340+H341</f>
        <v>835292.60000000009</v>
      </c>
      <c r="I334" s="124">
        <f t="shared" si="124"/>
        <v>652455.4</v>
      </c>
      <c r="J334" s="124">
        <f t="shared" si="124"/>
        <v>1487748</v>
      </c>
      <c r="K334" s="124">
        <f t="shared" si="124"/>
        <v>835292.60000000009</v>
      </c>
      <c r="L334" s="124">
        <f t="shared" si="124"/>
        <v>652455.4</v>
      </c>
      <c r="M334" s="124">
        <f t="shared" si="124"/>
        <v>1487748</v>
      </c>
      <c r="N334" s="124">
        <f t="shared" si="124"/>
        <v>835292.60000000009</v>
      </c>
      <c r="O334" s="124">
        <f t="shared" si="124"/>
        <v>652455.4</v>
      </c>
      <c r="P334" s="124">
        <f t="shared" si="124"/>
        <v>1487735.8</v>
      </c>
      <c r="Q334" s="124">
        <f t="shared" si="124"/>
        <v>835282.10000000009</v>
      </c>
      <c r="R334" s="124">
        <f t="shared" si="124"/>
        <v>652453.70000000007</v>
      </c>
      <c r="S334" s="175">
        <f t="shared" si="122"/>
        <v>99.999179968650608</v>
      </c>
      <c r="T334" s="175">
        <f t="shared" si="122"/>
        <v>99.998742955462546</v>
      </c>
      <c r="U334" s="175">
        <f t="shared" si="122"/>
        <v>99.999739445792017</v>
      </c>
    </row>
    <row r="335" spans="2:21">
      <c r="B335" s="219"/>
      <c r="C335" s="219"/>
      <c r="D335" s="219"/>
      <c r="E335" s="138" t="s">
        <v>181</v>
      </c>
      <c r="F335" s="138" t="s">
        <v>258</v>
      </c>
      <c r="G335" s="124">
        <f>H335+I335</f>
        <v>170703.9</v>
      </c>
      <c r="H335" s="124">
        <f>H344</f>
        <v>170703.9</v>
      </c>
      <c r="I335" s="124">
        <f t="shared" ref="I335:R335" si="125">I344</f>
        <v>0</v>
      </c>
      <c r="J335" s="124">
        <f t="shared" si="125"/>
        <v>170703.9</v>
      </c>
      <c r="K335" s="124">
        <f t="shared" si="125"/>
        <v>170703.9</v>
      </c>
      <c r="L335" s="124">
        <f t="shared" si="125"/>
        <v>0</v>
      </c>
      <c r="M335" s="124">
        <f t="shared" si="125"/>
        <v>170703.9</v>
      </c>
      <c r="N335" s="124">
        <f t="shared" si="125"/>
        <v>170703.9</v>
      </c>
      <c r="O335" s="124">
        <f t="shared" si="125"/>
        <v>0</v>
      </c>
      <c r="P335" s="124">
        <f t="shared" si="125"/>
        <v>170703.6</v>
      </c>
      <c r="Q335" s="124">
        <f t="shared" si="125"/>
        <v>170703.6</v>
      </c>
      <c r="R335" s="124">
        <f t="shared" si="125"/>
        <v>0</v>
      </c>
      <c r="S335" s="175">
        <f t="shared" si="122"/>
        <v>99.999824257090793</v>
      </c>
      <c r="T335" s="175">
        <f t="shared" si="122"/>
        <v>99.999824257090793</v>
      </c>
      <c r="U335" s="175"/>
    </row>
    <row r="336" spans="2:21">
      <c r="B336" s="219"/>
      <c r="C336" s="219"/>
      <c r="D336" s="219"/>
      <c r="E336" s="138" t="s">
        <v>181</v>
      </c>
      <c r="F336" s="138" t="s">
        <v>259</v>
      </c>
      <c r="G336" s="124">
        <f t="shared" ref="G336:G341" si="126">H336+I336</f>
        <v>5096.7</v>
      </c>
      <c r="H336" s="124">
        <f>H345</f>
        <v>5096.7</v>
      </c>
      <c r="I336" s="124">
        <f t="shared" ref="I336:R336" si="127">I345</f>
        <v>0</v>
      </c>
      <c r="J336" s="124">
        <f t="shared" si="127"/>
        <v>5096.7</v>
      </c>
      <c r="K336" s="124">
        <f t="shared" si="127"/>
        <v>5096.7</v>
      </c>
      <c r="L336" s="124">
        <f t="shared" si="127"/>
        <v>0</v>
      </c>
      <c r="M336" s="124">
        <f t="shared" si="127"/>
        <v>5096.7</v>
      </c>
      <c r="N336" s="124">
        <f t="shared" si="127"/>
        <v>5096.7</v>
      </c>
      <c r="O336" s="124">
        <f t="shared" si="127"/>
        <v>0</v>
      </c>
      <c r="P336" s="124">
        <f t="shared" si="127"/>
        <v>5096.7</v>
      </c>
      <c r="Q336" s="124">
        <f t="shared" si="127"/>
        <v>5096.7</v>
      </c>
      <c r="R336" s="124">
        <f t="shared" si="127"/>
        <v>0</v>
      </c>
      <c r="S336" s="175">
        <f t="shared" si="122"/>
        <v>100</v>
      </c>
      <c r="T336" s="175">
        <f t="shared" si="122"/>
        <v>100</v>
      </c>
      <c r="U336" s="175"/>
    </row>
    <row r="337" spans="2:22">
      <c r="B337" s="219"/>
      <c r="C337" s="219"/>
      <c r="D337" s="219"/>
      <c r="E337" s="138" t="s">
        <v>181</v>
      </c>
      <c r="F337" s="138" t="s">
        <v>260</v>
      </c>
      <c r="G337" s="124">
        <f t="shared" si="126"/>
        <v>448070.7</v>
      </c>
      <c r="H337" s="124">
        <f>H346</f>
        <v>448070.7</v>
      </c>
      <c r="I337" s="124">
        <f t="shared" ref="I337:R337" si="128">I346</f>
        <v>0</v>
      </c>
      <c r="J337" s="124">
        <f t="shared" si="128"/>
        <v>448070.7</v>
      </c>
      <c r="K337" s="124">
        <f t="shared" si="128"/>
        <v>448070.7</v>
      </c>
      <c r="L337" s="124">
        <f t="shared" si="128"/>
        <v>0</v>
      </c>
      <c r="M337" s="124">
        <f t="shared" si="128"/>
        <v>448070.7</v>
      </c>
      <c r="N337" s="124">
        <f t="shared" si="128"/>
        <v>448070.7</v>
      </c>
      <c r="O337" s="124">
        <f t="shared" si="128"/>
        <v>0</v>
      </c>
      <c r="P337" s="124">
        <f t="shared" si="128"/>
        <v>448060.5</v>
      </c>
      <c r="Q337" s="124">
        <f t="shared" si="128"/>
        <v>448060.5</v>
      </c>
      <c r="R337" s="124">
        <f t="shared" si="128"/>
        <v>0</v>
      </c>
      <c r="S337" s="175">
        <f t="shared" si="122"/>
        <v>99.997723573534259</v>
      </c>
      <c r="T337" s="175">
        <f t="shared" si="122"/>
        <v>99.997723573534259</v>
      </c>
      <c r="U337" s="175"/>
    </row>
    <row r="338" spans="2:22">
      <c r="B338" s="219"/>
      <c r="C338" s="219"/>
      <c r="D338" s="219"/>
      <c r="E338" s="138" t="s">
        <v>181</v>
      </c>
      <c r="F338" s="138" t="s">
        <v>544</v>
      </c>
      <c r="G338" s="124">
        <f t="shared" si="126"/>
        <v>632916</v>
      </c>
      <c r="H338" s="124">
        <f>H347</f>
        <v>0</v>
      </c>
      <c r="I338" s="124">
        <f t="shared" ref="I338:R338" si="129">I347</f>
        <v>632916</v>
      </c>
      <c r="J338" s="124">
        <f t="shared" si="129"/>
        <v>632916</v>
      </c>
      <c r="K338" s="124">
        <f t="shared" si="129"/>
        <v>0</v>
      </c>
      <c r="L338" s="124">
        <f t="shared" si="129"/>
        <v>632916</v>
      </c>
      <c r="M338" s="124">
        <f t="shared" si="129"/>
        <v>632916</v>
      </c>
      <c r="N338" s="124">
        <f t="shared" si="129"/>
        <v>0</v>
      </c>
      <c r="O338" s="124">
        <f t="shared" si="129"/>
        <v>632916</v>
      </c>
      <c r="P338" s="124">
        <f t="shared" si="129"/>
        <v>632914.30000000005</v>
      </c>
      <c r="Q338" s="124">
        <f t="shared" si="129"/>
        <v>0</v>
      </c>
      <c r="R338" s="124">
        <f t="shared" si="129"/>
        <v>632914.30000000005</v>
      </c>
      <c r="S338" s="175">
        <f t="shared" si="122"/>
        <v>99.999731401955401</v>
      </c>
      <c r="T338" s="175"/>
      <c r="U338" s="175">
        <f t="shared" si="122"/>
        <v>99.999731401955401</v>
      </c>
    </row>
    <row r="339" spans="2:22">
      <c r="B339" s="219"/>
      <c r="C339" s="219"/>
      <c r="D339" s="219"/>
      <c r="E339" s="138" t="s">
        <v>181</v>
      </c>
      <c r="F339" s="138" t="s">
        <v>261</v>
      </c>
      <c r="G339" s="124">
        <f t="shared" si="126"/>
        <v>43720</v>
      </c>
      <c r="H339" s="124">
        <f>H348</f>
        <v>37162</v>
      </c>
      <c r="I339" s="124">
        <f t="shared" ref="I339:R339" si="130">I348</f>
        <v>6558</v>
      </c>
      <c r="J339" s="124">
        <f t="shared" si="130"/>
        <v>43720</v>
      </c>
      <c r="K339" s="124">
        <f t="shared" si="130"/>
        <v>37162</v>
      </c>
      <c r="L339" s="124">
        <f t="shared" si="130"/>
        <v>6558</v>
      </c>
      <c r="M339" s="124">
        <f t="shared" si="130"/>
        <v>43720</v>
      </c>
      <c r="N339" s="124">
        <f t="shared" si="130"/>
        <v>37162</v>
      </c>
      <c r="O339" s="124">
        <f t="shared" si="130"/>
        <v>6558</v>
      </c>
      <c r="P339" s="124">
        <f t="shared" si="130"/>
        <v>43720</v>
      </c>
      <c r="Q339" s="124">
        <f t="shared" si="130"/>
        <v>37162</v>
      </c>
      <c r="R339" s="124">
        <f t="shared" si="130"/>
        <v>6558</v>
      </c>
      <c r="S339" s="175">
        <f t="shared" si="122"/>
        <v>100</v>
      </c>
      <c r="T339" s="175">
        <f t="shared" si="122"/>
        <v>100</v>
      </c>
      <c r="U339" s="175">
        <f t="shared" si="122"/>
        <v>100</v>
      </c>
    </row>
    <row r="340" spans="2:22">
      <c r="B340" s="219"/>
      <c r="C340" s="219"/>
      <c r="D340" s="219"/>
      <c r="E340" s="138"/>
      <c r="F340" s="138" t="s">
        <v>542</v>
      </c>
      <c r="G340" s="124">
        <f t="shared" si="126"/>
        <v>177815.69999999998</v>
      </c>
      <c r="H340" s="124">
        <f>H354</f>
        <v>174259.3</v>
      </c>
      <c r="I340" s="124">
        <f t="shared" ref="I340:R340" si="131">I354</f>
        <v>3556.4</v>
      </c>
      <c r="J340" s="124">
        <f t="shared" si="131"/>
        <v>177815.69999999998</v>
      </c>
      <c r="K340" s="124">
        <f t="shared" si="131"/>
        <v>174259.3</v>
      </c>
      <c r="L340" s="124">
        <f t="shared" si="131"/>
        <v>3556.4</v>
      </c>
      <c r="M340" s="124">
        <f t="shared" si="131"/>
        <v>177815.69999999998</v>
      </c>
      <c r="N340" s="124">
        <f t="shared" si="131"/>
        <v>174259.3</v>
      </c>
      <c r="O340" s="124">
        <f t="shared" si="131"/>
        <v>3556.4</v>
      </c>
      <c r="P340" s="124">
        <f t="shared" si="131"/>
        <v>177815.69999999998</v>
      </c>
      <c r="Q340" s="124">
        <f t="shared" si="131"/>
        <v>174259.3</v>
      </c>
      <c r="R340" s="124">
        <f t="shared" si="131"/>
        <v>3556.4</v>
      </c>
      <c r="S340" s="175">
        <f t="shared" si="122"/>
        <v>100</v>
      </c>
      <c r="T340" s="175">
        <f t="shared" si="122"/>
        <v>100</v>
      </c>
      <c r="U340" s="175">
        <f t="shared" si="122"/>
        <v>100</v>
      </c>
    </row>
    <row r="341" spans="2:22">
      <c r="B341" s="219"/>
      <c r="C341" s="219"/>
      <c r="D341" s="219"/>
      <c r="E341" s="138" t="s">
        <v>181</v>
      </c>
      <c r="F341" s="138" t="s">
        <v>262</v>
      </c>
      <c r="G341" s="124">
        <f t="shared" si="126"/>
        <v>9425</v>
      </c>
      <c r="H341" s="124">
        <f>H351</f>
        <v>0</v>
      </c>
      <c r="I341" s="124">
        <f t="shared" ref="I341:R341" si="132">I351</f>
        <v>9425</v>
      </c>
      <c r="J341" s="124">
        <f t="shared" si="132"/>
        <v>9425</v>
      </c>
      <c r="K341" s="124">
        <f t="shared" si="132"/>
        <v>0</v>
      </c>
      <c r="L341" s="124">
        <f t="shared" si="132"/>
        <v>9425</v>
      </c>
      <c r="M341" s="124">
        <f t="shared" si="132"/>
        <v>9425</v>
      </c>
      <c r="N341" s="124">
        <f t="shared" si="132"/>
        <v>0</v>
      </c>
      <c r="O341" s="124">
        <f t="shared" si="132"/>
        <v>9425</v>
      </c>
      <c r="P341" s="124">
        <f t="shared" si="132"/>
        <v>9425</v>
      </c>
      <c r="Q341" s="124">
        <f t="shared" si="132"/>
        <v>0</v>
      </c>
      <c r="R341" s="124">
        <f t="shared" si="132"/>
        <v>9425</v>
      </c>
      <c r="S341" s="175">
        <f t="shared" si="122"/>
        <v>100</v>
      </c>
      <c r="T341" s="175"/>
      <c r="U341" s="175">
        <f t="shared" si="122"/>
        <v>100</v>
      </c>
    </row>
    <row r="342" spans="2:22">
      <c r="B342" s="215" t="s">
        <v>112</v>
      </c>
      <c r="C342" s="215" t="s">
        <v>113</v>
      </c>
      <c r="D342" s="215" t="s">
        <v>326</v>
      </c>
      <c r="E342" s="140" t="s">
        <v>179</v>
      </c>
      <c r="F342" s="140"/>
      <c r="G342" s="124">
        <f>G343</f>
        <v>1300507.3</v>
      </c>
      <c r="H342" s="124">
        <f t="shared" ref="H342:R342" si="133">H343</f>
        <v>661033.30000000005</v>
      </c>
      <c r="I342" s="124">
        <f t="shared" si="133"/>
        <v>639474</v>
      </c>
      <c r="J342" s="124">
        <f t="shared" si="133"/>
        <v>1300507.3</v>
      </c>
      <c r="K342" s="124">
        <f t="shared" si="133"/>
        <v>661033.30000000005</v>
      </c>
      <c r="L342" s="124">
        <f t="shared" si="133"/>
        <v>639474</v>
      </c>
      <c r="M342" s="124">
        <f t="shared" si="133"/>
        <v>1300507.3</v>
      </c>
      <c r="N342" s="124">
        <f t="shared" si="133"/>
        <v>661033.30000000005</v>
      </c>
      <c r="O342" s="124">
        <f t="shared" si="133"/>
        <v>639474</v>
      </c>
      <c r="P342" s="124">
        <f t="shared" si="133"/>
        <v>1300495.1000000001</v>
      </c>
      <c r="Q342" s="124">
        <f t="shared" si="133"/>
        <v>661022.80000000005</v>
      </c>
      <c r="R342" s="124">
        <f t="shared" si="133"/>
        <v>639472.30000000005</v>
      </c>
      <c r="S342" s="175">
        <f t="shared" si="122"/>
        <v>99.999061904535253</v>
      </c>
      <c r="T342" s="175">
        <f t="shared" si="122"/>
        <v>99.998411577752591</v>
      </c>
      <c r="U342" s="175">
        <f t="shared" si="122"/>
        <v>99.999734156509888</v>
      </c>
      <c r="V342" s="122"/>
    </row>
    <row r="343" spans="2:22" ht="31.5">
      <c r="B343" s="215"/>
      <c r="C343" s="215"/>
      <c r="D343" s="215"/>
      <c r="E343" s="140" t="s">
        <v>180</v>
      </c>
      <c r="F343" s="140"/>
      <c r="G343" s="124">
        <f>G344+G345+G346+G347+G348</f>
        <v>1300507.3</v>
      </c>
      <c r="H343" s="124">
        <f t="shared" ref="H343:I343" si="134">H344+H345+H346+H347+H348</f>
        <v>661033.30000000005</v>
      </c>
      <c r="I343" s="124">
        <f t="shared" si="134"/>
        <v>639474</v>
      </c>
      <c r="J343" s="124">
        <f>J344+J345+J346+J347+J348</f>
        <v>1300507.3</v>
      </c>
      <c r="K343" s="124">
        <f t="shared" ref="K343:L343" si="135">K344+K345+K346+K347+K348</f>
        <v>661033.30000000005</v>
      </c>
      <c r="L343" s="124">
        <f t="shared" si="135"/>
        <v>639474</v>
      </c>
      <c r="M343" s="124">
        <f>M344+M345+M346+M347+M348</f>
        <v>1300507.3</v>
      </c>
      <c r="N343" s="124">
        <f t="shared" ref="N343:O343" si="136">N344+N345+N346+N347+N348</f>
        <v>661033.30000000005</v>
      </c>
      <c r="O343" s="124">
        <f t="shared" si="136"/>
        <v>639474</v>
      </c>
      <c r="P343" s="124">
        <f>P344+P345+P346+P347+P348</f>
        <v>1300495.1000000001</v>
      </c>
      <c r="Q343" s="124">
        <f t="shared" ref="Q343:R343" si="137">Q344+Q345+Q346+Q347+Q348</f>
        <v>661022.80000000005</v>
      </c>
      <c r="R343" s="124">
        <f t="shared" si="137"/>
        <v>639472.30000000005</v>
      </c>
      <c r="S343" s="175">
        <f t="shared" si="122"/>
        <v>99.999061904535253</v>
      </c>
      <c r="T343" s="175">
        <f t="shared" si="122"/>
        <v>99.998411577752591</v>
      </c>
      <c r="U343" s="175">
        <f t="shared" si="122"/>
        <v>99.999734156509888</v>
      </c>
      <c r="V343" s="122"/>
    </row>
    <row r="344" spans="2:22">
      <c r="B344" s="215"/>
      <c r="C344" s="215"/>
      <c r="D344" s="215"/>
      <c r="E344" s="138" t="s">
        <v>181</v>
      </c>
      <c r="F344" s="138" t="s">
        <v>258</v>
      </c>
      <c r="G344" s="124">
        <f>H344+I344</f>
        <v>170703.9</v>
      </c>
      <c r="H344" s="124">
        <v>170703.9</v>
      </c>
      <c r="I344" s="124"/>
      <c r="J344" s="124">
        <f>K344+L344</f>
        <v>170703.9</v>
      </c>
      <c r="K344" s="124">
        <v>170703.9</v>
      </c>
      <c r="L344" s="124"/>
      <c r="M344" s="124">
        <f>N344+O344</f>
        <v>170703.9</v>
      </c>
      <c r="N344" s="124">
        <v>170703.9</v>
      </c>
      <c r="O344" s="124"/>
      <c r="P344" s="124">
        <f>Q344+R344</f>
        <v>170703.6</v>
      </c>
      <c r="Q344" s="124">
        <v>170703.6</v>
      </c>
      <c r="R344" s="124"/>
      <c r="S344" s="175">
        <f t="shared" si="122"/>
        <v>99.999824257090793</v>
      </c>
      <c r="T344" s="175">
        <f t="shared" si="122"/>
        <v>99.999824257090793</v>
      </c>
      <c r="U344" s="175"/>
      <c r="V344" s="122"/>
    </row>
    <row r="345" spans="2:22">
      <c r="B345" s="215"/>
      <c r="C345" s="215"/>
      <c r="D345" s="215"/>
      <c r="E345" s="138" t="s">
        <v>181</v>
      </c>
      <c r="F345" s="138" t="s">
        <v>259</v>
      </c>
      <c r="G345" s="124">
        <f t="shared" ref="G345:G348" si="138">H345+I345</f>
        <v>5096.7</v>
      </c>
      <c r="H345" s="124">
        <v>5096.7</v>
      </c>
      <c r="I345" s="124"/>
      <c r="J345" s="124">
        <f t="shared" ref="J345:J348" si="139">K345+L345</f>
        <v>5096.7</v>
      </c>
      <c r="K345" s="124">
        <v>5096.7</v>
      </c>
      <c r="L345" s="124"/>
      <c r="M345" s="124">
        <f t="shared" ref="M345:M348" si="140">N345+O345</f>
        <v>5096.7</v>
      </c>
      <c r="N345" s="124">
        <v>5096.7</v>
      </c>
      <c r="O345" s="124"/>
      <c r="P345" s="124">
        <f t="shared" ref="P345:P348" si="141">Q345+R345</f>
        <v>5096.7</v>
      </c>
      <c r="Q345" s="124">
        <v>5096.7</v>
      </c>
      <c r="R345" s="124"/>
      <c r="S345" s="175">
        <f t="shared" si="122"/>
        <v>100</v>
      </c>
      <c r="T345" s="175">
        <f t="shared" si="122"/>
        <v>100</v>
      </c>
      <c r="U345" s="175"/>
      <c r="V345" s="122"/>
    </row>
    <row r="346" spans="2:22">
      <c r="B346" s="215"/>
      <c r="C346" s="215"/>
      <c r="D346" s="215"/>
      <c r="E346" s="138" t="s">
        <v>181</v>
      </c>
      <c r="F346" s="138" t="s">
        <v>260</v>
      </c>
      <c r="G346" s="124">
        <f t="shared" si="138"/>
        <v>448070.7</v>
      </c>
      <c r="H346" s="124">
        <v>448070.7</v>
      </c>
      <c r="I346" s="124"/>
      <c r="J346" s="124">
        <f t="shared" si="139"/>
        <v>448070.7</v>
      </c>
      <c r="K346" s="124">
        <v>448070.7</v>
      </c>
      <c r="L346" s="124"/>
      <c r="M346" s="124">
        <f t="shared" si="140"/>
        <v>448070.7</v>
      </c>
      <c r="N346" s="124">
        <v>448070.7</v>
      </c>
      <c r="O346" s="124"/>
      <c r="P346" s="124">
        <f t="shared" si="141"/>
        <v>448060.5</v>
      </c>
      <c r="Q346" s="124">
        <v>448060.5</v>
      </c>
      <c r="R346" s="124"/>
      <c r="S346" s="175">
        <f t="shared" si="122"/>
        <v>99.997723573534259</v>
      </c>
      <c r="T346" s="175">
        <f t="shared" si="122"/>
        <v>99.997723573534259</v>
      </c>
      <c r="U346" s="175"/>
      <c r="V346" s="122"/>
    </row>
    <row r="347" spans="2:22">
      <c r="B347" s="215"/>
      <c r="C347" s="215"/>
      <c r="D347" s="215"/>
      <c r="E347" s="138" t="s">
        <v>181</v>
      </c>
      <c r="F347" s="138" t="s">
        <v>544</v>
      </c>
      <c r="G347" s="124">
        <f t="shared" si="138"/>
        <v>632916</v>
      </c>
      <c r="H347" s="124"/>
      <c r="I347" s="124">
        <v>632916</v>
      </c>
      <c r="J347" s="124">
        <f t="shared" si="139"/>
        <v>632916</v>
      </c>
      <c r="K347" s="124"/>
      <c r="L347" s="124">
        <v>632916</v>
      </c>
      <c r="M347" s="124">
        <f t="shared" si="140"/>
        <v>632916</v>
      </c>
      <c r="N347" s="124"/>
      <c r="O347" s="124">
        <v>632916</v>
      </c>
      <c r="P347" s="124">
        <f t="shared" si="141"/>
        <v>632914.30000000005</v>
      </c>
      <c r="Q347" s="124"/>
      <c r="R347" s="124">
        <v>632914.30000000005</v>
      </c>
      <c r="S347" s="175">
        <f t="shared" si="122"/>
        <v>99.999731401955401</v>
      </c>
      <c r="T347" s="175"/>
      <c r="U347" s="175">
        <f t="shared" si="122"/>
        <v>99.999731401955401</v>
      </c>
      <c r="V347" s="122"/>
    </row>
    <row r="348" spans="2:22">
      <c r="B348" s="215"/>
      <c r="C348" s="215"/>
      <c r="D348" s="215"/>
      <c r="E348" s="138" t="s">
        <v>181</v>
      </c>
      <c r="F348" s="138" t="s">
        <v>261</v>
      </c>
      <c r="G348" s="124">
        <f t="shared" si="138"/>
        <v>43720</v>
      </c>
      <c r="H348" s="124">
        <v>37162</v>
      </c>
      <c r="I348" s="124">
        <v>6558</v>
      </c>
      <c r="J348" s="124">
        <f t="shared" si="139"/>
        <v>43720</v>
      </c>
      <c r="K348" s="124">
        <v>37162</v>
      </c>
      <c r="L348" s="124">
        <v>6558</v>
      </c>
      <c r="M348" s="124">
        <f t="shared" si="140"/>
        <v>43720</v>
      </c>
      <c r="N348" s="124">
        <v>37162</v>
      </c>
      <c r="O348" s="124">
        <v>6558</v>
      </c>
      <c r="P348" s="124">
        <f t="shared" si="141"/>
        <v>43720</v>
      </c>
      <c r="Q348" s="124">
        <v>37162</v>
      </c>
      <c r="R348" s="124">
        <v>6558</v>
      </c>
      <c r="S348" s="175">
        <f t="shared" si="122"/>
        <v>100</v>
      </c>
      <c r="T348" s="175">
        <f t="shared" si="122"/>
        <v>100</v>
      </c>
      <c r="U348" s="175">
        <f t="shared" si="122"/>
        <v>100</v>
      </c>
      <c r="V348" s="122"/>
    </row>
    <row r="349" spans="2:22">
      <c r="B349" s="215" t="s">
        <v>114</v>
      </c>
      <c r="C349" s="215" t="s">
        <v>115</v>
      </c>
      <c r="D349" s="215" t="s">
        <v>327</v>
      </c>
      <c r="E349" s="140" t="s">
        <v>179</v>
      </c>
      <c r="F349" s="140"/>
      <c r="G349" s="124">
        <f>G350</f>
        <v>9425</v>
      </c>
      <c r="H349" s="124">
        <f t="shared" ref="H349:R349" si="142">H350</f>
        <v>0</v>
      </c>
      <c r="I349" s="124">
        <f t="shared" si="142"/>
        <v>9425</v>
      </c>
      <c r="J349" s="124">
        <f t="shared" si="142"/>
        <v>9425</v>
      </c>
      <c r="K349" s="124">
        <f t="shared" si="142"/>
        <v>0</v>
      </c>
      <c r="L349" s="124">
        <f t="shared" si="142"/>
        <v>9425</v>
      </c>
      <c r="M349" s="124">
        <f t="shared" si="142"/>
        <v>9425</v>
      </c>
      <c r="N349" s="124">
        <f t="shared" si="142"/>
        <v>0</v>
      </c>
      <c r="O349" s="124">
        <f t="shared" si="142"/>
        <v>9425</v>
      </c>
      <c r="P349" s="124">
        <f t="shared" si="142"/>
        <v>9425</v>
      </c>
      <c r="Q349" s="124">
        <f t="shared" si="142"/>
        <v>0</v>
      </c>
      <c r="R349" s="124">
        <f t="shared" si="142"/>
        <v>9425</v>
      </c>
      <c r="S349" s="175">
        <f t="shared" si="122"/>
        <v>100</v>
      </c>
      <c r="T349" s="175"/>
      <c r="U349" s="175">
        <f t="shared" si="122"/>
        <v>100</v>
      </c>
      <c r="V349" s="122"/>
    </row>
    <row r="350" spans="2:22" ht="31.5">
      <c r="B350" s="215"/>
      <c r="C350" s="215"/>
      <c r="D350" s="215"/>
      <c r="E350" s="140" t="s">
        <v>180</v>
      </c>
      <c r="F350" s="140"/>
      <c r="G350" s="124">
        <f>G351</f>
        <v>9425</v>
      </c>
      <c r="H350" s="124">
        <f t="shared" ref="H350:R350" si="143">H351</f>
        <v>0</v>
      </c>
      <c r="I350" s="124">
        <f t="shared" si="143"/>
        <v>9425</v>
      </c>
      <c r="J350" s="124">
        <f t="shared" si="143"/>
        <v>9425</v>
      </c>
      <c r="K350" s="124">
        <f t="shared" si="143"/>
        <v>0</v>
      </c>
      <c r="L350" s="124">
        <f t="shared" si="143"/>
        <v>9425</v>
      </c>
      <c r="M350" s="124">
        <f t="shared" si="143"/>
        <v>9425</v>
      </c>
      <c r="N350" s="124">
        <f t="shared" si="143"/>
        <v>0</v>
      </c>
      <c r="O350" s="124">
        <f t="shared" si="143"/>
        <v>9425</v>
      </c>
      <c r="P350" s="124">
        <f t="shared" si="143"/>
        <v>9425</v>
      </c>
      <c r="Q350" s="124">
        <f t="shared" si="143"/>
        <v>0</v>
      </c>
      <c r="R350" s="124">
        <f t="shared" si="143"/>
        <v>9425</v>
      </c>
      <c r="S350" s="175">
        <f t="shared" si="122"/>
        <v>100</v>
      </c>
      <c r="T350" s="175"/>
      <c r="U350" s="175">
        <f t="shared" si="122"/>
        <v>100</v>
      </c>
      <c r="V350" s="122"/>
    </row>
    <row r="351" spans="2:22" ht="30" customHeight="1">
      <c r="B351" s="215"/>
      <c r="C351" s="215"/>
      <c r="D351" s="215"/>
      <c r="E351" s="138" t="s">
        <v>181</v>
      </c>
      <c r="F351" s="138" t="s">
        <v>262</v>
      </c>
      <c r="G351" s="124">
        <f>H351+I351</f>
        <v>9425</v>
      </c>
      <c r="H351" s="124"/>
      <c r="I351" s="124">
        <v>9425</v>
      </c>
      <c r="J351" s="124">
        <f>K351+L351</f>
        <v>9425</v>
      </c>
      <c r="K351" s="124"/>
      <c r="L351" s="124">
        <v>9425</v>
      </c>
      <c r="M351" s="124">
        <f>N351+O351</f>
        <v>9425</v>
      </c>
      <c r="N351" s="124"/>
      <c r="O351" s="124">
        <v>9425</v>
      </c>
      <c r="P351" s="124">
        <f>Q351+R351</f>
        <v>9425</v>
      </c>
      <c r="Q351" s="124"/>
      <c r="R351" s="124">
        <v>9425</v>
      </c>
      <c r="S351" s="175">
        <f t="shared" si="122"/>
        <v>100</v>
      </c>
      <c r="T351" s="175"/>
      <c r="U351" s="175">
        <f t="shared" si="122"/>
        <v>100</v>
      </c>
      <c r="V351" s="122"/>
    </row>
    <row r="352" spans="2:22" ht="31.5" customHeight="1">
      <c r="B352" s="219" t="s">
        <v>540</v>
      </c>
      <c r="C352" s="219" t="s">
        <v>541</v>
      </c>
      <c r="D352" s="219" t="s">
        <v>543</v>
      </c>
      <c r="E352" s="140" t="s">
        <v>179</v>
      </c>
      <c r="F352" s="140"/>
      <c r="G352" s="124">
        <f>G353</f>
        <v>177815.69999999998</v>
      </c>
      <c r="H352" s="124">
        <f t="shared" ref="H352:R352" si="144">H353</f>
        <v>174259.3</v>
      </c>
      <c r="I352" s="124">
        <f t="shared" si="144"/>
        <v>3556.4</v>
      </c>
      <c r="J352" s="124">
        <f t="shared" si="144"/>
        <v>177815.69999999998</v>
      </c>
      <c r="K352" s="124">
        <f t="shared" si="144"/>
        <v>174259.3</v>
      </c>
      <c r="L352" s="124">
        <f t="shared" si="144"/>
        <v>3556.4</v>
      </c>
      <c r="M352" s="124">
        <f t="shared" si="144"/>
        <v>177815.69999999998</v>
      </c>
      <c r="N352" s="124">
        <f t="shared" si="144"/>
        <v>174259.3</v>
      </c>
      <c r="O352" s="124">
        <f t="shared" si="144"/>
        <v>3556.4</v>
      </c>
      <c r="P352" s="124">
        <f t="shared" si="144"/>
        <v>177815.69999999998</v>
      </c>
      <c r="Q352" s="124">
        <f t="shared" si="144"/>
        <v>174259.3</v>
      </c>
      <c r="R352" s="124">
        <f t="shared" si="144"/>
        <v>3556.4</v>
      </c>
      <c r="S352" s="175">
        <f t="shared" si="122"/>
        <v>100</v>
      </c>
      <c r="T352" s="175">
        <f t="shared" si="122"/>
        <v>100</v>
      </c>
      <c r="U352" s="175">
        <f t="shared" si="122"/>
        <v>100</v>
      </c>
      <c r="V352" s="122"/>
    </row>
    <row r="353" spans="2:22" ht="31.5">
      <c r="B353" s="220"/>
      <c r="C353" s="220"/>
      <c r="D353" s="220"/>
      <c r="E353" s="140" t="s">
        <v>180</v>
      </c>
      <c r="F353" s="140"/>
      <c r="G353" s="124">
        <f>G354</f>
        <v>177815.69999999998</v>
      </c>
      <c r="H353" s="124">
        <f t="shared" ref="H353:R353" si="145">H354</f>
        <v>174259.3</v>
      </c>
      <c r="I353" s="124">
        <f t="shared" si="145"/>
        <v>3556.4</v>
      </c>
      <c r="J353" s="124">
        <f t="shared" si="145"/>
        <v>177815.69999999998</v>
      </c>
      <c r="K353" s="124">
        <f t="shared" si="145"/>
        <v>174259.3</v>
      </c>
      <c r="L353" s="124">
        <f t="shared" si="145"/>
        <v>3556.4</v>
      </c>
      <c r="M353" s="124">
        <f t="shared" si="145"/>
        <v>177815.69999999998</v>
      </c>
      <c r="N353" s="124">
        <f t="shared" si="145"/>
        <v>174259.3</v>
      </c>
      <c r="O353" s="124">
        <f t="shared" si="145"/>
        <v>3556.4</v>
      </c>
      <c r="P353" s="124">
        <f t="shared" si="145"/>
        <v>177815.69999999998</v>
      </c>
      <c r="Q353" s="124">
        <f t="shared" si="145"/>
        <v>174259.3</v>
      </c>
      <c r="R353" s="124">
        <f t="shared" si="145"/>
        <v>3556.4</v>
      </c>
      <c r="S353" s="175">
        <f t="shared" si="122"/>
        <v>100</v>
      </c>
      <c r="T353" s="175">
        <f t="shared" si="122"/>
        <v>100</v>
      </c>
      <c r="U353" s="175">
        <f t="shared" si="122"/>
        <v>100</v>
      </c>
      <c r="V353" s="122"/>
    </row>
    <row r="354" spans="2:22" ht="43.5" customHeight="1">
      <c r="B354" s="221"/>
      <c r="C354" s="221"/>
      <c r="D354" s="221"/>
      <c r="E354" s="138"/>
      <c r="F354" s="138" t="s">
        <v>542</v>
      </c>
      <c r="G354" s="124">
        <f>H354+I354</f>
        <v>177815.69999999998</v>
      </c>
      <c r="H354" s="124">
        <v>174259.3</v>
      </c>
      <c r="I354" s="124">
        <v>3556.4</v>
      </c>
      <c r="J354" s="124">
        <f>K354+L354</f>
        <v>177815.69999999998</v>
      </c>
      <c r="K354" s="124">
        <v>174259.3</v>
      </c>
      <c r="L354" s="124">
        <v>3556.4</v>
      </c>
      <c r="M354" s="124">
        <f>N354+O354</f>
        <v>177815.69999999998</v>
      </c>
      <c r="N354" s="124">
        <v>174259.3</v>
      </c>
      <c r="O354" s="124">
        <v>3556.4</v>
      </c>
      <c r="P354" s="124">
        <f>Q354+R354</f>
        <v>177815.69999999998</v>
      </c>
      <c r="Q354" s="124">
        <v>174259.3</v>
      </c>
      <c r="R354" s="124">
        <v>3556.4</v>
      </c>
      <c r="S354" s="175">
        <f t="shared" si="122"/>
        <v>100</v>
      </c>
      <c r="T354" s="175">
        <f t="shared" si="122"/>
        <v>100</v>
      </c>
      <c r="U354" s="175">
        <f t="shared" si="122"/>
        <v>100</v>
      </c>
      <c r="V354" s="122"/>
    </row>
    <row r="355" spans="2:22">
      <c r="B355" s="219" t="s">
        <v>116</v>
      </c>
      <c r="C355" s="219" t="s">
        <v>117</v>
      </c>
      <c r="D355" s="219" t="s">
        <v>376</v>
      </c>
      <c r="E355" s="140" t="s">
        <v>179</v>
      </c>
      <c r="F355" s="140"/>
      <c r="G355" s="124">
        <f>G356</f>
        <v>1005708.5</v>
      </c>
      <c r="H355" s="124">
        <f t="shared" ref="H355:R355" si="146">H356</f>
        <v>831092</v>
      </c>
      <c r="I355" s="124">
        <f t="shared" si="146"/>
        <v>174616.5</v>
      </c>
      <c r="J355" s="124">
        <f t="shared" si="146"/>
        <v>1005708.5</v>
      </c>
      <c r="K355" s="124">
        <f t="shared" si="146"/>
        <v>831092</v>
      </c>
      <c r="L355" s="124">
        <f t="shared" si="146"/>
        <v>174616.5</v>
      </c>
      <c r="M355" s="124">
        <f t="shared" si="146"/>
        <v>1005708.5</v>
      </c>
      <c r="N355" s="124">
        <f t="shared" si="146"/>
        <v>831092</v>
      </c>
      <c r="O355" s="124">
        <f t="shared" si="146"/>
        <v>174616.5</v>
      </c>
      <c r="P355" s="124">
        <f t="shared" si="146"/>
        <v>989263</v>
      </c>
      <c r="Q355" s="124">
        <f t="shared" si="146"/>
        <v>824057.6</v>
      </c>
      <c r="R355" s="124">
        <f t="shared" si="146"/>
        <v>165205.4</v>
      </c>
      <c r="S355" s="175">
        <f t="shared" si="122"/>
        <v>98.364784626957018</v>
      </c>
      <c r="T355" s="175">
        <f t="shared" si="122"/>
        <v>99.15359551048499</v>
      </c>
      <c r="U355" s="175">
        <f t="shared" si="122"/>
        <v>94.610417686759263</v>
      </c>
      <c r="V355" s="122"/>
    </row>
    <row r="356" spans="2:22" ht="31.5">
      <c r="B356" s="219"/>
      <c r="C356" s="219"/>
      <c r="D356" s="219"/>
      <c r="E356" s="140" t="s">
        <v>180</v>
      </c>
      <c r="F356" s="140"/>
      <c r="G356" s="124">
        <f>SUM(G357:G363)</f>
        <v>1005708.5</v>
      </c>
      <c r="H356" s="124">
        <f t="shared" ref="H356:N356" si="147">SUM(H357:H363)</f>
        <v>831092</v>
      </c>
      <c r="I356" s="124">
        <f t="shared" si="147"/>
        <v>174616.5</v>
      </c>
      <c r="J356" s="124">
        <f t="shared" si="147"/>
        <v>1005708.5</v>
      </c>
      <c r="K356" s="124">
        <f t="shared" si="147"/>
        <v>831092</v>
      </c>
      <c r="L356" s="124">
        <f t="shared" si="147"/>
        <v>174616.5</v>
      </c>
      <c r="M356" s="124">
        <f t="shared" si="147"/>
        <v>1005708.5</v>
      </c>
      <c r="N356" s="124">
        <f t="shared" si="147"/>
        <v>831092</v>
      </c>
      <c r="O356" s="124">
        <f>SUM(O357:O363)</f>
        <v>174616.5</v>
      </c>
      <c r="P356" s="124">
        <f t="shared" ref="P356:Q356" si="148">P357+P358+P359+P360+P361+P362+P363</f>
        <v>989263</v>
      </c>
      <c r="Q356" s="124">
        <f t="shared" si="148"/>
        <v>824057.6</v>
      </c>
      <c r="R356" s="124">
        <f>R357+R358+R359+R360+R361+R362+R363</f>
        <v>165205.4</v>
      </c>
      <c r="S356" s="175">
        <f t="shared" si="122"/>
        <v>98.364784626957018</v>
      </c>
      <c r="T356" s="175">
        <f t="shared" si="122"/>
        <v>99.15359551048499</v>
      </c>
      <c r="U356" s="175">
        <f t="shared" si="122"/>
        <v>94.610417686759263</v>
      </c>
      <c r="V356" s="122"/>
    </row>
    <row r="357" spans="2:22">
      <c r="B357" s="219"/>
      <c r="C357" s="219"/>
      <c r="D357" s="219"/>
      <c r="E357" s="140"/>
      <c r="F357" s="138" t="s">
        <v>359</v>
      </c>
      <c r="G357" s="124">
        <f>H357+I357</f>
        <v>8081.2</v>
      </c>
      <c r="H357" s="124"/>
      <c r="I357" s="124">
        <f>I366</f>
        <v>8081.2</v>
      </c>
      <c r="J357" s="124">
        <f>K357+L357</f>
        <v>8081.2</v>
      </c>
      <c r="K357" s="124"/>
      <c r="L357" s="124">
        <f>L366</f>
        <v>8081.2</v>
      </c>
      <c r="M357" s="124">
        <f>N357+O357</f>
        <v>8081.2</v>
      </c>
      <c r="N357" s="124"/>
      <c r="O357" s="124">
        <f>O366</f>
        <v>8081.2</v>
      </c>
      <c r="P357" s="124">
        <f>Q357+R357</f>
        <v>7853.5</v>
      </c>
      <c r="Q357" s="124"/>
      <c r="R357" s="124">
        <f>R366</f>
        <v>7853.5</v>
      </c>
      <c r="S357" s="175">
        <f t="shared" si="122"/>
        <v>97.182349156065925</v>
      </c>
      <c r="T357" s="175"/>
      <c r="U357" s="175">
        <f t="shared" si="122"/>
        <v>97.182349156065925</v>
      </c>
      <c r="V357" s="122"/>
    </row>
    <row r="358" spans="2:22">
      <c r="B358" s="219"/>
      <c r="C358" s="219"/>
      <c r="D358" s="219"/>
      <c r="E358" s="140"/>
      <c r="F358" s="138" t="s">
        <v>360</v>
      </c>
      <c r="G358" s="124">
        <f t="shared" ref="G358:G359" si="149">H358+I358</f>
        <v>285.39999999999998</v>
      </c>
      <c r="H358" s="124"/>
      <c r="I358" s="124">
        <f>I367</f>
        <v>285.39999999999998</v>
      </c>
      <c r="J358" s="124">
        <f t="shared" ref="J358:J359" si="150">K358+L358</f>
        <v>285.39999999999998</v>
      </c>
      <c r="K358" s="124"/>
      <c r="L358" s="124">
        <f>L367</f>
        <v>285.39999999999998</v>
      </c>
      <c r="M358" s="124">
        <f t="shared" ref="M358:M359" si="151">N358+O358</f>
        <v>285.39999999999998</v>
      </c>
      <c r="N358" s="124"/>
      <c r="O358" s="124">
        <f>O367</f>
        <v>285.39999999999998</v>
      </c>
      <c r="P358" s="124">
        <f t="shared" ref="P358:P359" si="152">Q358+R358</f>
        <v>0</v>
      </c>
      <c r="Q358" s="124"/>
      <c r="R358" s="124">
        <f>R367</f>
        <v>0</v>
      </c>
      <c r="S358" s="175">
        <f t="shared" si="122"/>
        <v>0</v>
      </c>
      <c r="T358" s="175"/>
      <c r="U358" s="175">
        <f t="shared" si="122"/>
        <v>0</v>
      </c>
      <c r="V358" s="122"/>
    </row>
    <row r="359" spans="2:22">
      <c r="B359" s="219"/>
      <c r="C359" s="219"/>
      <c r="D359" s="219"/>
      <c r="E359" s="140"/>
      <c r="F359" s="138" t="s">
        <v>361</v>
      </c>
      <c r="G359" s="124">
        <f t="shared" si="149"/>
        <v>5298.9</v>
      </c>
      <c r="H359" s="124"/>
      <c r="I359" s="124">
        <f>I368</f>
        <v>5298.9</v>
      </c>
      <c r="J359" s="124">
        <f t="shared" si="150"/>
        <v>5298.9</v>
      </c>
      <c r="K359" s="124"/>
      <c r="L359" s="124">
        <f>L368</f>
        <v>5298.9</v>
      </c>
      <c r="M359" s="124">
        <f t="shared" si="151"/>
        <v>5298.9</v>
      </c>
      <c r="N359" s="124"/>
      <c r="O359" s="124">
        <f>O368</f>
        <v>5298.9</v>
      </c>
      <c r="P359" s="124">
        <f t="shared" si="152"/>
        <v>2363.5</v>
      </c>
      <c r="Q359" s="124"/>
      <c r="R359" s="124">
        <f>R368</f>
        <v>2363.5</v>
      </c>
      <c r="S359" s="175">
        <f t="shared" si="122"/>
        <v>44.603596972956652</v>
      </c>
      <c r="T359" s="175"/>
      <c r="U359" s="175">
        <f t="shared" si="122"/>
        <v>44.603596972956652</v>
      </c>
      <c r="V359" s="122"/>
    </row>
    <row r="360" spans="2:22">
      <c r="B360" s="219"/>
      <c r="C360" s="219"/>
      <c r="D360" s="219"/>
      <c r="E360" s="138" t="s">
        <v>181</v>
      </c>
      <c r="F360" s="138" t="s">
        <v>263</v>
      </c>
      <c r="G360" s="124">
        <f>G371</f>
        <v>43635.4</v>
      </c>
      <c r="H360" s="124"/>
      <c r="I360" s="124">
        <f t="shared" ref="I360:R360" si="153">I371</f>
        <v>43635.4</v>
      </c>
      <c r="J360" s="124">
        <f t="shared" si="153"/>
        <v>43635.4</v>
      </c>
      <c r="K360" s="124"/>
      <c r="L360" s="124">
        <f t="shared" si="153"/>
        <v>43635.4</v>
      </c>
      <c r="M360" s="124">
        <f t="shared" si="153"/>
        <v>43635.4</v>
      </c>
      <c r="N360" s="124"/>
      <c r="O360" s="124">
        <f t="shared" si="153"/>
        <v>43635.4</v>
      </c>
      <c r="P360" s="124">
        <f t="shared" si="153"/>
        <v>43574.9</v>
      </c>
      <c r="Q360" s="124"/>
      <c r="R360" s="124">
        <f t="shared" si="153"/>
        <v>43574.9</v>
      </c>
      <c r="S360" s="175">
        <f t="shared" si="122"/>
        <v>99.861351104836899</v>
      </c>
      <c r="T360" s="175"/>
      <c r="U360" s="175">
        <f t="shared" si="122"/>
        <v>99.861351104836899</v>
      </c>
      <c r="V360" s="122"/>
    </row>
    <row r="361" spans="2:22">
      <c r="B361" s="219"/>
      <c r="C361" s="219"/>
      <c r="D361" s="219"/>
      <c r="E361" s="138" t="s">
        <v>181</v>
      </c>
      <c r="F361" s="138" t="s">
        <v>264</v>
      </c>
      <c r="G361" s="124">
        <f>H361+I361</f>
        <v>848053.1</v>
      </c>
      <c r="H361" s="124">
        <f>H374</f>
        <v>831092</v>
      </c>
      <c r="I361" s="124">
        <f>I374</f>
        <v>16961.099999999999</v>
      </c>
      <c r="J361" s="124">
        <f>K361+L361</f>
        <v>848053.1</v>
      </c>
      <c r="K361" s="124">
        <f>K374</f>
        <v>831092</v>
      </c>
      <c r="L361" s="124">
        <f>L374</f>
        <v>16961.099999999999</v>
      </c>
      <c r="M361" s="124">
        <f>N361+O361</f>
        <v>848053.1</v>
      </c>
      <c r="N361" s="124">
        <f>N374</f>
        <v>831092</v>
      </c>
      <c r="O361" s="124">
        <f>O374</f>
        <v>16961.099999999999</v>
      </c>
      <c r="P361" s="124">
        <f>Q361+R361</f>
        <v>840875.1</v>
      </c>
      <c r="Q361" s="124">
        <f>Q374</f>
        <v>824057.6</v>
      </c>
      <c r="R361" s="124">
        <f>R374</f>
        <v>16817.5</v>
      </c>
      <c r="S361" s="175">
        <f t="shared" si="122"/>
        <v>99.15359073624046</v>
      </c>
      <c r="T361" s="175">
        <f t="shared" si="122"/>
        <v>99.15359551048499</v>
      </c>
      <c r="U361" s="175">
        <f t="shared" si="122"/>
        <v>99.15335679879253</v>
      </c>
      <c r="V361" s="122"/>
    </row>
    <row r="362" spans="2:22" ht="16.5" customHeight="1">
      <c r="B362" s="219"/>
      <c r="C362" s="219"/>
      <c r="D362" s="219"/>
      <c r="E362" s="138" t="s">
        <v>181</v>
      </c>
      <c r="F362" s="138" t="s">
        <v>265</v>
      </c>
      <c r="G362" s="124">
        <f t="shared" ref="G362:G363" si="154">H362+I362</f>
        <v>5584.2</v>
      </c>
      <c r="H362" s="124"/>
      <c r="I362" s="124">
        <f>I375</f>
        <v>5584.2</v>
      </c>
      <c r="J362" s="124">
        <f t="shared" ref="J362:J363" si="155">K362+L362</f>
        <v>5584.2</v>
      </c>
      <c r="K362" s="124"/>
      <c r="L362" s="124">
        <f>L375</f>
        <v>5584.2</v>
      </c>
      <c r="M362" s="124">
        <f t="shared" ref="M362:M363" si="156">N362+O362</f>
        <v>5584.2</v>
      </c>
      <c r="N362" s="124"/>
      <c r="O362" s="124">
        <f>O375</f>
        <v>5584.2</v>
      </c>
      <c r="P362" s="124">
        <f t="shared" ref="P362:P363" si="157">Q362+R362</f>
        <v>5577.2</v>
      </c>
      <c r="Q362" s="124"/>
      <c r="R362" s="124">
        <f>R375</f>
        <v>5577.2</v>
      </c>
      <c r="S362" s="175">
        <f t="shared" si="122"/>
        <v>99.874646323555751</v>
      </c>
      <c r="T362" s="175"/>
      <c r="U362" s="175">
        <f t="shared" si="122"/>
        <v>99.874646323555751</v>
      </c>
      <c r="V362" s="122"/>
    </row>
    <row r="363" spans="2:22" ht="16.5" customHeight="1">
      <c r="B363" s="219"/>
      <c r="C363" s="219"/>
      <c r="D363" s="219"/>
      <c r="E363" s="138" t="s">
        <v>181</v>
      </c>
      <c r="F363" s="138" t="s">
        <v>266</v>
      </c>
      <c r="G363" s="124">
        <f t="shared" si="154"/>
        <v>94770.3</v>
      </c>
      <c r="H363" s="124"/>
      <c r="I363" s="124">
        <f>I376</f>
        <v>94770.3</v>
      </c>
      <c r="J363" s="124">
        <f t="shared" si="155"/>
        <v>94770.3</v>
      </c>
      <c r="K363" s="124"/>
      <c r="L363" s="124">
        <f>L376</f>
        <v>94770.3</v>
      </c>
      <c r="M363" s="124">
        <f t="shared" si="156"/>
        <v>94770.3</v>
      </c>
      <c r="N363" s="124"/>
      <c r="O363" s="124">
        <f>O376</f>
        <v>94770.3</v>
      </c>
      <c r="P363" s="124">
        <f t="shared" si="157"/>
        <v>89018.8</v>
      </c>
      <c r="Q363" s="124"/>
      <c r="R363" s="124">
        <f>R376</f>
        <v>89018.8</v>
      </c>
      <c r="S363" s="175">
        <f t="shared" si="122"/>
        <v>93.931115549913841</v>
      </c>
      <c r="T363" s="175"/>
      <c r="U363" s="175">
        <f t="shared" si="122"/>
        <v>93.931115549913841</v>
      </c>
      <c r="V363" s="122"/>
    </row>
    <row r="364" spans="2:22" ht="17.25" customHeight="1">
      <c r="B364" s="215" t="s">
        <v>357</v>
      </c>
      <c r="C364" s="216" t="s">
        <v>358</v>
      </c>
      <c r="D364" s="219" t="s">
        <v>362</v>
      </c>
      <c r="E364" s="140" t="s">
        <v>179</v>
      </c>
      <c r="F364" s="140"/>
      <c r="G364" s="124">
        <f>G365</f>
        <v>13665.5</v>
      </c>
      <c r="H364" s="124"/>
      <c r="I364" s="124">
        <f t="shared" ref="I364" si="158">I365</f>
        <v>13665.5</v>
      </c>
      <c r="J364" s="124">
        <f>J365</f>
        <v>13665.5</v>
      </c>
      <c r="K364" s="124"/>
      <c r="L364" s="124">
        <f t="shared" ref="L364" si="159">L365</f>
        <v>13665.5</v>
      </c>
      <c r="M364" s="124">
        <f>M365</f>
        <v>13665.5</v>
      </c>
      <c r="N364" s="124"/>
      <c r="O364" s="124">
        <f t="shared" ref="O364" si="160">O365</f>
        <v>13665.5</v>
      </c>
      <c r="P364" s="124">
        <f>P365</f>
        <v>10217</v>
      </c>
      <c r="Q364" s="124"/>
      <c r="R364" s="124">
        <f t="shared" ref="R364" si="161">R365</f>
        <v>10217</v>
      </c>
      <c r="S364" s="175">
        <f t="shared" si="122"/>
        <v>74.764918956496288</v>
      </c>
      <c r="T364" s="175"/>
      <c r="U364" s="175">
        <f t="shared" si="122"/>
        <v>74.764918956496288</v>
      </c>
      <c r="V364" s="122"/>
    </row>
    <row r="365" spans="2:22" ht="31.5">
      <c r="B365" s="215"/>
      <c r="C365" s="217"/>
      <c r="D365" s="220"/>
      <c r="E365" s="140" t="s">
        <v>180</v>
      </c>
      <c r="F365" s="140"/>
      <c r="G365" s="124">
        <f t="shared" ref="G365:G367" si="162">H365+I365</f>
        <v>13665.5</v>
      </c>
      <c r="H365" s="124"/>
      <c r="I365" s="124">
        <f>I366+I367+I368</f>
        <v>13665.5</v>
      </c>
      <c r="J365" s="124">
        <f t="shared" ref="J365:J367" si="163">K365+L365</f>
        <v>13665.5</v>
      </c>
      <c r="K365" s="124"/>
      <c r="L365" s="124">
        <f>L366+L367+L368</f>
        <v>13665.5</v>
      </c>
      <c r="M365" s="124">
        <f t="shared" ref="M365:M367" si="164">N365+O365</f>
        <v>13665.5</v>
      </c>
      <c r="N365" s="124"/>
      <c r="O365" s="124">
        <f>O366+O367+O368</f>
        <v>13665.5</v>
      </c>
      <c r="P365" s="124">
        <f t="shared" ref="P365:P367" si="165">Q365+R365</f>
        <v>10217</v>
      </c>
      <c r="Q365" s="124"/>
      <c r="R365" s="124">
        <f>R366+R367+R368</f>
        <v>10217</v>
      </c>
      <c r="S365" s="175">
        <f t="shared" si="122"/>
        <v>74.764918956496288</v>
      </c>
      <c r="T365" s="175"/>
      <c r="U365" s="175">
        <f t="shared" si="122"/>
        <v>74.764918956496288</v>
      </c>
      <c r="V365" s="122"/>
    </row>
    <row r="366" spans="2:22" ht="54.75" customHeight="1">
      <c r="B366" s="215"/>
      <c r="C366" s="217"/>
      <c r="D366" s="220"/>
      <c r="E366" s="140"/>
      <c r="F366" s="138" t="s">
        <v>359</v>
      </c>
      <c r="G366" s="124">
        <f t="shared" si="162"/>
        <v>8081.2</v>
      </c>
      <c r="H366" s="124"/>
      <c r="I366" s="124">
        <v>8081.2</v>
      </c>
      <c r="J366" s="124">
        <f t="shared" si="163"/>
        <v>8081.2</v>
      </c>
      <c r="K366" s="124"/>
      <c r="L366" s="124">
        <v>8081.2</v>
      </c>
      <c r="M366" s="124">
        <f t="shared" si="164"/>
        <v>8081.2</v>
      </c>
      <c r="N366" s="124"/>
      <c r="O366" s="124">
        <v>8081.2</v>
      </c>
      <c r="P366" s="124">
        <f t="shared" si="165"/>
        <v>7853.5</v>
      </c>
      <c r="Q366" s="124"/>
      <c r="R366" s="124">
        <v>7853.5</v>
      </c>
      <c r="S366" s="175">
        <f t="shared" si="122"/>
        <v>97.182349156065925</v>
      </c>
      <c r="T366" s="175"/>
      <c r="U366" s="175">
        <f t="shared" si="122"/>
        <v>97.182349156065925</v>
      </c>
      <c r="V366" s="122"/>
    </row>
    <row r="367" spans="2:22" ht="54.75" customHeight="1">
      <c r="B367" s="215"/>
      <c r="C367" s="217"/>
      <c r="D367" s="220"/>
      <c r="E367" s="140"/>
      <c r="F367" s="138" t="s">
        <v>360</v>
      </c>
      <c r="G367" s="124">
        <f t="shared" si="162"/>
        <v>285.39999999999998</v>
      </c>
      <c r="H367" s="124"/>
      <c r="I367" s="124">
        <v>285.39999999999998</v>
      </c>
      <c r="J367" s="124">
        <f t="shared" si="163"/>
        <v>285.39999999999998</v>
      </c>
      <c r="K367" s="124"/>
      <c r="L367" s="124">
        <v>285.39999999999998</v>
      </c>
      <c r="M367" s="124">
        <f t="shared" si="164"/>
        <v>285.39999999999998</v>
      </c>
      <c r="N367" s="124"/>
      <c r="O367" s="124">
        <v>285.39999999999998</v>
      </c>
      <c r="P367" s="124">
        <f t="shared" si="165"/>
        <v>0</v>
      </c>
      <c r="Q367" s="124"/>
      <c r="R367" s="124">
        <v>0</v>
      </c>
      <c r="S367" s="175">
        <f t="shared" si="122"/>
        <v>0</v>
      </c>
      <c r="T367" s="175"/>
      <c r="U367" s="175">
        <f t="shared" si="122"/>
        <v>0</v>
      </c>
      <c r="V367" s="122"/>
    </row>
    <row r="368" spans="2:22" ht="54.75" customHeight="1">
      <c r="B368" s="215"/>
      <c r="C368" s="218"/>
      <c r="D368" s="221"/>
      <c r="E368" s="138" t="s">
        <v>181</v>
      </c>
      <c r="F368" s="138" t="s">
        <v>361</v>
      </c>
      <c r="G368" s="124">
        <f>H368+I368</f>
        <v>5298.9</v>
      </c>
      <c r="H368" s="124"/>
      <c r="I368" s="124">
        <v>5298.9</v>
      </c>
      <c r="J368" s="124">
        <f>K368+L368</f>
        <v>5298.9</v>
      </c>
      <c r="K368" s="124"/>
      <c r="L368" s="124">
        <v>5298.9</v>
      </c>
      <c r="M368" s="124">
        <f>N368+O368</f>
        <v>5298.9</v>
      </c>
      <c r="N368" s="124"/>
      <c r="O368" s="124">
        <v>5298.9</v>
      </c>
      <c r="P368" s="124">
        <f>Q368+R368</f>
        <v>2363.5</v>
      </c>
      <c r="Q368" s="124"/>
      <c r="R368" s="124">
        <v>2363.5</v>
      </c>
      <c r="S368" s="175">
        <f t="shared" si="122"/>
        <v>44.603596972956652</v>
      </c>
      <c r="T368" s="175"/>
      <c r="U368" s="175">
        <f t="shared" si="122"/>
        <v>44.603596972956652</v>
      </c>
      <c r="V368" s="122"/>
    </row>
    <row r="369" spans="2:22">
      <c r="B369" s="215" t="s">
        <v>118</v>
      </c>
      <c r="C369" s="215" t="s">
        <v>119</v>
      </c>
      <c r="D369" s="215" t="s">
        <v>328</v>
      </c>
      <c r="E369" s="140" t="s">
        <v>179</v>
      </c>
      <c r="F369" s="140"/>
      <c r="G369" s="124">
        <f>H369+I369</f>
        <v>43635.4</v>
      </c>
      <c r="H369" s="124"/>
      <c r="I369" s="124">
        <f>I370</f>
        <v>43635.4</v>
      </c>
      <c r="J369" s="124">
        <f>K369+L369</f>
        <v>43635.4</v>
      </c>
      <c r="K369" s="124"/>
      <c r="L369" s="124">
        <f>L370</f>
        <v>43635.4</v>
      </c>
      <c r="M369" s="124">
        <f>N369+O369</f>
        <v>43635.4</v>
      </c>
      <c r="N369" s="124"/>
      <c r="O369" s="124">
        <f>O370</f>
        <v>43635.4</v>
      </c>
      <c r="P369" s="124">
        <f>Q369+R369</f>
        <v>43574.9</v>
      </c>
      <c r="Q369" s="124"/>
      <c r="R369" s="124">
        <f>R370</f>
        <v>43574.9</v>
      </c>
      <c r="S369" s="175">
        <f t="shared" si="122"/>
        <v>99.861351104836899</v>
      </c>
      <c r="T369" s="175"/>
      <c r="U369" s="175">
        <f t="shared" si="122"/>
        <v>99.861351104836899</v>
      </c>
      <c r="V369" s="122"/>
    </row>
    <row r="370" spans="2:22" ht="31.5">
      <c r="B370" s="215"/>
      <c r="C370" s="215"/>
      <c r="D370" s="215"/>
      <c r="E370" s="140" t="s">
        <v>180</v>
      </c>
      <c r="F370" s="140"/>
      <c r="G370" s="124">
        <f>H370+I370</f>
        <v>43635.4</v>
      </c>
      <c r="H370" s="124"/>
      <c r="I370" s="124">
        <f>I371</f>
        <v>43635.4</v>
      </c>
      <c r="J370" s="124">
        <f>K370+L370</f>
        <v>43635.4</v>
      </c>
      <c r="K370" s="124"/>
      <c r="L370" s="124">
        <f>L371</f>
        <v>43635.4</v>
      </c>
      <c r="M370" s="124">
        <f>N370+O370</f>
        <v>43635.4</v>
      </c>
      <c r="N370" s="124"/>
      <c r="O370" s="124">
        <f>O371</f>
        <v>43635.4</v>
      </c>
      <c r="P370" s="124">
        <f>Q370+R370</f>
        <v>43574.9</v>
      </c>
      <c r="Q370" s="124"/>
      <c r="R370" s="124">
        <f>R371</f>
        <v>43574.9</v>
      </c>
      <c r="S370" s="175">
        <f t="shared" si="122"/>
        <v>99.861351104836899</v>
      </c>
      <c r="T370" s="175"/>
      <c r="U370" s="175">
        <f t="shared" si="122"/>
        <v>99.861351104836899</v>
      </c>
      <c r="V370" s="122"/>
    </row>
    <row r="371" spans="2:22" ht="69.75" customHeight="1">
      <c r="B371" s="215"/>
      <c r="C371" s="215"/>
      <c r="D371" s="215"/>
      <c r="E371" s="138" t="s">
        <v>181</v>
      </c>
      <c r="F371" s="138" t="s">
        <v>263</v>
      </c>
      <c r="G371" s="124">
        <f>H371+I371</f>
        <v>43635.4</v>
      </c>
      <c r="H371" s="124"/>
      <c r="I371" s="124">
        <v>43635.4</v>
      </c>
      <c r="J371" s="124">
        <f>K371+L371</f>
        <v>43635.4</v>
      </c>
      <c r="K371" s="124"/>
      <c r="L371" s="124">
        <v>43635.4</v>
      </c>
      <c r="M371" s="124">
        <f>N371+O371</f>
        <v>43635.4</v>
      </c>
      <c r="N371" s="124"/>
      <c r="O371" s="124">
        <v>43635.4</v>
      </c>
      <c r="P371" s="124">
        <f>Q371+R371</f>
        <v>43574.9</v>
      </c>
      <c r="Q371" s="124"/>
      <c r="R371" s="124">
        <v>43574.9</v>
      </c>
      <c r="S371" s="175">
        <f t="shared" si="122"/>
        <v>99.861351104836899</v>
      </c>
      <c r="T371" s="175"/>
      <c r="U371" s="175">
        <f t="shared" si="122"/>
        <v>99.861351104836899</v>
      </c>
      <c r="V371" s="122"/>
    </row>
    <row r="372" spans="2:22">
      <c r="B372" s="215" t="s">
        <v>120</v>
      </c>
      <c r="C372" s="215" t="s">
        <v>121</v>
      </c>
      <c r="D372" s="215" t="s">
        <v>329</v>
      </c>
      <c r="E372" s="140" t="s">
        <v>179</v>
      </c>
      <c r="F372" s="140"/>
      <c r="G372" s="124">
        <f>H372+I372</f>
        <v>948407.6</v>
      </c>
      <c r="H372" s="124">
        <f>H373</f>
        <v>831092</v>
      </c>
      <c r="I372" s="124">
        <f>I373</f>
        <v>117315.6</v>
      </c>
      <c r="J372" s="124">
        <f>K372+L372</f>
        <v>948407.6</v>
      </c>
      <c r="K372" s="124">
        <f>K373</f>
        <v>831092</v>
      </c>
      <c r="L372" s="124">
        <f>L373</f>
        <v>117315.6</v>
      </c>
      <c r="M372" s="124">
        <f>N372+O372</f>
        <v>948407.6</v>
      </c>
      <c r="N372" s="124">
        <f>N373</f>
        <v>831092</v>
      </c>
      <c r="O372" s="124">
        <f>O373</f>
        <v>117315.6</v>
      </c>
      <c r="P372" s="124">
        <f>Q372+R372</f>
        <v>935471.1</v>
      </c>
      <c r="Q372" s="124">
        <f>Q373</f>
        <v>824057.6</v>
      </c>
      <c r="R372" s="124">
        <f>R373</f>
        <v>111413.5</v>
      </c>
      <c r="S372" s="175">
        <f t="shared" si="122"/>
        <v>98.635976767794773</v>
      </c>
      <c r="T372" s="175">
        <f t="shared" si="122"/>
        <v>99.15359551048499</v>
      </c>
      <c r="U372" s="175">
        <f t="shared" si="122"/>
        <v>94.969040775480835</v>
      </c>
      <c r="V372" s="122"/>
    </row>
    <row r="373" spans="2:22" ht="31.5">
      <c r="B373" s="215"/>
      <c r="C373" s="215"/>
      <c r="D373" s="215"/>
      <c r="E373" s="140" t="s">
        <v>180</v>
      </c>
      <c r="F373" s="140"/>
      <c r="G373" s="124">
        <f t="shared" ref="G373:O373" si="166">G374+G375+G376</f>
        <v>948407.6</v>
      </c>
      <c r="H373" s="124">
        <f t="shared" si="166"/>
        <v>831092</v>
      </c>
      <c r="I373" s="124">
        <f t="shared" si="166"/>
        <v>117315.6</v>
      </c>
      <c r="J373" s="124">
        <f t="shared" si="166"/>
        <v>948407.6</v>
      </c>
      <c r="K373" s="124">
        <f t="shared" si="166"/>
        <v>831092</v>
      </c>
      <c r="L373" s="124">
        <f t="shared" si="166"/>
        <v>117315.6</v>
      </c>
      <c r="M373" s="124">
        <f t="shared" si="166"/>
        <v>948407.6</v>
      </c>
      <c r="N373" s="124">
        <f t="shared" si="166"/>
        <v>831092</v>
      </c>
      <c r="O373" s="124">
        <f t="shared" si="166"/>
        <v>117315.6</v>
      </c>
      <c r="P373" s="124">
        <f t="shared" ref="P373:Q373" si="167">P374+P375+P376</f>
        <v>935471.1</v>
      </c>
      <c r="Q373" s="124">
        <f t="shared" si="167"/>
        <v>824057.6</v>
      </c>
      <c r="R373" s="124">
        <f>R374+R375+R376</f>
        <v>111413.5</v>
      </c>
      <c r="S373" s="175">
        <f t="shared" si="122"/>
        <v>98.635976767794773</v>
      </c>
      <c r="T373" s="175">
        <f t="shared" si="122"/>
        <v>99.15359551048499</v>
      </c>
      <c r="U373" s="175">
        <f t="shared" si="122"/>
        <v>94.969040775480835</v>
      </c>
      <c r="V373" s="122"/>
    </row>
    <row r="374" spans="2:22">
      <c r="B374" s="215"/>
      <c r="C374" s="215"/>
      <c r="D374" s="215"/>
      <c r="E374" s="216" t="s">
        <v>181</v>
      </c>
      <c r="F374" s="138" t="s">
        <v>264</v>
      </c>
      <c r="G374" s="124">
        <f>H374+I374</f>
        <v>848053.1</v>
      </c>
      <c r="H374" s="124">
        <v>831092</v>
      </c>
      <c r="I374" s="124">
        <v>16961.099999999999</v>
      </c>
      <c r="J374" s="124">
        <f>K374+L374</f>
        <v>848053.1</v>
      </c>
      <c r="K374" s="124">
        <v>831092</v>
      </c>
      <c r="L374" s="124">
        <v>16961.099999999999</v>
      </c>
      <c r="M374" s="124">
        <f>N374+O374</f>
        <v>848053.1</v>
      </c>
      <c r="N374" s="124">
        <v>831092</v>
      </c>
      <c r="O374" s="124">
        <v>16961.099999999999</v>
      </c>
      <c r="P374" s="124">
        <f>Q374+R374</f>
        <v>840875.1</v>
      </c>
      <c r="Q374" s="124">
        <v>824057.6</v>
      </c>
      <c r="R374" s="124">
        <v>16817.5</v>
      </c>
      <c r="S374" s="175">
        <f t="shared" si="122"/>
        <v>99.15359073624046</v>
      </c>
      <c r="T374" s="175">
        <f t="shared" si="122"/>
        <v>99.15359551048499</v>
      </c>
      <c r="U374" s="175">
        <f t="shared" si="122"/>
        <v>99.15335679879253</v>
      </c>
      <c r="V374" s="122"/>
    </row>
    <row r="375" spans="2:22">
      <c r="B375" s="215"/>
      <c r="C375" s="215"/>
      <c r="D375" s="215"/>
      <c r="E375" s="217"/>
      <c r="F375" s="138" t="s">
        <v>265</v>
      </c>
      <c r="G375" s="124">
        <f>H375+I375</f>
        <v>5584.2</v>
      </c>
      <c r="H375" s="124"/>
      <c r="I375" s="124">
        <v>5584.2</v>
      </c>
      <c r="J375" s="124">
        <f>K375+L375</f>
        <v>5584.2</v>
      </c>
      <c r="K375" s="124"/>
      <c r="L375" s="124">
        <v>5584.2</v>
      </c>
      <c r="M375" s="124">
        <f>N375+O375</f>
        <v>5584.2</v>
      </c>
      <c r="N375" s="124"/>
      <c r="O375" s="124">
        <v>5584.2</v>
      </c>
      <c r="P375" s="124">
        <f>Q375+R375</f>
        <v>5577.2</v>
      </c>
      <c r="Q375" s="124"/>
      <c r="R375" s="124">
        <v>5577.2</v>
      </c>
      <c r="S375" s="175">
        <f t="shared" si="122"/>
        <v>99.874646323555751</v>
      </c>
      <c r="T375" s="175"/>
      <c r="U375" s="175">
        <f t="shared" si="122"/>
        <v>99.874646323555751</v>
      </c>
      <c r="V375" s="122"/>
    </row>
    <row r="376" spans="2:22">
      <c r="B376" s="215"/>
      <c r="C376" s="215"/>
      <c r="D376" s="215"/>
      <c r="E376" s="218"/>
      <c r="F376" s="138" t="s">
        <v>266</v>
      </c>
      <c r="G376" s="124">
        <f>H376+I376</f>
        <v>94770.3</v>
      </c>
      <c r="H376" s="124"/>
      <c r="I376" s="124">
        <v>94770.3</v>
      </c>
      <c r="J376" s="124">
        <f>K376+L376</f>
        <v>94770.3</v>
      </c>
      <c r="K376" s="124"/>
      <c r="L376" s="124">
        <v>94770.3</v>
      </c>
      <c r="M376" s="124">
        <f>N376+O376</f>
        <v>94770.3</v>
      </c>
      <c r="N376" s="124"/>
      <c r="O376" s="124">
        <v>94770.3</v>
      </c>
      <c r="P376" s="124">
        <f>Q376+R376</f>
        <v>89018.8</v>
      </c>
      <c r="Q376" s="124"/>
      <c r="R376" s="124">
        <v>89018.8</v>
      </c>
      <c r="S376" s="175">
        <f t="shared" si="122"/>
        <v>93.931115549913841</v>
      </c>
      <c r="T376" s="175"/>
      <c r="U376" s="175">
        <f t="shared" si="122"/>
        <v>93.931115549913841</v>
      </c>
      <c r="V376" s="122"/>
    </row>
    <row r="377" spans="2:22" ht="15.75" customHeight="1">
      <c r="B377" s="219" t="s">
        <v>122</v>
      </c>
      <c r="C377" s="219" t="s">
        <v>123</v>
      </c>
      <c r="D377" s="219" t="s">
        <v>377</v>
      </c>
      <c r="E377" s="140" t="s">
        <v>179</v>
      </c>
      <c r="F377" s="140"/>
      <c r="G377" s="124">
        <f t="shared" ref="G377:Q377" si="168">G378</f>
        <v>3963728.5999999996</v>
      </c>
      <c r="H377" s="124">
        <f t="shared" si="168"/>
        <v>2611974.7000000002</v>
      </c>
      <c r="I377" s="124">
        <f t="shared" si="168"/>
        <v>1351753.9</v>
      </c>
      <c r="J377" s="124">
        <f t="shared" si="168"/>
        <v>3963728.5999999996</v>
      </c>
      <c r="K377" s="124">
        <f t="shared" si="168"/>
        <v>2611974.7000000002</v>
      </c>
      <c r="L377" s="124">
        <f t="shared" si="168"/>
        <v>1351753.9</v>
      </c>
      <c r="M377" s="124">
        <f t="shared" si="168"/>
        <v>3963728.5999999996</v>
      </c>
      <c r="N377" s="124">
        <f t="shared" si="168"/>
        <v>2611974.7000000002</v>
      </c>
      <c r="O377" s="124">
        <f t="shared" si="168"/>
        <v>1351753.9</v>
      </c>
      <c r="P377" s="124">
        <f t="shared" si="168"/>
        <v>3946974.10458</v>
      </c>
      <c r="Q377" s="124">
        <f t="shared" si="168"/>
        <v>2611974.7000000002</v>
      </c>
      <c r="R377" s="124">
        <f>R378</f>
        <v>1334999.4045800001</v>
      </c>
      <c r="S377" s="175">
        <f t="shared" si="122"/>
        <v>99.577304676712743</v>
      </c>
      <c r="T377" s="175">
        <f t="shared" si="122"/>
        <v>100</v>
      </c>
      <c r="U377" s="175">
        <f t="shared" si="122"/>
        <v>98.760536557726979</v>
      </c>
      <c r="V377" s="122"/>
    </row>
    <row r="378" spans="2:22" ht="31.5">
      <c r="B378" s="220"/>
      <c r="C378" s="220"/>
      <c r="D378" s="220"/>
      <c r="E378" s="140" t="s">
        <v>283</v>
      </c>
      <c r="F378" s="140"/>
      <c r="G378" s="124">
        <f>SUM(G379:G386)</f>
        <v>3963728.5999999996</v>
      </c>
      <c r="H378" s="124">
        <f t="shared" ref="H378:R378" si="169">SUM(H379:H386)</f>
        <v>2611974.7000000002</v>
      </c>
      <c r="I378" s="124">
        <f t="shared" si="169"/>
        <v>1351753.9</v>
      </c>
      <c r="J378" s="124">
        <f t="shared" si="169"/>
        <v>3963728.5999999996</v>
      </c>
      <c r="K378" s="124">
        <f t="shared" si="169"/>
        <v>2611974.7000000002</v>
      </c>
      <c r="L378" s="124">
        <f t="shared" si="169"/>
        <v>1351753.9</v>
      </c>
      <c r="M378" s="124">
        <f t="shared" si="169"/>
        <v>3963728.5999999996</v>
      </c>
      <c r="N378" s="124">
        <f t="shared" si="169"/>
        <v>2611974.7000000002</v>
      </c>
      <c r="O378" s="124">
        <f t="shared" si="169"/>
        <v>1351753.9</v>
      </c>
      <c r="P378" s="124">
        <f t="shared" si="169"/>
        <v>3946974.10458</v>
      </c>
      <c r="Q378" s="124">
        <f t="shared" si="169"/>
        <v>2611974.7000000002</v>
      </c>
      <c r="R378" s="124">
        <f t="shared" si="169"/>
        <v>1334999.4045800001</v>
      </c>
      <c r="S378" s="175">
        <f t="shared" si="122"/>
        <v>99.577304676712743</v>
      </c>
      <c r="T378" s="175">
        <f t="shared" si="122"/>
        <v>100</v>
      </c>
      <c r="U378" s="175">
        <f t="shared" si="122"/>
        <v>98.760536557726979</v>
      </c>
      <c r="V378" s="122"/>
    </row>
    <row r="379" spans="2:22">
      <c r="B379" s="220"/>
      <c r="C379" s="220"/>
      <c r="D379" s="220"/>
      <c r="E379" s="216" t="s">
        <v>181</v>
      </c>
      <c r="F379" s="138" t="s">
        <v>284</v>
      </c>
      <c r="G379" s="124">
        <f>H379+I379</f>
        <v>532073.69999999995</v>
      </c>
      <c r="H379" s="124"/>
      <c r="I379" s="124">
        <f>I389</f>
        <v>532073.69999999995</v>
      </c>
      <c r="J379" s="124">
        <f>K379+L379</f>
        <v>532073.69999999995</v>
      </c>
      <c r="K379" s="124"/>
      <c r="L379" s="124">
        <f>L389</f>
        <v>532073.69999999995</v>
      </c>
      <c r="M379" s="124">
        <f>N379+O379</f>
        <v>532073.69999999995</v>
      </c>
      <c r="N379" s="124"/>
      <c r="O379" s="124">
        <f>O389</f>
        <v>532073.69999999995</v>
      </c>
      <c r="P379" s="124">
        <f>Q379+R379</f>
        <v>515847.1</v>
      </c>
      <c r="Q379" s="124"/>
      <c r="R379" s="124">
        <f>R389</f>
        <v>515847.1</v>
      </c>
      <c r="S379" s="175">
        <f t="shared" si="122"/>
        <v>96.950309703336217</v>
      </c>
      <c r="T379" s="175"/>
      <c r="U379" s="175">
        <f t="shared" si="122"/>
        <v>96.950309703336217</v>
      </c>
      <c r="V379" s="122"/>
    </row>
    <row r="380" spans="2:22">
      <c r="B380" s="220"/>
      <c r="C380" s="220"/>
      <c r="D380" s="220"/>
      <c r="E380" s="217"/>
      <c r="F380" s="138" t="s">
        <v>285</v>
      </c>
      <c r="G380" s="124">
        <f>H380+I380</f>
        <v>616500</v>
      </c>
      <c r="H380" s="124">
        <f>H390</f>
        <v>522500</v>
      </c>
      <c r="I380" s="124">
        <f>I390</f>
        <v>94000</v>
      </c>
      <c r="J380" s="124">
        <f>K380+L380</f>
        <v>616500</v>
      </c>
      <c r="K380" s="124">
        <f>K390</f>
        <v>522500</v>
      </c>
      <c r="L380" s="124">
        <f>L390</f>
        <v>94000</v>
      </c>
      <c r="M380" s="124">
        <f t="shared" ref="M380:M386" si="170">N380+O380</f>
        <v>616500</v>
      </c>
      <c r="N380" s="124">
        <f>N390</f>
        <v>522500</v>
      </c>
      <c r="O380" s="124">
        <f>O390</f>
        <v>94000</v>
      </c>
      <c r="P380" s="124">
        <f>Q380+R380</f>
        <v>616500</v>
      </c>
      <c r="Q380" s="124">
        <f>Q390</f>
        <v>522500</v>
      </c>
      <c r="R380" s="124">
        <f>R390</f>
        <v>94000</v>
      </c>
      <c r="S380" s="175">
        <f t="shared" si="122"/>
        <v>100</v>
      </c>
      <c r="T380" s="175">
        <f t="shared" si="122"/>
        <v>100</v>
      </c>
      <c r="U380" s="175">
        <f t="shared" si="122"/>
        <v>100</v>
      </c>
      <c r="V380" s="122"/>
    </row>
    <row r="381" spans="2:22">
      <c r="B381" s="220"/>
      <c r="C381" s="220"/>
      <c r="D381" s="220"/>
      <c r="E381" s="217"/>
      <c r="F381" s="140" t="s">
        <v>368</v>
      </c>
      <c r="G381" s="124">
        <f t="shared" ref="G381:H381" si="171">G393</f>
        <v>1252823.6000000001</v>
      </c>
      <c r="H381" s="124">
        <f t="shared" si="171"/>
        <v>1064900</v>
      </c>
      <c r="I381" s="124">
        <f>I393</f>
        <v>187923.6</v>
      </c>
      <c r="J381" s="124">
        <f t="shared" ref="J381:R381" si="172">J393</f>
        <v>1252823.6000000001</v>
      </c>
      <c r="K381" s="124">
        <f t="shared" si="172"/>
        <v>1064900</v>
      </c>
      <c r="L381" s="124">
        <f t="shared" si="172"/>
        <v>187923.6</v>
      </c>
      <c r="M381" s="124">
        <f t="shared" si="170"/>
        <v>1252823.6000000001</v>
      </c>
      <c r="N381" s="124">
        <f t="shared" si="172"/>
        <v>1064900</v>
      </c>
      <c r="O381" s="124">
        <f t="shared" si="172"/>
        <v>187923.6</v>
      </c>
      <c r="P381" s="124">
        <f t="shared" si="172"/>
        <v>1252823.6000000001</v>
      </c>
      <c r="Q381" s="124">
        <f t="shared" si="172"/>
        <v>1064900</v>
      </c>
      <c r="R381" s="124">
        <f t="shared" si="172"/>
        <v>187923.6</v>
      </c>
      <c r="S381" s="175">
        <f t="shared" si="122"/>
        <v>100</v>
      </c>
      <c r="T381" s="175">
        <f t="shared" si="122"/>
        <v>100</v>
      </c>
      <c r="U381" s="175">
        <f t="shared" si="122"/>
        <v>100</v>
      </c>
      <c r="V381" s="122"/>
    </row>
    <row r="382" spans="2:22" ht="15.75" customHeight="1">
      <c r="B382" s="220"/>
      <c r="C382" s="220"/>
      <c r="D382" s="220"/>
      <c r="E382" s="232"/>
      <c r="F382" s="129" t="s">
        <v>369</v>
      </c>
      <c r="G382" s="164">
        <f t="shared" ref="G382:R382" si="173">G397</f>
        <v>793617.3</v>
      </c>
      <c r="H382" s="124">
        <f t="shared" si="173"/>
        <v>674574.7</v>
      </c>
      <c r="I382" s="124">
        <f t="shared" si="173"/>
        <v>119042.6</v>
      </c>
      <c r="J382" s="124">
        <f t="shared" si="173"/>
        <v>793617.3</v>
      </c>
      <c r="K382" s="124">
        <f t="shared" si="173"/>
        <v>674574.7</v>
      </c>
      <c r="L382" s="124">
        <f t="shared" si="173"/>
        <v>119042.6</v>
      </c>
      <c r="M382" s="124">
        <f t="shared" si="170"/>
        <v>793617.29999999993</v>
      </c>
      <c r="N382" s="124">
        <f t="shared" si="173"/>
        <v>674574.7</v>
      </c>
      <c r="O382" s="124">
        <f t="shared" si="173"/>
        <v>119042.6</v>
      </c>
      <c r="P382" s="124">
        <f t="shared" si="173"/>
        <v>793617.3</v>
      </c>
      <c r="Q382" s="124">
        <f t="shared" si="173"/>
        <v>674574.7</v>
      </c>
      <c r="R382" s="124">
        <f t="shared" si="173"/>
        <v>119042.6</v>
      </c>
      <c r="S382" s="175">
        <f t="shared" si="122"/>
        <v>100.00000000000003</v>
      </c>
      <c r="T382" s="175">
        <f t="shared" si="122"/>
        <v>100</v>
      </c>
      <c r="U382" s="175">
        <f t="shared" si="122"/>
        <v>100</v>
      </c>
      <c r="V382" s="122"/>
    </row>
    <row r="383" spans="2:22" ht="15" customHeight="1">
      <c r="B383" s="220"/>
      <c r="C383" s="220"/>
      <c r="D383" s="220"/>
      <c r="E383" s="232"/>
      <c r="F383" s="129" t="s">
        <v>370</v>
      </c>
      <c r="G383" s="164">
        <f>G401</f>
        <v>87901.9</v>
      </c>
      <c r="H383" s="124"/>
      <c r="I383" s="124">
        <f>I401</f>
        <v>87901.9</v>
      </c>
      <c r="J383" s="124">
        <f>J401</f>
        <v>87901.9</v>
      </c>
      <c r="K383" s="124"/>
      <c r="L383" s="124">
        <f>L401</f>
        <v>87901.9</v>
      </c>
      <c r="M383" s="124">
        <f t="shared" si="170"/>
        <v>87901.9</v>
      </c>
      <c r="N383" s="124"/>
      <c r="O383" s="124">
        <f>O401</f>
        <v>87901.9</v>
      </c>
      <c r="P383" s="124">
        <f>P401</f>
        <v>87828.7</v>
      </c>
      <c r="Q383" s="124"/>
      <c r="R383" s="124">
        <f>R401</f>
        <v>87828.7</v>
      </c>
      <c r="S383" s="175">
        <f t="shared" si="122"/>
        <v>99.916725349508937</v>
      </c>
      <c r="T383" s="175"/>
      <c r="U383" s="175">
        <f t="shared" si="122"/>
        <v>99.916725349508937</v>
      </c>
      <c r="V383" s="122"/>
    </row>
    <row r="384" spans="2:22" ht="17.25" customHeight="1">
      <c r="B384" s="220"/>
      <c r="C384" s="220"/>
      <c r="D384" s="220"/>
      <c r="E384" s="217"/>
      <c r="F384" s="141" t="s">
        <v>371</v>
      </c>
      <c r="G384" s="124">
        <f>G402</f>
        <v>357142.8</v>
      </c>
      <c r="H384" s="124">
        <f t="shared" ref="H384:R384" si="174">H402</f>
        <v>350000</v>
      </c>
      <c r="I384" s="124">
        <f t="shared" si="174"/>
        <v>7142.8</v>
      </c>
      <c r="J384" s="124">
        <f t="shared" si="174"/>
        <v>357142.8</v>
      </c>
      <c r="K384" s="124">
        <f t="shared" si="174"/>
        <v>350000</v>
      </c>
      <c r="L384" s="124">
        <f t="shared" si="174"/>
        <v>7142.8</v>
      </c>
      <c r="M384" s="124">
        <f t="shared" si="170"/>
        <v>357142.8</v>
      </c>
      <c r="N384" s="124">
        <f t="shared" si="174"/>
        <v>350000</v>
      </c>
      <c r="O384" s="124">
        <f t="shared" si="174"/>
        <v>7142.8</v>
      </c>
      <c r="P384" s="124">
        <f t="shared" si="174"/>
        <v>357142.8</v>
      </c>
      <c r="Q384" s="124">
        <f t="shared" si="174"/>
        <v>350000</v>
      </c>
      <c r="R384" s="124">
        <f t="shared" si="174"/>
        <v>7142.8</v>
      </c>
      <c r="S384" s="175">
        <f t="shared" si="122"/>
        <v>100</v>
      </c>
      <c r="T384" s="175">
        <f t="shared" si="122"/>
        <v>100</v>
      </c>
      <c r="U384" s="175">
        <f t="shared" si="122"/>
        <v>100</v>
      </c>
      <c r="V384" s="122"/>
    </row>
    <row r="385" spans="2:22" ht="17.25" customHeight="1">
      <c r="B385" s="220"/>
      <c r="C385" s="220"/>
      <c r="D385" s="220"/>
      <c r="E385" s="217"/>
      <c r="F385" s="140" t="str">
        <f>F394</f>
        <v>820 09 09 01 Б N3 Д2270 400</v>
      </c>
      <c r="G385" s="128">
        <f t="shared" ref="G385:R385" si="175">G394</f>
        <v>237816.6</v>
      </c>
      <c r="H385" s="128">
        <f t="shared" si="175"/>
        <v>0</v>
      </c>
      <c r="I385" s="128">
        <f t="shared" si="175"/>
        <v>237816.6</v>
      </c>
      <c r="J385" s="128">
        <f t="shared" si="175"/>
        <v>237816.6</v>
      </c>
      <c r="K385" s="128">
        <f t="shared" si="175"/>
        <v>0</v>
      </c>
      <c r="L385" s="128">
        <f t="shared" si="175"/>
        <v>237816.6</v>
      </c>
      <c r="M385" s="124">
        <f t="shared" si="170"/>
        <v>237816.6</v>
      </c>
      <c r="N385" s="128">
        <f t="shared" si="175"/>
        <v>0</v>
      </c>
      <c r="O385" s="128">
        <f t="shared" si="175"/>
        <v>237816.6</v>
      </c>
      <c r="P385" s="128">
        <f t="shared" si="175"/>
        <v>237623.56164</v>
      </c>
      <c r="Q385" s="128">
        <f t="shared" si="175"/>
        <v>0</v>
      </c>
      <c r="R385" s="128">
        <f t="shared" si="175"/>
        <v>237623.56164</v>
      </c>
      <c r="S385" s="175">
        <f t="shared" si="122"/>
        <v>99.918828895880267</v>
      </c>
      <c r="T385" s="175"/>
      <c r="U385" s="175">
        <f t="shared" si="122"/>
        <v>99.918828895880267</v>
      </c>
      <c r="V385" s="122"/>
    </row>
    <row r="386" spans="2:22" ht="17.25" customHeight="1">
      <c r="B386" s="221"/>
      <c r="C386" s="221"/>
      <c r="D386" s="221"/>
      <c r="E386" s="218"/>
      <c r="F386" s="140" t="str">
        <f>F398</f>
        <v>820 09 09 01 Б N4 Д2460 400</v>
      </c>
      <c r="G386" s="128">
        <f t="shared" ref="G386:R386" si="176">G398</f>
        <v>85852.7</v>
      </c>
      <c r="H386" s="128">
        <f t="shared" si="176"/>
        <v>0</v>
      </c>
      <c r="I386" s="128">
        <f t="shared" si="176"/>
        <v>85852.7</v>
      </c>
      <c r="J386" s="128">
        <f t="shared" si="176"/>
        <v>85852.7</v>
      </c>
      <c r="K386" s="128">
        <f t="shared" si="176"/>
        <v>0</v>
      </c>
      <c r="L386" s="128">
        <f t="shared" si="176"/>
        <v>85852.7</v>
      </c>
      <c r="M386" s="124">
        <f t="shared" si="170"/>
        <v>85852.7</v>
      </c>
      <c r="N386" s="128">
        <f t="shared" si="176"/>
        <v>0</v>
      </c>
      <c r="O386" s="128">
        <f t="shared" si="176"/>
        <v>85852.7</v>
      </c>
      <c r="P386" s="128">
        <f t="shared" si="176"/>
        <v>85591.042939999999</v>
      </c>
      <c r="Q386" s="128">
        <f t="shared" si="176"/>
        <v>0</v>
      </c>
      <c r="R386" s="128">
        <f t="shared" si="176"/>
        <v>85591.042939999999</v>
      </c>
      <c r="S386" s="175">
        <f t="shared" si="122"/>
        <v>99.695225589876614</v>
      </c>
      <c r="T386" s="175"/>
      <c r="U386" s="175">
        <f t="shared" si="122"/>
        <v>99.695225589876614</v>
      </c>
      <c r="V386" s="122"/>
    </row>
    <row r="387" spans="2:22">
      <c r="B387" s="215" t="s">
        <v>124</v>
      </c>
      <c r="C387" s="215" t="s">
        <v>125</v>
      </c>
      <c r="D387" s="215" t="s">
        <v>330</v>
      </c>
      <c r="E387" s="140" t="s">
        <v>179</v>
      </c>
      <c r="F387" s="140"/>
      <c r="G387" s="124">
        <f t="shared" ref="G387:Q387" si="177">G388</f>
        <v>1148573.7</v>
      </c>
      <c r="H387" s="124">
        <f t="shared" si="177"/>
        <v>522500</v>
      </c>
      <c r="I387" s="124">
        <f t="shared" si="177"/>
        <v>626073.69999999995</v>
      </c>
      <c r="J387" s="124">
        <f t="shared" si="177"/>
        <v>1148573.7</v>
      </c>
      <c r="K387" s="124">
        <f t="shared" si="177"/>
        <v>522500</v>
      </c>
      <c r="L387" s="124">
        <f t="shared" si="177"/>
        <v>626073.69999999995</v>
      </c>
      <c r="M387" s="124">
        <f t="shared" si="177"/>
        <v>1148573.7</v>
      </c>
      <c r="N387" s="124">
        <f t="shared" si="177"/>
        <v>522500</v>
      </c>
      <c r="O387" s="124">
        <f t="shared" si="177"/>
        <v>626073.69999999995</v>
      </c>
      <c r="P387" s="124">
        <f t="shared" si="177"/>
        <v>1132347.1000000001</v>
      </c>
      <c r="Q387" s="124">
        <f t="shared" si="177"/>
        <v>522500</v>
      </c>
      <c r="R387" s="124">
        <f>R388</f>
        <v>609847.1</v>
      </c>
      <c r="S387" s="175">
        <f t="shared" si="122"/>
        <v>98.587239112300779</v>
      </c>
      <c r="T387" s="175">
        <f t="shared" si="122"/>
        <v>100</v>
      </c>
      <c r="U387" s="175">
        <f t="shared" si="122"/>
        <v>97.408196511049738</v>
      </c>
      <c r="V387" s="122"/>
    </row>
    <row r="388" spans="2:22" ht="31.5">
      <c r="B388" s="215"/>
      <c r="C388" s="215"/>
      <c r="D388" s="215"/>
      <c r="E388" s="140" t="s">
        <v>283</v>
      </c>
      <c r="F388" s="140"/>
      <c r="G388" s="124">
        <f>G389+G390</f>
        <v>1148573.7</v>
      </c>
      <c r="H388" s="124">
        <f t="shared" ref="H388:Q388" si="178">H389+H390</f>
        <v>522500</v>
      </c>
      <c r="I388" s="124">
        <f t="shared" si="178"/>
        <v>626073.69999999995</v>
      </c>
      <c r="J388" s="124">
        <f t="shared" si="178"/>
        <v>1148573.7</v>
      </c>
      <c r="K388" s="124">
        <f t="shared" si="178"/>
        <v>522500</v>
      </c>
      <c r="L388" s="124">
        <f t="shared" si="178"/>
        <v>626073.69999999995</v>
      </c>
      <c r="M388" s="124">
        <f t="shared" si="178"/>
        <v>1148573.7</v>
      </c>
      <c r="N388" s="124">
        <f t="shared" si="178"/>
        <v>522500</v>
      </c>
      <c r="O388" s="124">
        <f t="shared" si="178"/>
        <v>626073.69999999995</v>
      </c>
      <c r="P388" s="124">
        <f t="shared" si="178"/>
        <v>1132347.1000000001</v>
      </c>
      <c r="Q388" s="124">
        <f t="shared" si="178"/>
        <v>522500</v>
      </c>
      <c r="R388" s="124">
        <f>R389+R390</f>
        <v>609847.1</v>
      </c>
      <c r="S388" s="175">
        <f t="shared" si="122"/>
        <v>98.587239112300779</v>
      </c>
      <c r="T388" s="175">
        <f t="shared" si="122"/>
        <v>100</v>
      </c>
      <c r="U388" s="175">
        <f t="shared" si="122"/>
        <v>97.408196511049738</v>
      </c>
      <c r="V388" s="122"/>
    </row>
    <row r="389" spans="2:22">
      <c r="B389" s="215"/>
      <c r="C389" s="215"/>
      <c r="D389" s="215"/>
      <c r="E389" s="216" t="s">
        <v>181</v>
      </c>
      <c r="F389" s="138" t="s">
        <v>363</v>
      </c>
      <c r="G389" s="124">
        <v>532073.69999999995</v>
      </c>
      <c r="H389" s="124">
        <v>0</v>
      </c>
      <c r="I389" s="124">
        <v>532073.69999999995</v>
      </c>
      <c r="J389" s="124">
        <v>532073.69999999995</v>
      </c>
      <c r="K389" s="124">
        <v>0</v>
      </c>
      <c r="L389" s="124">
        <v>532073.69999999995</v>
      </c>
      <c r="M389" s="124">
        <v>532073.69999999995</v>
      </c>
      <c r="N389" s="124">
        <v>0</v>
      </c>
      <c r="O389" s="124">
        <v>532073.69999999995</v>
      </c>
      <c r="P389" s="124">
        <v>515847.1</v>
      </c>
      <c r="Q389" s="124"/>
      <c r="R389" s="124">
        <v>515847.1</v>
      </c>
      <c r="S389" s="175">
        <f t="shared" si="122"/>
        <v>96.950309703336217</v>
      </c>
      <c r="T389" s="175"/>
      <c r="U389" s="175">
        <f t="shared" si="122"/>
        <v>96.950309703336217</v>
      </c>
      <c r="V389" s="122"/>
    </row>
    <row r="390" spans="2:22">
      <c r="B390" s="215"/>
      <c r="C390" s="215"/>
      <c r="D390" s="215"/>
      <c r="E390" s="218"/>
      <c r="F390" s="138" t="s">
        <v>364</v>
      </c>
      <c r="G390" s="124">
        <v>616500</v>
      </c>
      <c r="H390" s="124">
        <v>522500</v>
      </c>
      <c r="I390" s="124">
        <v>94000</v>
      </c>
      <c r="J390" s="124">
        <v>616500</v>
      </c>
      <c r="K390" s="124">
        <v>522500</v>
      </c>
      <c r="L390" s="124">
        <v>94000</v>
      </c>
      <c r="M390" s="124">
        <v>616500</v>
      </c>
      <c r="N390" s="124">
        <v>522500</v>
      </c>
      <c r="O390" s="124">
        <v>94000</v>
      </c>
      <c r="P390" s="124">
        <v>616500</v>
      </c>
      <c r="Q390" s="124">
        <v>522500</v>
      </c>
      <c r="R390" s="124">
        <v>94000</v>
      </c>
      <c r="S390" s="175">
        <f t="shared" si="122"/>
        <v>100</v>
      </c>
      <c r="T390" s="175">
        <f t="shared" si="122"/>
        <v>100</v>
      </c>
      <c r="U390" s="175">
        <f t="shared" si="122"/>
        <v>100</v>
      </c>
      <c r="V390" s="122"/>
    </row>
    <row r="391" spans="2:22" ht="31.5" customHeight="1">
      <c r="B391" s="216" t="s">
        <v>126</v>
      </c>
      <c r="C391" s="216" t="s">
        <v>70</v>
      </c>
      <c r="D391" s="216" t="s">
        <v>367</v>
      </c>
      <c r="E391" s="140" t="s">
        <v>179</v>
      </c>
      <c r="F391" s="140"/>
      <c r="G391" s="124">
        <f>G392</f>
        <v>1490640.2000000002</v>
      </c>
      <c r="H391" s="124">
        <f t="shared" ref="H391:R391" si="179">H392</f>
        <v>1064900</v>
      </c>
      <c r="I391" s="124">
        <f t="shared" si="179"/>
        <v>425740.2</v>
      </c>
      <c r="J391" s="124">
        <f t="shared" si="179"/>
        <v>1490640.2000000002</v>
      </c>
      <c r="K391" s="124">
        <f t="shared" si="179"/>
        <v>1064900</v>
      </c>
      <c r="L391" s="124">
        <f t="shared" si="179"/>
        <v>425740.2</v>
      </c>
      <c r="M391" s="124">
        <f t="shared" si="179"/>
        <v>1490640.2000000002</v>
      </c>
      <c r="N391" s="124">
        <f t="shared" si="179"/>
        <v>1064900</v>
      </c>
      <c r="O391" s="124">
        <f t="shared" si="179"/>
        <v>425740.2</v>
      </c>
      <c r="P391" s="124">
        <f t="shared" si="179"/>
        <v>1490447.1616400001</v>
      </c>
      <c r="Q391" s="124">
        <f t="shared" si="179"/>
        <v>1064900</v>
      </c>
      <c r="R391" s="124">
        <f t="shared" si="179"/>
        <v>425547.16164000001</v>
      </c>
      <c r="S391" s="175">
        <f t="shared" si="122"/>
        <v>99.987049969536571</v>
      </c>
      <c r="T391" s="175">
        <f t="shared" si="122"/>
        <v>100</v>
      </c>
      <c r="U391" s="175">
        <f t="shared" si="122"/>
        <v>99.954658178861195</v>
      </c>
      <c r="V391" s="122"/>
    </row>
    <row r="392" spans="2:22" ht="31.5">
      <c r="B392" s="217"/>
      <c r="C392" s="217"/>
      <c r="D392" s="217"/>
      <c r="E392" s="140" t="s">
        <v>283</v>
      </c>
      <c r="F392" s="140"/>
      <c r="G392" s="124">
        <f>G393+G394</f>
        <v>1490640.2000000002</v>
      </c>
      <c r="H392" s="124">
        <f t="shared" ref="H392:R392" si="180">H393+H394</f>
        <v>1064900</v>
      </c>
      <c r="I392" s="124">
        <f t="shared" si="180"/>
        <v>425740.2</v>
      </c>
      <c r="J392" s="124">
        <f t="shared" si="180"/>
        <v>1490640.2000000002</v>
      </c>
      <c r="K392" s="124">
        <f t="shared" si="180"/>
        <v>1064900</v>
      </c>
      <c r="L392" s="124">
        <f t="shared" si="180"/>
        <v>425740.2</v>
      </c>
      <c r="M392" s="124">
        <f t="shared" si="180"/>
        <v>1490640.2000000002</v>
      </c>
      <c r="N392" s="124">
        <f t="shared" si="180"/>
        <v>1064900</v>
      </c>
      <c r="O392" s="124">
        <f t="shared" si="180"/>
        <v>425740.2</v>
      </c>
      <c r="P392" s="124">
        <f t="shared" si="180"/>
        <v>1490447.1616400001</v>
      </c>
      <c r="Q392" s="124">
        <f t="shared" si="180"/>
        <v>1064900</v>
      </c>
      <c r="R392" s="124">
        <f t="shared" si="180"/>
        <v>425547.16164000001</v>
      </c>
      <c r="S392" s="175">
        <f t="shared" si="122"/>
        <v>99.987049969536571</v>
      </c>
      <c r="T392" s="175">
        <f t="shared" si="122"/>
        <v>100</v>
      </c>
      <c r="U392" s="175">
        <f t="shared" si="122"/>
        <v>99.954658178861195</v>
      </c>
      <c r="V392" s="122"/>
    </row>
    <row r="393" spans="2:22">
      <c r="B393" s="217"/>
      <c r="C393" s="217"/>
      <c r="D393" s="217"/>
      <c r="E393" s="216" t="s">
        <v>181</v>
      </c>
      <c r="F393" s="138" t="s">
        <v>368</v>
      </c>
      <c r="G393" s="124">
        <f>H393+I393</f>
        <v>1252823.6000000001</v>
      </c>
      <c r="H393" s="124">
        <v>1064900</v>
      </c>
      <c r="I393" s="124">
        <v>187923.6</v>
      </c>
      <c r="J393" s="124">
        <f>K393+L393</f>
        <v>1252823.6000000001</v>
      </c>
      <c r="K393" s="124">
        <v>1064900</v>
      </c>
      <c r="L393" s="124">
        <v>187923.6</v>
      </c>
      <c r="M393" s="124">
        <f>N393+O393</f>
        <v>1252823.6000000001</v>
      </c>
      <c r="N393" s="124">
        <v>1064900</v>
      </c>
      <c r="O393" s="124">
        <v>187923.6</v>
      </c>
      <c r="P393" s="124">
        <f>Q393+R393</f>
        <v>1252823.6000000001</v>
      </c>
      <c r="Q393" s="124">
        <v>1064900</v>
      </c>
      <c r="R393" s="124">
        <v>187923.6</v>
      </c>
      <c r="S393" s="175">
        <f t="shared" si="122"/>
        <v>100</v>
      </c>
      <c r="T393" s="175">
        <f t="shared" si="122"/>
        <v>100</v>
      </c>
      <c r="U393" s="175">
        <f t="shared" si="122"/>
        <v>100</v>
      </c>
      <c r="V393" s="122"/>
    </row>
    <row r="394" spans="2:22">
      <c r="B394" s="218"/>
      <c r="C394" s="218"/>
      <c r="D394" s="217"/>
      <c r="E394" s="233"/>
      <c r="F394" s="138" t="s">
        <v>533</v>
      </c>
      <c r="G394" s="124">
        <f>H394+I394</f>
        <v>237816.6</v>
      </c>
      <c r="H394" s="124"/>
      <c r="I394" s="124">
        <v>237816.6</v>
      </c>
      <c r="J394" s="124">
        <f>K394+L394</f>
        <v>237816.6</v>
      </c>
      <c r="K394" s="124"/>
      <c r="L394" s="124">
        <v>237816.6</v>
      </c>
      <c r="M394" s="124">
        <f>N394+O394</f>
        <v>237816.6</v>
      </c>
      <c r="N394" s="124"/>
      <c r="O394" s="124">
        <v>237816.6</v>
      </c>
      <c r="P394" s="124">
        <f>Q394+R394</f>
        <v>237623.56164</v>
      </c>
      <c r="Q394" s="124"/>
      <c r="R394" s="124">
        <v>237623.56164</v>
      </c>
      <c r="S394" s="175">
        <f t="shared" si="122"/>
        <v>99.918828895880267</v>
      </c>
      <c r="T394" s="175"/>
      <c r="U394" s="175">
        <f t="shared" si="122"/>
        <v>99.918828895880267</v>
      </c>
      <c r="V394" s="122"/>
    </row>
    <row r="395" spans="2:22" ht="31.5" customHeight="1">
      <c r="B395" s="216" t="s">
        <v>127</v>
      </c>
      <c r="C395" s="216" t="s">
        <v>87</v>
      </c>
      <c r="D395" s="224" t="s">
        <v>331</v>
      </c>
      <c r="E395" s="129" t="s">
        <v>179</v>
      </c>
      <c r="F395" s="130"/>
      <c r="G395" s="124">
        <f t="shared" ref="G395:Q395" si="181">G396</f>
        <v>879470</v>
      </c>
      <c r="H395" s="124">
        <f t="shared" si="181"/>
        <v>674574.7</v>
      </c>
      <c r="I395" s="124">
        <f t="shared" si="181"/>
        <v>204895.3</v>
      </c>
      <c r="J395" s="124">
        <f t="shared" si="181"/>
        <v>879470</v>
      </c>
      <c r="K395" s="124">
        <f t="shared" si="181"/>
        <v>674574.7</v>
      </c>
      <c r="L395" s="124">
        <f t="shared" si="181"/>
        <v>204895.3</v>
      </c>
      <c r="M395" s="124">
        <f t="shared" si="181"/>
        <v>879469.7</v>
      </c>
      <c r="N395" s="124">
        <f t="shared" si="181"/>
        <v>674574.7</v>
      </c>
      <c r="O395" s="124">
        <f t="shared" si="181"/>
        <v>204895.3</v>
      </c>
      <c r="P395" s="124">
        <f t="shared" si="181"/>
        <v>879208.34294</v>
      </c>
      <c r="Q395" s="124">
        <f t="shared" si="181"/>
        <v>674574.7</v>
      </c>
      <c r="R395" s="124">
        <f>R396</f>
        <v>204633.64293999999</v>
      </c>
      <c r="S395" s="175">
        <f t="shared" si="122"/>
        <v>99.97028242587551</v>
      </c>
      <c r="T395" s="175">
        <f t="shared" si="122"/>
        <v>100</v>
      </c>
      <c r="U395" s="175">
        <f t="shared" si="122"/>
        <v>99.872297187880832</v>
      </c>
      <c r="V395" s="122"/>
    </row>
    <row r="396" spans="2:22" ht="31.5">
      <c r="B396" s="217"/>
      <c r="C396" s="217"/>
      <c r="D396" s="225"/>
      <c r="E396" s="129" t="s">
        <v>283</v>
      </c>
      <c r="F396" s="130"/>
      <c r="G396" s="128">
        <f>G397+G398</f>
        <v>879470</v>
      </c>
      <c r="H396" s="128">
        <f t="shared" ref="H396:R396" si="182">H397+H398</f>
        <v>674574.7</v>
      </c>
      <c r="I396" s="128">
        <f t="shared" si="182"/>
        <v>204895.3</v>
      </c>
      <c r="J396" s="128">
        <f t="shared" si="182"/>
        <v>879470</v>
      </c>
      <c r="K396" s="128">
        <f t="shared" si="182"/>
        <v>674574.7</v>
      </c>
      <c r="L396" s="128">
        <f t="shared" si="182"/>
        <v>204895.3</v>
      </c>
      <c r="M396" s="128">
        <f t="shared" si="182"/>
        <v>879469.7</v>
      </c>
      <c r="N396" s="128">
        <f t="shared" si="182"/>
        <v>674574.7</v>
      </c>
      <c r="O396" s="128">
        <f t="shared" si="182"/>
        <v>204895.3</v>
      </c>
      <c r="P396" s="128">
        <f t="shared" si="182"/>
        <v>879208.34294</v>
      </c>
      <c r="Q396" s="128">
        <f t="shared" si="182"/>
        <v>674574.7</v>
      </c>
      <c r="R396" s="128">
        <f t="shared" si="182"/>
        <v>204633.64293999999</v>
      </c>
      <c r="S396" s="175">
        <f t="shared" ref="S396:U459" si="183">P396/M396*100</f>
        <v>99.97028242587551</v>
      </c>
      <c r="T396" s="175">
        <f t="shared" si="183"/>
        <v>100</v>
      </c>
      <c r="U396" s="175">
        <f t="shared" si="183"/>
        <v>99.872297187880832</v>
      </c>
      <c r="V396" s="122"/>
    </row>
    <row r="397" spans="2:22">
      <c r="B397" s="217"/>
      <c r="C397" s="217"/>
      <c r="D397" s="225"/>
      <c r="E397" s="216" t="s">
        <v>181</v>
      </c>
      <c r="F397" s="129" t="s">
        <v>369</v>
      </c>
      <c r="G397" s="131">
        <v>793617.3</v>
      </c>
      <c r="H397" s="131">
        <v>674574.7</v>
      </c>
      <c r="I397" s="131">
        <v>119042.6</v>
      </c>
      <c r="J397" s="131">
        <v>793617.3</v>
      </c>
      <c r="K397" s="131">
        <v>674574.7</v>
      </c>
      <c r="L397" s="131">
        <v>119042.6</v>
      </c>
      <c r="M397" s="131">
        <v>793617</v>
      </c>
      <c r="N397" s="131">
        <v>674574.7</v>
      </c>
      <c r="O397" s="131">
        <v>119042.6</v>
      </c>
      <c r="P397" s="131">
        <v>793617.3</v>
      </c>
      <c r="Q397" s="131">
        <v>674574.7</v>
      </c>
      <c r="R397" s="131">
        <v>119042.6</v>
      </c>
      <c r="S397" s="175">
        <f t="shared" si="183"/>
        <v>100.00003780160959</v>
      </c>
      <c r="T397" s="175">
        <f t="shared" si="183"/>
        <v>100</v>
      </c>
      <c r="U397" s="175">
        <f t="shared" si="183"/>
        <v>100</v>
      </c>
      <c r="V397" s="122"/>
    </row>
    <row r="398" spans="2:22">
      <c r="B398" s="218"/>
      <c r="C398" s="218"/>
      <c r="D398" s="226"/>
      <c r="E398" s="233"/>
      <c r="F398" s="129" t="s">
        <v>534</v>
      </c>
      <c r="G398" s="131">
        <f>H398+I398</f>
        <v>85852.7</v>
      </c>
      <c r="H398" s="131"/>
      <c r="I398" s="131">
        <v>85852.7</v>
      </c>
      <c r="J398" s="131">
        <f>K398+L398</f>
        <v>85852.7</v>
      </c>
      <c r="K398" s="131"/>
      <c r="L398" s="131">
        <v>85852.7</v>
      </c>
      <c r="M398" s="131">
        <f>N398+O398</f>
        <v>85852.7</v>
      </c>
      <c r="N398" s="131"/>
      <c r="O398" s="131">
        <v>85852.7</v>
      </c>
      <c r="P398" s="131">
        <f>Q398+R398</f>
        <v>85591.042939999999</v>
      </c>
      <c r="Q398" s="131"/>
      <c r="R398" s="131">
        <v>85591.042939999999</v>
      </c>
      <c r="S398" s="175">
        <f t="shared" si="183"/>
        <v>99.695225589876614</v>
      </c>
      <c r="T398" s="175"/>
      <c r="U398" s="175">
        <f t="shared" si="183"/>
        <v>99.695225589876614</v>
      </c>
      <c r="V398" s="122"/>
    </row>
    <row r="399" spans="2:22" ht="31.5" customHeight="1">
      <c r="B399" s="219" t="s">
        <v>365</v>
      </c>
      <c r="C399" s="219" t="s">
        <v>366</v>
      </c>
      <c r="D399" s="222" t="s">
        <v>372</v>
      </c>
      <c r="E399" s="132" t="s">
        <v>179</v>
      </c>
      <c r="F399" s="133"/>
      <c r="G399" s="134">
        <f>G400</f>
        <v>445044.69999999995</v>
      </c>
      <c r="H399" s="134">
        <f t="shared" ref="H399:M399" si="184">H400</f>
        <v>350000</v>
      </c>
      <c r="I399" s="134">
        <f t="shared" si="184"/>
        <v>95044.7</v>
      </c>
      <c r="J399" s="134">
        <f t="shared" si="184"/>
        <v>445044.69999999995</v>
      </c>
      <c r="K399" s="134">
        <f t="shared" si="184"/>
        <v>350000</v>
      </c>
      <c r="L399" s="134">
        <f t="shared" si="184"/>
        <v>95044.7</v>
      </c>
      <c r="M399" s="134">
        <f t="shared" si="184"/>
        <v>445044.69999999995</v>
      </c>
      <c r="N399" s="134">
        <f>N400</f>
        <v>350000</v>
      </c>
      <c r="O399" s="134">
        <f>O400</f>
        <v>95044.7</v>
      </c>
      <c r="P399" s="134">
        <f>P400</f>
        <v>444971.5</v>
      </c>
      <c r="Q399" s="134">
        <f>Q400</f>
        <v>350000</v>
      </c>
      <c r="R399" s="134">
        <f>R400</f>
        <v>94971.5</v>
      </c>
      <c r="S399" s="175">
        <f t="shared" si="183"/>
        <v>99.983552213968636</v>
      </c>
      <c r="T399" s="175">
        <f t="shared" si="183"/>
        <v>100</v>
      </c>
      <c r="U399" s="175">
        <f t="shared" si="183"/>
        <v>99.922983606660864</v>
      </c>
      <c r="V399" s="122"/>
    </row>
    <row r="400" spans="2:22" ht="31.5">
      <c r="B400" s="220"/>
      <c r="C400" s="220"/>
      <c r="D400" s="222"/>
      <c r="E400" s="129" t="s">
        <v>283</v>
      </c>
      <c r="F400" s="135"/>
      <c r="G400" s="134">
        <f>G401+G402</f>
        <v>445044.69999999995</v>
      </c>
      <c r="H400" s="134">
        <f t="shared" ref="H400:M400" si="185">H401+H402</f>
        <v>350000</v>
      </c>
      <c r="I400" s="134">
        <f t="shared" si="185"/>
        <v>95044.7</v>
      </c>
      <c r="J400" s="134">
        <f t="shared" si="185"/>
        <v>445044.69999999995</v>
      </c>
      <c r="K400" s="134">
        <f t="shared" si="185"/>
        <v>350000</v>
      </c>
      <c r="L400" s="134">
        <f t="shared" si="185"/>
        <v>95044.7</v>
      </c>
      <c r="M400" s="134">
        <f t="shared" si="185"/>
        <v>445044.69999999995</v>
      </c>
      <c r="N400" s="134">
        <f>N401+N402</f>
        <v>350000</v>
      </c>
      <c r="O400" s="134">
        <f>O401+O402</f>
        <v>95044.7</v>
      </c>
      <c r="P400" s="134">
        <f>P401+P402</f>
        <v>444971.5</v>
      </c>
      <c r="Q400" s="134">
        <f>Q401+Q402</f>
        <v>350000</v>
      </c>
      <c r="R400" s="134">
        <f>R401+R402</f>
        <v>94971.5</v>
      </c>
      <c r="S400" s="175">
        <f t="shared" si="183"/>
        <v>99.983552213968636</v>
      </c>
      <c r="T400" s="175">
        <f t="shared" si="183"/>
        <v>100</v>
      </c>
      <c r="U400" s="175">
        <f t="shared" si="183"/>
        <v>99.922983606660864</v>
      </c>
      <c r="V400" s="122"/>
    </row>
    <row r="401" spans="2:22" ht="16.5" customHeight="1">
      <c r="B401" s="220"/>
      <c r="C401" s="220"/>
      <c r="D401" s="222"/>
      <c r="E401" s="216"/>
      <c r="F401" s="141" t="s">
        <v>370</v>
      </c>
      <c r="G401" s="134">
        <f>H401+I401</f>
        <v>87901.9</v>
      </c>
      <c r="H401" s="134"/>
      <c r="I401" s="134">
        <v>87901.9</v>
      </c>
      <c r="J401" s="134">
        <f>K401+L401</f>
        <v>87901.9</v>
      </c>
      <c r="K401" s="134"/>
      <c r="L401" s="134">
        <v>87901.9</v>
      </c>
      <c r="M401" s="134">
        <f>N401+O401</f>
        <v>87901.9</v>
      </c>
      <c r="N401" s="134"/>
      <c r="O401" s="134">
        <v>87901.9</v>
      </c>
      <c r="P401" s="134">
        <f>Q401+R401</f>
        <v>87828.7</v>
      </c>
      <c r="Q401" s="134"/>
      <c r="R401" s="134">
        <v>87828.7</v>
      </c>
      <c r="S401" s="175">
        <f t="shared" si="183"/>
        <v>99.916725349508937</v>
      </c>
      <c r="T401" s="175"/>
      <c r="U401" s="175">
        <f t="shared" si="183"/>
        <v>99.916725349508937</v>
      </c>
      <c r="V401" s="122"/>
    </row>
    <row r="402" spans="2:22" ht="16.5" customHeight="1">
      <c r="B402" s="221"/>
      <c r="C402" s="221"/>
      <c r="D402" s="223"/>
      <c r="E402" s="218"/>
      <c r="F402" s="140" t="s">
        <v>371</v>
      </c>
      <c r="G402" s="124">
        <f>H402+I402</f>
        <v>357142.8</v>
      </c>
      <c r="H402" s="124">
        <v>350000</v>
      </c>
      <c r="I402" s="124">
        <v>7142.8</v>
      </c>
      <c r="J402" s="124">
        <f>K402+L402</f>
        <v>357142.8</v>
      </c>
      <c r="K402" s="124">
        <v>350000</v>
      </c>
      <c r="L402" s="124">
        <v>7142.8</v>
      </c>
      <c r="M402" s="124">
        <f>N402+O402</f>
        <v>357142.8</v>
      </c>
      <c r="N402" s="124">
        <v>350000</v>
      </c>
      <c r="O402" s="124">
        <v>7142.8</v>
      </c>
      <c r="P402" s="124">
        <f>Q402+R402</f>
        <v>357142.8</v>
      </c>
      <c r="Q402" s="124">
        <v>350000</v>
      </c>
      <c r="R402" s="124">
        <v>7142.8</v>
      </c>
      <c r="S402" s="175">
        <f t="shared" si="183"/>
        <v>100</v>
      </c>
      <c r="T402" s="175">
        <f t="shared" si="183"/>
        <v>100</v>
      </c>
      <c r="U402" s="175">
        <f t="shared" si="183"/>
        <v>100</v>
      </c>
      <c r="V402" s="122"/>
    </row>
    <row r="403" spans="2:22" ht="15.75" customHeight="1">
      <c r="B403" s="219" t="s">
        <v>128</v>
      </c>
      <c r="C403" s="219" t="s">
        <v>129</v>
      </c>
      <c r="D403" s="219" t="s">
        <v>332</v>
      </c>
      <c r="E403" s="140" t="s">
        <v>179</v>
      </c>
      <c r="F403" s="140"/>
      <c r="G403" s="124">
        <f>G404</f>
        <v>99068.7</v>
      </c>
      <c r="H403" s="124">
        <f t="shared" ref="H403:J403" si="186">H404</f>
        <v>2443.6999999999998</v>
      </c>
      <c r="I403" s="124">
        <f t="shared" si="186"/>
        <v>96625</v>
      </c>
      <c r="J403" s="124">
        <f t="shared" si="186"/>
        <v>102177</v>
      </c>
      <c r="K403" s="124">
        <f t="shared" ref="K403" si="187">K404</f>
        <v>5552</v>
      </c>
      <c r="L403" s="124">
        <f t="shared" ref="L403:M403" si="188">L404</f>
        <v>96625</v>
      </c>
      <c r="M403" s="124">
        <f t="shared" si="188"/>
        <v>102177</v>
      </c>
      <c r="N403" s="124">
        <f t="shared" ref="N403" si="189">N404</f>
        <v>5552</v>
      </c>
      <c r="O403" s="124">
        <f t="shared" ref="O403:P403" si="190">O404</f>
        <v>96625</v>
      </c>
      <c r="P403" s="124">
        <f t="shared" si="190"/>
        <v>102045.4</v>
      </c>
      <c r="Q403" s="124">
        <f t="shared" ref="Q403" si="191">Q404</f>
        <v>5551.9000000000005</v>
      </c>
      <c r="R403" s="124">
        <f t="shared" ref="R403" si="192">R404</f>
        <v>96493.5</v>
      </c>
      <c r="S403" s="175">
        <f t="shared" si="183"/>
        <v>99.871203891286683</v>
      </c>
      <c r="T403" s="175">
        <f t="shared" si="183"/>
        <v>99.998198847262259</v>
      </c>
      <c r="U403" s="175">
        <f t="shared" si="183"/>
        <v>99.863906856403617</v>
      </c>
      <c r="V403" s="122"/>
    </row>
    <row r="404" spans="2:22" ht="31.5">
      <c r="B404" s="220"/>
      <c r="C404" s="220"/>
      <c r="D404" s="220"/>
      <c r="E404" s="140" t="s">
        <v>180</v>
      </c>
      <c r="F404" s="140"/>
      <c r="G404" s="124">
        <f>G405+G406+G407+G408+G409+G410</f>
        <v>99068.7</v>
      </c>
      <c r="H404" s="124">
        <f t="shared" ref="H404" si="193">H405+H406+H407+H408+H409+H410</f>
        <v>2443.6999999999998</v>
      </c>
      <c r="I404" s="124">
        <f>I405+I406+I407+I408+I409+I410</f>
        <v>96625</v>
      </c>
      <c r="J404" s="124">
        <f t="shared" ref="J404:O404" si="194">J405+J406+J407+J408+J409+J410</f>
        <v>102177</v>
      </c>
      <c r="K404" s="124">
        <f t="shared" si="194"/>
        <v>5552</v>
      </c>
      <c r="L404" s="124">
        <f t="shared" si="194"/>
        <v>96625</v>
      </c>
      <c r="M404" s="124">
        <f t="shared" si="194"/>
        <v>102177</v>
      </c>
      <c r="N404" s="124">
        <f t="shared" si="194"/>
        <v>5552</v>
      </c>
      <c r="O404" s="124">
        <f t="shared" si="194"/>
        <v>96625</v>
      </c>
      <c r="P404" s="124">
        <f>P405+P406+P407+P408+P409+P410</f>
        <v>102045.4</v>
      </c>
      <c r="Q404" s="124">
        <f t="shared" ref="Q404" si="195">Q405+Q406+Q407+Q408+Q409+Q410</f>
        <v>5551.9000000000005</v>
      </c>
      <c r="R404" s="124">
        <f t="shared" ref="R404" si="196">R405+R406+R407+R408+R409+R410</f>
        <v>96493.5</v>
      </c>
      <c r="S404" s="175">
        <f t="shared" si="183"/>
        <v>99.871203891286683</v>
      </c>
      <c r="T404" s="175">
        <f t="shared" si="183"/>
        <v>99.998198847262259</v>
      </c>
      <c r="U404" s="175">
        <f t="shared" si="183"/>
        <v>99.863906856403617</v>
      </c>
      <c r="V404" s="122"/>
    </row>
    <row r="405" spans="2:22">
      <c r="B405" s="220"/>
      <c r="C405" s="220"/>
      <c r="D405" s="220"/>
      <c r="E405" s="216" t="s">
        <v>181</v>
      </c>
      <c r="F405" s="138" t="s">
        <v>373</v>
      </c>
      <c r="G405" s="124"/>
      <c r="H405" s="124"/>
      <c r="I405" s="124"/>
      <c r="J405" s="124">
        <f>K405</f>
        <v>3108.3</v>
      </c>
      <c r="K405" s="124">
        <f>K413</f>
        <v>3108.3</v>
      </c>
      <c r="L405" s="124"/>
      <c r="M405" s="124">
        <f>N405</f>
        <v>3108.3</v>
      </c>
      <c r="N405" s="124">
        <f>N413</f>
        <v>3108.3</v>
      </c>
      <c r="O405" s="124"/>
      <c r="P405" s="124">
        <f>Q405</f>
        <v>3108.3</v>
      </c>
      <c r="Q405" s="124">
        <f>Q413</f>
        <v>3108.3</v>
      </c>
      <c r="R405" s="124"/>
      <c r="S405" s="175">
        <f t="shared" si="183"/>
        <v>100</v>
      </c>
      <c r="T405" s="175">
        <f t="shared" si="183"/>
        <v>100</v>
      </c>
      <c r="U405" s="175"/>
      <c r="V405" s="122"/>
    </row>
    <row r="406" spans="2:22">
      <c r="B406" s="220"/>
      <c r="C406" s="220"/>
      <c r="D406" s="220"/>
      <c r="E406" s="217"/>
      <c r="F406" s="138" t="s">
        <v>268</v>
      </c>
      <c r="G406" s="124">
        <f t="shared" ref="G406:G407" si="197">H406+I406</f>
        <v>93246</v>
      </c>
      <c r="H406" s="124"/>
      <c r="I406" s="124">
        <f>I414</f>
        <v>93246</v>
      </c>
      <c r="J406" s="124">
        <f t="shared" ref="J406:J407" si="198">K406+L406</f>
        <v>93246</v>
      </c>
      <c r="K406" s="124"/>
      <c r="L406" s="124">
        <f>L414</f>
        <v>93246</v>
      </c>
      <c r="M406" s="124">
        <f t="shared" ref="M406:M407" si="199">N406+O406</f>
        <v>93246</v>
      </c>
      <c r="N406" s="124"/>
      <c r="O406" s="124">
        <f>O414</f>
        <v>93246</v>
      </c>
      <c r="P406" s="124">
        <f t="shared" ref="P406:P407" si="200">Q406+R406</f>
        <v>93239.5</v>
      </c>
      <c r="Q406" s="124"/>
      <c r="R406" s="124">
        <f>R414</f>
        <v>93239.5</v>
      </c>
      <c r="S406" s="175">
        <f t="shared" si="183"/>
        <v>99.993029191600712</v>
      </c>
      <c r="T406" s="175"/>
      <c r="U406" s="175">
        <f t="shared" si="183"/>
        <v>99.993029191600712</v>
      </c>
      <c r="V406" s="122"/>
    </row>
    <row r="407" spans="2:22">
      <c r="B407" s="220"/>
      <c r="C407" s="220"/>
      <c r="D407" s="220"/>
      <c r="E407" s="217"/>
      <c r="F407" s="138" t="s">
        <v>269</v>
      </c>
      <c r="G407" s="124">
        <f t="shared" si="197"/>
        <v>3349</v>
      </c>
      <c r="H407" s="124"/>
      <c r="I407" s="124">
        <f>I415</f>
        <v>3349</v>
      </c>
      <c r="J407" s="124">
        <f t="shared" si="198"/>
        <v>3349</v>
      </c>
      <c r="K407" s="124"/>
      <c r="L407" s="124">
        <f>L415</f>
        <v>3349</v>
      </c>
      <c r="M407" s="124">
        <f t="shared" si="199"/>
        <v>3349</v>
      </c>
      <c r="N407" s="124"/>
      <c r="O407" s="124">
        <f>O415</f>
        <v>3349</v>
      </c>
      <c r="P407" s="124">
        <f t="shared" si="200"/>
        <v>3240.1</v>
      </c>
      <c r="Q407" s="124"/>
      <c r="R407" s="124">
        <f>R415</f>
        <v>3240.1</v>
      </c>
      <c r="S407" s="175">
        <f t="shared" si="183"/>
        <v>96.748283069573006</v>
      </c>
      <c r="T407" s="175"/>
      <c r="U407" s="175">
        <f t="shared" si="183"/>
        <v>96.748283069573006</v>
      </c>
      <c r="V407" s="122"/>
    </row>
    <row r="408" spans="2:22">
      <c r="B408" s="220"/>
      <c r="C408" s="220"/>
      <c r="D408" s="220"/>
      <c r="E408" s="217"/>
      <c r="F408" s="138" t="s">
        <v>270</v>
      </c>
      <c r="G408" s="124">
        <f>H408+I408</f>
        <v>30</v>
      </c>
      <c r="H408" s="124"/>
      <c r="I408" s="124">
        <f>I416</f>
        <v>30</v>
      </c>
      <c r="J408" s="124">
        <f>K408+L408</f>
        <v>30</v>
      </c>
      <c r="K408" s="124"/>
      <c r="L408" s="124">
        <f>L416</f>
        <v>30</v>
      </c>
      <c r="M408" s="124">
        <f>N408+O408</f>
        <v>30</v>
      </c>
      <c r="N408" s="124"/>
      <c r="O408" s="124">
        <f>O416</f>
        <v>30</v>
      </c>
      <c r="P408" s="124">
        <f>Q408+R408</f>
        <v>13.9</v>
      </c>
      <c r="Q408" s="124"/>
      <c r="R408" s="124">
        <f>R416</f>
        <v>13.9</v>
      </c>
      <c r="S408" s="175">
        <f t="shared" si="183"/>
        <v>46.333333333333329</v>
      </c>
      <c r="T408" s="175"/>
      <c r="U408" s="175">
        <f t="shared" si="183"/>
        <v>46.333333333333329</v>
      </c>
      <c r="V408" s="122"/>
    </row>
    <row r="409" spans="2:22">
      <c r="B409" s="220"/>
      <c r="C409" s="220"/>
      <c r="D409" s="220"/>
      <c r="E409" s="217"/>
      <c r="F409" s="138" t="s">
        <v>271</v>
      </c>
      <c r="G409" s="124">
        <f>G419</f>
        <v>1933</v>
      </c>
      <c r="H409" s="124">
        <f>H419</f>
        <v>1933</v>
      </c>
      <c r="I409" s="124"/>
      <c r="J409" s="124">
        <f>J419</f>
        <v>1933</v>
      </c>
      <c r="K409" s="124">
        <f>K419</f>
        <v>1933</v>
      </c>
      <c r="L409" s="124"/>
      <c r="M409" s="124">
        <f>M419</f>
        <v>1933</v>
      </c>
      <c r="N409" s="124">
        <f>N419</f>
        <v>1933</v>
      </c>
      <c r="O409" s="124"/>
      <c r="P409" s="124">
        <f>P419</f>
        <v>1932.9</v>
      </c>
      <c r="Q409" s="124">
        <f>Q419</f>
        <v>1932.9</v>
      </c>
      <c r="R409" s="124"/>
      <c r="S409" s="175">
        <f t="shared" si="183"/>
        <v>99.994826694257625</v>
      </c>
      <c r="T409" s="175">
        <f t="shared" si="183"/>
        <v>99.994826694257625</v>
      </c>
      <c r="U409" s="175"/>
      <c r="V409" s="122"/>
    </row>
    <row r="410" spans="2:22">
      <c r="B410" s="221"/>
      <c r="C410" s="221"/>
      <c r="D410" s="221"/>
      <c r="E410" s="218"/>
      <c r="F410" s="138" t="s">
        <v>374</v>
      </c>
      <c r="G410" s="124">
        <f>G420</f>
        <v>510.7</v>
      </c>
      <c r="H410" s="124">
        <f>H420</f>
        <v>510.7</v>
      </c>
      <c r="I410" s="124"/>
      <c r="J410" s="124">
        <f>J420</f>
        <v>510.7</v>
      </c>
      <c r="K410" s="124">
        <f>K420</f>
        <v>510.7</v>
      </c>
      <c r="L410" s="124"/>
      <c r="M410" s="124">
        <f>M420</f>
        <v>510.7</v>
      </c>
      <c r="N410" s="124">
        <f>N420</f>
        <v>510.7</v>
      </c>
      <c r="O410" s="124"/>
      <c r="P410" s="124">
        <f>P420</f>
        <v>510.7</v>
      </c>
      <c r="Q410" s="124">
        <f>Q420</f>
        <v>510.7</v>
      </c>
      <c r="R410" s="124"/>
      <c r="S410" s="175">
        <f t="shared" si="183"/>
        <v>100</v>
      </c>
      <c r="T410" s="175">
        <f t="shared" si="183"/>
        <v>100</v>
      </c>
      <c r="U410" s="175"/>
      <c r="V410" s="122"/>
    </row>
    <row r="411" spans="2:22">
      <c r="B411" s="215" t="s">
        <v>130</v>
      </c>
      <c r="C411" s="215" t="s">
        <v>131</v>
      </c>
      <c r="D411" s="215" t="s">
        <v>333</v>
      </c>
      <c r="E411" s="140" t="s">
        <v>179</v>
      </c>
      <c r="F411" s="140"/>
      <c r="G411" s="124">
        <f>G412</f>
        <v>96625</v>
      </c>
      <c r="H411" s="124"/>
      <c r="I411" s="124">
        <f t="shared" ref="I411:R411" si="201">I412</f>
        <v>96625</v>
      </c>
      <c r="J411" s="124">
        <f t="shared" si="201"/>
        <v>99733.3</v>
      </c>
      <c r="K411" s="124">
        <f t="shared" si="201"/>
        <v>3108.3</v>
      </c>
      <c r="L411" s="124">
        <f t="shared" si="201"/>
        <v>96625</v>
      </c>
      <c r="M411" s="124">
        <f t="shared" si="201"/>
        <v>99733.3</v>
      </c>
      <c r="N411" s="124"/>
      <c r="O411" s="124">
        <f t="shared" si="201"/>
        <v>96625</v>
      </c>
      <c r="P411" s="124">
        <f t="shared" si="201"/>
        <v>99601.8</v>
      </c>
      <c r="Q411" s="124">
        <f t="shared" si="201"/>
        <v>3108.3</v>
      </c>
      <c r="R411" s="124">
        <f t="shared" si="201"/>
        <v>96493.5</v>
      </c>
      <c r="S411" s="175">
        <f t="shared" si="183"/>
        <v>99.868148351653858</v>
      </c>
      <c r="T411" s="175"/>
      <c r="U411" s="175">
        <f t="shared" si="183"/>
        <v>99.863906856403617</v>
      </c>
      <c r="V411" s="122"/>
    </row>
    <row r="412" spans="2:22" ht="31.5">
      <c r="B412" s="215"/>
      <c r="C412" s="215"/>
      <c r="D412" s="215"/>
      <c r="E412" s="140" t="s">
        <v>180</v>
      </c>
      <c r="F412" s="140"/>
      <c r="G412" s="124">
        <f t="shared" ref="G412:L412" si="202">G413+G414+G415+G416</f>
        <v>96625</v>
      </c>
      <c r="H412" s="124"/>
      <c r="I412" s="124">
        <f t="shared" si="202"/>
        <v>96625</v>
      </c>
      <c r="J412" s="124">
        <f t="shared" si="202"/>
        <v>99733.3</v>
      </c>
      <c r="K412" s="124">
        <f t="shared" si="202"/>
        <v>3108.3</v>
      </c>
      <c r="L412" s="124">
        <f t="shared" si="202"/>
        <v>96625</v>
      </c>
      <c r="M412" s="124">
        <f>M413+M414+M415+M416</f>
        <v>99733.3</v>
      </c>
      <c r="N412" s="124"/>
      <c r="O412" s="124">
        <f t="shared" ref="O412" si="203">O414+O415+O416</f>
        <v>96625</v>
      </c>
      <c r="P412" s="124">
        <f>P413+P414+P415+P416</f>
        <v>99601.8</v>
      </c>
      <c r="Q412" s="124">
        <f t="shared" ref="Q412:R412" si="204">Q413+Q414+Q415+Q416</f>
        <v>3108.3</v>
      </c>
      <c r="R412" s="124">
        <f t="shared" si="204"/>
        <v>96493.5</v>
      </c>
      <c r="S412" s="175">
        <f t="shared" si="183"/>
        <v>99.868148351653858</v>
      </c>
      <c r="T412" s="175"/>
      <c r="U412" s="175">
        <f t="shared" si="183"/>
        <v>99.863906856403617</v>
      </c>
      <c r="V412" s="122"/>
    </row>
    <row r="413" spans="2:22">
      <c r="B413" s="215"/>
      <c r="C413" s="215"/>
      <c r="D413" s="215"/>
      <c r="E413" s="216" t="s">
        <v>181</v>
      </c>
      <c r="F413" s="138" t="s">
        <v>373</v>
      </c>
      <c r="G413" s="124"/>
      <c r="H413" s="124"/>
      <c r="I413" s="124"/>
      <c r="J413" s="124">
        <f>K413</f>
        <v>3108.3</v>
      </c>
      <c r="K413" s="124">
        <v>3108.3</v>
      </c>
      <c r="L413" s="124"/>
      <c r="M413" s="124">
        <f>N413</f>
        <v>3108.3</v>
      </c>
      <c r="N413" s="124">
        <v>3108.3</v>
      </c>
      <c r="O413" s="124"/>
      <c r="P413" s="124">
        <f>Q413</f>
        <v>3108.3</v>
      </c>
      <c r="Q413" s="124">
        <v>3108.3</v>
      </c>
      <c r="R413" s="124"/>
      <c r="S413" s="175">
        <f t="shared" si="183"/>
        <v>100</v>
      </c>
      <c r="T413" s="175"/>
      <c r="U413" s="175"/>
      <c r="V413" s="122"/>
    </row>
    <row r="414" spans="2:22">
      <c r="B414" s="215"/>
      <c r="C414" s="215"/>
      <c r="D414" s="215"/>
      <c r="E414" s="217"/>
      <c r="F414" s="138" t="s">
        <v>268</v>
      </c>
      <c r="G414" s="124">
        <f t="shared" ref="G414:G415" si="205">H414+I414</f>
        <v>93246</v>
      </c>
      <c r="H414" s="124"/>
      <c r="I414" s="124">
        <v>93246</v>
      </c>
      <c r="J414" s="124">
        <f t="shared" ref="J414:J415" si="206">K414+L414</f>
        <v>93246</v>
      </c>
      <c r="K414" s="124"/>
      <c r="L414" s="124">
        <v>93246</v>
      </c>
      <c r="M414" s="124">
        <f t="shared" ref="M414:M415" si="207">N414+O414</f>
        <v>93246</v>
      </c>
      <c r="N414" s="124"/>
      <c r="O414" s="124">
        <v>93246</v>
      </c>
      <c r="P414" s="124">
        <f>Q414+R414</f>
        <v>93239.5</v>
      </c>
      <c r="Q414" s="124"/>
      <c r="R414" s="124">
        <v>93239.5</v>
      </c>
      <c r="S414" s="175">
        <f t="shared" si="183"/>
        <v>99.993029191600712</v>
      </c>
      <c r="T414" s="175"/>
      <c r="U414" s="175">
        <f t="shared" si="183"/>
        <v>99.993029191600712</v>
      </c>
      <c r="V414" s="122"/>
    </row>
    <row r="415" spans="2:22">
      <c r="B415" s="215"/>
      <c r="C415" s="215"/>
      <c r="D415" s="215"/>
      <c r="E415" s="217"/>
      <c r="F415" s="138" t="s">
        <v>269</v>
      </c>
      <c r="G415" s="124">
        <f t="shared" si="205"/>
        <v>3349</v>
      </c>
      <c r="H415" s="124"/>
      <c r="I415" s="124">
        <v>3349</v>
      </c>
      <c r="J415" s="124">
        <f t="shared" si="206"/>
        <v>3349</v>
      </c>
      <c r="K415" s="124"/>
      <c r="L415" s="124">
        <v>3349</v>
      </c>
      <c r="M415" s="124">
        <f t="shared" si="207"/>
        <v>3349</v>
      </c>
      <c r="N415" s="124"/>
      <c r="O415" s="124">
        <v>3349</v>
      </c>
      <c r="P415" s="124">
        <f t="shared" ref="P415:P416" si="208">Q415+R415</f>
        <v>3240.1</v>
      </c>
      <c r="Q415" s="124"/>
      <c r="R415" s="124">
        <v>3240.1</v>
      </c>
      <c r="S415" s="175">
        <f t="shared" si="183"/>
        <v>96.748283069573006</v>
      </c>
      <c r="T415" s="175"/>
      <c r="U415" s="175">
        <f t="shared" si="183"/>
        <v>96.748283069573006</v>
      </c>
      <c r="V415" s="122"/>
    </row>
    <row r="416" spans="2:22">
      <c r="B416" s="215"/>
      <c r="C416" s="215"/>
      <c r="D416" s="215"/>
      <c r="E416" s="218"/>
      <c r="F416" s="138" t="s">
        <v>270</v>
      </c>
      <c r="G416" s="124">
        <f>H416+I416</f>
        <v>30</v>
      </c>
      <c r="H416" s="124"/>
      <c r="I416" s="124">
        <v>30</v>
      </c>
      <c r="J416" s="124">
        <f>K416+L416</f>
        <v>30</v>
      </c>
      <c r="K416" s="124"/>
      <c r="L416" s="124">
        <v>30</v>
      </c>
      <c r="M416" s="124">
        <f>N416+O416</f>
        <v>30</v>
      </c>
      <c r="N416" s="124"/>
      <c r="O416" s="124">
        <v>30</v>
      </c>
      <c r="P416" s="124">
        <f t="shared" si="208"/>
        <v>13.9</v>
      </c>
      <c r="Q416" s="124"/>
      <c r="R416" s="124">
        <v>13.9</v>
      </c>
      <c r="S416" s="175">
        <f t="shared" si="183"/>
        <v>46.333333333333329</v>
      </c>
      <c r="T416" s="175"/>
      <c r="U416" s="175">
        <f t="shared" si="183"/>
        <v>46.333333333333329</v>
      </c>
      <c r="V416" s="122"/>
    </row>
    <row r="417" spans="2:22" ht="15.75" customHeight="1">
      <c r="B417" s="219" t="s">
        <v>132</v>
      </c>
      <c r="C417" s="219" t="s">
        <v>133</v>
      </c>
      <c r="D417" s="219" t="s">
        <v>334</v>
      </c>
      <c r="E417" s="140" t="s">
        <v>179</v>
      </c>
      <c r="F417" s="140"/>
      <c r="G417" s="124">
        <f>G418</f>
        <v>2443.6999999999998</v>
      </c>
      <c r="H417" s="124">
        <f>H418</f>
        <v>2443.6999999999998</v>
      </c>
      <c r="I417" s="124"/>
      <c r="J417" s="124">
        <f>J418</f>
        <v>2443.6999999999998</v>
      </c>
      <c r="K417" s="124">
        <f>K418</f>
        <v>2443.6999999999998</v>
      </c>
      <c r="L417" s="124"/>
      <c r="M417" s="124">
        <f>M418</f>
        <v>2443.6999999999998</v>
      </c>
      <c r="N417" s="124">
        <f>N418</f>
        <v>2443.6999999999998</v>
      </c>
      <c r="O417" s="124"/>
      <c r="P417" s="124">
        <f>P418</f>
        <v>2443.6</v>
      </c>
      <c r="Q417" s="124">
        <f>Q418</f>
        <v>2443.6</v>
      </c>
      <c r="R417" s="124"/>
      <c r="S417" s="175">
        <f t="shared" si="183"/>
        <v>99.995907844661787</v>
      </c>
      <c r="T417" s="175">
        <f t="shared" si="183"/>
        <v>99.995907844661787</v>
      </c>
      <c r="U417" s="175"/>
      <c r="V417" s="122"/>
    </row>
    <row r="418" spans="2:22" ht="31.5">
      <c r="B418" s="220"/>
      <c r="C418" s="220"/>
      <c r="D418" s="220"/>
      <c r="E418" s="140" t="s">
        <v>180</v>
      </c>
      <c r="F418" s="140"/>
      <c r="G418" s="124">
        <f>G419+G420</f>
        <v>2443.6999999999998</v>
      </c>
      <c r="H418" s="124">
        <f>H419+H420</f>
        <v>2443.6999999999998</v>
      </c>
      <c r="I418" s="124"/>
      <c r="J418" s="124">
        <f>J419+J420</f>
        <v>2443.6999999999998</v>
      </c>
      <c r="K418" s="124">
        <f>K419+K420</f>
        <v>2443.6999999999998</v>
      </c>
      <c r="L418" s="124"/>
      <c r="M418" s="124">
        <f>M419+M420</f>
        <v>2443.6999999999998</v>
      </c>
      <c r="N418" s="124">
        <f>N419+N420</f>
        <v>2443.6999999999998</v>
      </c>
      <c r="O418" s="124"/>
      <c r="P418" s="124">
        <f>P419+P420</f>
        <v>2443.6</v>
      </c>
      <c r="Q418" s="124">
        <f>Q419+Q420</f>
        <v>2443.6</v>
      </c>
      <c r="R418" s="124"/>
      <c r="S418" s="175">
        <f t="shared" si="183"/>
        <v>99.995907844661787</v>
      </c>
      <c r="T418" s="175">
        <f t="shared" si="183"/>
        <v>99.995907844661787</v>
      </c>
      <c r="U418" s="175"/>
      <c r="V418" s="122"/>
    </row>
    <row r="419" spans="2:22">
      <c r="B419" s="220"/>
      <c r="C419" s="220"/>
      <c r="D419" s="220"/>
      <c r="E419" s="216" t="s">
        <v>181</v>
      </c>
      <c r="F419" s="138" t="s">
        <v>271</v>
      </c>
      <c r="G419" s="124">
        <f>H419</f>
        <v>1933</v>
      </c>
      <c r="H419" s="124">
        <v>1933</v>
      </c>
      <c r="I419" s="124"/>
      <c r="J419" s="124">
        <f>K419</f>
        <v>1933</v>
      </c>
      <c r="K419" s="124">
        <v>1933</v>
      </c>
      <c r="L419" s="124"/>
      <c r="M419" s="124">
        <f>N419</f>
        <v>1933</v>
      </c>
      <c r="N419" s="124">
        <v>1933</v>
      </c>
      <c r="O419" s="124"/>
      <c r="P419" s="124">
        <f>Q419</f>
        <v>1932.9</v>
      </c>
      <c r="Q419" s="124">
        <v>1932.9</v>
      </c>
      <c r="R419" s="124"/>
      <c r="S419" s="175">
        <f t="shared" si="183"/>
        <v>99.994826694257625</v>
      </c>
      <c r="T419" s="175">
        <f t="shared" si="183"/>
        <v>99.994826694257625</v>
      </c>
      <c r="U419" s="175"/>
      <c r="V419" s="122"/>
    </row>
    <row r="420" spans="2:22">
      <c r="B420" s="221"/>
      <c r="C420" s="221"/>
      <c r="D420" s="221"/>
      <c r="E420" s="218"/>
      <c r="F420" s="138" t="s">
        <v>374</v>
      </c>
      <c r="G420" s="124">
        <f>H420</f>
        <v>510.7</v>
      </c>
      <c r="H420" s="124">
        <v>510.7</v>
      </c>
      <c r="I420" s="124"/>
      <c r="J420" s="124">
        <f>K420</f>
        <v>510.7</v>
      </c>
      <c r="K420" s="124">
        <v>510.7</v>
      </c>
      <c r="L420" s="124"/>
      <c r="M420" s="124">
        <f>N420</f>
        <v>510.7</v>
      </c>
      <c r="N420" s="124">
        <v>510.7</v>
      </c>
      <c r="O420" s="124"/>
      <c r="P420" s="124">
        <f>Q420</f>
        <v>510.7</v>
      </c>
      <c r="Q420" s="124">
        <v>510.7</v>
      </c>
      <c r="R420" s="124"/>
      <c r="S420" s="175">
        <f t="shared" si="183"/>
        <v>100</v>
      </c>
      <c r="T420" s="175">
        <f t="shared" si="183"/>
        <v>100</v>
      </c>
      <c r="U420" s="175"/>
      <c r="V420" s="122"/>
    </row>
    <row r="421" spans="2:22">
      <c r="B421" s="219" t="s">
        <v>134</v>
      </c>
      <c r="C421" s="219" t="s">
        <v>135</v>
      </c>
      <c r="D421" s="219" t="s">
        <v>378</v>
      </c>
      <c r="E421" s="140" t="s">
        <v>179</v>
      </c>
      <c r="F421" s="140"/>
      <c r="G421" s="124">
        <f>G422</f>
        <v>22406203.599999998</v>
      </c>
      <c r="H421" s="124">
        <f t="shared" ref="H421:R421" si="209">H422</f>
        <v>4358669.8</v>
      </c>
      <c r="I421" s="124">
        <f t="shared" si="209"/>
        <v>18047533.799999997</v>
      </c>
      <c r="J421" s="124">
        <f t="shared" si="209"/>
        <v>22671053.899999999</v>
      </c>
      <c r="K421" s="124">
        <f t="shared" si="209"/>
        <v>4499229.3999999994</v>
      </c>
      <c r="L421" s="124">
        <f t="shared" si="209"/>
        <v>18171824.5</v>
      </c>
      <c r="M421" s="124">
        <f t="shared" si="209"/>
        <v>22671053.899999999</v>
      </c>
      <c r="N421" s="124">
        <f t="shared" si="209"/>
        <v>4499229.3999999994</v>
      </c>
      <c r="O421" s="124">
        <f t="shared" si="209"/>
        <v>18171824.5</v>
      </c>
      <c r="P421" s="124">
        <f t="shared" si="209"/>
        <v>22172187.999999996</v>
      </c>
      <c r="Q421" s="124">
        <f t="shared" si="209"/>
        <v>4311209.6999999993</v>
      </c>
      <c r="R421" s="124">
        <f t="shared" si="209"/>
        <v>17860978.299999997</v>
      </c>
      <c r="S421" s="175">
        <f t="shared" si="183"/>
        <v>97.799546936810017</v>
      </c>
      <c r="T421" s="175">
        <f t="shared" si="183"/>
        <v>95.821068825697125</v>
      </c>
      <c r="U421" s="175">
        <f t="shared" si="183"/>
        <v>98.289405667548664</v>
      </c>
      <c r="V421" s="122"/>
    </row>
    <row r="422" spans="2:22" ht="31.5">
      <c r="B422" s="219"/>
      <c r="C422" s="219"/>
      <c r="D422" s="219"/>
      <c r="E422" s="140" t="s">
        <v>180</v>
      </c>
      <c r="F422" s="140"/>
      <c r="G422" s="124">
        <f>H422+I422</f>
        <v>22406203.599999998</v>
      </c>
      <c r="H422" s="124">
        <f>H473+H477+H481+H485+H530</f>
        <v>4358669.8</v>
      </c>
      <c r="I422" s="124">
        <f>I473+I477+I481+I485+I530</f>
        <v>18047533.799999997</v>
      </c>
      <c r="J422" s="124">
        <f>K422+L422</f>
        <v>22671053.899999999</v>
      </c>
      <c r="K422" s="124">
        <f>K473+K477+K481+K485+K530</f>
        <v>4499229.3999999994</v>
      </c>
      <c r="L422" s="124">
        <f>L473+L477+L481+L485+L530</f>
        <v>18171824.5</v>
      </c>
      <c r="M422" s="124">
        <f>N422+O422</f>
        <v>22671053.899999999</v>
      </c>
      <c r="N422" s="124">
        <f>N473+N477+N481+N485+N530</f>
        <v>4499229.3999999994</v>
      </c>
      <c r="O422" s="124">
        <f>O473+O477+O481+O485+O530</f>
        <v>18171824.5</v>
      </c>
      <c r="P422" s="124">
        <f>Q422+R422</f>
        <v>22172187.999999996</v>
      </c>
      <c r="Q422" s="124">
        <f>Q473+Q477+Q481+Q485+Q530</f>
        <v>4311209.6999999993</v>
      </c>
      <c r="R422" s="124">
        <f>R473+R477+R481+R485+R530</f>
        <v>17860978.299999997</v>
      </c>
      <c r="S422" s="175">
        <f t="shared" si="183"/>
        <v>97.799546936810017</v>
      </c>
      <c r="T422" s="175">
        <f t="shared" si="183"/>
        <v>95.821068825697125</v>
      </c>
      <c r="U422" s="175">
        <f t="shared" si="183"/>
        <v>98.289405667548664</v>
      </c>
      <c r="V422" s="122"/>
    </row>
    <row r="423" spans="2:22">
      <c r="B423" s="219"/>
      <c r="C423" s="219"/>
      <c r="D423" s="219"/>
      <c r="E423" s="216" t="s">
        <v>181</v>
      </c>
      <c r="F423" s="136" t="s">
        <v>280</v>
      </c>
      <c r="G423" s="124">
        <f>H423+I423</f>
        <v>1741.7</v>
      </c>
      <c r="H423" s="124"/>
      <c r="I423" s="124">
        <f>I475</f>
        <v>1741.7</v>
      </c>
      <c r="J423" s="124">
        <f t="shared" ref="J423:R423" si="210">J475</f>
        <v>1741.7</v>
      </c>
      <c r="K423" s="124"/>
      <c r="L423" s="124">
        <f t="shared" si="210"/>
        <v>1741.7</v>
      </c>
      <c r="M423" s="124">
        <f t="shared" si="210"/>
        <v>1741.7</v>
      </c>
      <c r="N423" s="124"/>
      <c r="O423" s="124">
        <f t="shared" si="210"/>
        <v>1741.7</v>
      </c>
      <c r="P423" s="124">
        <f t="shared" si="210"/>
        <v>1587.7</v>
      </c>
      <c r="Q423" s="124"/>
      <c r="R423" s="124">
        <f t="shared" si="210"/>
        <v>1587.7</v>
      </c>
      <c r="S423" s="175">
        <f t="shared" si="183"/>
        <v>91.158063960498353</v>
      </c>
      <c r="T423" s="175"/>
      <c r="U423" s="175">
        <f t="shared" si="183"/>
        <v>91.158063960498353</v>
      </c>
      <c r="V423" s="122"/>
    </row>
    <row r="424" spans="2:22">
      <c r="B424" s="219"/>
      <c r="C424" s="219"/>
      <c r="D424" s="219"/>
      <c r="E424" s="217"/>
      <c r="F424" s="136" t="s">
        <v>281</v>
      </c>
      <c r="G424" s="124">
        <f>H424+I424</f>
        <v>1881.5</v>
      </c>
      <c r="H424" s="124"/>
      <c r="I424" s="124">
        <f>I476</f>
        <v>1881.5</v>
      </c>
      <c r="J424" s="124">
        <f t="shared" ref="J424:R424" si="211">J476</f>
        <v>1881.5</v>
      </c>
      <c r="K424" s="124"/>
      <c r="L424" s="124">
        <f t="shared" si="211"/>
        <v>1881.5</v>
      </c>
      <c r="M424" s="124">
        <f t="shared" si="211"/>
        <v>1881.5</v>
      </c>
      <c r="N424" s="124"/>
      <c r="O424" s="124">
        <f t="shared" si="211"/>
        <v>1881.5</v>
      </c>
      <c r="P424" s="124">
        <f t="shared" si="211"/>
        <v>1881.5</v>
      </c>
      <c r="Q424" s="124"/>
      <c r="R424" s="124">
        <f t="shared" si="211"/>
        <v>1881.5</v>
      </c>
      <c r="S424" s="175">
        <f t="shared" si="183"/>
        <v>100</v>
      </c>
      <c r="T424" s="175"/>
      <c r="U424" s="175">
        <f t="shared" si="183"/>
        <v>100</v>
      </c>
      <c r="V424" s="122"/>
    </row>
    <row r="425" spans="2:22">
      <c r="B425" s="219"/>
      <c r="C425" s="219"/>
      <c r="D425" s="219"/>
      <c r="E425" s="217"/>
      <c r="F425" s="136" t="s">
        <v>214</v>
      </c>
      <c r="G425" s="124">
        <f>G479</f>
        <v>11687.7</v>
      </c>
      <c r="H425" s="124"/>
      <c r="I425" s="124">
        <f t="shared" ref="I425:R425" si="212">I479</f>
        <v>11687.7</v>
      </c>
      <c r="J425" s="124">
        <f t="shared" si="212"/>
        <v>11687.7</v>
      </c>
      <c r="K425" s="124"/>
      <c r="L425" s="124">
        <f t="shared" si="212"/>
        <v>11687.7</v>
      </c>
      <c r="M425" s="124">
        <f t="shared" si="212"/>
        <v>11687.7</v>
      </c>
      <c r="N425" s="124"/>
      <c r="O425" s="124">
        <f t="shared" si="212"/>
        <v>11687.7</v>
      </c>
      <c r="P425" s="124">
        <f t="shared" si="212"/>
        <v>11685.1</v>
      </c>
      <c r="Q425" s="124"/>
      <c r="R425" s="124">
        <f t="shared" si="212"/>
        <v>11685.1</v>
      </c>
      <c r="S425" s="175">
        <f t="shared" si="183"/>
        <v>99.977754391368705</v>
      </c>
      <c r="T425" s="175"/>
      <c r="U425" s="175">
        <f t="shared" si="183"/>
        <v>99.977754391368705</v>
      </c>
      <c r="V425" s="122"/>
    </row>
    <row r="426" spans="2:22">
      <c r="B426" s="219"/>
      <c r="C426" s="219"/>
      <c r="D426" s="219"/>
      <c r="E426" s="217"/>
      <c r="F426" s="136" t="s">
        <v>215</v>
      </c>
      <c r="G426" s="124">
        <f>G480</f>
        <v>2416.1999999999998</v>
      </c>
      <c r="H426" s="124"/>
      <c r="I426" s="124">
        <f t="shared" ref="I426:R426" si="213">I480</f>
        <v>2416.1999999999998</v>
      </c>
      <c r="J426" s="124">
        <f t="shared" si="213"/>
        <v>2416.1999999999998</v>
      </c>
      <c r="K426" s="124"/>
      <c r="L426" s="124">
        <f t="shared" si="213"/>
        <v>2416.1999999999998</v>
      </c>
      <c r="M426" s="124">
        <f t="shared" si="213"/>
        <v>2416.1999999999998</v>
      </c>
      <c r="N426" s="124"/>
      <c r="O426" s="124">
        <f t="shared" si="213"/>
        <v>2416.1999999999998</v>
      </c>
      <c r="P426" s="124">
        <f t="shared" si="213"/>
        <v>2416.1999999999998</v>
      </c>
      <c r="Q426" s="124"/>
      <c r="R426" s="124">
        <f t="shared" si="213"/>
        <v>2416.1999999999998</v>
      </c>
      <c r="S426" s="175">
        <f t="shared" si="183"/>
        <v>100</v>
      </c>
      <c r="T426" s="175"/>
      <c r="U426" s="175">
        <f t="shared" si="183"/>
        <v>100</v>
      </c>
      <c r="V426" s="122"/>
    </row>
    <row r="427" spans="2:22">
      <c r="B427" s="219"/>
      <c r="C427" s="219"/>
      <c r="D427" s="219"/>
      <c r="E427" s="217"/>
      <c r="F427" s="136" t="s">
        <v>282</v>
      </c>
      <c r="G427" s="124">
        <f>G483</f>
        <v>9486087.0999999996</v>
      </c>
      <c r="H427" s="124"/>
      <c r="I427" s="124">
        <f t="shared" ref="I427:R427" si="214">I483</f>
        <v>9486087.0999999996</v>
      </c>
      <c r="J427" s="124">
        <f t="shared" si="214"/>
        <v>9486087.0999999996</v>
      </c>
      <c r="K427" s="124"/>
      <c r="L427" s="124">
        <f t="shared" si="214"/>
        <v>9486087.0999999996</v>
      </c>
      <c r="M427" s="124">
        <f t="shared" si="214"/>
        <v>9486087.0999999996</v>
      </c>
      <c r="N427" s="124"/>
      <c r="O427" s="124">
        <f t="shared" si="214"/>
        <v>9486087.0999999996</v>
      </c>
      <c r="P427" s="124">
        <f t="shared" si="214"/>
        <v>9486087.0999999996</v>
      </c>
      <c r="Q427" s="124"/>
      <c r="R427" s="124">
        <f t="shared" si="214"/>
        <v>9486087.0999999996</v>
      </c>
      <c r="S427" s="175">
        <f t="shared" si="183"/>
        <v>100</v>
      </c>
      <c r="T427" s="175"/>
      <c r="U427" s="175">
        <f t="shared" si="183"/>
        <v>100</v>
      </c>
      <c r="V427" s="122"/>
    </row>
    <row r="428" spans="2:22">
      <c r="B428" s="219"/>
      <c r="C428" s="219"/>
      <c r="D428" s="219"/>
      <c r="E428" s="217"/>
      <c r="F428" s="139" t="s">
        <v>375</v>
      </c>
      <c r="G428" s="124">
        <f>G484</f>
        <v>321587.59999999998</v>
      </c>
      <c r="H428" s="124">
        <f t="shared" ref="H428:Q428" si="215">H484</f>
        <v>321587.59999999998</v>
      </c>
      <c r="I428" s="124"/>
      <c r="J428" s="124">
        <f t="shared" si="215"/>
        <v>321587.59999999998</v>
      </c>
      <c r="K428" s="124">
        <f t="shared" si="215"/>
        <v>321587.59999999998</v>
      </c>
      <c r="L428" s="124"/>
      <c r="M428" s="124">
        <f t="shared" si="215"/>
        <v>321587.59999999998</v>
      </c>
      <c r="N428" s="124">
        <f t="shared" si="215"/>
        <v>321587.59999999998</v>
      </c>
      <c r="O428" s="124"/>
      <c r="P428" s="124">
        <f t="shared" si="215"/>
        <v>297193.5</v>
      </c>
      <c r="Q428" s="124">
        <f t="shared" si="215"/>
        <v>297193.5</v>
      </c>
      <c r="R428" s="124"/>
      <c r="S428" s="175">
        <f t="shared" si="183"/>
        <v>92.414477423880783</v>
      </c>
      <c r="T428" s="175">
        <f t="shared" si="183"/>
        <v>92.414477423880783</v>
      </c>
      <c r="U428" s="175"/>
      <c r="V428" s="122"/>
    </row>
    <row r="429" spans="2:22">
      <c r="B429" s="219"/>
      <c r="C429" s="219"/>
      <c r="D429" s="219"/>
      <c r="E429" s="217"/>
      <c r="F429" s="136" t="s">
        <v>515</v>
      </c>
      <c r="G429" s="124">
        <f>I429+H429</f>
        <v>1313.9</v>
      </c>
      <c r="H429" s="124"/>
      <c r="I429" s="124">
        <v>1313.9</v>
      </c>
      <c r="J429" s="124">
        <f>K429+L429</f>
        <v>1313.9</v>
      </c>
      <c r="K429" s="124"/>
      <c r="L429" s="124">
        <v>1313.9</v>
      </c>
      <c r="M429" s="124">
        <f>N429+O429</f>
        <v>1313.9</v>
      </c>
      <c r="N429" s="124"/>
      <c r="O429" s="124">
        <v>1313.9</v>
      </c>
      <c r="P429" s="124">
        <f>Q429+R429</f>
        <v>849.1</v>
      </c>
      <c r="Q429" s="124"/>
      <c r="R429" s="124">
        <v>849.1</v>
      </c>
      <c r="S429" s="175">
        <f t="shared" si="183"/>
        <v>64.624400639318054</v>
      </c>
      <c r="T429" s="175"/>
      <c r="U429" s="175">
        <f t="shared" si="183"/>
        <v>64.624400639318054</v>
      </c>
      <c r="V429" s="122"/>
    </row>
    <row r="430" spans="2:22">
      <c r="B430" s="219"/>
      <c r="C430" s="219"/>
      <c r="D430" s="219"/>
      <c r="E430" s="217"/>
      <c r="F430" s="136" t="s">
        <v>546</v>
      </c>
      <c r="G430" s="124">
        <f t="shared" ref="G430" si="216">I430+H430</f>
        <v>93217.1</v>
      </c>
      <c r="H430" s="124"/>
      <c r="I430" s="124">
        <v>93217.1</v>
      </c>
      <c r="J430" s="124">
        <f t="shared" ref="J430:J468" si="217">K430+L430</f>
        <v>93217.1</v>
      </c>
      <c r="K430" s="124"/>
      <c r="L430" s="124">
        <v>93217.1</v>
      </c>
      <c r="M430" s="124">
        <f t="shared" ref="M430:M467" si="218">N430+O430</f>
        <v>93217.1</v>
      </c>
      <c r="N430" s="124"/>
      <c r="O430" s="124">
        <v>93217.1</v>
      </c>
      <c r="P430" s="124">
        <f t="shared" ref="P430:P467" si="219">Q430+R430</f>
        <v>72266.8</v>
      </c>
      <c r="Q430" s="124"/>
      <c r="R430" s="124">
        <v>72266.8</v>
      </c>
      <c r="S430" s="175">
        <f t="shared" si="183"/>
        <v>77.525260923156807</v>
      </c>
      <c r="T430" s="175"/>
      <c r="U430" s="175">
        <f t="shared" si="183"/>
        <v>77.525260923156807</v>
      </c>
      <c r="V430" s="122"/>
    </row>
    <row r="431" spans="2:22">
      <c r="B431" s="219"/>
      <c r="C431" s="219"/>
      <c r="D431" s="219"/>
      <c r="E431" s="217"/>
      <c r="F431" s="137" t="s">
        <v>516</v>
      </c>
      <c r="G431" s="124"/>
      <c r="H431" s="124"/>
      <c r="I431" s="124"/>
      <c r="J431" s="124">
        <f t="shared" si="217"/>
        <v>1654.2</v>
      </c>
      <c r="K431" s="124"/>
      <c r="L431" s="124">
        <v>1654.2</v>
      </c>
      <c r="M431" s="124">
        <f t="shared" si="218"/>
        <v>1654.2</v>
      </c>
      <c r="N431" s="124"/>
      <c r="O431" s="124">
        <v>1654.2</v>
      </c>
      <c r="P431" s="124">
        <f t="shared" si="219"/>
        <v>1654.2</v>
      </c>
      <c r="Q431" s="124"/>
      <c r="R431" s="124">
        <v>1654.2</v>
      </c>
      <c r="S431" s="175">
        <f t="shared" si="183"/>
        <v>100</v>
      </c>
      <c r="T431" s="175"/>
      <c r="U431" s="175">
        <f t="shared" si="183"/>
        <v>100</v>
      </c>
      <c r="V431" s="122"/>
    </row>
    <row r="432" spans="2:22">
      <c r="B432" s="219"/>
      <c r="C432" s="219"/>
      <c r="D432" s="219"/>
      <c r="E432" s="217"/>
      <c r="F432" s="136" t="s">
        <v>517</v>
      </c>
      <c r="G432" s="124">
        <f t="shared" ref="G432:G467" si="220">I432+H432</f>
        <v>332846.09999999998</v>
      </c>
      <c r="H432" s="124"/>
      <c r="I432" s="124">
        <v>332846.09999999998</v>
      </c>
      <c r="J432" s="124">
        <f t="shared" si="217"/>
        <v>22446.9</v>
      </c>
      <c r="K432" s="124"/>
      <c r="L432" s="124">
        <v>22446.9</v>
      </c>
      <c r="M432" s="124">
        <f t="shared" si="218"/>
        <v>22446.9</v>
      </c>
      <c r="N432" s="124"/>
      <c r="O432" s="124">
        <v>22446.9</v>
      </c>
      <c r="P432" s="124">
        <f t="shared" si="219"/>
        <v>22444.7</v>
      </c>
      <c r="Q432" s="124"/>
      <c r="R432" s="124">
        <v>22444.7</v>
      </c>
      <c r="S432" s="175">
        <f t="shared" si="183"/>
        <v>99.990199092079521</v>
      </c>
      <c r="T432" s="175"/>
      <c r="U432" s="175">
        <f t="shared" si="183"/>
        <v>99.990199092079521</v>
      </c>
      <c r="V432" s="122"/>
    </row>
    <row r="433" spans="2:22">
      <c r="B433" s="219"/>
      <c r="C433" s="219"/>
      <c r="D433" s="219"/>
      <c r="E433" s="217"/>
      <c r="F433" s="137" t="s">
        <v>518</v>
      </c>
      <c r="G433" s="124">
        <f t="shared" si="220"/>
        <v>955369.5</v>
      </c>
      <c r="H433" s="124"/>
      <c r="I433" s="124">
        <v>955369.5</v>
      </c>
      <c r="J433" s="124">
        <f t="shared" si="217"/>
        <v>1071191.7</v>
      </c>
      <c r="K433" s="124"/>
      <c r="L433" s="124">
        <v>1071191.7</v>
      </c>
      <c r="M433" s="124">
        <f t="shared" si="218"/>
        <v>1071191.7</v>
      </c>
      <c r="N433" s="124"/>
      <c r="O433" s="124">
        <v>1071191.7</v>
      </c>
      <c r="P433" s="124">
        <f t="shared" si="219"/>
        <v>1048841.8</v>
      </c>
      <c r="Q433" s="124"/>
      <c r="R433" s="124">
        <v>1048841.8</v>
      </c>
      <c r="S433" s="175">
        <f t="shared" si="183"/>
        <v>97.913548060538574</v>
      </c>
      <c r="T433" s="175"/>
      <c r="U433" s="175">
        <f t="shared" si="183"/>
        <v>97.913548060538574</v>
      </c>
      <c r="V433" s="122"/>
    </row>
    <row r="434" spans="2:22">
      <c r="B434" s="219"/>
      <c r="C434" s="219"/>
      <c r="D434" s="219"/>
      <c r="E434" s="217"/>
      <c r="F434" s="137" t="s">
        <v>519</v>
      </c>
      <c r="G434" s="124">
        <f t="shared" si="220"/>
        <v>566580</v>
      </c>
      <c r="H434" s="124"/>
      <c r="I434" s="124">
        <v>566580</v>
      </c>
      <c r="J434" s="124">
        <f t="shared" si="217"/>
        <v>566580</v>
      </c>
      <c r="K434" s="124"/>
      <c r="L434" s="124">
        <v>566580</v>
      </c>
      <c r="M434" s="124">
        <f t="shared" si="218"/>
        <v>566580</v>
      </c>
      <c r="N434" s="124"/>
      <c r="O434" s="124">
        <v>566580</v>
      </c>
      <c r="P434" s="124">
        <f t="shared" si="219"/>
        <v>563054.1</v>
      </c>
      <c r="Q434" s="124"/>
      <c r="R434" s="124">
        <v>563054.1</v>
      </c>
      <c r="S434" s="175">
        <f t="shared" si="183"/>
        <v>99.377687175685693</v>
      </c>
      <c r="T434" s="175"/>
      <c r="U434" s="175">
        <f t="shared" si="183"/>
        <v>99.377687175685693</v>
      </c>
      <c r="V434" s="122"/>
    </row>
    <row r="435" spans="2:22">
      <c r="B435" s="219"/>
      <c r="C435" s="219"/>
      <c r="D435" s="219"/>
      <c r="E435" s="217"/>
      <c r="F435" s="136" t="s">
        <v>520</v>
      </c>
      <c r="G435" s="124">
        <f t="shared" si="220"/>
        <v>1348800</v>
      </c>
      <c r="H435" s="124">
        <v>1348800</v>
      </c>
      <c r="I435" s="124"/>
      <c r="J435" s="124">
        <f t="shared" si="217"/>
        <v>1348800</v>
      </c>
      <c r="K435" s="124">
        <v>1348800</v>
      </c>
      <c r="L435" s="124"/>
      <c r="M435" s="124">
        <f t="shared" si="218"/>
        <v>1348800</v>
      </c>
      <c r="N435" s="124">
        <v>1348800</v>
      </c>
      <c r="O435" s="124"/>
      <c r="P435" s="124">
        <f t="shared" si="219"/>
        <v>1348799.8</v>
      </c>
      <c r="Q435" s="124">
        <v>1348799.8</v>
      </c>
      <c r="R435" s="124"/>
      <c r="S435" s="175">
        <f t="shared" si="183"/>
        <v>99.999985172004742</v>
      </c>
      <c r="T435" s="175">
        <f t="shared" si="183"/>
        <v>99.999985172004742</v>
      </c>
      <c r="U435" s="175"/>
      <c r="V435" s="122"/>
    </row>
    <row r="436" spans="2:22">
      <c r="B436" s="219"/>
      <c r="C436" s="219"/>
      <c r="D436" s="219"/>
      <c r="E436" s="217"/>
      <c r="F436" s="136" t="s">
        <v>521</v>
      </c>
      <c r="G436" s="124">
        <f t="shared" si="220"/>
        <v>24889.200000000001</v>
      </c>
      <c r="H436" s="124">
        <v>24889.200000000001</v>
      </c>
      <c r="I436" s="124"/>
      <c r="J436" s="124">
        <f t="shared" si="217"/>
        <v>24889.200000000001</v>
      </c>
      <c r="K436" s="124">
        <v>24889.200000000001</v>
      </c>
      <c r="L436" s="124"/>
      <c r="M436" s="124">
        <f t="shared" si="218"/>
        <v>24889.200000000001</v>
      </c>
      <c r="N436" s="124">
        <v>24889.200000000001</v>
      </c>
      <c r="O436" s="124"/>
      <c r="P436" s="124">
        <f t="shared" si="219"/>
        <v>24473.599999999999</v>
      </c>
      <c r="Q436" s="124">
        <v>24473.599999999999</v>
      </c>
      <c r="R436" s="124"/>
      <c r="S436" s="175">
        <f t="shared" si="183"/>
        <v>98.330199443935513</v>
      </c>
      <c r="T436" s="175">
        <f t="shared" si="183"/>
        <v>98.330199443935513</v>
      </c>
      <c r="U436" s="175"/>
      <c r="V436" s="122"/>
    </row>
    <row r="437" spans="2:22">
      <c r="B437" s="219"/>
      <c r="C437" s="219"/>
      <c r="D437" s="219"/>
      <c r="E437" s="217"/>
      <c r="F437" s="136" t="s">
        <v>522</v>
      </c>
      <c r="G437" s="124">
        <f t="shared" si="220"/>
        <v>1340498.2</v>
      </c>
      <c r="H437" s="124">
        <v>1340498.2</v>
      </c>
      <c r="I437" s="124"/>
      <c r="J437" s="124">
        <f t="shared" si="217"/>
        <v>1340498.2</v>
      </c>
      <c r="K437" s="124">
        <v>1340498.2</v>
      </c>
      <c r="L437" s="124"/>
      <c r="M437" s="124">
        <f t="shared" si="218"/>
        <v>1340498.2</v>
      </c>
      <c r="N437" s="124">
        <v>1340498.2</v>
      </c>
      <c r="O437" s="124"/>
      <c r="P437" s="124">
        <f t="shared" si="219"/>
        <v>1292346</v>
      </c>
      <c r="Q437" s="124">
        <v>1292346</v>
      </c>
      <c r="R437" s="124"/>
      <c r="S437" s="175">
        <f t="shared" si="183"/>
        <v>96.407887753970883</v>
      </c>
      <c r="T437" s="175">
        <f t="shared" si="183"/>
        <v>96.407887753970883</v>
      </c>
      <c r="U437" s="175"/>
      <c r="V437" s="122"/>
    </row>
    <row r="438" spans="2:22">
      <c r="B438" s="219"/>
      <c r="C438" s="219"/>
      <c r="D438" s="219"/>
      <c r="E438" s="217"/>
      <c r="F438" s="136" t="s">
        <v>523</v>
      </c>
      <c r="G438" s="124">
        <f t="shared" si="220"/>
        <v>8946.7000000000007</v>
      </c>
      <c r="H438" s="124">
        <v>8946.7000000000007</v>
      </c>
      <c r="I438" s="124"/>
      <c r="J438" s="124">
        <f t="shared" si="217"/>
        <v>8946.7000000000007</v>
      </c>
      <c r="K438" s="124">
        <v>8946.7000000000007</v>
      </c>
      <c r="L438" s="124"/>
      <c r="M438" s="124">
        <f t="shared" si="218"/>
        <v>8946.7000000000007</v>
      </c>
      <c r="N438" s="124">
        <v>8946.7000000000007</v>
      </c>
      <c r="O438" s="124"/>
      <c r="P438" s="124">
        <f t="shared" si="219"/>
        <v>8406.4</v>
      </c>
      <c r="Q438" s="124">
        <v>8406.4</v>
      </c>
      <c r="R438" s="124"/>
      <c r="S438" s="175">
        <f t="shared" si="183"/>
        <v>93.960901785015693</v>
      </c>
      <c r="T438" s="175">
        <f t="shared" si="183"/>
        <v>93.960901785015693</v>
      </c>
      <c r="U438" s="175"/>
      <c r="V438" s="122"/>
    </row>
    <row r="439" spans="2:22">
      <c r="B439" s="219"/>
      <c r="C439" s="219"/>
      <c r="D439" s="219"/>
      <c r="E439" s="217"/>
      <c r="F439" s="136" t="s">
        <v>524</v>
      </c>
      <c r="G439" s="124">
        <f t="shared" si="220"/>
        <v>807781.3</v>
      </c>
      <c r="H439" s="124">
        <v>807781.3</v>
      </c>
      <c r="I439" s="124"/>
      <c r="J439" s="124">
        <f t="shared" si="217"/>
        <v>807781.3</v>
      </c>
      <c r="K439" s="124">
        <v>807781.3</v>
      </c>
      <c r="L439" s="124"/>
      <c r="M439" s="124">
        <f t="shared" si="218"/>
        <v>807781.3</v>
      </c>
      <c r="N439" s="124">
        <v>807781.3</v>
      </c>
      <c r="O439" s="124"/>
      <c r="P439" s="124">
        <f t="shared" si="219"/>
        <v>731201.9</v>
      </c>
      <c r="Q439" s="124">
        <v>731201.9</v>
      </c>
      <c r="R439" s="124"/>
      <c r="S439" s="175">
        <f t="shared" si="183"/>
        <v>90.519785491444281</v>
      </c>
      <c r="T439" s="175">
        <f t="shared" si="183"/>
        <v>90.519785491444281</v>
      </c>
      <c r="U439" s="175"/>
      <c r="V439" s="122"/>
    </row>
    <row r="440" spans="2:22">
      <c r="B440" s="219"/>
      <c r="C440" s="219"/>
      <c r="D440" s="219"/>
      <c r="E440" s="217"/>
      <c r="F440" s="136" t="s">
        <v>525</v>
      </c>
      <c r="G440" s="124">
        <f t="shared" si="220"/>
        <v>3969.9</v>
      </c>
      <c r="H440" s="124">
        <v>3969.9</v>
      </c>
      <c r="I440" s="124"/>
      <c r="J440" s="124">
        <f t="shared" si="217"/>
        <v>3969.9</v>
      </c>
      <c r="K440" s="124">
        <v>3969.9</v>
      </c>
      <c r="L440" s="124"/>
      <c r="M440" s="124">
        <f t="shared" si="218"/>
        <v>3969.9</v>
      </c>
      <c r="N440" s="124">
        <v>3969.9</v>
      </c>
      <c r="O440" s="124"/>
      <c r="P440" s="124">
        <f t="shared" si="219"/>
        <v>3969.9</v>
      </c>
      <c r="Q440" s="124">
        <v>3969.9</v>
      </c>
      <c r="R440" s="124"/>
      <c r="S440" s="175">
        <f t="shared" si="183"/>
        <v>100</v>
      </c>
      <c r="T440" s="175">
        <f t="shared" si="183"/>
        <v>100</v>
      </c>
      <c r="U440" s="175"/>
      <c r="V440" s="122"/>
    </row>
    <row r="441" spans="2:22">
      <c r="B441" s="219"/>
      <c r="C441" s="219"/>
      <c r="D441" s="219"/>
      <c r="E441" s="217"/>
      <c r="F441" s="136" t="s">
        <v>526</v>
      </c>
      <c r="G441" s="124">
        <f t="shared" si="220"/>
        <v>131521.9</v>
      </c>
      <c r="H441" s="124">
        <v>131521.9</v>
      </c>
      <c r="I441" s="124"/>
      <c r="J441" s="124">
        <f t="shared" si="217"/>
        <v>131521.9</v>
      </c>
      <c r="K441" s="124">
        <v>131521.9</v>
      </c>
      <c r="L441" s="124"/>
      <c r="M441" s="124">
        <f t="shared" si="218"/>
        <v>131521.9</v>
      </c>
      <c r="N441" s="124">
        <v>131521.9</v>
      </c>
      <c r="O441" s="124"/>
      <c r="P441" s="124">
        <f t="shared" si="219"/>
        <v>131490.29999999999</v>
      </c>
      <c r="Q441" s="124">
        <v>131490.29999999999</v>
      </c>
      <c r="R441" s="124"/>
      <c r="S441" s="175">
        <f t="shared" si="183"/>
        <v>99.975973583106693</v>
      </c>
      <c r="T441" s="175">
        <f t="shared" si="183"/>
        <v>99.975973583106693</v>
      </c>
      <c r="U441" s="175"/>
      <c r="V441" s="122"/>
    </row>
    <row r="442" spans="2:22">
      <c r="B442" s="219"/>
      <c r="C442" s="219"/>
      <c r="D442" s="219"/>
      <c r="E442" s="217"/>
      <c r="F442" s="136" t="s">
        <v>527</v>
      </c>
      <c r="G442" s="124">
        <f t="shared" si="220"/>
        <v>34169.800000000003</v>
      </c>
      <c r="H442" s="124">
        <v>34169.800000000003</v>
      </c>
      <c r="I442" s="124"/>
      <c r="J442" s="124">
        <f t="shared" si="217"/>
        <v>34169.800000000003</v>
      </c>
      <c r="K442" s="124">
        <v>34169.800000000003</v>
      </c>
      <c r="L442" s="124"/>
      <c r="M442" s="124">
        <f t="shared" si="218"/>
        <v>34169.800000000003</v>
      </c>
      <c r="N442" s="124">
        <v>34169.800000000003</v>
      </c>
      <c r="O442" s="124"/>
      <c r="P442" s="124">
        <f t="shared" si="219"/>
        <v>34169.800000000003</v>
      </c>
      <c r="Q442" s="124">
        <v>34169.800000000003</v>
      </c>
      <c r="R442" s="124"/>
      <c r="S442" s="175">
        <f t="shared" si="183"/>
        <v>100</v>
      </c>
      <c r="T442" s="175">
        <f t="shared" si="183"/>
        <v>100</v>
      </c>
      <c r="U442" s="175"/>
      <c r="V442" s="122"/>
    </row>
    <row r="443" spans="2:22">
      <c r="B443" s="219"/>
      <c r="C443" s="219"/>
      <c r="D443" s="219"/>
      <c r="E443" s="217"/>
      <c r="F443" s="136" t="s">
        <v>190</v>
      </c>
      <c r="G443" s="124">
        <f t="shared" si="220"/>
        <v>1019426.4</v>
      </c>
      <c r="H443" s="124"/>
      <c r="I443" s="124">
        <v>1019426.4</v>
      </c>
      <c r="J443" s="124">
        <f t="shared" si="217"/>
        <v>1019426.4</v>
      </c>
      <c r="K443" s="124"/>
      <c r="L443" s="124">
        <v>1019426.4</v>
      </c>
      <c r="M443" s="124">
        <f t="shared" si="218"/>
        <v>1019426.4</v>
      </c>
      <c r="N443" s="124"/>
      <c r="O443" s="124">
        <v>1019426.4</v>
      </c>
      <c r="P443" s="124">
        <f t="shared" si="219"/>
        <v>1019365.9</v>
      </c>
      <c r="Q443" s="124"/>
      <c r="R443" s="124">
        <v>1019365.9</v>
      </c>
      <c r="S443" s="175">
        <f t="shared" si="183"/>
        <v>99.994065290049377</v>
      </c>
      <c r="T443" s="175"/>
      <c r="U443" s="175">
        <f t="shared" si="183"/>
        <v>99.994065290049377</v>
      </c>
      <c r="V443" s="122"/>
    </row>
    <row r="444" spans="2:22">
      <c r="B444" s="219"/>
      <c r="C444" s="219"/>
      <c r="D444" s="219"/>
      <c r="E444" s="217"/>
      <c r="F444" s="136" t="s">
        <v>191</v>
      </c>
      <c r="G444" s="124">
        <f t="shared" si="220"/>
        <v>293265.7</v>
      </c>
      <c r="H444" s="124"/>
      <c r="I444" s="124">
        <v>293265.7</v>
      </c>
      <c r="J444" s="124">
        <f t="shared" si="217"/>
        <v>293265.7</v>
      </c>
      <c r="K444" s="124"/>
      <c r="L444" s="124">
        <v>293265.7</v>
      </c>
      <c r="M444" s="124">
        <f t="shared" si="218"/>
        <v>293265.7</v>
      </c>
      <c r="N444" s="124"/>
      <c r="O444" s="124">
        <v>293265.7</v>
      </c>
      <c r="P444" s="124">
        <f t="shared" si="219"/>
        <v>289794.09999999998</v>
      </c>
      <c r="Q444" s="124"/>
      <c r="R444" s="124">
        <v>289794.09999999998</v>
      </c>
      <c r="S444" s="175">
        <f t="shared" si="183"/>
        <v>98.816227059625433</v>
      </c>
      <c r="T444" s="175"/>
      <c r="U444" s="175">
        <f t="shared" si="183"/>
        <v>98.816227059625433</v>
      </c>
      <c r="V444" s="122"/>
    </row>
    <row r="445" spans="2:22">
      <c r="B445" s="219"/>
      <c r="C445" s="219"/>
      <c r="D445" s="219"/>
      <c r="E445" s="217"/>
      <c r="F445" s="136" t="s">
        <v>192</v>
      </c>
      <c r="G445" s="124">
        <f t="shared" si="220"/>
        <v>129.9</v>
      </c>
      <c r="H445" s="124"/>
      <c r="I445" s="124">
        <v>129.9</v>
      </c>
      <c r="J445" s="124">
        <f t="shared" si="217"/>
        <v>129.9</v>
      </c>
      <c r="K445" s="124"/>
      <c r="L445" s="124">
        <v>129.9</v>
      </c>
      <c r="M445" s="124">
        <f t="shared" si="218"/>
        <v>129.9</v>
      </c>
      <c r="N445" s="124"/>
      <c r="O445" s="124">
        <v>129.9</v>
      </c>
      <c r="P445" s="124">
        <f t="shared" si="219"/>
        <v>128.69999999999999</v>
      </c>
      <c r="Q445" s="124"/>
      <c r="R445" s="124">
        <v>128.69999999999999</v>
      </c>
      <c r="S445" s="175">
        <f t="shared" si="183"/>
        <v>99.076212471131626</v>
      </c>
      <c r="T445" s="175"/>
      <c r="U445" s="175">
        <f t="shared" si="183"/>
        <v>99.076212471131626</v>
      </c>
      <c r="V445" s="122"/>
    </row>
    <row r="446" spans="2:22">
      <c r="B446" s="219"/>
      <c r="C446" s="219"/>
      <c r="D446" s="219"/>
      <c r="E446" s="217"/>
      <c r="F446" s="136" t="s">
        <v>193</v>
      </c>
      <c r="G446" s="124">
        <f t="shared" si="220"/>
        <v>865827.9</v>
      </c>
      <c r="H446" s="124"/>
      <c r="I446" s="124">
        <v>865827.9</v>
      </c>
      <c r="J446" s="124">
        <f t="shared" si="217"/>
        <v>865827.9</v>
      </c>
      <c r="K446" s="124"/>
      <c r="L446" s="124">
        <v>865827.9</v>
      </c>
      <c r="M446" s="124">
        <f t="shared" si="218"/>
        <v>865827.9</v>
      </c>
      <c r="N446" s="124"/>
      <c r="O446" s="124">
        <v>865827.9</v>
      </c>
      <c r="P446" s="124">
        <f t="shared" si="219"/>
        <v>865500.3</v>
      </c>
      <c r="Q446" s="124"/>
      <c r="R446" s="124">
        <v>865500.3</v>
      </c>
      <c r="S446" s="175">
        <f t="shared" si="183"/>
        <v>99.962163381429505</v>
      </c>
      <c r="T446" s="175"/>
      <c r="U446" s="175">
        <f t="shared" si="183"/>
        <v>99.962163381429505</v>
      </c>
      <c r="V446" s="122"/>
    </row>
    <row r="447" spans="2:22">
      <c r="B447" s="219"/>
      <c r="C447" s="219"/>
      <c r="D447" s="219"/>
      <c r="E447" s="217"/>
      <c r="F447" s="136" t="s">
        <v>194</v>
      </c>
      <c r="G447" s="124">
        <f t="shared" si="220"/>
        <v>15648.9</v>
      </c>
      <c r="H447" s="124"/>
      <c r="I447" s="124">
        <v>15648.9</v>
      </c>
      <c r="J447" s="124">
        <f t="shared" si="217"/>
        <v>15648.9</v>
      </c>
      <c r="K447" s="124"/>
      <c r="L447" s="124">
        <v>15648.9</v>
      </c>
      <c r="M447" s="124">
        <f t="shared" si="218"/>
        <v>15648.9</v>
      </c>
      <c r="N447" s="124"/>
      <c r="O447" s="124">
        <v>15648.9</v>
      </c>
      <c r="P447" s="124">
        <f t="shared" si="219"/>
        <v>15646.1</v>
      </c>
      <c r="Q447" s="124"/>
      <c r="R447" s="124">
        <v>15646.1</v>
      </c>
      <c r="S447" s="175">
        <f t="shared" si="183"/>
        <v>99.982107368569046</v>
      </c>
      <c r="T447" s="175"/>
      <c r="U447" s="175">
        <f t="shared" si="183"/>
        <v>99.982107368569046</v>
      </c>
      <c r="V447" s="122"/>
    </row>
    <row r="448" spans="2:22">
      <c r="B448" s="219"/>
      <c r="C448" s="219"/>
      <c r="D448" s="219"/>
      <c r="E448" s="217"/>
      <c r="F448" s="136" t="s">
        <v>198</v>
      </c>
      <c r="G448" s="124">
        <f t="shared" si="220"/>
        <v>445474.7</v>
      </c>
      <c r="H448" s="124"/>
      <c r="I448" s="124">
        <v>445474.7</v>
      </c>
      <c r="J448" s="124">
        <f t="shared" si="217"/>
        <v>445474.7</v>
      </c>
      <c r="K448" s="124"/>
      <c r="L448" s="124">
        <v>445474.7</v>
      </c>
      <c r="M448" s="124">
        <f t="shared" si="218"/>
        <v>445474.7</v>
      </c>
      <c r="N448" s="124"/>
      <c r="O448" s="124">
        <v>445474.7</v>
      </c>
      <c r="P448" s="124">
        <f t="shared" si="219"/>
        <v>445445.3</v>
      </c>
      <c r="Q448" s="124"/>
      <c r="R448" s="124">
        <v>445445.3</v>
      </c>
      <c r="S448" s="175">
        <f t="shared" si="183"/>
        <v>99.993400298602808</v>
      </c>
      <c r="T448" s="175"/>
      <c r="U448" s="175">
        <f t="shared" si="183"/>
        <v>99.993400298602808</v>
      </c>
      <c r="V448" s="122"/>
    </row>
    <row r="449" spans="2:22">
      <c r="B449" s="219"/>
      <c r="C449" s="219"/>
      <c r="D449" s="219"/>
      <c r="E449" s="217"/>
      <c r="F449" s="136" t="s">
        <v>199</v>
      </c>
      <c r="G449" s="124">
        <f t="shared" si="220"/>
        <v>37119.5</v>
      </c>
      <c r="H449" s="124"/>
      <c r="I449" s="124">
        <v>37119.5</v>
      </c>
      <c r="J449" s="124">
        <f t="shared" si="217"/>
        <v>37119.5</v>
      </c>
      <c r="K449" s="124"/>
      <c r="L449" s="124">
        <v>37119.5</v>
      </c>
      <c r="M449" s="124">
        <f t="shared" si="218"/>
        <v>37119.5</v>
      </c>
      <c r="N449" s="124"/>
      <c r="O449" s="124">
        <v>37119.5</v>
      </c>
      <c r="P449" s="124">
        <f t="shared" si="219"/>
        <v>36377.800000000003</v>
      </c>
      <c r="Q449" s="124"/>
      <c r="R449" s="124">
        <v>36377.800000000003</v>
      </c>
      <c r="S449" s="175">
        <f t="shared" si="183"/>
        <v>98.001858861245452</v>
      </c>
      <c r="T449" s="175"/>
      <c r="U449" s="175">
        <f t="shared" si="183"/>
        <v>98.001858861245452</v>
      </c>
      <c r="V449" s="122"/>
    </row>
    <row r="450" spans="2:22">
      <c r="B450" s="219"/>
      <c r="C450" s="219"/>
      <c r="D450" s="219"/>
      <c r="E450" s="217"/>
      <c r="F450" s="136" t="s">
        <v>200</v>
      </c>
      <c r="G450" s="124">
        <f t="shared" si="220"/>
        <v>1343997.8</v>
      </c>
      <c r="H450" s="124"/>
      <c r="I450" s="124">
        <v>1343997.8</v>
      </c>
      <c r="J450" s="124">
        <f t="shared" si="217"/>
        <v>1343997.8</v>
      </c>
      <c r="K450" s="124"/>
      <c r="L450" s="124">
        <v>1343997.8</v>
      </c>
      <c r="M450" s="124">
        <f t="shared" si="218"/>
        <v>1343997.8</v>
      </c>
      <c r="N450" s="124"/>
      <c r="O450" s="124">
        <v>1343997.8</v>
      </c>
      <c r="P450" s="124">
        <f t="shared" si="219"/>
        <v>1342907.5</v>
      </c>
      <c r="Q450" s="124"/>
      <c r="R450" s="124">
        <v>1342907.5</v>
      </c>
      <c r="S450" s="175">
        <f t="shared" si="183"/>
        <v>99.918876355303553</v>
      </c>
      <c r="T450" s="175"/>
      <c r="U450" s="175">
        <f t="shared" si="183"/>
        <v>99.918876355303553</v>
      </c>
      <c r="V450" s="122"/>
    </row>
    <row r="451" spans="2:22">
      <c r="B451" s="219"/>
      <c r="C451" s="219"/>
      <c r="D451" s="219"/>
      <c r="E451" s="217"/>
      <c r="F451" s="136" t="s">
        <v>201</v>
      </c>
      <c r="G451" s="124">
        <f t="shared" si="220"/>
        <v>7053.1</v>
      </c>
      <c r="H451" s="124"/>
      <c r="I451" s="124">
        <v>7053.1</v>
      </c>
      <c r="J451" s="124">
        <f t="shared" si="217"/>
        <v>7053.1</v>
      </c>
      <c r="K451" s="124"/>
      <c r="L451" s="124">
        <v>7053.1</v>
      </c>
      <c r="M451" s="124">
        <f t="shared" si="218"/>
        <v>7053.1</v>
      </c>
      <c r="N451" s="124"/>
      <c r="O451" s="124">
        <v>7053.1</v>
      </c>
      <c r="P451" s="124">
        <f t="shared" si="219"/>
        <v>7053</v>
      </c>
      <c r="Q451" s="124"/>
      <c r="R451" s="124">
        <v>7053</v>
      </c>
      <c r="S451" s="175">
        <f t="shared" si="183"/>
        <v>99.998582183720629</v>
      </c>
      <c r="T451" s="175"/>
      <c r="U451" s="175">
        <f t="shared" si="183"/>
        <v>99.998582183720629</v>
      </c>
      <c r="V451" s="122"/>
    </row>
    <row r="452" spans="2:22">
      <c r="B452" s="219"/>
      <c r="C452" s="219"/>
      <c r="D452" s="219"/>
      <c r="E452" s="217"/>
      <c r="F452" s="136" t="s">
        <v>202</v>
      </c>
      <c r="G452" s="124">
        <f t="shared" si="220"/>
        <v>39780.1</v>
      </c>
      <c r="H452" s="124"/>
      <c r="I452" s="124">
        <v>39780.1</v>
      </c>
      <c r="J452" s="124">
        <f t="shared" si="217"/>
        <v>39780.1</v>
      </c>
      <c r="K452" s="124"/>
      <c r="L452" s="124">
        <v>39780.1</v>
      </c>
      <c r="M452" s="124">
        <f t="shared" si="218"/>
        <v>39780.1</v>
      </c>
      <c r="N452" s="124"/>
      <c r="O452" s="124">
        <v>39780.1</v>
      </c>
      <c r="P452" s="124">
        <f t="shared" si="219"/>
        <v>39769.599999999999</v>
      </c>
      <c r="Q452" s="124"/>
      <c r="R452" s="124">
        <v>39769.599999999999</v>
      </c>
      <c r="S452" s="175">
        <f t="shared" si="183"/>
        <v>99.97360489289872</v>
      </c>
      <c r="T452" s="175"/>
      <c r="U452" s="175">
        <f t="shared" si="183"/>
        <v>99.97360489289872</v>
      </c>
      <c r="V452" s="122"/>
    </row>
    <row r="453" spans="2:22">
      <c r="B453" s="219"/>
      <c r="C453" s="219"/>
      <c r="D453" s="219"/>
      <c r="E453" s="217"/>
      <c r="F453" s="136" t="s">
        <v>203</v>
      </c>
      <c r="G453" s="124">
        <f t="shared" si="220"/>
        <v>14233.5</v>
      </c>
      <c r="H453" s="124"/>
      <c r="I453" s="124">
        <v>14233.5</v>
      </c>
      <c r="J453" s="124">
        <f t="shared" si="217"/>
        <v>14233.5</v>
      </c>
      <c r="K453" s="124"/>
      <c r="L453" s="124">
        <v>14233.5</v>
      </c>
      <c r="M453" s="124">
        <f t="shared" si="218"/>
        <v>14233.5</v>
      </c>
      <c r="N453" s="124"/>
      <c r="O453" s="124">
        <v>14233.5</v>
      </c>
      <c r="P453" s="124">
        <f t="shared" si="219"/>
        <v>13722.7</v>
      </c>
      <c r="Q453" s="124"/>
      <c r="R453" s="124">
        <v>13722.7</v>
      </c>
      <c r="S453" s="175">
        <f t="shared" si="183"/>
        <v>96.411283240243094</v>
      </c>
      <c r="T453" s="175"/>
      <c r="U453" s="175">
        <f t="shared" si="183"/>
        <v>96.411283240243094</v>
      </c>
      <c r="V453" s="122"/>
    </row>
    <row r="454" spans="2:22">
      <c r="B454" s="219"/>
      <c r="C454" s="219"/>
      <c r="D454" s="219"/>
      <c r="E454" s="217"/>
      <c r="F454" s="136" t="s">
        <v>204</v>
      </c>
      <c r="G454" s="124">
        <f t="shared" si="220"/>
        <v>71811.199999999997</v>
      </c>
      <c r="H454" s="124"/>
      <c r="I454" s="124">
        <v>71811.199999999997</v>
      </c>
      <c r="J454" s="124">
        <f t="shared" si="217"/>
        <v>71811.199999999997</v>
      </c>
      <c r="K454" s="124"/>
      <c r="L454" s="124">
        <v>71811.199999999997</v>
      </c>
      <c r="M454" s="124">
        <f t="shared" si="218"/>
        <v>71811.199999999997</v>
      </c>
      <c r="N454" s="124"/>
      <c r="O454" s="124">
        <v>71811.199999999997</v>
      </c>
      <c r="P454" s="124">
        <f t="shared" si="219"/>
        <v>71811.199999999997</v>
      </c>
      <c r="Q454" s="124"/>
      <c r="R454" s="124">
        <v>71811.199999999997</v>
      </c>
      <c r="S454" s="175">
        <f t="shared" si="183"/>
        <v>100</v>
      </c>
      <c r="T454" s="175"/>
      <c r="U454" s="175">
        <f t="shared" si="183"/>
        <v>100</v>
      </c>
      <c r="V454" s="122"/>
    </row>
    <row r="455" spans="2:22">
      <c r="B455" s="219"/>
      <c r="C455" s="219"/>
      <c r="D455" s="219"/>
      <c r="E455" s="217"/>
      <c r="F455" s="136" t="s">
        <v>205</v>
      </c>
      <c r="G455" s="124">
        <f t="shared" si="220"/>
        <v>519.29999999999995</v>
      </c>
      <c r="H455" s="124"/>
      <c r="I455" s="124">
        <v>519.29999999999995</v>
      </c>
      <c r="J455" s="124">
        <f t="shared" si="217"/>
        <v>519.29999999999995</v>
      </c>
      <c r="K455" s="124"/>
      <c r="L455" s="124">
        <v>519.29999999999995</v>
      </c>
      <c r="M455" s="124">
        <f t="shared" si="218"/>
        <v>519.29999999999995</v>
      </c>
      <c r="N455" s="124"/>
      <c r="O455" s="124">
        <v>519.29999999999995</v>
      </c>
      <c r="P455" s="124">
        <f t="shared" si="219"/>
        <v>495.5</v>
      </c>
      <c r="Q455" s="124"/>
      <c r="R455" s="124">
        <v>495.5</v>
      </c>
      <c r="S455" s="175">
        <f t="shared" si="183"/>
        <v>95.416907375312931</v>
      </c>
      <c r="T455" s="175"/>
      <c r="U455" s="175">
        <f t="shared" si="183"/>
        <v>95.416907375312931</v>
      </c>
      <c r="V455" s="122"/>
    </row>
    <row r="456" spans="2:22">
      <c r="B456" s="219"/>
      <c r="C456" s="219"/>
      <c r="D456" s="219"/>
      <c r="E456" s="217"/>
      <c r="F456" s="136" t="s">
        <v>206</v>
      </c>
      <c r="G456" s="124">
        <f t="shared" si="220"/>
        <v>105287.8</v>
      </c>
      <c r="H456" s="124"/>
      <c r="I456" s="124">
        <v>105287.8</v>
      </c>
      <c r="J456" s="124">
        <f t="shared" si="217"/>
        <v>105287.8</v>
      </c>
      <c r="K456" s="124"/>
      <c r="L456" s="124">
        <v>105287.8</v>
      </c>
      <c r="M456" s="124">
        <f t="shared" si="218"/>
        <v>105287.8</v>
      </c>
      <c r="N456" s="124"/>
      <c r="O456" s="124">
        <v>105287.8</v>
      </c>
      <c r="P456" s="124">
        <f t="shared" si="219"/>
        <v>105287.8</v>
      </c>
      <c r="Q456" s="124"/>
      <c r="R456" s="124">
        <v>105287.8</v>
      </c>
      <c r="S456" s="175">
        <f t="shared" si="183"/>
        <v>100</v>
      </c>
      <c r="T456" s="175"/>
      <c r="U456" s="175">
        <f t="shared" si="183"/>
        <v>100</v>
      </c>
      <c r="V456" s="122"/>
    </row>
    <row r="457" spans="2:22">
      <c r="B457" s="219"/>
      <c r="C457" s="219"/>
      <c r="D457" s="219"/>
      <c r="E457" s="217"/>
      <c r="F457" s="136" t="s">
        <v>272</v>
      </c>
      <c r="G457" s="124">
        <f t="shared" si="220"/>
        <v>166624.29999999999</v>
      </c>
      <c r="H457" s="124"/>
      <c r="I457" s="124">
        <v>166624.29999999999</v>
      </c>
      <c r="J457" s="124">
        <f t="shared" si="217"/>
        <v>166624.29999999999</v>
      </c>
      <c r="K457" s="124"/>
      <c r="L457" s="124">
        <v>166624.29999999999</v>
      </c>
      <c r="M457" s="124">
        <f t="shared" si="218"/>
        <v>166624.29999999999</v>
      </c>
      <c r="N457" s="124"/>
      <c r="O457" s="124">
        <v>166624.29999999999</v>
      </c>
      <c r="P457" s="124">
        <f t="shared" si="219"/>
        <v>166531.4</v>
      </c>
      <c r="Q457" s="124"/>
      <c r="R457" s="124">
        <v>166531.4</v>
      </c>
      <c r="S457" s="175">
        <f t="shared" si="183"/>
        <v>99.944245827289308</v>
      </c>
      <c r="T457" s="175"/>
      <c r="U457" s="175">
        <f t="shared" si="183"/>
        <v>99.944245827289308</v>
      </c>
      <c r="V457" s="122"/>
    </row>
    <row r="458" spans="2:22">
      <c r="B458" s="219"/>
      <c r="C458" s="219"/>
      <c r="D458" s="219"/>
      <c r="E458" s="217"/>
      <c r="F458" s="136" t="s">
        <v>273</v>
      </c>
      <c r="G458" s="124">
        <f t="shared" si="220"/>
        <v>99983.7</v>
      </c>
      <c r="H458" s="124"/>
      <c r="I458" s="124">
        <v>99983.7</v>
      </c>
      <c r="J458" s="124">
        <f t="shared" si="217"/>
        <v>99983.7</v>
      </c>
      <c r="K458" s="124"/>
      <c r="L458" s="124">
        <v>99983.7</v>
      </c>
      <c r="M458" s="124">
        <f t="shared" si="218"/>
        <v>99983.7</v>
      </c>
      <c r="N458" s="124"/>
      <c r="O458" s="124">
        <v>99983.7</v>
      </c>
      <c r="P458" s="124">
        <f t="shared" si="219"/>
        <v>96786.2</v>
      </c>
      <c r="Q458" s="124"/>
      <c r="R458" s="124">
        <v>96786.2</v>
      </c>
      <c r="S458" s="175">
        <f t="shared" si="183"/>
        <v>96.801978722531771</v>
      </c>
      <c r="T458" s="175"/>
      <c r="U458" s="175">
        <f t="shared" si="183"/>
        <v>96.801978722531771</v>
      </c>
      <c r="V458" s="122"/>
    </row>
    <row r="459" spans="2:22">
      <c r="B459" s="219"/>
      <c r="C459" s="219"/>
      <c r="D459" s="219"/>
      <c r="E459" s="217"/>
      <c r="F459" s="136" t="s">
        <v>274</v>
      </c>
      <c r="G459" s="124">
        <f t="shared" si="220"/>
        <v>276.39999999999998</v>
      </c>
      <c r="H459" s="124"/>
      <c r="I459" s="124">
        <v>276.39999999999998</v>
      </c>
      <c r="J459" s="124">
        <f t="shared" si="217"/>
        <v>276.39999999999998</v>
      </c>
      <c r="K459" s="124"/>
      <c r="L459" s="124">
        <v>276.39999999999998</v>
      </c>
      <c r="M459" s="124">
        <f t="shared" si="218"/>
        <v>276.39999999999998</v>
      </c>
      <c r="N459" s="124"/>
      <c r="O459" s="124">
        <v>276.39999999999998</v>
      </c>
      <c r="P459" s="124">
        <f t="shared" si="219"/>
        <v>276.3</v>
      </c>
      <c r="Q459" s="124"/>
      <c r="R459" s="124">
        <v>276.3</v>
      </c>
      <c r="S459" s="175">
        <f t="shared" si="183"/>
        <v>99.963820549927647</v>
      </c>
      <c r="T459" s="175"/>
      <c r="U459" s="175">
        <f t="shared" si="183"/>
        <v>99.963820549927647</v>
      </c>
      <c r="V459" s="122"/>
    </row>
    <row r="460" spans="2:22">
      <c r="B460" s="219"/>
      <c r="C460" s="219"/>
      <c r="D460" s="219"/>
      <c r="E460" s="217"/>
      <c r="F460" s="136" t="s">
        <v>275</v>
      </c>
      <c r="G460" s="124">
        <f t="shared" si="220"/>
        <v>887594</v>
      </c>
      <c r="H460" s="124"/>
      <c r="I460" s="124">
        <v>887594</v>
      </c>
      <c r="J460" s="124">
        <f t="shared" si="217"/>
        <v>887594</v>
      </c>
      <c r="K460" s="124"/>
      <c r="L460" s="124">
        <v>887594</v>
      </c>
      <c r="M460" s="124">
        <f t="shared" si="218"/>
        <v>887594</v>
      </c>
      <c r="N460" s="124"/>
      <c r="O460" s="124">
        <v>887594</v>
      </c>
      <c r="P460" s="124">
        <f t="shared" si="219"/>
        <v>884086.1</v>
      </c>
      <c r="Q460" s="124"/>
      <c r="R460" s="124">
        <v>884086.1</v>
      </c>
      <c r="S460" s="175">
        <f t="shared" ref="S460:U523" si="221">P460/M460*100</f>
        <v>99.604785521308159</v>
      </c>
      <c r="T460" s="175"/>
      <c r="U460" s="175">
        <f t="shared" si="221"/>
        <v>99.604785521308159</v>
      </c>
      <c r="V460" s="122"/>
    </row>
    <row r="461" spans="2:22">
      <c r="B461" s="219"/>
      <c r="C461" s="219"/>
      <c r="D461" s="219"/>
      <c r="E461" s="217"/>
      <c r="F461" s="139" t="s">
        <v>276</v>
      </c>
      <c r="G461" s="124">
        <f t="shared" si="220"/>
        <v>2324.1999999999998</v>
      </c>
      <c r="H461" s="124"/>
      <c r="I461" s="124">
        <v>2324.1999999999998</v>
      </c>
      <c r="J461" s="124">
        <f t="shared" si="217"/>
        <v>2324.1999999999998</v>
      </c>
      <c r="K461" s="124"/>
      <c r="L461" s="124">
        <v>2324.1999999999998</v>
      </c>
      <c r="M461" s="124">
        <f t="shared" si="218"/>
        <v>2324.1999999999998</v>
      </c>
      <c r="N461" s="124"/>
      <c r="O461" s="124">
        <v>2324.1999999999998</v>
      </c>
      <c r="P461" s="124">
        <f t="shared" si="219"/>
        <v>2306.9</v>
      </c>
      <c r="Q461" s="124"/>
      <c r="R461" s="124">
        <v>2306.9</v>
      </c>
      <c r="S461" s="175">
        <f t="shared" si="221"/>
        <v>99.255657860769304</v>
      </c>
      <c r="T461" s="175"/>
      <c r="U461" s="175">
        <f t="shared" si="221"/>
        <v>99.255657860769304</v>
      </c>
      <c r="V461" s="122"/>
    </row>
    <row r="462" spans="2:22">
      <c r="B462" s="219"/>
      <c r="C462" s="219"/>
      <c r="D462" s="219"/>
      <c r="E462" s="217"/>
      <c r="F462" s="139" t="s">
        <v>528</v>
      </c>
      <c r="G462" s="124">
        <f t="shared" si="220"/>
        <v>191418</v>
      </c>
      <c r="H462" s="124">
        <v>191418</v>
      </c>
      <c r="I462" s="124"/>
      <c r="J462" s="124">
        <f t="shared" si="217"/>
        <v>191418</v>
      </c>
      <c r="K462" s="124">
        <v>191418</v>
      </c>
      <c r="L462" s="124"/>
      <c r="M462" s="124">
        <f t="shared" si="218"/>
        <v>191418</v>
      </c>
      <c r="N462" s="124">
        <v>191418</v>
      </c>
      <c r="O462" s="124"/>
      <c r="P462" s="124">
        <f t="shared" si="219"/>
        <v>191418</v>
      </c>
      <c r="Q462" s="124">
        <v>191418</v>
      </c>
      <c r="R462" s="124"/>
      <c r="S462" s="175">
        <f t="shared" si="221"/>
        <v>100</v>
      </c>
      <c r="T462" s="175">
        <f t="shared" si="221"/>
        <v>100</v>
      </c>
      <c r="U462" s="175"/>
      <c r="V462" s="122"/>
    </row>
    <row r="463" spans="2:22">
      <c r="B463" s="219"/>
      <c r="C463" s="219"/>
      <c r="D463" s="219"/>
      <c r="E463" s="217"/>
      <c r="F463" s="139" t="s">
        <v>529</v>
      </c>
      <c r="G463" s="124">
        <f t="shared" si="220"/>
        <v>15715</v>
      </c>
      <c r="H463" s="124">
        <v>15715</v>
      </c>
      <c r="I463" s="124"/>
      <c r="J463" s="124">
        <f t="shared" si="217"/>
        <v>15715</v>
      </c>
      <c r="K463" s="124">
        <v>15715</v>
      </c>
      <c r="L463" s="124"/>
      <c r="M463" s="124">
        <f t="shared" si="218"/>
        <v>15715</v>
      </c>
      <c r="N463" s="124">
        <v>15715</v>
      </c>
      <c r="O463" s="124"/>
      <c r="P463" s="124">
        <f t="shared" si="219"/>
        <v>15715</v>
      </c>
      <c r="Q463" s="124">
        <v>15715</v>
      </c>
      <c r="R463" s="124"/>
      <c r="S463" s="175">
        <f t="shared" si="221"/>
        <v>100</v>
      </c>
      <c r="T463" s="175">
        <f t="shared" si="221"/>
        <v>100</v>
      </c>
      <c r="U463" s="175"/>
      <c r="V463" s="122"/>
    </row>
    <row r="464" spans="2:22">
      <c r="B464" s="219"/>
      <c r="C464" s="219"/>
      <c r="D464" s="219"/>
      <c r="E464" s="217"/>
      <c r="F464" s="139" t="s">
        <v>530</v>
      </c>
      <c r="G464" s="124">
        <f t="shared" si="220"/>
        <v>87465.600000000006</v>
      </c>
      <c r="H464" s="124">
        <v>87465.600000000006</v>
      </c>
      <c r="I464" s="124"/>
      <c r="J464" s="124">
        <f t="shared" si="217"/>
        <v>135776.29999999999</v>
      </c>
      <c r="K464" s="124">
        <v>135776.29999999999</v>
      </c>
      <c r="L464" s="124"/>
      <c r="M464" s="124">
        <f t="shared" si="218"/>
        <v>135776.29999999999</v>
      </c>
      <c r="N464" s="124">
        <v>135776.29999999999</v>
      </c>
      <c r="O464" s="124"/>
      <c r="P464" s="124">
        <f t="shared" si="219"/>
        <v>135776.29999999999</v>
      </c>
      <c r="Q464" s="124">
        <v>135776.29999999999</v>
      </c>
      <c r="R464" s="124"/>
      <c r="S464" s="175">
        <f t="shared" si="221"/>
        <v>100</v>
      </c>
      <c r="T464" s="175">
        <f t="shared" si="221"/>
        <v>100</v>
      </c>
      <c r="U464" s="175"/>
      <c r="V464" s="122"/>
    </row>
    <row r="465" spans="2:22">
      <c r="B465" s="219"/>
      <c r="C465" s="219"/>
      <c r="D465" s="219"/>
      <c r="E465" s="217"/>
      <c r="F465" s="139" t="s">
        <v>531</v>
      </c>
      <c r="G465" s="124">
        <f t="shared" si="220"/>
        <v>1121.5</v>
      </c>
      <c r="H465" s="124">
        <v>1121.5</v>
      </c>
      <c r="I465" s="124"/>
      <c r="J465" s="124">
        <f t="shared" si="217"/>
        <v>2401.8000000000002</v>
      </c>
      <c r="K465" s="124">
        <v>2401.8000000000002</v>
      </c>
      <c r="L465" s="124"/>
      <c r="M465" s="124">
        <f t="shared" si="218"/>
        <v>2401.8000000000002</v>
      </c>
      <c r="N465" s="124">
        <v>2401.8000000000002</v>
      </c>
      <c r="O465" s="124"/>
      <c r="P465" s="124">
        <f t="shared" si="219"/>
        <v>2181.8000000000002</v>
      </c>
      <c r="Q465" s="124">
        <v>2181.8000000000002</v>
      </c>
      <c r="R465" s="124"/>
      <c r="S465" s="175">
        <f t="shared" si="221"/>
        <v>90.840203180947626</v>
      </c>
      <c r="T465" s="175">
        <f t="shared" si="221"/>
        <v>90.840203180947626</v>
      </c>
      <c r="U465" s="175"/>
      <c r="V465" s="122"/>
    </row>
    <row r="466" spans="2:22">
      <c r="B466" s="219"/>
      <c r="C466" s="219"/>
      <c r="D466" s="219"/>
      <c r="E466" s="217"/>
      <c r="F466" s="139" t="s">
        <v>532</v>
      </c>
      <c r="G466" s="124">
        <f t="shared" si="220"/>
        <v>40785.1</v>
      </c>
      <c r="H466" s="124">
        <v>40785.1</v>
      </c>
      <c r="I466" s="124"/>
      <c r="J466" s="124">
        <f t="shared" si="217"/>
        <v>131753.70000000001</v>
      </c>
      <c r="K466" s="124">
        <v>131753.70000000001</v>
      </c>
      <c r="L466" s="124"/>
      <c r="M466" s="124">
        <f t="shared" si="218"/>
        <v>131753.70000000001</v>
      </c>
      <c r="N466" s="124">
        <v>131753.70000000001</v>
      </c>
      <c r="O466" s="124"/>
      <c r="P466" s="124">
        <f t="shared" si="219"/>
        <v>94067.4</v>
      </c>
      <c r="Q466" s="124">
        <v>94067.4</v>
      </c>
      <c r="R466" s="124"/>
      <c r="S466" s="175">
        <f t="shared" si="221"/>
        <v>71.396401011888074</v>
      </c>
      <c r="T466" s="175">
        <f t="shared" si="221"/>
        <v>71.396401011888074</v>
      </c>
      <c r="U466" s="175"/>
      <c r="V466" s="122"/>
    </row>
    <row r="467" spans="2:22">
      <c r="B467" s="219"/>
      <c r="C467" s="219"/>
      <c r="D467" s="219"/>
      <c r="E467" s="217"/>
      <c r="F467" s="139" t="s">
        <v>182</v>
      </c>
      <c r="G467" s="124">
        <f t="shared" si="220"/>
        <v>142266.1</v>
      </c>
      <c r="H467" s="124"/>
      <c r="I467" s="124">
        <v>142266.1</v>
      </c>
      <c r="J467" s="124">
        <f t="shared" si="217"/>
        <v>142266.1</v>
      </c>
      <c r="K467" s="124"/>
      <c r="L467" s="124">
        <v>142266.1</v>
      </c>
      <c r="M467" s="124">
        <f t="shared" si="218"/>
        <v>142266.1</v>
      </c>
      <c r="N467" s="124"/>
      <c r="O467" s="124">
        <v>142266.1</v>
      </c>
      <c r="P467" s="124">
        <f t="shared" si="219"/>
        <v>141876</v>
      </c>
      <c r="Q467" s="124"/>
      <c r="R467" s="124">
        <v>141876</v>
      </c>
      <c r="S467" s="175">
        <f t="shared" si="221"/>
        <v>99.725795533862254</v>
      </c>
      <c r="T467" s="175"/>
      <c r="U467" s="175">
        <f t="shared" si="221"/>
        <v>99.725795533862254</v>
      </c>
      <c r="V467" s="122"/>
    </row>
    <row r="468" spans="2:22">
      <c r="B468" s="219"/>
      <c r="C468" s="219"/>
      <c r="D468" s="219"/>
      <c r="E468" s="217"/>
      <c r="F468" s="139" t="s">
        <v>832</v>
      </c>
      <c r="G468" s="124"/>
      <c r="H468" s="124"/>
      <c r="I468" s="124"/>
      <c r="J468" s="124">
        <f t="shared" si="217"/>
        <v>1050</v>
      </c>
      <c r="K468" s="124"/>
      <c r="L468" s="124">
        <v>1050</v>
      </c>
      <c r="M468" s="124">
        <f>N468+O468</f>
        <v>1050</v>
      </c>
      <c r="N468" s="124"/>
      <c r="O468" s="124">
        <v>1050</v>
      </c>
      <c r="P468" s="124">
        <f>Q468+R468</f>
        <v>1022</v>
      </c>
      <c r="Q468" s="124"/>
      <c r="R468" s="124">
        <v>1022</v>
      </c>
      <c r="S468" s="175">
        <f t="shared" si="221"/>
        <v>97.333333333333343</v>
      </c>
      <c r="T468" s="175"/>
      <c r="U468" s="175">
        <f t="shared" si="221"/>
        <v>97.333333333333343</v>
      </c>
      <c r="V468" s="122"/>
    </row>
    <row r="469" spans="2:22">
      <c r="B469" s="219"/>
      <c r="C469" s="219"/>
      <c r="D469" s="219"/>
      <c r="E469" s="217"/>
      <c r="F469" s="139" t="s">
        <v>547</v>
      </c>
      <c r="G469" s="124">
        <f t="shared" ref="G469" si="222">I469+H469</f>
        <v>577.5</v>
      </c>
      <c r="H469" s="124"/>
      <c r="I469" s="124">
        <v>577.5</v>
      </c>
      <c r="J469" s="124"/>
      <c r="K469" s="124"/>
      <c r="L469" s="124"/>
      <c r="M469" s="124"/>
      <c r="N469" s="124"/>
      <c r="O469" s="124"/>
      <c r="P469" s="124"/>
      <c r="Q469" s="124"/>
      <c r="R469" s="124"/>
      <c r="S469" s="175"/>
      <c r="T469" s="175"/>
      <c r="U469" s="175"/>
      <c r="V469" s="122"/>
    </row>
    <row r="470" spans="2:22" ht="31.5">
      <c r="B470" s="219"/>
      <c r="C470" s="219"/>
      <c r="D470" s="219"/>
      <c r="E470" s="140" t="s">
        <v>283</v>
      </c>
      <c r="F470" s="139"/>
      <c r="G470" s="124">
        <f>G471+G472</f>
        <v>476381</v>
      </c>
      <c r="H470" s="124"/>
      <c r="I470" s="124">
        <f t="shared" ref="I470" si="223">I472</f>
        <v>476381</v>
      </c>
      <c r="J470" s="124">
        <f>J471+J472</f>
        <v>793122</v>
      </c>
      <c r="K470" s="124"/>
      <c r="L470" s="124">
        <f t="shared" ref="L470:R470" si="224">L471+L472</f>
        <v>793122</v>
      </c>
      <c r="M470" s="124">
        <f t="shared" si="224"/>
        <v>793122</v>
      </c>
      <c r="N470" s="124"/>
      <c r="O470" s="124">
        <f t="shared" si="224"/>
        <v>793122</v>
      </c>
      <c r="P470" s="124">
        <f t="shared" si="224"/>
        <v>604467.69999999995</v>
      </c>
      <c r="Q470" s="124"/>
      <c r="R470" s="124">
        <f t="shared" si="224"/>
        <v>604467.69999999995</v>
      </c>
      <c r="S470" s="175">
        <f t="shared" si="221"/>
        <v>76.21370987061259</v>
      </c>
      <c r="T470" s="175"/>
      <c r="U470" s="175">
        <f t="shared" si="221"/>
        <v>76.21370987061259</v>
      </c>
      <c r="V470" s="122"/>
    </row>
    <row r="471" spans="2:22">
      <c r="B471" s="219"/>
      <c r="C471" s="219"/>
      <c r="D471" s="219"/>
      <c r="E471" s="140"/>
      <c r="F471" s="139" t="str">
        <f>F529</f>
        <v>820.0909.01Д0472300.200</v>
      </c>
      <c r="G471" s="128"/>
      <c r="H471" s="128"/>
      <c r="I471" s="128"/>
      <c r="J471" s="128">
        <f t="shared" ref="J471:R471" si="225">J529</f>
        <v>316741</v>
      </c>
      <c r="K471" s="128"/>
      <c r="L471" s="128">
        <f t="shared" si="225"/>
        <v>316741</v>
      </c>
      <c r="M471" s="128">
        <f t="shared" si="225"/>
        <v>316741</v>
      </c>
      <c r="N471" s="128"/>
      <c r="O471" s="128">
        <f t="shared" si="225"/>
        <v>316741</v>
      </c>
      <c r="P471" s="128">
        <f t="shared" si="225"/>
        <v>175811.20000000001</v>
      </c>
      <c r="Q471" s="128"/>
      <c r="R471" s="128">
        <f t="shared" si="225"/>
        <v>175811.20000000001</v>
      </c>
      <c r="S471" s="175">
        <f t="shared" si="221"/>
        <v>55.506296942928138</v>
      </c>
      <c r="T471" s="175"/>
      <c r="U471" s="175">
        <f t="shared" si="221"/>
        <v>55.506296942928138</v>
      </c>
      <c r="V471" s="122"/>
    </row>
    <row r="472" spans="2:22">
      <c r="B472" s="219"/>
      <c r="C472" s="219"/>
      <c r="D472" s="219"/>
      <c r="E472" s="138" t="s">
        <v>181</v>
      </c>
      <c r="F472" s="136" t="s">
        <v>288</v>
      </c>
      <c r="G472" s="124">
        <f>H472+I472</f>
        <v>476381</v>
      </c>
      <c r="H472" s="124"/>
      <c r="I472" s="124">
        <f>I535</f>
        <v>476381</v>
      </c>
      <c r="J472" s="124">
        <f>K472+L472</f>
        <v>476381</v>
      </c>
      <c r="K472" s="124"/>
      <c r="L472" s="124">
        <f>L535</f>
        <v>476381</v>
      </c>
      <c r="M472" s="124">
        <f>N472+O472</f>
        <v>476381</v>
      </c>
      <c r="N472" s="124"/>
      <c r="O472" s="124">
        <f>O535</f>
        <v>476381</v>
      </c>
      <c r="P472" s="124">
        <f>Q472+R472</f>
        <v>428656.5</v>
      </c>
      <c r="Q472" s="124"/>
      <c r="R472" s="124">
        <f>R535</f>
        <v>428656.5</v>
      </c>
      <c r="S472" s="175">
        <f t="shared" si="221"/>
        <v>89.981863256511076</v>
      </c>
      <c r="T472" s="175"/>
      <c r="U472" s="175">
        <f t="shared" si="221"/>
        <v>89.981863256511076</v>
      </c>
      <c r="V472" s="122"/>
    </row>
    <row r="473" spans="2:22">
      <c r="B473" s="215" t="s">
        <v>136</v>
      </c>
      <c r="C473" s="215" t="s">
        <v>137</v>
      </c>
      <c r="D473" s="215" t="s">
        <v>335</v>
      </c>
      <c r="E473" s="140" t="s">
        <v>179</v>
      </c>
      <c r="F473" s="139"/>
      <c r="G473" s="124">
        <f t="shared" ref="G473:Q473" si="226">G474</f>
        <v>3623.2</v>
      </c>
      <c r="H473" s="124"/>
      <c r="I473" s="124">
        <f t="shared" si="226"/>
        <v>3623.2</v>
      </c>
      <c r="J473" s="124">
        <f t="shared" si="226"/>
        <v>3623.2</v>
      </c>
      <c r="K473" s="124"/>
      <c r="L473" s="124">
        <f t="shared" si="226"/>
        <v>3623.2</v>
      </c>
      <c r="M473" s="124">
        <f t="shared" si="226"/>
        <v>3623.2</v>
      </c>
      <c r="N473" s="124"/>
      <c r="O473" s="124">
        <f t="shared" si="226"/>
        <v>3623.2</v>
      </c>
      <c r="P473" s="124">
        <f t="shared" si="226"/>
        <v>3469.2</v>
      </c>
      <c r="Q473" s="124">
        <f t="shared" si="226"/>
        <v>0</v>
      </c>
      <c r="R473" s="124">
        <f>R474</f>
        <v>3469.2</v>
      </c>
      <c r="S473" s="175">
        <f t="shared" si="221"/>
        <v>95.749613601236476</v>
      </c>
      <c r="T473" s="175"/>
      <c r="U473" s="175">
        <f t="shared" si="221"/>
        <v>95.749613601236476</v>
      </c>
      <c r="V473" s="122"/>
    </row>
    <row r="474" spans="2:22" ht="31.5">
      <c r="B474" s="215"/>
      <c r="C474" s="215"/>
      <c r="D474" s="215"/>
      <c r="E474" s="140" t="s">
        <v>180</v>
      </c>
      <c r="F474" s="139"/>
      <c r="G474" s="124">
        <f>G475+G476</f>
        <v>3623.2</v>
      </c>
      <c r="H474" s="124"/>
      <c r="I474" s="124">
        <f>I475+I476</f>
        <v>3623.2</v>
      </c>
      <c r="J474" s="124">
        <f>J475+J476</f>
        <v>3623.2</v>
      </c>
      <c r="K474" s="124"/>
      <c r="L474" s="124">
        <f>L475+L476</f>
        <v>3623.2</v>
      </c>
      <c r="M474" s="124">
        <f>M475+M476</f>
        <v>3623.2</v>
      </c>
      <c r="N474" s="124"/>
      <c r="O474" s="124">
        <f>O475+O476</f>
        <v>3623.2</v>
      </c>
      <c r="P474" s="124">
        <f>P475+P476</f>
        <v>3469.2</v>
      </c>
      <c r="Q474" s="124"/>
      <c r="R474" s="124">
        <f>R475+R476</f>
        <v>3469.2</v>
      </c>
      <c r="S474" s="175">
        <f t="shared" si="221"/>
        <v>95.749613601236476</v>
      </c>
      <c r="T474" s="175"/>
      <c r="U474" s="175">
        <f t="shared" si="221"/>
        <v>95.749613601236476</v>
      </c>
      <c r="V474" s="122"/>
    </row>
    <row r="475" spans="2:22">
      <c r="B475" s="215"/>
      <c r="C475" s="215"/>
      <c r="D475" s="215"/>
      <c r="E475" s="138" t="s">
        <v>181</v>
      </c>
      <c r="F475" s="136" t="s">
        <v>280</v>
      </c>
      <c r="G475" s="124">
        <f>H475+I475</f>
        <v>1741.7</v>
      </c>
      <c r="H475" s="124"/>
      <c r="I475" s="124">
        <v>1741.7</v>
      </c>
      <c r="J475" s="124">
        <f>K475+L475</f>
        <v>1741.7</v>
      </c>
      <c r="K475" s="124"/>
      <c r="L475" s="124">
        <v>1741.7</v>
      </c>
      <c r="M475" s="124">
        <f>N475+O475</f>
        <v>1741.7</v>
      </c>
      <c r="N475" s="124"/>
      <c r="O475" s="124">
        <v>1741.7</v>
      </c>
      <c r="P475" s="124">
        <f>Q475+R475</f>
        <v>1587.7</v>
      </c>
      <c r="Q475" s="124"/>
      <c r="R475" s="124">
        <v>1587.7</v>
      </c>
      <c r="S475" s="175">
        <f t="shared" si="221"/>
        <v>91.158063960498353</v>
      </c>
      <c r="T475" s="175"/>
      <c r="U475" s="175">
        <f t="shared" si="221"/>
        <v>91.158063960498353</v>
      </c>
      <c r="V475" s="122"/>
    </row>
    <row r="476" spans="2:22">
      <c r="B476" s="215"/>
      <c r="C476" s="215"/>
      <c r="D476" s="215"/>
      <c r="E476" s="138" t="s">
        <v>181</v>
      </c>
      <c r="F476" s="136" t="s">
        <v>281</v>
      </c>
      <c r="G476" s="124">
        <f>H476+I476</f>
        <v>1881.5</v>
      </c>
      <c r="H476" s="124"/>
      <c r="I476" s="124">
        <v>1881.5</v>
      </c>
      <c r="J476" s="124">
        <f>K476+L476</f>
        <v>1881.5</v>
      </c>
      <c r="K476" s="124"/>
      <c r="L476" s="124">
        <v>1881.5</v>
      </c>
      <c r="M476" s="124">
        <f>N476+O476</f>
        <v>1881.5</v>
      </c>
      <c r="N476" s="124"/>
      <c r="O476" s="124">
        <v>1881.5</v>
      </c>
      <c r="P476" s="124">
        <f>Q476+R476</f>
        <v>1881.5</v>
      </c>
      <c r="Q476" s="124"/>
      <c r="R476" s="124">
        <v>1881.5</v>
      </c>
      <c r="S476" s="175">
        <f t="shared" si="221"/>
        <v>100</v>
      </c>
      <c r="T476" s="175"/>
      <c r="U476" s="175">
        <f t="shared" si="221"/>
        <v>100</v>
      </c>
      <c r="V476" s="122"/>
    </row>
    <row r="477" spans="2:22">
      <c r="B477" s="215" t="s">
        <v>138</v>
      </c>
      <c r="C477" s="215" t="s">
        <v>139</v>
      </c>
      <c r="D477" s="215" t="s">
        <v>336</v>
      </c>
      <c r="E477" s="140" t="s">
        <v>179</v>
      </c>
      <c r="F477" s="139"/>
      <c r="G477" s="124">
        <f>G478</f>
        <v>14103.900000000001</v>
      </c>
      <c r="H477" s="124"/>
      <c r="I477" s="124">
        <f>I478</f>
        <v>14103.900000000001</v>
      </c>
      <c r="J477" s="124">
        <f>J478</f>
        <v>14103.900000000001</v>
      </c>
      <c r="K477" s="124"/>
      <c r="L477" s="124">
        <f>L478</f>
        <v>14103.900000000001</v>
      </c>
      <c r="M477" s="124">
        <f>M478</f>
        <v>14103.900000000001</v>
      </c>
      <c r="N477" s="124"/>
      <c r="O477" s="124">
        <f>O478</f>
        <v>14103.900000000001</v>
      </c>
      <c r="P477" s="124">
        <f>P478</f>
        <v>14101.3</v>
      </c>
      <c r="Q477" s="124"/>
      <c r="R477" s="124">
        <f>R478</f>
        <v>14101.3</v>
      </c>
      <c r="S477" s="175">
        <f t="shared" si="221"/>
        <v>99.981565382624652</v>
      </c>
      <c r="T477" s="175"/>
      <c r="U477" s="175">
        <f t="shared" si="221"/>
        <v>99.981565382624652</v>
      </c>
      <c r="V477" s="122"/>
    </row>
    <row r="478" spans="2:22" ht="31.5">
      <c r="B478" s="215"/>
      <c r="C478" s="215"/>
      <c r="D478" s="215"/>
      <c r="E478" s="140" t="s">
        <v>180</v>
      </c>
      <c r="F478" s="139"/>
      <c r="G478" s="124">
        <f>G479+G480</f>
        <v>14103.900000000001</v>
      </c>
      <c r="H478" s="124"/>
      <c r="I478" s="124">
        <f t="shared" ref="I478" si="227">I479+I480</f>
        <v>14103.900000000001</v>
      </c>
      <c r="J478" s="124">
        <f>J479+J480</f>
        <v>14103.900000000001</v>
      </c>
      <c r="K478" s="124"/>
      <c r="L478" s="124">
        <f t="shared" ref="L478" si="228">L479+L480</f>
        <v>14103.900000000001</v>
      </c>
      <c r="M478" s="124">
        <f>M479+M480</f>
        <v>14103.900000000001</v>
      </c>
      <c r="N478" s="124"/>
      <c r="O478" s="124">
        <f t="shared" ref="O478" si="229">O479+O480</f>
        <v>14103.900000000001</v>
      </c>
      <c r="P478" s="124">
        <f>P479+P480</f>
        <v>14101.3</v>
      </c>
      <c r="Q478" s="124"/>
      <c r="R478" s="124">
        <f t="shared" ref="R478" si="230">R479+R480</f>
        <v>14101.3</v>
      </c>
      <c r="S478" s="175">
        <f t="shared" si="221"/>
        <v>99.981565382624652</v>
      </c>
      <c r="T478" s="175"/>
      <c r="U478" s="175">
        <f t="shared" si="221"/>
        <v>99.981565382624652</v>
      </c>
      <c r="V478" s="122"/>
    </row>
    <row r="479" spans="2:22">
      <c r="B479" s="215"/>
      <c r="C479" s="215"/>
      <c r="D479" s="215"/>
      <c r="E479" s="138" t="s">
        <v>181</v>
      </c>
      <c r="F479" s="136" t="s">
        <v>214</v>
      </c>
      <c r="G479" s="124">
        <f>I479</f>
        <v>11687.7</v>
      </c>
      <c r="H479" s="124"/>
      <c r="I479" s="124">
        <v>11687.7</v>
      </c>
      <c r="J479" s="124">
        <f>L479</f>
        <v>11687.7</v>
      </c>
      <c r="K479" s="124"/>
      <c r="L479" s="124">
        <v>11687.7</v>
      </c>
      <c r="M479" s="124">
        <f>O479</f>
        <v>11687.7</v>
      </c>
      <c r="N479" s="124"/>
      <c r="O479" s="124">
        <v>11687.7</v>
      </c>
      <c r="P479" s="124">
        <f>R479</f>
        <v>11685.1</v>
      </c>
      <c r="Q479" s="124"/>
      <c r="R479" s="124">
        <v>11685.1</v>
      </c>
      <c r="S479" s="175">
        <f t="shared" si="221"/>
        <v>99.977754391368705</v>
      </c>
      <c r="T479" s="175"/>
      <c r="U479" s="175">
        <f t="shared" si="221"/>
        <v>99.977754391368705</v>
      </c>
      <c r="V479" s="122"/>
    </row>
    <row r="480" spans="2:22">
      <c r="B480" s="215"/>
      <c r="C480" s="215"/>
      <c r="D480" s="215"/>
      <c r="E480" s="138" t="s">
        <v>181</v>
      </c>
      <c r="F480" s="136" t="s">
        <v>215</v>
      </c>
      <c r="G480" s="124">
        <f>I480</f>
        <v>2416.1999999999998</v>
      </c>
      <c r="H480" s="124"/>
      <c r="I480" s="124">
        <v>2416.1999999999998</v>
      </c>
      <c r="J480" s="124">
        <f>L480</f>
        <v>2416.1999999999998</v>
      </c>
      <c r="K480" s="124"/>
      <c r="L480" s="124">
        <v>2416.1999999999998</v>
      </c>
      <c r="M480" s="124">
        <f>O480</f>
        <v>2416.1999999999998</v>
      </c>
      <c r="N480" s="124"/>
      <c r="O480" s="124">
        <v>2416.1999999999998</v>
      </c>
      <c r="P480" s="124">
        <f>R480</f>
        <v>2416.1999999999998</v>
      </c>
      <c r="Q480" s="124"/>
      <c r="R480" s="124">
        <v>2416.1999999999998</v>
      </c>
      <c r="S480" s="175">
        <f t="shared" si="221"/>
        <v>100</v>
      </c>
      <c r="T480" s="175"/>
      <c r="U480" s="175">
        <f t="shared" si="221"/>
        <v>100</v>
      </c>
      <c r="V480" s="122"/>
    </row>
    <row r="481" spans="2:22" ht="15.75" customHeight="1">
      <c r="B481" s="219" t="s">
        <v>140</v>
      </c>
      <c r="C481" s="219" t="s">
        <v>141</v>
      </c>
      <c r="D481" s="219" t="s">
        <v>337</v>
      </c>
      <c r="E481" s="140" t="s">
        <v>179</v>
      </c>
      <c r="F481" s="139"/>
      <c r="G481" s="124">
        <f>G482</f>
        <v>9807674.6999999993</v>
      </c>
      <c r="H481" s="124">
        <f t="shared" ref="H481:I481" si="231">H482</f>
        <v>321587.59999999998</v>
      </c>
      <c r="I481" s="124">
        <f t="shared" si="231"/>
        <v>9486087.0999999996</v>
      </c>
      <c r="J481" s="124">
        <f>J482</f>
        <v>9807674.6999999993</v>
      </c>
      <c r="K481" s="124">
        <f t="shared" ref="K481" si="232">K482</f>
        <v>321587.59999999998</v>
      </c>
      <c r="L481" s="124">
        <f t="shared" ref="L481" si="233">L482</f>
        <v>9486087.0999999996</v>
      </c>
      <c r="M481" s="124">
        <f>M482</f>
        <v>9807674.6999999993</v>
      </c>
      <c r="N481" s="124">
        <f t="shared" ref="N481" si="234">N482</f>
        <v>321587.59999999998</v>
      </c>
      <c r="O481" s="124">
        <f t="shared" ref="O481" si="235">O482</f>
        <v>9486087.0999999996</v>
      </c>
      <c r="P481" s="124">
        <f>P482</f>
        <v>9783280.5999999996</v>
      </c>
      <c r="Q481" s="124">
        <f t="shared" ref="Q481" si="236">Q482</f>
        <v>297193.5</v>
      </c>
      <c r="R481" s="124">
        <f t="shared" ref="R481" si="237">R482</f>
        <v>9486087.0999999996</v>
      </c>
      <c r="S481" s="175">
        <f t="shared" si="221"/>
        <v>99.751275396603447</v>
      </c>
      <c r="T481" s="175">
        <f t="shared" si="221"/>
        <v>92.414477423880783</v>
      </c>
      <c r="U481" s="175">
        <f t="shared" si="221"/>
        <v>100</v>
      </c>
      <c r="V481" s="122"/>
    </row>
    <row r="482" spans="2:22" ht="31.5">
      <c r="B482" s="220"/>
      <c r="C482" s="220"/>
      <c r="D482" s="220"/>
      <c r="E482" s="140" t="s">
        <v>180</v>
      </c>
      <c r="F482" s="139"/>
      <c r="G482" s="124">
        <f t="shared" ref="G482:H482" si="238">G483+G484</f>
        <v>9807674.6999999993</v>
      </c>
      <c r="H482" s="124">
        <f t="shared" si="238"/>
        <v>321587.59999999998</v>
      </c>
      <c r="I482" s="124">
        <f>I483+I484</f>
        <v>9486087.0999999996</v>
      </c>
      <c r="J482" s="124">
        <f t="shared" ref="J482" si="239">J483+J484</f>
        <v>9807674.6999999993</v>
      </c>
      <c r="K482" s="124">
        <f t="shared" ref="K482" si="240">K483+K484</f>
        <v>321587.59999999998</v>
      </c>
      <c r="L482" s="124">
        <f>L483+L484</f>
        <v>9486087.0999999996</v>
      </c>
      <c r="M482" s="124">
        <f t="shared" ref="M482" si="241">M483+M484</f>
        <v>9807674.6999999993</v>
      </c>
      <c r="N482" s="124">
        <f t="shared" ref="N482" si="242">N483+N484</f>
        <v>321587.59999999998</v>
      </c>
      <c r="O482" s="124">
        <f>O483+O484</f>
        <v>9486087.0999999996</v>
      </c>
      <c r="P482" s="124">
        <f t="shared" ref="P482" si="243">P483+P484</f>
        <v>9783280.5999999996</v>
      </c>
      <c r="Q482" s="124">
        <f t="shared" ref="Q482" si="244">Q483+Q484</f>
        <v>297193.5</v>
      </c>
      <c r="R482" s="124">
        <f>R483+R484</f>
        <v>9486087.0999999996</v>
      </c>
      <c r="S482" s="175">
        <f t="shared" si="221"/>
        <v>99.751275396603447</v>
      </c>
      <c r="T482" s="175">
        <f t="shared" si="221"/>
        <v>92.414477423880783</v>
      </c>
      <c r="U482" s="175">
        <f t="shared" si="221"/>
        <v>100</v>
      </c>
      <c r="V482" s="122"/>
    </row>
    <row r="483" spans="2:22">
      <c r="B483" s="220"/>
      <c r="C483" s="220"/>
      <c r="D483" s="220"/>
      <c r="E483" s="138" t="s">
        <v>181</v>
      </c>
      <c r="F483" s="136" t="s">
        <v>282</v>
      </c>
      <c r="G483" s="124">
        <f>H483+I483</f>
        <v>9486087.0999999996</v>
      </c>
      <c r="H483" s="124"/>
      <c r="I483" s="124">
        <v>9486087.0999999996</v>
      </c>
      <c r="J483" s="124">
        <f>K483+L483</f>
        <v>9486087.0999999996</v>
      </c>
      <c r="K483" s="124"/>
      <c r="L483" s="124">
        <v>9486087.0999999996</v>
      </c>
      <c r="M483" s="124">
        <f>N483+O483</f>
        <v>9486087.0999999996</v>
      </c>
      <c r="N483" s="124"/>
      <c r="O483" s="124">
        <v>9486087.0999999996</v>
      </c>
      <c r="P483" s="124">
        <f>Q483+R483</f>
        <v>9486087.0999999996</v>
      </c>
      <c r="Q483" s="124"/>
      <c r="R483" s="124">
        <v>9486087.0999999996</v>
      </c>
      <c r="S483" s="175">
        <f t="shared" si="221"/>
        <v>100</v>
      </c>
      <c r="T483" s="175"/>
      <c r="U483" s="175">
        <f t="shared" si="221"/>
        <v>100</v>
      </c>
      <c r="V483" s="122"/>
    </row>
    <row r="484" spans="2:22">
      <c r="B484" s="221"/>
      <c r="C484" s="221"/>
      <c r="D484" s="221"/>
      <c r="E484" s="140"/>
      <c r="F484" s="139" t="s">
        <v>375</v>
      </c>
      <c r="G484" s="124">
        <f>H484+I484</f>
        <v>321587.59999999998</v>
      </c>
      <c r="H484" s="124">
        <v>321587.59999999998</v>
      </c>
      <c r="I484" s="124"/>
      <c r="J484" s="124">
        <f>K484+L484</f>
        <v>321587.59999999998</v>
      </c>
      <c r="K484" s="124">
        <v>321587.59999999998</v>
      </c>
      <c r="L484" s="124"/>
      <c r="M484" s="124">
        <f>N484+O484</f>
        <v>321587.59999999998</v>
      </c>
      <c r="N484" s="124">
        <v>321587.59999999998</v>
      </c>
      <c r="O484" s="124"/>
      <c r="P484" s="124">
        <f>Q484+R484</f>
        <v>297193.5</v>
      </c>
      <c r="Q484" s="124">
        <v>297193.5</v>
      </c>
      <c r="R484" s="124"/>
      <c r="S484" s="175">
        <f t="shared" si="221"/>
        <v>92.414477423880783</v>
      </c>
      <c r="T484" s="175">
        <f t="shared" si="221"/>
        <v>92.414477423880783</v>
      </c>
      <c r="U484" s="175"/>
      <c r="V484" s="122"/>
    </row>
    <row r="485" spans="2:22" ht="31.5" customHeight="1">
      <c r="B485" s="219" t="s">
        <v>142</v>
      </c>
      <c r="C485" s="219" t="s">
        <v>143</v>
      </c>
      <c r="D485" s="219" t="s">
        <v>379</v>
      </c>
      <c r="E485" s="140" t="s">
        <v>179</v>
      </c>
      <c r="F485" s="139"/>
      <c r="G485" s="124">
        <f>G486+G528</f>
        <v>11545630.800000001</v>
      </c>
      <c r="H485" s="124">
        <f t="shared" ref="H485:R485" si="245">H486+H528</f>
        <v>4037082.2</v>
      </c>
      <c r="I485" s="124">
        <f t="shared" si="245"/>
        <v>7508548.5999999987</v>
      </c>
      <c r="J485" s="124">
        <f t="shared" si="245"/>
        <v>11810481.100000003</v>
      </c>
      <c r="K485" s="124">
        <f t="shared" si="245"/>
        <v>4177641.8</v>
      </c>
      <c r="L485" s="124">
        <f t="shared" si="245"/>
        <v>7632839.2999999989</v>
      </c>
      <c r="M485" s="124">
        <f t="shared" si="245"/>
        <v>11810481.100000003</v>
      </c>
      <c r="N485" s="124">
        <f t="shared" si="245"/>
        <v>4177641.8</v>
      </c>
      <c r="O485" s="124">
        <f t="shared" si="245"/>
        <v>7632839.2999999989</v>
      </c>
      <c r="P485" s="124">
        <f t="shared" si="245"/>
        <v>11445128.5</v>
      </c>
      <c r="Q485" s="124">
        <f t="shared" si="245"/>
        <v>4014016.1999999993</v>
      </c>
      <c r="R485" s="124">
        <f t="shared" si="245"/>
        <v>7431112.3000000007</v>
      </c>
      <c r="S485" s="175">
        <f t="shared" si="221"/>
        <v>96.906539226416413</v>
      </c>
      <c r="T485" s="175">
        <f t="shared" si="221"/>
        <v>96.083302307057522</v>
      </c>
      <c r="U485" s="175">
        <f t="shared" si="221"/>
        <v>97.357117160844737</v>
      </c>
      <c r="V485" s="122"/>
    </row>
    <row r="486" spans="2:22" ht="31.5">
      <c r="B486" s="220"/>
      <c r="C486" s="220"/>
      <c r="D486" s="220"/>
      <c r="E486" s="140" t="s">
        <v>180</v>
      </c>
      <c r="F486" s="139"/>
      <c r="G486" s="124">
        <f>SUM(G487:G527)</f>
        <v>11545630.800000001</v>
      </c>
      <c r="H486" s="124">
        <f>SUM(H487:H524)</f>
        <v>4037082.2</v>
      </c>
      <c r="I486" s="124">
        <f>SUM(I487:I528)</f>
        <v>7508548.5999999987</v>
      </c>
      <c r="J486" s="124">
        <f>SUM(J487:J527)</f>
        <v>11493740.100000003</v>
      </c>
      <c r="K486" s="124">
        <f>SUM(K487:K527)</f>
        <v>4177641.8</v>
      </c>
      <c r="L486" s="124">
        <f>SUM(L487:L527)</f>
        <v>7316098.2999999989</v>
      </c>
      <c r="M486" s="124">
        <f t="shared" ref="M486:R486" si="246">SUM(M487:M526)</f>
        <v>11493740.100000003</v>
      </c>
      <c r="N486" s="124">
        <f t="shared" si="246"/>
        <v>4177641.8</v>
      </c>
      <c r="O486" s="124">
        <f t="shared" si="246"/>
        <v>7316098.2999999989</v>
      </c>
      <c r="P486" s="124">
        <f t="shared" si="246"/>
        <v>11269317.300000001</v>
      </c>
      <c r="Q486" s="124">
        <f t="shared" si="246"/>
        <v>4014016.1999999993</v>
      </c>
      <c r="R486" s="124">
        <f t="shared" si="246"/>
        <v>7255301.1000000006</v>
      </c>
      <c r="S486" s="175">
        <f t="shared" si="221"/>
        <v>98.047434533516181</v>
      </c>
      <c r="T486" s="175">
        <f t="shared" si="221"/>
        <v>96.083302307057522</v>
      </c>
      <c r="U486" s="175">
        <f t="shared" si="221"/>
        <v>99.168994216493815</v>
      </c>
      <c r="V486" s="122"/>
    </row>
    <row r="487" spans="2:22">
      <c r="B487" s="220"/>
      <c r="C487" s="220"/>
      <c r="D487" s="220"/>
      <c r="E487" s="216" t="s">
        <v>181</v>
      </c>
      <c r="F487" s="136" t="s">
        <v>515</v>
      </c>
      <c r="G487" s="124">
        <f>I487+H487</f>
        <v>1313.9</v>
      </c>
      <c r="H487" s="124"/>
      <c r="I487" s="124">
        <v>1313.9</v>
      </c>
      <c r="J487" s="124">
        <f>K487+L487</f>
        <v>1313.9</v>
      </c>
      <c r="K487" s="124"/>
      <c r="L487" s="124">
        <v>1313.9</v>
      </c>
      <c r="M487" s="124">
        <f>N487+O487</f>
        <v>1313.9</v>
      </c>
      <c r="N487" s="124"/>
      <c r="O487" s="124">
        <v>1313.9</v>
      </c>
      <c r="P487" s="124">
        <f>Q487+R487</f>
        <v>849.1</v>
      </c>
      <c r="Q487" s="124"/>
      <c r="R487" s="124">
        <v>849.1</v>
      </c>
      <c r="S487" s="175">
        <f t="shared" si="221"/>
        <v>64.624400639318054</v>
      </c>
      <c r="T487" s="175"/>
      <c r="U487" s="175">
        <f t="shared" si="221"/>
        <v>64.624400639318054</v>
      </c>
      <c r="V487" s="122"/>
    </row>
    <row r="488" spans="2:22">
      <c r="B488" s="220"/>
      <c r="C488" s="220"/>
      <c r="D488" s="220"/>
      <c r="E488" s="217"/>
      <c r="F488" s="136" t="s">
        <v>546</v>
      </c>
      <c r="G488" s="124">
        <f t="shared" ref="G488:G527" si="247">I488+H488</f>
        <v>93217.1</v>
      </c>
      <c r="H488" s="124"/>
      <c r="I488" s="124">
        <v>93217.1</v>
      </c>
      <c r="J488" s="124">
        <f t="shared" ref="J488:J529" si="248">K488+L488</f>
        <v>93217.1</v>
      </c>
      <c r="K488" s="124"/>
      <c r="L488" s="124">
        <v>93217.1</v>
      </c>
      <c r="M488" s="124">
        <f t="shared" ref="M488:M529" si="249">N488+O488</f>
        <v>93217.1</v>
      </c>
      <c r="N488" s="124"/>
      <c r="O488" s="124">
        <v>93217.1</v>
      </c>
      <c r="P488" s="124">
        <f t="shared" ref="P488:P529" si="250">Q488+R488</f>
        <v>72266.8</v>
      </c>
      <c r="Q488" s="124"/>
      <c r="R488" s="124">
        <v>72266.8</v>
      </c>
      <c r="S488" s="175">
        <f t="shared" si="221"/>
        <v>77.525260923156807</v>
      </c>
      <c r="T488" s="175"/>
      <c r="U488" s="175">
        <f t="shared" si="221"/>
        <v>77.525260923156807</v>
      </c>
      <c r="V488" s="122"/>
    </row>
    <row r="489" spans="2:22">
      <c r="B489" s="220"/>
      <c r="C489" s="220"/>
      <c r="D489" s="220"/>
      <c r="E489" s="217"/>
      <c r="F489" s="137" t="s">
        <v>516</v>
      </c>
      <c r="G489" s="124"/>
      <c r="H489" s="124"/>
      <c r="I489" s="124"/>
      <c r="J489" s="124">
        <f t="shared" si="248"/>
        <v>1654.2</v>
      </c>
      <c r="K489" s="124"/>
      <c r="L489" s="124">
        <v>1654.2</v>
      </c>
      <c r="M489" s="124">
        <f t="shared" si="249"/>
        <v>1654.2</v>
      </c>
      <c r="N489" s="124"/>
      <c r="O489" s="124">
        <v>1654.2</v>
      </c>
      <c r="P489" s="124">
        <f t="shared" si="250"/>
        <v>1654.2</v>
      </c>
      <c r="Q489" s="124"/>
      <c r="R489" s="124">
        <v>1654.2</v>
      </c>
      <c r="S489" s="175">
        <f t="shared" si="221"/>
        <v>100</v>
      </c>
      <c r="T489" s="175"/>
      <c r="U489" s="175">
        <f t="shared" si="221"/>
        <v>100</v>
      </c>
      <c r="V489" s="122"/>
    </row>
    <row r="490" spans="2:22">
      <c r="B490" s="220"/>
      <c r="C490" s="220"/>
      <c r="D490" s="220"/>
      <c r="E490" s="217"/>
      <c r="F490" s="136" t="s">
        <v>517</v>
      </c>
      <c r="G490" s="124">
        <f t="shared" si="247"/>
        <v>332846.09999999998</v>
      </c>
      <c r="H490" s="124"/>
      <c r="I490" s="124">
        <v>332846.09999999998</v>
      </c>
      <c r="J490" s="124">
        <f t="shared" si="248"/>
        <v>22446.9</v>
      </c>
      <c r="K490" s="124"/>
      <c r="L490" s="124">
        <v>22446.9</v>
      </c>
      <c r="M490" s="124">
        <f t="shared" si="249"/>
        <v>22446.9</v>
      </c>
      <c r="N490" s="124"/>
      <c r="O490" s="124">
        <v>22446.9</v>
      </c>
      <c r="P490" s="124">
        <f t="shared" si="250"/>
        <v>22444.7</v>
      </c>
      <c r="Q490" s="124"/>
      <c r="R490" s="124">
        <v>22444.7</v>
      </c>
      <c r="S490" s="175">
        <f t="shared" si="221"/>
        <v>99.990199092079521</v>
      </c>
      <c r="T490" s="175"/>
      <c r="U490" s="175">
        <f t="shared" si="221"/>
        <v>99.990199092079521</v>
      </c>
      <c r="V490" s="122"/>
    </row>
    <row r="491" spans="2:22">
      <c r="B491" s="220"/>
      <c r="C491" s="220"/>
      <c r="D491" s="220"/>
      <c r="E491" s="217"/>
      <c r="F491" s="137" t="s">
        <v>518</v>
      </c>
      <c r="G491" s="124">
        <f t="shared" si="247"/>
        <v>955369.5</v>
      </c>
      <c r="H491" s="124"/>
      <c r="I491" s="124">
        <v>955369.5</v>
      </c>
      <c r="J491" s="124">
        <f t="shared" si="248"/>
        <v>1071191.7</v>
      </c>
      <c r="K491" s="124"/>
      <c r="L491" s="124">
        <v>1071191.7</v>
      </c>
      <c r="M491" s="124">
        <f t="shared" si="249"/>
        <v>1071191.7</v>
      </c>
      <c r="N491" s="124"/>
      <c r="O491" s="124">
        <v>1071191.7</v>
      </c>
      <c r="P491" s="124">
        <f t="shared" si="250"/>
        <v>1048841.8</v>
      </c>
      <c r="Q491" s="124"/>
      <c r="R491" s="124">
        <v>1048841.8</v>
      </c>
      <c r="S491" s="175">
        <f t="shared" si="221"/>
        <v>97.913548060538574</v>
      </c>
      <c r="T491" s="175"/>
      <c r="U491" s="175">
        <f t="shared" si="221"/>
        <v>97.913548060538574</v>
      </c>
      <c r="V491" s="122"/>
    </row>
    <row r="492" spans="2:22">
      <c r="B492" s="220"/>
      <c r="C492" s="220"/>
      <c r="D492" s="220"/>
      <c r="E492" s="217"/>
      <c r="F492" s="137" t="s">
        <v>519</v>
      </c>
      <c r="G492" s="124">
        <f t="shared" si="247"/>
        <v>566580</v>
      </c>
      <c r="H492" s="124"/>
      <c r="I492" s="124">
        <v>566580</v>
      </c>
      <c r="J492" s="124">
        <f t="shared" si="248"/>
        <v>566580</v>
      </c>
      <c r="K492" s="124"/>
      <c r="L492" s="124">
        <v>566580</v>
      </c>
      <c r="M492" s="124">
        <f t="shared" si="249"/>
        <v>566580</v>
      </c>
      <c r="N492" s="124"/>
      <c r="O492" s="124">
        <v>566580</v>
      </c>
      <c r="P492" s="124">
        <f t="shared" si="250"/>
        <v>563054.1</v>
      </c>
      <c r="Q492" s="124"/>
      <c r="R492" s="124">
        <v>563054.1</v>
      </c>
      <c r="S492" s="175">
        <f t="shared" si="221"/>
        <v>99.377687175685693</v>
      </c>
      <c r="T492" s="175"/>
      <c r="U492" s="175">
        <f t="shared" si="221"/>
        <v>99.377687175685693</v>
      </c>
      <c r="V492" s="122"/>
    </row>
    <row r="493" spans="2:22">
      <c r="B493" s="220"/>
      <c r="C493" s="220"/>
      <c r="D493" s="220"/>
      <c r="E493" s="217"/>
      <c r="F493" s="136" t="s">
        <v>520</v>
      </c>
      <c r="G493" s="124">
        <f t="shared" si="247"/>
        <v>1348800</v>
      </c>
      <c r="H493" s="124">
        <v>1348800</v>
      </c>
      <c r="I493" s="124"/>
      <c r="J493" s="124">
        <f t="shared" si="248"/>
        <v>1348800</v>
      </c>
      <c r="K493" s="124">
        <v>1348800</v>
      </c>
      <c r="L493" s="124"/>
      <c r="M493" s="124">
        <f t="shared" si="249"/>
        <v>1348800</v>
      </c>
      <c r="N493" s="124">
        <v>1348800</v>
      </c>
      <c r="O493" s="124"/>
      <c r="P493" s="124">
        <f t="shared" si="250"/>
        <v>1348799.8</v>
      </c>
      <c r="Q493" s="124">
        <v>1348799.8</v>
      </c>
      <c r="R493" s="124"/>
      <c r="S493" s="175">
        <f t="shared" si="221"/>
        <v>99.999985172004742</v>
      </c>
      <c r="T493" s="175"/>
      <c r="U493" s="175">
        <f>Q493/N493*100</f>
        <v>99.999985172004742</v>
      </c>
      <c r="V493" s="122"/>
    </row>
    <row r="494" spans="2:22">
      <c r="B494" s="220"/>
      <c r="C494" s="220"/>
      <c r="D494" s="220"/>
      <c r="E494" s="217"/>
      <c r="F494" s="136" t="s">
        <v>521</v>
      </c>
      <c r="G494" s="124">
        <f t="shared" si="247"/>
        <v>24889.200000000001</v>
      </c>
      <c r="H494" s="124">
        <v>24889.200000000001</v>
      </c>
      <c r="I494" s="124"/>
      <c r="J494" s="124">
        <f t="shared" si="248"/>
        <v>24889.200000000001</v>
      </c>
      <c r="K494" s="124">
        <v>24889.200000000001</v>
      </c>
      <c r="L494" s="124"/>
      <c r="M494" s="124">
        <f t="shared" si="249"/>
        <v>24889.200000000001</v>
      </c>
      <c r="N494" s="124">
        <v>24889.200000000001</v>
      </c>
      <c r="O494" s="124"/>
      <c r="P494" s="124">
        <f t="shared" si="250"/>
        <v>24473.599999999999</v>
      </c>
      <c r="Q494" s="124">
        <v>24473.599999999999</v>
      </c>
      <c r="R494" s="124"/>
      <c r="S494" s="175">
        <f t="shared" si="221"/>
        <v>98.330199443935513</v>
      </c>
      <c r="T494" s="175">
        <f t="shared" si="221"/>
        <v>98.330199443935513</v>
      </c>
      <c r="U494" s="175"/>
      <c r="V494" s="122"/>
    </row>
    <row r="495" spans="2:22">
      <c r="B495" s="220"/>
      <c r="C495" s="220"/>
      <c r="D495" s="220"/>
      <c r="E495" s="217"/>
      <c r="F495" s="136" t="s">
        <v>522</v>
      </c>
      <c r="G495" s="124">
        <f t="shared" si="247"/>
        <v>1340498.2</v>
      </c>
      <c r="H495" s="124">
        <v>1340498.2</v>
      </c>
      <c r="I495" s="124"/>
      <c r="J495" s="124">
        <f t="shared" si="248"/>
        <v>1340498.2</v>
      </c>
      <c r="K495" s="124">
        <v>1340498.2</v>
      </c>
      <c r="L495" s="124"/>
      <c r="M495" s="124">
        <f t="shared" si="249"/>
        <v>1340498.2</v>
      </c>
      <c r="N495" s="124">
        <v>1340498.2</v>
      </c>
      <c r="O495" s="124"/>
      <c r="P495" s="124">
        <f t="shared" si="250"/>
        <v>1292346</v>
      </c>
      <c r="Q495" s="124">
        <v>1292346</v>
      </c>
      <c r="R495" s="124"/>
      <c r="S495" s="175">
        <f t="shared" si="221"/>
        <v>96.407887753970883</v>
      </c>
      <c r="T495" s="175">
        <f t="shared" si="221"/>
        <v>96.407887753970883</v>
      </c>
      <c r="U495" s="175"/>
      <c r="V495" s="122"/>
    </row>
    <row r="496" spans="2:22">
      <c r="B496" s="220"/>
      <c r="C496" s="220"/>
      <c r="D496" s="220"/>
      <c r="E496" s="217"/>
      <c r="F496" s="136" t="s">
        <v>523</v>
      </c>
      <c r="G496" s="124">
        <f t="shared" si="247"/>
        <v>8946.7000000000007</v>
      </c>
      <c r="H496" s="124">
        <v>8946.7000000000007</v>
      </c>
      <c r="I496" s="124"/>
      <c r="J496" s="124">
        <f t="shared" si="248"/>
        <v>8946.7000000000007</v>
      </c>
      <c r="K496" s="124">
        <v>8946.7000000000007</v>
      </c>
      <c r="L496" s="124"/>
      <c r="M496" s="124">
        <f t="shared" si="249"/>
        <v>8946.7000000000007</v>
      </c>
      <c r="N496" s="124">
        <v>8946.7000000000007</v>
      </c>
      <c r="O496" s="124"/>
      <c r="P496" s="124">
        <f t="shared" si="250"/>
        <v>8406.4</v>
      </c>
      <c r="Q496" s="124">
        <v>8406.4</v>
      </c>
      <c r="R496" s="124"/>
      <c r="S496" s="175">
        <f t="shared" si="221"/>
        <v>93.960901785015693</v>
      </c>
      <c r="T496" s="175">
        <f t="shared" si="221"/>
        <v>93.960901785015693</v>
      </c>
      <c r="U496" s="175"/>
      <c r="V496" s="122"/>
    </row>
    <row r="497" spans="2:22">
      <c r="B497" s="220"/>
      <c r="C497" s="220"/>
      <c r="D497" s="220"/>
      <c r="E497" s="217"/>
      <c r="F497" s="136" t="s">
        <v>524</v>
      </c>
      <c r="G497" s="124">
        <f t="shared" si="247"/>
        <v>807781.3</v>
      </c>
      <c r="H497" s="124">
        <v>807781.3</v>
      </c>
      <c r="I497" s="124"/>
      <c r="J497" s="124">
        <f t="shared" si="248"/>
        <v>807781.3</v>
      </c>
      <c r="K497" s="124">
        <v>807781.3</v>
      </c>
      <c r="L497" s="124"/>
      <c r="M497" s="124">
        <f t="shared" si="249"/>
        <v>807781.3</v>
      </c>
      <c r="N497" s="124">
        <v>807781.3</v>
      </c>
      <c r="O497" s="124"/>
      <c r="P497" s="124">
        <f t="shared" si="250"/>
        <v>731201.9</v>
      </c>
      <c r="Q497" s="124">
        <v>731201.9</v>
      </c>
      <c r="R497" s="124"/>
      <c r="S497" s="175">
        <f t="shared" si="221"/>
        <v>90.519785491444281</v>
      </c>
      <c r="T497" s="175">
        <f t="shared" si="221"/>
        <v>90.519785491444281</v>
      </c>
      <c r="U497" s="175"/>
      <c r="V497" s="122"/>
    </row>
    <row r="498" spans="2:22">
      <c r="B498" s="220"/>
      <c r="C498" s="220"/>
      <c r="D498" s="220"/>
      <c r="E498" s="217"/>
      <c r="F498" s="136" t="s">
        <v>525</v>
      </c>
      <c r="G498" s="124">
        <f t="shared" si="247"/>
        <v>3969.9</v>
      </c>
      <c r="H498" s="124">
        <v>3969.9</v>
      </c>
      <c r="I498" s="124"/>
      <c r="J498" s="124">
        <f t="shared" si="248"/>
        <v>3969.9</v>
      </c>
      <c r="K498" s="124">
        <v>3969.9</v>
      </c>
      <c r="L498" s="124"/>
      <c r="M498" s="124">
        <f t="shared" si="249"/>
        <v>3969.9</v>
      </c>
      <c r="N498" s="124">
        <v>3969.9</v>
      </c>
      <c r="O498" s="124"/>
      <c r="P498" s="124">
        <f t="shared" si="250"/>
        <v>3969.9</v>
      </c>
      <c r="Q498" s="124">
        <v>3969.9</v>
      </c>
      <c r="R498" s="124"/>
      <c r="S498" s="175">
        <f t="shared" si="221"/>
        <v>100</v>
      </c>
      <c r="T498" s="175">
        <f t="shared" si="221"/>
        <v>100</v>
      </c>
      <c r="U498" s="175"/>
      <c r="V498" s="122"/>
    </row>
    <row r="499" spans="2:22">
      <c r="B499" s="220"/>
      <c r="C499" s="220"/>
      <c r="D499" s="220"/>
      <c r="E499" s="217"/>
      <c r="F499" s="136" t="s">
        <v>526</v>
      </c>
      <c r="G499" s="124">
        <f t="shared" si="247"/>
        <v>131521.9</v>
      </c>
      <c r="H499" s="124">
        <v>131521.9</v>
      </c>
      <c r="I499" s="124"/>
      <c r="J499" s="124">
        <f t="shared" si="248"/>
        <v>131521.9</v>
      </c>
      <c r="K499" s="124">
        <v>131521.9</v>
      </c>
      <c r="L499" s="124"/>
      <c r="M499" s="124">
        <f t="shared" si="249"/>
        <v>131521.9</v>
      </c>
      <c r="N499" s="124">
        <v>131521.9</v>
      </c>
      <c r="O499" s="124"/>
      <c r="P499" s="124">
        <f t="shared" si="250"/>
        <v>131490.29999999999</v>
      </c>
      <c r="Q499" s="124">
        <v>131490.29999999999</v>
      </c>
      <c r="R499" s="124"/>
      <c r="S499" s="175">
        <f t="shared" si="221"/>
        <v>99.975973583106693</v>
      </c>
      <c r="T499" s="175">
        <f t="shared" si="221"/>
        <v>99.975973583106693</v>
      </c>
      <c r="U499" s="175"/>
      <c r="V499" s="122"/>
    </row>
    <row r="500" spans="2:22">
      <c r="B500" s="220"/>
      <c r="C500" s="220"/>
      <c r="D500" s="220"/>
      <c r="E500" s="217"/>
      <c r="F500" s="136" t="s">
        <v>527</v>
      </c>
      <c r="G500" s="124">
        <f t="shared" si="247"/>
        <v>34169.800000000003</v>
      </c>
      <c r="H500" s="124">
        <v>34169.800000000003</v>
      </c>
      <c r="I500" s="124"/>
      <c r="J500" s="124">
        <f t="shared" si="248"/>
        <v>34169.800000000003</v>
      </c>
      <c r="K500" s="124">
        <v>34169.800000000003</v>
      </c>
      <c r="L500" s="124"/>
      <c r="M500" s="124">
        <f t="shared" si="249"/>
        <v>34169.800000000003</v>
      </c>
      <c r="N500" s="124">
        <v>34169.800000000003</v>
      </c>
      <c r="O500" s="124"/>
      <c r="P500" s="124">
        <f t="shared" si="250"/>
        <v>34169.800000000003</v>
      </c>
      <c r="Q500" s="124">
        <v>34169.800000000003</v>
      </c>
      <c r="R500" s="124"/>
      <c r="S500" s="175">
        <f t="shared" si="221"/>
        <v>100</v>
      </c>
      <c r="T500" s="175">
        <f t="shared" si="221"/>
        <v>100</v>
      </c>
      <c r="U500" s="175"/>
      <c r="V500" s="122"/>
    </row>
    <row r="501" spans="2:22">
      <c r="B501" s="220"/>
      <c r="C501" s="220"/>
      <c r="D501" s="220"/>
      <c r="E501" s="217"/>
      <c r="F501" s="136" t="s">
        <v>190</v>
      </c>
      <c r="G501" s="124">
        <f t="shared" si="247"/>
        <v>1019426.4</v>
      </c>
      <c r="H501" s="124"/>
      <c r="I501" s="124">
        <v>1019426.4</v>
      </c>
      <c r="J501" s="124">
        <f t="shared" si="248"/>
        <v>1019426.4</v>
      </c>
      <c r="K501" s="124"/>
      <c r="L501" s="124">
        <v>1019426.4</v>
      </c>
      <c r="M501" s="124">
        <f t="shared" si="249"/>
        <v>1019426.4</v>
      </c>
      <c r="N501" s="124"/>
      <c r="O501" s="124">
        <v>1019426.4</v>
      </c>
      <c r="P501" s="124">
        <f t="shared" si="250"/>
        <v>1019365.9</v>
      </c>
      <c r="Q501" s="124"/>
      <c r="R501" s="124">
        <v>1019365.9</v>
      </c>
      <c r="S501" s="175">
        <f t="shared" si="221"/>
        <v>99.994065290049377</v>
      </c>
      <c r="T501" s="175"/>
      <c r="U501" s="175">
        <f t="shared" si="221"/>
        <v>99.994065290049377</v>
      </c>
      <c r="V501" s="122"/>
    </row>
    <row r="502" spans="2:22">
      <c r="B502" s="220"/>
      <c r="C502" s="220"/>
      <c r="D502" s="220"/>
      <c r="E502" s="217"/>
      <c r="F502" s="136" t="s">
        <v>191</v>
      </c>
      <c r="G502" s="124">
        <f t="shared" si="247"/>
        <v>293265.7</v>
      </c>
      <c r="H502" s="124"/>
      <c r="I502" s="124">
        <v>293265.7</v>
      </c>
      <c r="J502" s="124">
        <f t="shared" si="248"/>
        <v>293265.7</v>
      </c>
      <c r="K502" s="124"/>
      <c r="L502" s="124">
        <v>293265.7</v>
      </c>
      <c r="M502" s="124">
        <f t="shared" si="249"/>
        <v>293265.7</v>
      </c>
      <c r="N502" s="124"/>
      <c r="O502" s="124">
        <v>293265.7</v>
      </c>
      <c r="P502" s="124">
        <f t="shared" si="250"/>
        <v>289794.09999999998</v>
      </c>
      <c r="Q502" s="124"/>
      <c r="R502" s="124">
        <v>289794.09999999998</v>
      </c>
      <c r="S502" s="175">
        <f t="shared" si="221"/>
        <v>98.816227059625433</v>
      </c>
      <c r="T502" s="175"/>
      <c r="U502" s="175">
        <f t="shared" si="221"/>
        <v>98.816227059625433</v>
      </c>
      <c r="V502" s="122"/>
    </row>
    <row r="503" spans="2:22">
      <c r="B503" s="220"/>
      <c r="C503" s="220"/>
      <c r="D503" s="220"/>
      <c r="E503" s="217"/>
      <c r="F503" s="136" t="s">
        <v>192</v>
      </c>
      <c r="G503" s="124">
        <f t="shared" si="247"/>
        <v>129.9</v>
      </c>
      <c r="H503" s="124"/>
      <c r="I503" s="124">
        <v>129.9</v>
      </c>
      <c r="J503" s="124">
        <f t="shared" si="248"/>
        <v>129.9</v>
      </c>
      <c r="K503" s="124"/>
      <c r="L503" s="124">
        <v>129.9</v>
      </c>
      <c r="M503" s="124">
        <f t="shared" si="249"/>
        <v>129.9</v>
      </c>
      <c r="N503" s="124"/>
      <c r="O503" s="124">
        <v>129.9</v>
      </c>
      <c r="P503" s="124">
        <f t="shared" si="250"/>
        <v>128.69999999999999</v>
      </c>
      <c r="Q503" s="124"/>
      <c r="R503" s="124">
        <v>128.69999999999999</v>
      </c>
      <c r="S503" s="175">
        <f t="shared" si="221"/>
        <v>99.076212471131626</v>
      </c>
      <c r="T503" s="175"/>
      <c r="U503" s="175">
        <f t="shared" si="221"/>
        <v>99.076212471131626</v>
      </c>
      <c r="V503" s="122"/>
    </row>
    <row r="504" spans="2:22">
      <c r="B504" s="220"/>
      <c r="C504" s="220"/>
      <c r="D504" s="220"/>
      <c r="E504" s="217"/>
      <c r="F504" s="136" t="s">
        <v>193</v>
      </c>
      <c r="G504" s="124">
        <f t="shared" si="247"/>
        <v>865827.9</v>
      </c>
      <c r="H504" s="124"/>
      <c r="I504" s="124">
        <v>865827.9</v>
      </c>
      <c r="J504" s="124">
        <f t="shared" si="248"/>
        <v>865827.9</v>
      </c>
      <c r="K504" s="124"/>
      <c r="L504" s="124">
        <v>865827.9</v>
      </c>
      <c r="M504" s="124">
        <f t="shared" si="249"/>
        <v>865827.9</v>
      </c>
      <c r="N504" s="124"/>
      <c r="O504" s="124">
        <v>865827.9</v>
      </c>
      <c r="P504" s="124">
        <f t="shared" si="250"/>
        <v>865500.3</v>
      </c>
      <c r="Q504" s="124"/>
      <c r="R504" s="124">
        <v>865500.3</v>
      </c>
      <c r="S504" s="175">
        <f t="shared" si="221"/>
        <v>99.962163381429505</v>
      </c>
      <c r="T504" s="175"/>
      <c r="U504" s="175">
        <f t="shared" si="221"/>
        <v>99.962163381429505</v>
      </c>
      <c r="V504" s="122"/>
    </row>
    <row r="505" spans="2:22">
      <c r="B505" s="220"/>
      <c r="C505" s="220"/>
      <c r="D505" s="220"/>
      <c r="E505" s="217"/>
      <c r="F505" s="136" t="s">
        <v>194</v>
      </c>
      <c r="G505" s="124">
        <f t="shared" si="247"/>
        <v>15648.9</v>
      </c>
      <c r="H505" s="124"/>
      <c r="I505" s="124">
        <v>15648.9</v>
      </c>
      <c r="J505" s="124">
        <f t="shared" si="248"/>
        <v>15648.9</v>
      </c>
      <c r="K505" s="124"/>
      <c r="L505" s="124">
        <v>15648.9</v>
      </c>
      <c r="M505" s="124">
        <f t="shared" si="249"/>
        <v>15648.9</v>
      </c>
      <c r="N505" s="124"/>
      <c r="O505" s="124">
        <v>15648.9</v>
      </c>
      <c r="P505" s="124">
        <f t="shared" si="250"/>
        <v>15646.1</v>
      </c>
      <c r="Q505" s="124"/>
      <c r="R505" s="124">
        <v>15646.1</v>
      </c>
      <c r="S505" s="175">
        <f t="shared" si="221"/>
        <v>99.982107368569046</v>
      </c>
      <c r="T505" s="175"/>
      <c r="U505" s="175">
        <f t="shared" si="221"/>
        <v>99.982107368569046</v>
      </c>
      <c r="V505" s="122"/>
    </row>
    <row r="506" spans="2:22">
      <c r="B506" s="220"/>
      <c r="C506" s="220"/>
      <c r="D506" s="220"/>
      <c r="E506" s="217"/>
      <c r="F506" s="136" t="s">
        <v>198</v>
      </c>
      <c r="G506" s="124">
        <f t="shared" si="247"/>
        <v>445474.7</v>
      </c>
      <c r="H506" s="124"/>
      <c r="I506" s="124">
        <v>445474.7</v>
      </c>
      <c r="J506" s="124">
        <f t="shared" si="248"/>
        <v>445474.7</v>
      </c>
      <c r="K506" s="124"/>
      <c r="L506" s="124">
        <v>445474.7</v>
      </c>
      <c r="M506" s="124">
        <f t="shared" si="249"/>
        <v>445474.7</v>
      </c>
      <c r="N506" s="124"/>
      <c r="O506" s="124">
        <v>445474.7</v>
      </c>
      <c r="P506" s="124">
        <f t="shared" si="250"/>
        <v>445445.3</v>
      </c>
      <c r="Q506" s="124"/>
      <c r="R506" s="124">
        <v>445445.3</v>
      </c>
      <c r="S506" s="175">
        <f t="shared" si="221"/>
        <v>99.993400298602808</v>
      </c>
      <c r="T506" s="175"/>
      <c r="U506" s="175">
        <f t="shared" si="221"/>
        <v>99.993400298602808</v>
      </c>
      <c r="V506" s="122"/>
    </row>
    <row r="507" spans="2:22">
      <c r="B507" s="220"/>
      <c r="C507" s="220"/>
      <c r="D507" s="220"/>
      <c r="E507" s="217"/>
      <c r="F507" s="136" t="s">
        <v>199</v>
      </c>
      <c r="G507" s="124">
        <f t="shared" si="247"/>
        <v>37119.5</v>
      </c>
      <c r="H507" s="124"/>
      <c r="I507" s="124">
        <v>37119.5</v>
      </c>
      <c r="J507" s="124">
        <f t="shared" si="248"/>
        <v>37119.5</v>
      </c>
      <c r="K507" s="124"/>
      <c r="L507" s="124">
        <v>37119.5</v>
      </c>
      <c r="M507" s="124">
        <f t="shared" si="249"/>
        <v>37119.5</v>
      </c>
      <c r="N507" s="124"/>
      <c r="O507" s="124">
        <v>37119.5</v>
      </c>
      <c r="P507" s="124">
        <f t="shared" si="250"/>
        <v>36377.800000000003</v>
      </c>
      <c r="Q507" s="124"/>
      <c r="R507" s="124">
        <v>36377.800000000003</v>
      </c>
      <c r="S507" s="175">
        <f t="shared" si="221"/>
        <v>98.001858861245452</v>
      </c>
      <c r="T507" s="175"/>
      <c r="U507" s="175">
        <f t="shared" si="221"/>
        <v>98.001858861245452</v>
      </c>
      <c r="V507" s="122"/>
    </row>
    <row r="508" spans="2:22">
      <c r="B508" s="220"/>
      <c r="C508" s="220"/>
      <c r="D508" s="220"/>
      <c r="E508" s="217"/>
      <c r="F508" s="136" t="s">
        <v>200</v>
      </c>
      <c r="G508" s="124">
        <f t="shared" si="247"/>
        <v>1343997.8</v>
      </c>
      <c r="H508" s="124"/>
      <c r="I508" s="124">
        <v>1343997.8</v>
      </c>
      <c r="J508" s="124">
        <f t="shared" si="248"/>
        <v>1343997.8</v>
      </c>
      <c r="K508" s="124"/>
      <c r="L508" s="124">
        <v>1343997.8</v>
      </c>
      <c r="M508" s="124">
        <f t="shared" si="249"/>
        <v>1343997.8</v>
      </c>
      <c r="N508" s="124"/>
      <c r="O508" s="124">
        <v>1343997.8</v>
      </c>
      <c r="P508" s="124">
        <f t="shared" si="250"/>
        <v>1342907.5</v>
      </c>
      <c r="Q508" s="124"/>
      <c r="R508" s="124">
        <v>1342907.5</v>
      </c>
      <c r="S508" s="175">
        <f t="shared" si="221"/>
        <v>99.918876355303553</v>
      </c>
      <c r="T508" s="175"/>
      <c r="U508" s="175">
        <f t="shared" si="221"/>
        <v>99.918876355303553</v>
      </c>
      <c r="V508" s="122"/>
    </row>
    <row r="509" spans="2:22">
      <c r="B509" s="220"/>
      <c r="C509" s="220"/>
      <c r="D509" s="220"/>
      <c r="E509" s="217"/>
      <c r="F509" s="136" t="s">
        <v>201</v>
      </c>
      <c r="G509" s="124">
        <f t="shared" si="247"/>
        <v>7053.1</v>
      </c>
      <c r="H509" s="124"/>
      <c r="I509" s="124">
        <v>7053.1</v>
      </c>
      <c r="J509" s="124">
        <f t="shared" si="248"/>
        <v>7053.1</v>
      </c>
      <c r="K509" s="124"/>
      <c r="L509" s="124">
        <v>7053.1</v>
      </c>
      <c r="M509" s="124">
        <f t="shared" si="249"/>
        <v>7053.1</v>
      </c>
      <c r="N509" s="124"/>
      <c r="O509" s="124">
        <v>7053.1</v>
      </c>
      <c r="P509" s="124">
        <f t="shared" si="250"/>
        <v>7053</v>
      </c>
      <c r="Q509" s="124"/>
      <c r="R509" s="124">
        <v>7053</v>
      </c>
      <c r="S509" s="175">
        <f t="shared" si="221"/>
        <v>99.998582183720629</v>
      </c>
      <c r="T509" s="175"/>
      <c r="U509" s="175">
        <f t="shared" si="221"/>
        <v>99.998582183720629</v>
      </c>
      <c r="V509" s="122"/>
    </row>
    <row r="510" spans="2:22">
      <c r="B510" s="220"/>
      <c r="C510" s="220"/>
      <c r="D510" s="220"/>
      <c r="E510" s="217"/>
      <c r="F510" s="136" t="s">
        <v>202</v>
      </c>
      <c r="G510" s="124">
        <f t="shared" si="247"/>
        <v>39780.1</v>
      </c>
      <c r="H510" s="124"/>
      <c r="I510" s="124">
        <v>39780.1</v>
      </c>
      <c r="J510" s="124">
        <f t="shared" si="248"/>
        <v>39780.1</v>
      </c>
      <c r="K510" s="124"/>
      <c r="L510" s="124">
        <v>39780.1</v>
      </c>
      <c r="M510" s="124">
        <f t="shared" si="249"/>
        <v>39780.1</v>
      </c>
      <c r="N510" s="124"/>
      <c r="O510" s="124">
        <v>39780.1</v>
      </c>
      <c r="P510" s="124">
        <f t="shared" si="250"/>
        <v>39769.599999999999</v>
      </c>
      <c r="Q510" s="124"/>
      <c r="R510" s="124">
        <v>39769.599999999999</v>
      </c>
      <c r="S510" s="175">
        <f t="shared" si="221"/>
        <v>99.97360489289872</v>
      </c>
      <c r="T510" s="175"/>
      <c r="U510" s="175">
        <f t="shared" si="221"/>
        <v>99.97360489289872</v>
      </c>
      <c r="V510" s="122"/>
    </row>
    <row r="511" spans="2:22">
      <c r="B511" s="220"/>
      <c r="C511" s="220"/>
      <c r="D511" s="220"/>
      <c r="E511" s="217"/>
      <c r="F511" s="136" t="s">
        <v>203</v>
      </c>
      <c r="G511" s="124">
        <f t="shared" si="247"/>
        <v>14233.5</v>
      </c>
      <c r="H511" s="124"/>
      <c r="I511" s="124">
        <v>14233.5</v>
      </c>
      <c r="J511" s="124">
        <f t="shared" si="248"/>
        <v>14233.5</v>
      </c>
      <c r="K511" s="124"/>
      <c r="L511" s="124">
        <v>14233.5</v>
      </c>
      <c r="M511" s="124">
        <f t="shared" si="249"/>
        <v>14233.5</v>
      </c>
      <c r="N511" s="124"/>
      <c r="O511" s="124">
        <v>14233.5</v>
      </c>
      <c r="P511" s="124">
        <f t="shared" si="250"/>
        <v>13722.7</v>
      </c>
      <c r="Q511" s="124"/>
      <c r="R511" s="124">
        <v>13722.7</v>
      </c>
      <c r="S511" s="175">
        <f t="shared" si="221"/>
        <v>96.411283240243094</v>
      </c>
      <c r="T511" s="175"/>
      <c r="U511" s="175">
        <f t="shared" si="221"/>
        <v>96.411283240243094</v>
      </c>
      <c r="V511" s="122"/>
    </row>
    <row r="512" spans="2:22">
      <c r="B512" s="220"/>
      <c r="C512" s="220"/>
      <c r="D512" s="220"/>
      <c r="E512" s="217"/>
      <c r="F512" s="136" t="s">
        <v>204</v>
      </c>
      <c r="G512" s="124">
        <f t="shared" si="247"/>
        <v>71811.199999999997</v>
      </c>
      <c r="H512" s="124"/>
      <c r="I512" s="124">
        <v>71811.199999999997</v>
      </c>
      <c r="J512" s="124">
        <f t="shared" si="248"/>
        <v>71811.199999999997</v>
      </c>
      <c r="K512" s="124"/>
      <c r="L512" s="124">
        <v>71811.199999999997</v>
      </c>
      <c r="M512" s="124">
        <f t="shared" si="249"/>
        <v>71811.199999999997</v>
      </c>
      <c r="N512" s="124"/>
      <c r="O512" s="124">
        <v>71811.199999999997</v>
      </c>
      <c r="P512" s="124">
        <f t="shared" si="250"/>
        <v>71811.199999999997</v>
      </c>
      <c r="Q512" s="124"/>
      <c r="R512" s="124">
        <v>71811.199999999997</v>
      </c>
      <c r="S512" s="175">
        <f t="shared" si="221"/>
        <v>100</v>
      </c>
      <c r="T512" s="175"/>
      <c r="U512" s="175">
        <f t="shared" si="221"/>
        <v>100</v>
      </c>
      <c r="V512" s="122"/>
    </row>
    <row r="513" spans="2:22">
      <c r="B513" s="220"/>
      <c r="C513" s="220"/>
      <c r="D513" s="220"/>
      <c r="E513" s="217"/>
      <c r="F513" s="136" t="s">
        <v>205</v>
      </c>
      <c r="G513" s="124">
        <f t="shared" si="247"/>
        <v>519.29999999999995</v>
      </c>
      <c r="H513" s="124"/>
      <c r="I513" s="124">
        <v>519.29999999999995</v>
      </c>
      <c r="J513" s="124">
        <f t="shared" si="248"/>
        <v>519.29999999999995</v>
      </c>
      <c r="K513" s="124"/>
      <c r="L513" s="124">
        <v>519.29999999999995</v>
      </c>
      <c r="M513" s="124">
        <f t="shared" si="249"/>
        <v>519.29999999999995</v>
      </c>
      <c r="N513" s="124"/>
      <c r="O513" s="124">
        <v>519.29999999999995</v>
      </c>
      <c r="P513" s="124">
        <f t="shared" si="250"/>
        <v>495.5</v>
      </c>
      <c r="Q513" s="124"/>
      <c r="R513" s="124">
        <v>495.5</v>
      </c>
      <c r="S513" s="175">
        <f t="shared" si="221"/>
        <v>95.416907375312931</v>
      </c>
      <c r="T513" s="175"/>
      <c r="U513" s="175">
        <f t="shared" si="221"/>
        <v>95.416907375312931</v>
      </c>
      <c r="V513" s="122"/>
    </row>
    <row r="514" spans="2:22">
      <c r="B514" s="220"/>
      <c r="C514" s="220"/>
      <c r="D514" s="220"/>
      <c r="E514" s="217"/>
      <c r="F514" s="136" t="s">
        <v>206</v>
      </c>
      <c r="G514" s="124">
        <f t="shared" si="247"/>
        <v>105287.8</v>
      </c>
      <c r="H514" s="124"/>
      <c r="I514" s="124">
        <v>105287.8</v>
      </c>
      <c r="J514" s="124">
        <f t="shared" si="248"/>
        <v>105287.8</v>
      </c>
      <c r="K514" s="124"/>
      <c r="L514" s="124">
        <v>105287.8</v>
      </c>
      <c r="M514" s="124">
        <f t="shared" si="249"/>
        <v>105287.8</v>
      </c>
      <c r="N514" s="124"/>
      <c r="O514" s="124">
        <v>105287.8</v>
      </c>
      <c r="P514" s="124">
        <f t="shared" si="250"/>
        <v>105287.8</v>
      </c>
      <c r="Q514" s="124"/>
      <c r="R514" s="124">
        <v>105287.8</v>
      </c>
      <c r="S514" s="175">
        <f t="shared" si="221"/>
        <v>100</v>
      </c>
      <c r="T514" s="175"/>
      <c r="U514" s="175">
        <f t="shared" si="221"/>
        <v>100</v>
      </c>
      <c r="V514" s="122"/>
    </row>
    <row r="515" spans="2:22">
      <c r="B515" s="220"/>
      <c r="C515" s="220"/>
      <c r="D515" s="220"/>
      <c r="E515" s="217"/>
      <c r="F515" s="136" t="s">
        <v>272</v>
      </c>
      <c r="G515" s="124">
        <f t="shared" si="247"/>
        <v>166624.29999999999</v>
      </c>
      <c r="H515" s="124"/>
      <c r="I515" s="124">
        <v>166624.29999999999</v>
      </c>
      <c r="J515" s="124">
        <f t="shared" si="248"/>
        <v>166624.29999999999</v>
      </c>
      <c r="K515" s="124"/>
      <c r="L515" s="124">
        <v>166624.29999999999</v>
      </c>
      <c r="M515" s="124">
        <f t="shared" si="249"/>
        <v>166624.29999999999</v>
      </c>
      <c r="N515" s="124"/>
      <c r="O515" s="124">
        <v>166624.29999999999</v>
      </c>
      <c r="P515" s="124">
        <f t="shared" si="250"/>
        <v>166531.4</v>
      </c>
      <c r="Q515" s="124"/>
      <c r="R515" s="124">
        <v>166531.4</v>
      </c>
      <c r="S515" s="175">
        <f t="shared" si="221"/>
        <v>99.944245827289308</v>
      </c>
      <c r="T515" s="175"/>
      <c r="U515" s="175">
        <f t="shared" si="221"/>
        <v>99.944245827289308</v>
      </c>
      <c r="V515" s="122"/>
    </row>
    <row r="516" spans="2:22">
      <c r="B516" s="220"/>
      <c r="C516" s="220"/>
      <c r="D516" s="220"/>
      <c r="E516" s="217"/>
      <c r="F516" s="136" t="s">
        <v>273</v>
      </c>
      <c r="G516" s="124">
        <f t="shared" si="247"/>
        <v>99983.7</v>
      </c>
      <c r="H516" s="124"/>
      <c r="I516" s="124">
        <v>99983.7</v>
      </c>
      <c r="J516" s="124">
        <f t="shared" si="248"/>
        <v>99983.7</v>
      </c>
      <c r="K516" s="124"/>
      <c r="L516" s="124">
        <v>99983.7</v>
      </c>
      <c r="M516" s="124">
        <f t="shared" si="249"/>
        <v>99983.7</v>
      </c>
      <c r="N516" s="124"/>
      <c r="O516" s="124">
        <v>99983.7</v>
      </c>
      <c r="P516" s="124">
        <f t="shared" si="250"/>
        <v>96786.2</v>
      </c>
      <c r="Q516" s="124"/>
      <c r="R516" s="124">
        <v>96786.2</v>
      </c>
      <c r="S516" s="175">
        <f t="shared" si="221"/>
        <v>96.801978722531771</v>
      </c>
      <c r="T516" s="175"/>
      <c r="U516" s="175">
        <f t="shared" si="221"/>
        <v>96.801978722531771</v>
      </c>
      <c r="V516" s="122"/>
    </row>
    <row r="517" spans="2:22">
      <c r="B517" s="220"/>
      <c r="C517" s="220"/>
      <c r="D517" s="220"/>
      <c r="E517" s="217"/>
      <c r="F517" s="136" t="s">
        <v>274</v>
      </c>
      <c r="G517" s="124">
        <f t="shared" si="247"/>
        <v>276.39999999999998</v>
      </c>
      <c r="H517" s="124"/>
      <c r="I517" s="124">
        <v>276.39999999999998</v>
      </c>
      <c r="J517" s="124">
        <f t="shared" si="248"/>
        <v>276.39999999999998</v>
      </c>
      <c r="K517" s="124"/>
      <c r="L517" s="124">
        <v>276.39999999999998</v>
      </c>
      <c r="M517" s="124">
        <f t="shared" si="249"/>
        <v>276.39999999999998</v>
      </c>
      <c r="N517" s="124"/>
      <c r="O517" s="124">
        <v>276.39999999999998</v>
      </c>
      <c r="P517" s="124">
        <f t="shared" si="250"/>
        <v>276.3</v>
      </c>
      <c r="Q517" s="124"/>
      <c r="R517" s="124">
        <v>276.3</v>
      </c>
      <c r="S517" s="175">
        <f t="shared" si="221"/>
        <v>99.963820549927647</v>
      </c>
      <c r="T517" s="175"/>
      <c r="U517" s="175">
        <f t="shared" si="221"/>
        <v>99.963820549927647</v>
      </c>
      <c r="V517" s="122"/>
    </row>
    <row r="518" spans="2:22">
      <c r="B518" s="220"/>
      <c r="C518" s="220"/>
      <c r="D518" s="220"/>
      <c r="E518" s="217"/>
      <c r="F518" s="136" t="s">
        <v>275</v>
      </c>
      <c r="G518" s="124">
        <f t="shared" si="247"/>
        <v>887594</v>
      </c>
      <c r="H518" s="124"/>
      <c r="I518" s="124">
        <v>887594</v>
      </c>
      <c r="J518" s="124">
        <f t="shared" si="248"/>
        <v>887594</v>
      </c>
      <c r="K518" s="124"/>
      <c r="L518" s="124">
        <v>887594</v>
      </c>
      <c r="M518" s="124">
        <f t="shared" si="249"/>
        <v>887594</v>
      </c>
      <c r="N518" s="124"/>
      <c r="O518" s="124">
        <v>887594</v>
      </c>
      <c r="P518" s="124">
        <f t="shared" si="250"/>
        <v>884086.1</v>
      </c>
      <c r="Q518" s="124"/>
      <c r="R518" s="124">
        <v>884086.1</v>
      </c>
      <c r="S518" s="175">
        <f t="shared" si="221"/>
        <v>99.604785521308159</v>
      </c>
      <c r="T518" s="175"/>
      <c r="U518" s="175">
        <f t="shared" si="221"/>
        <v>99.604785521308159</v>
      </c>
      <c r="V518" s="122"/>
    </row>
    <row r="519" spans="2:22">
      <c r="B519" s="220"/>
      <c r="C519" s="220"/>
      <c r="D519" s="220"/>
      <c r="E519" s="217"/>
      <c r="F519" s="139" t="s">
        <v>276</v>
      </c>
      <c r="G519" s="124">
        <f t="shared" si="247"/>
        <v>2324.1999999999998</v>
      </c>
      <c r="H519" s="124"/>
      <c r="I519" s="124">
        <v>2324.1999999999998</v>
      </c>
      <c r="J519" s="124">
        <f t="shared" si="248"/>
        <v>2324.1999999999998</v>
      </c>
      <c r="K519" s="124"/>
      <c r="L519" s="124">
        <v>2324.1999999999998</v>
      </c>
      <c r="M519" s="124">
        <f t="shared" si="249"/>
        <v>2324.1999999999998</v>
      </c>
      <c r="N519" s="124"/>
      <c r="O519" s="124">
        <v>2324.1999999999998</v>
      </c>
      <c r="P519" s="124">
        <f t="shared" si="250"/>
        <v>2306.9</v>
      </c>
      <c r="Q519" s="124"/>
      <c r="R519" s="124">
        <v>2306.9</v>
      </c>
      <c r="S519" s="175">
        <f t="shared" si="221"/>
        <v>99.255657860769304</v>
      </c>
      <c r="T519" s="175"/>
      <c r="U519" s="175">
        <f t="shared" si="221"/>
        <v>99.255657860769304</v>
      </c>
      <c r="V519" s="122"/>
    </row>
    <row r="520" spans="2:22">
      <c r="B520" s="220"/>
      <c r="C520" s="220"/>
      <c r="D520" s="220"/>
      <c r="E520" s="217"/>
      <c r="F520" s="139" t="s">
        <v>528</v>
      </c>
      <c r="G520" s="124">
        <f t="shared" si="247"/>
        <v>191418</v>
      </c>
      <c r="H520" s="124">
        <v>191418</v>
      </c>
      <c r="I520" s="124"/>
      <c r="J520" s="124">
        <f t="shared" si="248"/>
        <v>191418</v>
      </c>
      <c r="K520" s="124">
        <v>191418</v>
      </c>
      <c r="L520" s="124"/>
      <c r="M520" s="124">
        <f t="shared" si="249"/>
        <v>191418</v>
      </c>
      <c r="N520" s="124">
        <v>191418</v>
      </c>
      <c r="O520" s="124"/>
      <c r="P520" s="124">
        <f t="shared" si="250"/>
        <v>191418</v>
      </c>
      <c r="Q520" s="124">
        <v>191418</v>
      </c>
      <c r="R520" s="124"/>
      <c r="S520" s="175">
        <f t="shared" si="221"/>
        <v>100</v>
      </c>
      <c r="T520" s="175">
        <f t="shared" si="221"/>
        <v>100</v>
      </c>
      <c r="U520" s="175"/>
      <c r="V520" s="122"/>
    </row>
    <row r="521" spans="2:22">
      <c r="B521" s="220"/>
      <c r="C521" s="220"/>
      <c r="D521" s="220"/>
      <c r="E521" s="217"/>
      <c r="F521" s="139" t="s">
        <v>529</v>
      </c>
      <c r="G521" s="124">
        <f t="shared" si="247"/>
        <v>15715</v>
      </c>
      <c r="H521" s="124">
        <v>15715</v>
      </c>
      <c r="I521" s="124"/>
      <c r="J521" s="124">
        <f t="shared" si="248"/>
        <v>15715</v>
      </c>
      <c r="K521" s="124">
        <v>15715</v>
      </c>
      <c r="L521" s="124"/>
      <c r="M521" s="124">
        <f t="shared" si="249"/>
        <v>15715</v>
      </c>
      <c r="N521" s="124">
        <v>15715</v>
      </c>
      <c r="O521" s="124"/>
      <c r="P521" s="124">
        <f t="shared" si="250"/>
        <v>15715</v>
      </c>
      <c r="Q521" s="124">
        <v>15715</v>
      </c>
      <c r="R521" s="124"/>
      <c r="S521" s="175">
        <f t="shared" si="221"/>
        <v>100</v>
      </c>
      <c r="T521" s="175">
        <f t="shared" si="221"/>
        <v>100</v>
      </c>
      <c r="U521" s="175"/>
      <c r="V521" s="122"/>
    </row>
    <row r="522" spans="2:22">
      <c r="B522" s="220"/>
      <c r="C522" s="220"/>
      <c r="D522" s="220"/>
      <c r="E522" s="217"/>
      <c r="F522" s="139" t="s">
        <v>530</v>
      </c>
      <c r="G522" s="124">
        <f t="shared" si="247"/>
        <v>87465.600000000006</v>
      </c>
      <c r="H522" s="124">
        <v>87465.600000000006</v>
      </c>
      <c r="I522" s="124"/>
      <c r="J522" s="124">
        <f t="shared" si="248"/>
        <v>135776.29999999999</v>
      </c>
      <c r="K522" s="124">
        <v>135776.29999999999</v>
      </c>
      <c r="L522" s="124"/>
      <c r="M522" s="124">
        <f t="shared" si="249"/>
        <v>135776.29999999999</v>
      </c>
      <c r="N522" s="124">
        <v>135776.29999999999</v>
      </c>
      <c r="O522" s="124"/>
      <c r="P522" s="124">
        <f t="shared" si="250"/>
        <v>135776.29999999999</v>
      </c>
      <c r="Q522" s="124">
        <v>135776.29999999999</v>
      </c>
      <c r="R522" s="124"/>
      <c r="S522" s="175">
        <f t="shared" si="221"/>
        <v>100</v>
      </c>
      <c r="T522" s="175">
        <f t="shared" si="221"/>
        <v>100</v>
      </c>
      <c r="U522" s="175"/>
      <c r="V522" s="122"/>
    </row>
    <row r="523" spans="2:22">
      <c r="B523" s="220"/>
      <c r="C523" s="220"/>
      <c r="D523" s="220"/>
      <c r="E523" s="217"/>
      <c r="F523" s="139" t="s">
        <v>531</v>
      </c>
      <c r="G523" s="124">
        <f t="shared" si="247"/>
        <v>1121.5</v>
      </c>
      <c r="H523" s="124">
        <v>1121.5</v>
      </c>
      <c r="I523" s="124"/>
      <c r="J523" s="124">
        <f t="shared" si="248"/>
        <v>2401.8000000000002</v>
      </c>
      <c r="K523" s="124">
        <v>2401.8000000000002</v>
      </c>
      <c r="L523" s="124"/>
      <c r="M523" s="124">
        <f t="shared" si="249"/>
        <v>2401.8000000000002</v>
      </c>
      <c r="N523" s="124">
        <v>2401.8000000000002</v>
      </c>
      <c r="O523" s="124"/>
      <c r="P523" s="124">
        <f t="shared" si="250"/>
        <v>2181.8000000000002</v>
      </c>
      <c r="Q523" s="124">
        <v>2181.8000000000002</v>
      </c>
      <c r="R523" s="124"/>
      <c r="S523" s="175">
        <f t="shared" si="221"/>
        <v>90.840203180947626</v>
      </c>
      <c r="T523" s="175">
        <f t="shared" si="221"/>
        <v>90.840203180947626</v>
      </c>
      <c r="U523" s="175"/>
      <c r="V523" s="122"/>
    </row>
    <row r="524" spans="2:22">
      <c r="B524" s="220"/>
      <c r="C524" s="220"/>
      <c r="D524" s="220"/>
      <c r="E524" s="217"/>
      <c r="F524" s="139" t="s">
        <v>532</v>
      </c>
      <c r="G524" s="124">
        <f t="shared" si="247"/>
        <v>40785.1</v>
      </c>
      <c r="H524" s="124">
        <v>40785.1</v>
      </c>
      <c r="I524" s="124"/>
      <c r="J524" s="124">
        <f t="shared" si="248"/>
        <v>131753.70000000001</v>
      </c>
      <c r="K524" s="124">
        <v>131753.70000000001</v>
      </c>
      <c r="L524" s="124"/>
      <c r="M524" s="124">
        <f t="shared" si="249"/>
        <v>131753.70000000001</v>
      </c>
      <c r="N524" s="124">
        <v>131753.70000000001</v>
      </c>
      <c r="O524" s="124"/>
      <c r="P524" s="124">
        <f t="shared" si="250"/>
        <v>94067.4</v>
      </c>
      <c r="Q524" s="124">
        <v>94067.4</v>
      </c>
      <c r="R524" s="124"/>
      <c r="S524" s="175">
        <f t="shared" ref="S524:U541" si="251">P524/M524*100</f>
        <v>71.396401011888074</v>
      </c>
      <c r="T524" s="175">
        <f t="shared" si="251"/>
        <v>71.396401011888074</v>
      </c>
      <c r="U524" s="175"/>
      <c r="V524" s="122"/>
    </row>
    <row r="525" spans="2:22">
      <c r="B525" s="220"/>
      <c r="C525" s="220"/>
      <c r="D525" s="220"/>
      <c r="E525" s="217"/>
      <c r="F525" s="139" t="s">
        <v>182</v>
      </c>
      <c r="G525" s="124">
        <f t="shared" si="247"/>
        <v>142266.1</v>
      </c>
      <c r="H525" s="124"/>
      <c r="I525" s="124">
        <v>142266.1</v>
      </c>
      <c r="J525" s="124">
        <f t="shared" si="248"/>
        <v>142266.1</v>
      </c>
      <c r="K525" s="124"/>
      <c r="L525" s="124">
        <v>142266.1</v>
      </c>
      <c r="M525" s="124">
        <f t="shared" si="249"/>
        <v>142266.1</v>
      </c>
      <c r="N525" s="124"/>
      <c r="O525" s="124">
        <v>142266.1</v>
      </c>
      <c r="P525" s="124">
        <f t="shared" si="250"/>
        <v>141876</v>
      </c>
      <c r="Q525" s="124"/>
      <c r="R525" s="124">
        <v>141876</v>
      </c>
      <c r="S525" s="175">
        <f t="shared" si="251"/>
        <v>99.725795533862254</v>
      </c>
      <c r="T525" s="175"/>
      <c r="U525" s="175">
        <f t="shared" si="251"/>
        <v>99.725795533862254</v>
      </c>
      <c r="V525" s="122"/>
    </row>
    <row r="526" spans="2:22">
      <c r="B526" s="220"/>
      <c r="C526" s="220"/>
      <c r="D526" s="220"/>
      <c r="E526" s="217"/>
      <c r="F526" s="139" t="s">
        <v>832</v>
      </c>
      <c r="G526" s="124"/>
      <c r="H526" s="124"/>
      <c r="I526" s="124"/>
      <c r="J526" s="124">
        <f t="shared" si="248"/>
        <v>1050</v>
      </c>
      <c r="K526" s="124"/>
      <c r="L526" s="124">
        <v>1050</v>
      </c>
      <c r="M526" s="124">
        <f>N526+O526</f>
        <v>1050</v>
      </c>
      <c r="N526" s="124"/>
      <c r="O526" s="124">
        <v>1050</v>
      </c>
      <c r="P526" s="124">
        <f>Q526+R526</f>
        <v>1022</v>
      </c>
      <c r="Q526" s="124"/>
      <c r="R526" s="124">
        <v>1022</v>
      </c>
      <c r="S526" s="175"/>
      <c r="T526" s="175"/>
      <c r="U526" s="175"/>
      <c r="V526" s="122"/>
    </row>
    <row r="527" spans="2:22">
      <c r="B527" s="221"/>
      <c r="C527" s="221"/>
      <c r="D527" s="221"/>
      <c r="E527" s="218"/>
      <c r="F527" s="139" t="s">
        <v>547</v>
      </c>
      <c r="G527" s="124">
        <f t="shared" si="247"/>
        <v>577.5</v>
      </c>
      <c r="H527" s="124"/>
      <c r="I527" s="124">
        <v>577.5</v>
      </c>
      <c r="J527" s="124"/>
      <c r="K527" s="124"/>
      <c r="L527" s="124"/>
      <c r="M527" s="124"/>
      <c r="N527" s="124"/>
      <c r="O527" s="124"/>
      <c r="P527" s="124"/>
      <c r="Q527" s="124"/>
      <c r="R527" s="124"/>
      <c r="S527" s="175"/>
      <c r="T527" s="175"/>
      <c r="U527" s="175"/>
      <c r="V527" s="122"/>
    </row>
    <row r="528" spans="2:22" ht="31.5">
      <c r="B528" s="142"/>
      <c r="C528" s="142"/>
      <c r="D528" s="142"/>
      <c r="E528" s="140" t="s">
        <v>283</v>
      </c>
      <c r="F528" s="139"/>
      <c r="G528" s="124"/>
      <c r="H528" s="124"/>
      <c r="I528" s="124"/>
      <c r="J528" s="124">
        <f t="shared" si="248"/>
        <v>316741</v>
      </c>
      <c r="K528" s="124"/>
      <c r="L528" s="124">
        <f>L529</f>
        <v>316741</v>
      </c>
      <c r="M528" s="124">
        <f t="shared" si="249"/>
        <v>316741</v>
      </c>
      <c r="N528" s="124"/>
      <c r="O528" s="124">
        <f>O529</f>
        <v>316741</v>
      </c>
      <c r="P528" s="124">
        <f t="shared" si="250"/>
        <v>175811.20000000001</v>
      </c>
      <c r="Q528" s="124"/>
      <c r="R528" s="124">
        <f>R529</f>
        <v>175811.20000000001</v>
      </c>
      <c r="S528" s="175">
        <f t="shared" si="251"/>
        <v>55.506296942928138</v>
      </c>
      <c r="T528" s="175"/>
      <c r="U528" s="175">
        <f t="shared" si="251"/>
        <v>55.506296942928138</v>
      </c>
      <c r="V528" s="122"/>
    </row>
    <row r="529" spans="2:22">
      <c r="B529" s="142"/>
      <c r="C529" s="142"/>
      <c r="D529" s="142"/>
      <c r="E529" s="140"/>
      <c r="F529" s="139" t="s">
        <v>548</v>
      </c>
      <c r="G529" s="124"/>
      <c r="H529" s="124"/>
      <c r="I529" s="124"/>
      <c r="J529" s="124">
        <f t="shared" si="248"/>
        <v>316741</v>
      </c>
      <c r="K529" s="124"/>
      <c r="L529" s="124">
        <v>316741</v>
      </c>
      <c r="M529" s="124">
        <f t="shared" si="249"/>
        <v>316741</v>
      </c>
      <c r="N529" s="124"/>
      <c r="O529" s="124">
        <v>316741</v>
      </c>
      <c r="P529" s="124">
        <f t="shared" si="250"/>
        <v>175811.20000000001</v>
      </c>
      <c r="Q529" s="124"/>
      <c r="R529" s="124">
        <v>175811.20000000001</v>
      </c>
      <c r="S529" s="175">
        <f t="shared" si="251"/>
        <v>55.506296942928138</v>
      </c>
      <c r="T529" s="175"/>
      <c r="U529" s="175">
        <f t="shared" si="251"/>
        <v>55.506296942928138</v>
      </c>
      <c r="V529" s="122"/>
    </row>
    <row r="530" spans="2:22">
      <c r="B530" s="215" t="s">
        <v>144</v>
      </c>
      <c r="C530" s="215" t="s">
        <v>145</v>
      </c>
      <c r="D530" s="215" t="s">
        <v>338</v>
      </c>
      <c r="E530" s="140" t="s">
        <v>179</v>
      </c>
      <c r="F530" s="139"/>
      <c r="G530" s="124">
        <f>G531+G534</f>
        <v>1035171</v>
      </c>
      <c r="H530" s="124"/>
      <c r="I530" s="124">
        <f t="shared" ref="I530:R530" si="252">I531+I534</f>
        <v>1035171</v>
      </c>
      <c r="J530" s="124">
        <f t="shared" si="252"/>
        <v>1035171</v>
      </c>
      <c r="K530" s="124"/>
      <c r="L530" s="124">
        <f t="shared" si="252"/>
        <v>1035171</v>
      </c>
      <c r="M530" s="124">
        <f t="shared" si="252"/>
        <v>1035171</v>
      </c>
      <c r="N530" s="124"/>
      <c r="O530" s="124">
        <f t="shared" si="252"/>
        <v>1035171</v>
      </c>
      <c r="P530" s="124">
        <f t="shared" si="252"/>
        <v>926208.4</v>
      </c>
      <c r="Q530" s="124"/>
      <c r="R530" s="124">
        <f t="shared" si="252"/>
        <v>926208.4</v>
      </c>
      <c r="S530" s="175">
        <f t="shared" si="251"/>
        <v>89.473951646636166</v>
      </c>
      <c r="T530" s="175"/>
      <c r="U530" s="175">
        <f t="shared" si="251"/>
        <v>89.473951646636166</v>
      </c>
      <c r="V530" s="122"/>
    </row>
    <row r="531" spans="2:22" ht="31.5">
      <c r="B531" s="215"/>
      <c r="C531" s="215"/>
      <c r="D531" s="215"/>
      <c r="E531" s="140" t="s">
        <v>180</v>
      </c>
      <c r="F531" s="139"/>
      <c r="G531" s="124">
        <f>G532+G533</f>
        <v>558790</v>
      </c>
      <c r="H531" s="124"/>
      <c r="I531" s="124">
        <f t="shared" ref="I531:R531" si="253">I532+I533</f>
        <v>558790</v>
      </c>
      <c r="J531" s="124">
        <f t="shared" si="253"/>
        <v>558790</v>
      </c>
      <c r="K531" s="124"/>
      <c r="L531" s="124">
        <f t="shared" si="253"/>
        <v>558790</v>
      </c>
      <c r="M531" s="124">
        <f t="shared" si="253"/>
        <v>558790</v>
      </c>
      <c r="N531" s="124"/>
      <c r="O531" s="124">
        <f t="shared" si="253"/>
        <v>558790</v>
      </c>
      <c r="P531" s="124">
        <f t="shared" si="253"/>
        <v>497551.9</v>
      </c>
      <c r="Q531" s="124"/>
      <c r="R531" s="124">
        <f t="shared" si="253"/>
        <v>497551.9</v>
      </c>
      <c r="S531" s="175">
        <f t="shared" si="251"/>
        <v>89.04094561463161</v>
      </c>
      <c r="T531" s="175"/>
      <c r="U531" s="175">
        <f t="shared" si="251"/>
        <v>89.04094561463161</v>
      </c>
      <c r="V531" s="122"/>
    </row>
    <row r="532" spans="2:22">
      <c r="B532" s="215"/>
      <c r="C532" s="215"/>
      <c r="D532" s="215"/>
      <c r="E532" s="138" t="s">
        <v>181</v>
      </c>
      <c r="F532" s="136" t="s">
        <v>278</v>
      </c>
      <c r="G532" s="124">
        <f>H532+I532</f>
        <v>8500</v>
      </c>
      <c r="H532" s="124"/>
      <c r="I532" s="124">
        <v>8500</v>
      </c>
      <c r="J532" s="124">
        <f>K532+L532</f>
        <v>8500</v>
      </c>
      <c r="K532" s="124"/>
      <c r="L532" s="124">
        <v>8500</v>
      </c>
      <c r="M532" s="124">
        <f>N532+O532</f>
        <v>8500</v>
      </c>
      <c r="N532" s="124"/>
      <c r="O532" s="124">
        <v>8500</v>
      </c>
      <c r="P532" s="124">
        <f>Q532+R532</f>
        <v>8499.9</v>
      </c>
      <c r="Q532" s="124"/>
      <c r="R532" s="124">
        <v>8499.9</v>
      </c>
      <c r="S532" s="175">
        <f t="shared" si="251"/>
        <v>99.998823529411766</v>
      </c>
      <c r="T532" s="175"/>
      <c r="U532" s="175">
        <f t="shared" si="251"/>
        <v>99.998823529411766</v>
      </c>
      <c r="V532" s="122"/>
    </row>
    <row r="533" spans="2:22">
      <c r="B533" s="215"/>
      <c r="C533" s="215"/>
      <c r="D533" s="215"/>
      <c r="E533" s="138" t="s">
        <v>181</v>
      </c>
      <c r="F533" s="136" t="s">
        <v>279</v>
      </c>
      <c r="G533" s="124">
        <f>H533+I533</f>
        <v>550290</v>
      </c>
      <c r="H533" s="124"/>
      <c r="I533" s="124">
        <v>550290</v>
      </c>
      <c r="J533" s="124">
        <f>K533+L533</f>
        <v>550290</v>
      </c>
      <c r="K533" s="124"/>
      <c r="L533" s="124">
        <v>550290</v>
      </c>
      <c r="M533" s="124">
        <f>N533+O533</f>
        <v>550290</v>
      </c>
      <c r="N533" s="124"/>
      <c r="O533" s="124">
        <v>550290</v>
      </c>
      <c r="P533" s="124">
        <f>Q533+R533</f>
        <v>489052</v>
      </c>
      <c r="Q533" s="124"/>
      <c r="R533" s="124">
        <v>489052</v>
      </c>
      <c r="S533" s="175">
        <f t="shared" si="251"/>
        <v>88.871685838376123</v>
      </c>
      <c r="T533" s="175"/>
      <c r="U533" s="175">
        <f t="shared" si="251"/>
        <v>88.871685838376123</v>
      </c>
      <c r="V533" s="122"/>
    </row>
    <row r="534" spans="2:22" ht="31.5">
      <c r="B534" s="215"/>
      <c r="C534" s="215"/>
      <c r="D534" s="215"/>
      <c r="E534" s="140" t="s">
        <v>283</v>
      </c>
      <c r="F534" s="139"/>
      <c r="G534" s="124">
        <f>G535</f>
        <v>476381</v>
      </c>
      <c r="H534" s="124"/>
      <c r="I534" s="124">
        <f t="shared" ref="I534:R534" si="254">I535</f>
        <v>476381</v>
      </c>
      <c r="J534" s="124">
        <f t="shared" si="254"/>
        <v>476381</v>
      </c>
      <c r="K534" s="124"/>
      <c r="L534" s="124">
        <f t="shared" si="254"/>
        <v>476381</v>
      </c>
      <c r="M534" s="124">
        <f t="shared" si="254"/>
        <v>476381</v>
      </c>
      <c r="N534" s="124"/>
      <c r="O534" s="124">
        <f t="shared" si="254"/>
        <v>476381</v>
      </c>
      <c r="P534" s="124">
        <f t="shared" si="254"/>
        <v>428656.5</v>
      </c>
      <c r="Q534" s="124"/>
      <c r="R534" s="124">
        <f t="shared" si="254"/>
        <v>428656.5</v>
      </c>
      <c r="S534" s="175">
        <f t="shared" si="251"/>
        <v>89.981863256511076</v>
      </c>
      <c r="T534" s="175"/>
      <c r="U534" s="175">
        <f t="shared" si="251"/>
        <v>89.981863256511076</v>
      </c>
      <c r="V534" s="122"/>
    </row>
    <row r="535" spans="2:22">
      <c r="B535" s="215"/>
      <c r="C535" s="215"/>
      <c r="D535" s="215"/>
      <c r="E535" s="138" t="s">
        <v>181</v>
      </c>
      <c r="F535" s="136" t="s">
        <v>288</v>
      </c>
      <c r="G535" s="124">
        <f>H535+I535</f>
        <v>476381</v>
      </c>
      <c r="H535" s="124"/>
      <c r="I535" s="124">
        <v>476381</v>
      </c>
      <c r="J535" s="124">
        <f>K535+L535</f>
        <v>476381</v>
      </c>
      <c r="K535" s="124"/>
      <c r="L535" s="124">
        <v>476381</v>
      </c>
      <c r="M535" s="124">
        <f>N535+O535</f>
        <v>476381</v>
      </c>
      <c r="N535" s="124"/>
      <c r="O535" s="124">
        <v>476381</v>
      </c>
      <c r="P535" s="124">
        <f>Q535+R535</f>
        <v>428656.5</v>
      </c>
      <c r="Q535" s="124"/>
      <c r="R535" s="124">
        <v>428656.5</v>
      </c>
      <c r="S535" s="175">
        <f t="shared" si="251"/>
        <v>89.981863256511076</v>
      </c>
      <c r="T535" s="175"/>
      <c r="U535" s="175">
        <f t="shared" si="251"/>
        <v>89.981863256511076</v>
      </c>
      <c r="V535" s="122"/>
    </row>
    <row r="536" spans="2:22" ht="40.5" customHeight="1">
      <c r="C536" s="185"/>
      <c r="F536" s="125"/>
      <c r="G536" s="125"/>
      <c r="H536" s="125"/>
      <c r="I536" s="125"/>
      <c r="J536" s="125"/>
      <c r="K536" s="125"/>
      <c r="L536" s="125"/>
      <c r="M536" s="125"/>
      <c r="N536" s="125"/>
      <c r="O536" s="125"/>
      <c r="P536" s="125"/>
      <c r="Q536" s="125"/>
      <c r="R536" s="125"/>
      <c r="S536" s="186"/>
      <c r="T536" s="186"/>
      <c r="U536" s="186"/>
    </row>
    <row r="537" spans="2:22">
      <c r="F537" s="125"/>
      <c r="G537" s="125"/>
      <c r="H537" s="125"/>
      <c r="I537" s="125"/>
      <c r="J537" s="125"/>
      <c r="K537" s="125"/>
      <c r="L537" s="125"/>
      <c r="M537" s="125"/>
      <c r="N537" s="125"/>
      <c r="O537" s="125"/>
      <c r="P537" s="125"/>
      <c r="Q537" s="125"/>
      <c r="R537" s="125"/>
      <c r="S537" s="186"/>
      <c r="T537" s="186"/>
      <c r="U537" s="186"/>
    </row>
    <row r="538" spans="2:22">
      <c r="F538" s="123" t="s">
        <v>825</v>
      </c>
      <c r="G538" s="184">
        <f>G151+G217+G222+G236+G270+G330+G352+G372+G391+G395</f>
        <v>5805872.2000000011</v>
      </c>
      <c r="H538" s="184">
        <f t="shared" ref="H538:R538" si="255">H151+H217+H222+H270+H330+H352+H372+H391+H395</f>
        <v>4474845.3</v>
      </c>
      <c r="I538" s="184">
        <f t="shared" si="255"/>
        <v>1320626.8999999999</v>
      </c>
      <c r="J538" s="184">
        <f t="shared" si="255"/>
        <v>5795472.2000000011</v>
      </c>
      <c r="K538" s="184">
        <f t="shared" si="255"/>
        <v>4474845.3</v>
      </c>
      <c r="L538" s="184">
        <f t="shared" si="255"/>
        <v>1320626.8999999999</v>
      </c>
      <c r="M538" s="184">
        <f t="shared" si="255"/>
        <v>5795471.9000000013</v>
      </c>
      <c r="N538" s="184">
        <f t="shared" si="255"/>
        <v>4474845.3</v>
      </c>
      <c r="O538" s="184">
        <f t="shared" si="255"/>
        <v>1320626.8999999999</v>
      </c>
      <c r="P538" s="184">
        <f t="shared" si="255"/>
        <v>5774694.4045799999</v>
      </c>
      <c r="Q538" s="184">
        <f t="shared" si="255"/>
        <v>4465201</v>
      </c>
      <c r="R538" s="184">
        <f t="shared" si="255"/>
        <v>1309493.4045799999</v>
      </c>
      <c r="S538" s="186">
        <f t="shared" si="251"/>
        <v>99.64148742710664</v>
      </c>
      <c r="T538" s="186">
        <f t="shared" si="251"/>
        <v>99.78447746562324</v>
      </c>
      <c r="U538" s="186">
        <f t="shared" si="251"/>
        <v>99.156953760369404</v>
      </c>
    </row>
    <row r="539" spans="2:22">
      <c r="F539" s="123" t="s">
        <v>826</v>
      </c>
      <c r="G539" s="184">
        <f t="shared" ref="G539:R539" si="256">G159+G163</f>
        <v>5036.1000000000004</v>
      </c>
      <c r="H539" s="184">
        <f t="shared" si="256"/>
        <v>573</v>
      </c>
      <c r="I539" s="184">
        <f t="shared" si="256"/>
        <v>4463.1000000000004</v>
      </c>
      <c r="J539" s="184">
        <f t="shared" si="256"/>
        <v>5036.1000000000004</v>
      </c>
      <c r="K539" s="184">
        <f t="shared" si="256"/>
        <v>573</v>
      </c>
      <c r="L539" s="184">
        <f t="shared" si="256"/>
        <v>4463.1000000000004</v>
      </c>
      <c r="M539" s="184">
        <f t="shared" si="256"/>
        <v>5036.1000000000004</v>
      </c>
      <c r="N539" s="184">
        <f t="shared" si="256"/>
        <v>4645.1000000000004</v>
      </c>
      <c r="O539" s="184">
        <f t="shared" si="256"/>
        <v>4494.8</v>
      </c>
      <c r="P539" s="184">
        <f t="shared" si="256"/>
        <v>5036.1000000000004</v>
      </c>
      <c r="Q539" s="184">
        <f t="shared" si="256"/>
        <v>573</v>
      </c>
      <c r="R539" s="184">
        <f t="shared" si="256"/>
        <v>4463.1000000000004</v>
      </c>
      <c r="S539" s="186">
        <f t="shared" si="251"/>
        <v>100</v>
      </c>
      <c r="T539" s="186">
        <f t="shared" si="251"/>
        <v>12.335579427784115</v>
      </c>
      <c r="U539" s="186">
        <f t="shared" si="251"/>
        <v>99.294740589125212</v>
      </c>
    </row>
    <row r="540" spans="2:22">
      <c r="F540" s="123" t="s">
        <v>827</v>
      </c>
      <c r="G540" s="184">
        <f t="shared" ref="G540:R540" si="257">G399</f>
        <v>445044.69999999995</v>
      </c>
      <c r="H540" s="184">
        <f t="shared" si="257"/>
        <v>350000</v>
      </c>
      <c r="I540" s="184">
        <f t="shared" si="257"/>
        <v>95044.7</v>
      </c>
      <c r="J540" s="184">
        <f t="shared" si="257"/>
        <v>445044.69999999995</v>
      </c>
      <c r="K540" s="184">
        <f t="shared" si="257"/>
        <v>350000</v>
      </c>
      <c r="L540" s="184">
        <f t="shared" si="257"/>
        <v>95044.7</v>
      </c>
      <c r="M540" s="184">
        <f t="shared" si="257"/>
        <v>445044.69999999995</v>
      </c>
      <c r="N540" s="184">
        <f t="shared" si="257"/>
        <v>350000</v>
      </c>
      <c r="O540" s="184">
        <f t="shared" si="257"/>
        <v>95044.7</v>
      </c>
      <c r="P540" s="184">
        <f t="shared" si="257"/>
        <v>444971.5</v>
      </c>
      <c r="Q540" s="184">
        <f t="shared" si="257"/>
        <v>350000</v>
      </c>
      <c r="R540" s="184">
        <f t="shared" si="257"/>
        <v>94971.5</v>
      </c>
      <c r="S540" s="186">
        <f t="shared" si="251"/>
        <v>99.983552213968636</v>
      </c>
      <c r="T540" s="186">
        <f t="shared" si="251"/>
        <v>100</v>
      </c>
      <c r="U540" s="186">
        <f t="shared" si="251"/>
        <v>99.922983606660864</v>
      </c>
    </row>
    <row r="541" spans="2:22">
      <c r="F541" s="123" t="s">
        <v>828</v>
      </c>
      <c r="G541" s="184">
        <f>G538+G539+G540</f>
        <v>6255953.0000000009</v>
      </c>
      <c r="H541" s="184">
        <f t="shared" ref="H541:R541" si="258">H538+H539+H540</f>
        <v>4825418.3</v>
      </c>
      <c r="I541" s="184">
        <f t="shared" si="258"/>
        <v>1420134.7</v>
      </c>
      <c r="J541" s="184">
        <f t="shared" si="258"/>
        <v>6245553.0000000009</v>
      </c>
      <c r="K541" s="184">
        <f t="shared" si="258"/>
        <v>4825418.3</v>
      </c>
      <c r="L541" s="184">
        <f t="shared" si="258"/>
        <v>1420134.7</v>
      </c>
      <c r="M541" s="184">
        <f t="shared" si="258"/>
        <v>6245552.7000000011</v>
      </c>
      <c r="N541" s="184">
        <f t="shared" si="258"/>
        <v>4829490.3999999994</v>
      </c>
      <c r="O541" s="184">
        <f t="shared" si="258"/>
        <v>1420166.4</v>
      </c>
      <c r="P541" s="184">
        <f t="shared" si="258"/>
        <v>6224702.0045799995</v>
      </c>
      <c r="Q541" s="184">
        <f t="shared" si="258"/>
        <v>4815774</v>
      </c>
      <c r="R541" s="184">
        <f t="shared" si="258"/>
        <v>1408928.0045799999</v>
      </c>
      <c r="S541" s="186">
        <f t="shared" si="251"/>
        <v>99.666151317240477</v>
      </c>
      <c r="T541" s="186">
        <f t="shared" si="251"/>
        <v>99.715986597674998</v>
      </c>
      <c r="U541" s="186">
        <f t="shared" si="251"/>
        <v>99.208656434907923</v>
      </c>
    </row>
    <row r="542" spans="2:22">
      <c r="P542" s="122"/>
      <c r="S542" s="186"/>
    </row>
    <row r="543" spans="2:22">
      <c r="S543" s="186"/>
    </row>
    <row r="544" spans="2:22">
      <c r="S544" s="186"/>
    </row>
    <row r="545" spans="6:21" ht="42.75" customHeight="1">
      <c r="S545" s="186"/>
    </row>
    <row r="546" spans="6:21" ht="29.25" customHeight="1">
      <c r="F546" s="123" t="s">
        <v>829</v>
      </c>
      <c r="G546" s="184">
        <f t="shared" ref="G546:R546" si="259">G538-G391-G395</f>
        <v>3435762.0000000009</v>
      </c>
      <c r="H546" s="184">
        <f t="shared" si="259"/>
        <v>2735370.5999999996</v>
      </c>
      <c r="I546" s="184">
        <f t="shared" si="259"/>
        <v>689991.39999999991</v>
      </c>
      <c r="J546" s="184">
        <f t="shared" si="259"/>
        <v>3425362.0000000009</v>
      </c>
      <c r="K546" s="184">
        <f t="shared" si="259"/>
        <v>2735370.5999999996</v>
      </c>
      <c r="L546" s="184">
        <f t="shared" si="259"/>
        <v>689991.39999999991</v>
      </c>
      <c r="M546" s="184">
        <f t="shared" si="259"/>
        <v>3425362.0000000009</v>
      </c>
      <c r="N546" s="184">
        <f t="shared" si="259"/>
        <v>2735370.5999999996</v>
      </c>
      <c r="O546" s="184">
        <f t="shared" si="259"/>
        <v>689991.39999999991</v>
      </c>
      <c r="P546" s="184">
        <f t="shared" si="259"/>
        <v>3405038.8999999994</v>
      </c>
      <c r="Q546" s="184">
        <f t="shared" si="259"/>
        <v>2725726.3</v>
      </c>
      <c r="R546" s="184">
        <f t="shared" si="259"/>
        <v>679312.59999999986</v>
      </c>
      <c r="S546" s="186">
        <f t="shared" ref="S546" si="260">P546/M546*100</f>
        <v>99.406687526748954</v>
      </c>
      <c r="T546" s="186">
        <f t="shared" ref="T546" si="261">Q546/N546*100</f>
        <v>99.647422546692582</v>
      </c>
      <c r="U546" s="186">
        <f t="shared" ref="U546" si="262">R546/O546*100</f>
        <v>98.452328536268709</v>
      </c>
    </row>
    <row r="547" spans="6:21">
      <c r="G547" s="184"/>
    </row>
    <row r="552" spans="6:21">
      <c r="G552" s="184"/>
    </row>
    <row r="555" spans="6:21" ht="9" customHeight="1"/>
    <row r="566" ht="13.5" customHeight="1"/>
  </sheetData>
  <mergeCells count="211">
    <mergeCell ref="E487:E527"/>
    <mergeCell ref="D485:D527"/>
    <mergeCell ref="C485:C527"/>
    <mergeCell ref="B485:B527"/>
    <mergeCell ref="B377:B386"/>
    <mergeCell ref="C377:C386"/>
    <mergeCell ref="D377:D386"/>
    <mergeCell ref="B473:B476"/>
    <mergeCell ref="C473:C476"/>
    <mergeCell ref="D473:D476"/>
    <mergeCell ref="B477:B480"/>
    <mergeCell ref="C477:C480"/>
    <mergeCell ref="D477:D480"/>
    <mergeCell ref="E374:E376"/>
    <mergeCell ref="E379:E386"/>
    <mergeCell ref="E389:E390"/>
    <mergeCell ref="E393:E394"/>
    <mergeCell ref="E397:E398"/>
    <mergeCell ref="E405:E410"/>
    <mergeCell ref="B421:B472"/>
    <mergeCell ref="C421:C472"/>
    <mergeCell ref="D421:D472"/>
    <mergeCell ref="D403:D410"/>
    <mergeCell ref="C403:C410"/>
    <mergeCell ref="B403:B410"/>
    <mergeCell ref="E413:E416"/>
    <mergeCell ref="E401:E402"/>
    <mergeCell ref="E419:E420"/>
    <mergeCell ref="E423:E469"/>
    <mergeCell ref="B530:B535"/>
    <mergeCell ref="C530:C535"/>
    <mergeCell ref="D530:D535"/>
    <mergeCell ref="D481:D484"/>
    <mergeCell ref="C481:C484"/>
    <mergeCell ref="B481:B484"/>
    <mergeCell ref="B411:B416"/>
    <mergeCell ref="C411:C416"/>
    <mergeCell ref="D411:D416"/>
    <mergeCell ref="C417:C420"/>
    <mergeCell ref="B417:B420"/>
    <mergeCell ref="D417:D420"/>
    <mergeCell ref="B342:B348"/>
    <mergeCell ref="C342:C348"/>
    <mergeCell ref="D342:D348"/>
    <mergeCell ref="B349:B351"/>
    <mergeCell ref="C349:C351"/>
    <mergeCell ref="D349:D351"/>
    <mergeCell ref="B355:B363"/>
    <mergeCell ref="C355:C363"/>
    <mergeCell ref="D355:D363"/>
    <mergeCell ref="B352:B354"/>
    <mergeCell ref="C352:C354"/>
    <mergeCell ref="D352:D354"/>
    <mergeCell ref="B327:B329"/>
    <mergeCell ref="C327:C329"/>
    <mergeCell ref="D327:D329"/>
    <mergeCell ref="B330:B332"/>
    <mergeCell ref="C330:C332"/>
    <mergeCell ref="D330:D332"/>
    <mergeCell ref="B333:B341"/>
    <mergeCell ref="C333:C341"/>
    <mergeCell ref="D333:D341"/>
    <mergeCell ref="B309:B317"/>
    <mergeCell ref="C309:C317"/>
    <mergeCell ref="D309:D317"/>
    <mergeCell ref="B318:B323"/>
    <mergeCell ref="C318:C323"/>
    <mergeCell ref="D318:D323"/>
    <mergeCell ref="B324:B326"/>
    <mergeCell ref="C324:C326"/>
    <mergeCell ref="D324:D326"/>
    <mergeCell ref="B291:B298"/>
    <mergeCell ref="C291:C298"/>
    <mergeCell ref="D291:D298"/>
    <mergeCell ref="B299:B303"/>
    <mergeCell ref="C299:C303"/>
    <mergeCell ref="D299:D303"/>
    <mergeCell ref="B304:B308"/>
    <mergeCell ref="C304:C308"/>
    <mergeCell ref="D304:D308"/>
    <mergeCell ref="B275:B281"/>
    <mergeCell ref="C275:C281"/>
    <mergeCell ref="D275:D281"/>
    <mergeCell ref="B282:B284"/>
    <mergeCell ref="C282:C284"/>
    <mergeCell ref="D282:D284"/>
    <mergeCell ref="B285:B290"/>
    <mergeCell ref="C285:C290"/>
    <mergeCell ref="D285:D290"/>
    <mergeCell ref="B260:B266"/>
    <mergeCell ref="C260:C266"/>
    <mergeCell ref="D260:D266"/>
    <mergeCell ref="B267:B269"/>
    <mergeCell ref="C267:C269"/>
    <mergeCell ref="D267:D269"/>
    <mergeCell ref="B270:B274"/>
    <mergeCell ref="C270:C274"/>
    <mergeCell ref="D270:D274"/>
    <mergeCell ref="B239:B252"/>
    <mergeCell ref="C239:C252"/>
    <mergeCell ref="D239:D252"/>
    <mergeCell ref="B253:B255"/>
    <mergeCell ref="C253:C255"/>
    <mergeCell ref="D253:D255"/>
    <mergeCell ref="B256:B259"/>
    <mergeCell ref="C256:C259"/>
    <mergeCell ref="D256:D259"/>
    <mergeCell ref="B229:B232"/>
    <mergeCell ref="C229:C232"/>
    <mergeCell ref="D229:D232"/>
    <mergeCell ref="B233:B235"/>
    <mergeCell ref="C233:C235"/>
    <mergeCell ref="D233:D235"/>
    <mergeCell ref="B236:B238"/>
    <mergeCell ref="C236:C238"/>
    <mergeCell ref="D236:D238"/>
    <mergeCell ref="B213:B216"/>
    <mergeCell ref="C213:C216"/>
    <mergeCell ref="D213:D216"/>
    <mergeCell ref="B217:B221"/>
    <mergeCell ref="C217:C221"/>
    <mergeCell ref="D217:D221"/>
    <mergeCell ref="B222:B228"/>
    <mergeCell ref="C222:C228"/>
    <mergeCell ref="D222:D228"/>
    <mergeCell ref="B203:B206"/>
    <mergeCell ref="C203:C206"/>
    <mergeCell ref="D203:D206"/>
    <mergeCell ref="B207:B209"/>
    <mergeCell ref="C207:C209"/>
    <mergeCell ref="D207:D209"/>
    <mergeCell ref="B210:B212"/>
    <mergeCell ref="C210:C212"/>
    <mergeCell ref="D210:D212"/>
    <mergeCell ref="B192:B195"/>
    <mergeCell ref="C192:C195"/>
    <mergeCell ref="D192:D195"/>
    <mergeCell ref="B196:B198"/>
    <mergeCell ref="C196:C198"/>
    <mergeCell ref="D196:D198"/>
    <mergeCell ref="B199:B202"/>
    <mergeCell ref="C199:C202"/>
    <mergeCell ref="D199:D202"/>
    <mergeCell ref="B163:B165"/>
    <mergeCell ref="C163:C165"/>
    <mergeCell ref="D163:D165"/>
    <mergeCell ref="B166:B187"/>
    <mergeCell ref="C166:C187"/>
    <mergeCell ref="D166:D187"/>
    <mergeCell ref="B188:B191"/>
    <mergeCell ref="C188:C191"/>
    <mergeCell ref="D188:D191"/>
    <mergeCell ref="B147:B150"/>
    <mergeCell ref="C147:C150"/>
    <mergeCell ref="D147:D150"/>
    <mergeCell ref="B151:B158"/>
    <mergeCell ref="C151:C158"/>
    <mergeCell ref="D151:D158"/>
    <mergeCell ref="B159:B162"/>
    <mergeCell ref="C159:C162"/>
    <mergeCell ref="D159:D162"/>
    <mergeCell ref="T8:U8"/>
    <mergeCell ref="B11:B126"/>
    <mergeCell ref="C11:C126"/>
    <mergeCell ref="D11:D126"/>
    <mergeCell ref="B127:B141"/>
    <mergeCell ref="C127:C141"/>
    <mergeCell ref="D127:D141"/>
    <mergeCell ref="B142:B146"/>
    <mergeCell ref="C142:C146"/>
    <mergeCell ref="D142:D146"/>
    <mergeCell ref="G8:G9"/>
    <mergeCell ref="H8:I8"/>
    <mergeCell ref="J8:J9"/>
    <mergeCell ref="K8:L8"/>
    <mergeCell ref="M8:M9"/>
    <mergeCell ref="N8:O8"/>
    <mergeCell ref="P8:P9"/>
    <mergeCell ref="Q8:R8"/>
    <mergeCell ref="S8:S9"/>
    <mergeCell ref="B1:U1"/>
    <mergeCell ref="B2:U2"/>
    <mergeCell ref="B3:U3"/>
    <mergeCell ref="B4:U4"/>
    <mergeCell ref="G6:R6"/>
    <mergeCell ref="S6:U7"/>
    <mergeCell ref="G7:I7"/>
    <mergeCell ref="J7:L7"/>
    <mergeCell ref="M7:O7"/>
    <mergeCell ref="P7:R7"/>
    <mergeCell ref="B364:B368"/>
    <mergeCell ref="C364:C368"/>
    <mergeCell ref="D364:D368"/>
    <mergeCell ref="C399:C402"/>
    <mergeCell ref="B399:B402"/>
    <mergeCell ref="D399:D402"/>
    <mergeCell ref="B369:B371"/>
    <mergeCell ref="C369:C371"/>
    <mergeCell ref="D369:D371"/>
    <mergeCell ref="B372:B376"/>
    <mergeCell ref="C372:C376"/>
    <mergeCell ref="D372:D376"/>
    <mergeCell ref="B387:B390"/>
    <mergeCell ref="C387:C390"/>
    <mergeCell ref="D387:D390"/>
    <mergeCell ref="D391:D394"/>
    <mergeCell ref="C391:C394"/>
    <mergeCell ref="B391:B394"/>
    <mergeCell ref="D395:D398"/>
    <mergeCell ref="C395:C398"/>
    <mergeCell ref="B395:B398"/>
  </mergeCells>
  <pageMargins left="0.23622047244094491" right="0.23622047244094491" top="0.74803149606299213" bottom="0.15748031496062992" header="0.31496062992125984" footer="0.31496062992125984"/>
  <pageSetup paperSize="9" scale="10" orientation="landscape" r:id="rId1"/>
  <rowBreaks count="2" manualBreakCount="2">
    <brk id="448" max="1001" man="1"/>
    <brk id="518" max="100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M171"/>
  <sheetViews>
    <sheetView showGridLines="0" view="pageBreakPreview" zoomScale="60" zoomScaleNormal="100" workbookViewId="0">
      <pane xSplit="1" ySplit="8" topLeftCell="B9" activePane="bottomRight" state="frozen"/>
      <selection pane="topRight" activeCell="B1" sqref="B1"/>
      <selection pane="bottomLeft" activeCell="A9" sqref="A9"/>
      <selection pane="bottomRight" activeCell="C65" sqref="C65:C66"/>
    </sheetView>
  </sheetViews>
  <sheetFormatPr defaultRowHeight="11.25"/>
  <cols>
    <col min="1" max="1" width="3.33203125" style="188" customWidth="1"/>
    <col min="2" max="2" width="28.33203125" style="188" customWidth="1"/>
    <col min="3" max="3" width="37.1640625" style="188" customWidth="1"/>
    <col min="4" max="4" width="32.5" style="188" customWidth="1"/>
    <col min="5" max="5" width="18.83203125" style="188" customWidth="1"/>
    <col min="6" max="6" width="18.6640625" style="188" customWidth="1"/>
    <col min="7" max="7" width="18.83203125" style="188" customWidth="1"/>
    <col min="8" max="8" width="18.5" style="188" customWidth="1"/>
    <col min="9" max="9" width="18.83203125" style="188" customWidth="1"/>
    <col min="10" max="10" width="20.1640625" style="188" customWidth="1"/>
    <col min="11" max="11" width="18.5" style="188" customWidth="1"/>
    <col min="12" max="12" width="18.83203125" style="188" customWidth="1"/>
    <col min="13" max="13" width="21.33203125" style="188" customWidth="1"/>
    <col min="14" max="15" width="18.6640625" style="188" customWidth="1"/>
    <col min="16" max="16" width="18.5" style="188" customWidth="1"/>
    <col min="17" max="17" width="21.6640625" style="188" customWidth="1"/>
    <col min="18" max="1002" width="9.33203125" style="188" customWidth="1"/>
    <col min="1003" max="16384" width="9.33203125" style="188"/>
  </cols>
  <sheetData>
    <row r="1" spans="1:1001" ht="15.75">
      <c r="B1" s="234" t="s">
        <v>146</v>
      </c>
      <c r="C1" s="234"/>
      <c r="D1" s="234"/>
      <c r="E1" s="234"/>
      <c r="F1" s="234"/>
      <c r="G1" s="234"/>
      <c r="H1" s="234"/>
      <c r="I1" s="234"/>
      <c r="J1" s="234"/>
      <c r="K1" s="234"/>
      <c r="L1" s="234"/>
      <c r="M1" s="234"/>
      <c r="N1" s="234"/>
      <c r="O1" s="234"/>
      <c r="P1" s="234"/>
    </row>
    <row r="2" spans="1:1001" ht="15.75">
      <c r="B2" s="234" t="str">
        <f>CHAR(34)&amp;$C$10&amp;CHAR(34)</f>
        <v>"Развитие здравоохранения"</v>
      </c>
      <c r="C2" s="234"/>
      <c r="D2" s="234"/>
      <c r="E2" s="234"/>
      <c r="F2" s="234"/>
      <c r="G2" s="234"/>
      <c r="H2" s="234"/>
      <c r="I2" s="234"/>
      <c r="J2" s="234"/>
      <c r="K2" s="234"/>
      <c r="L2" s="234"/>
      <c r="M2" s="234"/>
      <c r="N2" s="234"/>
      <c r="O2" s="234"/>
      <c r="P2" s="234"/>
    </row>
    <row r="3" spans="1:1001" ht="15.75">
      <c r="B3" s="234" t="s">
        <v>355</v>
      </c>
      <c r="C3" s="234"/>
      <c r="D3" s="234"/>
      <c r="E3" s="234"/>
      <c r="F3" s="234"/>
      <c r="G3" s="234"/>
      <c r="H3" s="234"/>
      <c r="I3" s="234"/>
      <c r="J3" s="234"/>
      <c r="K3" s="234"/>
      <c r="L3" s="234"/>
      <c r="M3" s="234"/>
      <c r="N3" s="234"/>
      <c r="O3" s="234"/>
      <c r="P3" s="234"/>
    </row>
    <row r="4" spans="1:1001" ht="12.75">
      <c r="B4" s="189"/>
      <c r="C4" s="189"/>
      <c r="D4" s="189"/>
      <c r="E4" s="189"/>
      <c r="F4" s="189"/>
      <c r="G4" s="189"/>
      <c r="H4" s="189"/>
      <c r="I4" s="189"/>
      <c r="J4" s="189"/>
      <c r="K4" s="189"/>
      <c r="L4" s="189"/>
      <c r="M4" s="189"/>
      <c r="N4" s="189"/>
      <c r="O4" s="189"/>
      <c r="P4" s="189"/>
    </row>
    <row r="5" spans="1:1001" ht="15.75">
      <c r="B5" s="235" t="s">
        <v>0</v>
      </c>
      <c r="C5" s="235" t="s">
        <v>147</v>
      </c>
      <c r="D5" s="235" t="s">
        <v>148</v>
      </c>
      <c r="E5" s="235" t="s">
        <v>149</v>
      </c>
      <c r="F5" s="235"/>
      <c r="G5" s="235"/>
      <c r="H5" s="235"/>
      <c r="I5" s="235"/>
      <c r="J5" s="235"/>
      <c r="K5" s="235"/>
      <c r="L5" s="235"/>
      <c r="M5" s="235"/>
      <c r="N5" s="235"/>
      <c r="O5" s="235"/>
      <c r="P5" s="235"/>
    </row>
    <row r="6" spans="1:1001" ht="57.75" customHeight="1" thickBot="1">
      <c r="B6" s="235"/>
      <c r="C6" s="235"/>
      <c r="D6" s="235"/>
      <c r="E6" s="237" t="s">
        <v>150</v>
      </c>
      <c r="F6" s="237"/>
      <c r="G6" s="237"/>
      <c r="H6" s="237" t="s">
        <v>151</v>
      </c>
      <c r="I6" s="237"/>
      <c r="J6" s="237"/>
      <c r="K6" s="237" t="s">
        <v>152</v>
      </c>
      <c r="L6" s="237"/>
      <c r="M6" s="237"/>
      <c r="N6" s="237" t="s">
        <v>153</v>
      </c>
      <c r="O6" s="237"/>
      <c r="P6" s="237"/>
    </row>
    <row r="7" spans="1:1001" ht="15.75" customHeight="1">
      <c r="B7" s="235"/>
      <c r="C7" s="235"/>
      <c r="D7" s="236"/>
      <c r="E7" s="238" t="s">
        <v>154</v>
      </c>
      <c r="F7" s="240" t="s">
        <v>155</v>
      </c>
      <c r="G7" s="241"/>
      <c r="H7" s="238" t="s">
        <v>154</v>
      </c>
      <c r="I7" s="240" t="s">
        <v>155</v>
      </c>
      <c r="J7" s="241"/>
      <c r="K7" s="238" t="s">
        <v>154</v>
      </c>
      <c r="L7" s="240" t="s">
        <v>155</v>
      </c>
      <c r="M7" s="241"/>
      <c r="N7" s="238" t="s">
        <v>154</v>
      </c>
      <c r="O7" s="240" t="s">
        <v>155</v>
      </c>
      <c r="P7" s="241"/>
    </row>
    <row r="8" spans="1:1001" ht="32.25" customHeight="1">
      <c r="B8" s="235"/>
      <c r="C8" s="235"/>
      <c r="D8" s="236"/>
      <c r="E8" s="239"/>
      <c r="F8" s="190" t="s">
        <v>156</v>
      </c>
      <c r="G8" s="191" t="s">
        <v>157</v>
      </c>
      <c r="H8" s="239"/>
      <c r="I8" s="190" t="s">
        <v>156</v>
      </c>
      <c r="J8" s="191" t="s">
        <v>157</v>
      </c>
      <c r="K8" s="239"/>
      <c r="L8" s="190" t="s">
        <v>156</v>
      </c>
      <c r="M8" s="191" t="s">
        <v>157</v>
      </c>
      <c r="N8" s="239"/>
      <c r="O8" s="190" t="s">
        <v>156</v>
      </c>
      <c r="P8" s="191" t="s">
        <v>157</v>
      </c>
    </row>
    <row r="9" spans="1:1001" ht="14.25" customHeight="1" thickBot="1">
      <c r="B9" s="192" t="s">
        <v>2</v>
      </c>
      <c r="C9" s="192" t="s">
        <v>3</v>
      </c>
      <c r="D9" s="193" t="s">
        <v>4</v>
      </c>
      <c r="E9" s="194" t="s">
        <v>5</v>
      </c>
      <c r="F9" s="195" t="s">
        <v>6</v>
      </c>
      <c r="G9" s="196" t="s">
        <v>7</v>
      </c>
      <c r="H9" s="197" t="s">
        <v>8</v>
      </c>
      <c r="I9" s="192" t="s">
        <v>9</v>
      </c>
      <c r="J9" s="198" t="s">
        <v>10</v>
      </c>
      <c r="K9" s="197" t="s">
        <v>11</v>
      </c>
      <c r="L9" s="192" t="s">
        <v>12</v>
      </c>
      <c r="M9" s="198" t="s">
        <v>13</v>
      </c>
      <c r="N9" s="194" t="s">
        <v>14</v>
      </c>
      <c r="O9" s="195" t="s">
        <v>15</v>
      </c>
      <c r="P9" s="196" t="s">
        <v>16</v>
      </c>
    </row>
    <row r="10" spans="1:1001" ht="16.5" customHeight="1">
      <c r="A10" s="199"/>
      <c r="B10" s="242" t="s">
        <v>28</v>
      </c>
      <c r="C10" s="245" t="s">
        <v>29</v>
      </c>
      <c r="D10" s="200" t="s">
        <v>158</v>
      </c>
      <c r="E10" s="31">
        <f>E15+E27+E49+E55+E67+E73+E79+E89+E97+E105+E125+E131</f>
        <v>35044761.299999997</v>
      </c>
      <c r="F10" s="31">
        <f t="shared" ref="F10:P10" si="0">F15+F27+F49+F55+F67+F73+F79+F89+F97+F105+F125+F131</f>
        <v>10902154.300000001</v>
      </c>
      <c r="G10" s="31">
        <f t="shared" si="0"/>
        <v>24142607</v>
      </c>
      <c r="H10" s="31">
        <f t="shared" si="0"/>
        <v>35313297.399999999</v>
      </c>
      <c r="I10" s="31">
        <f t="shared" si="0"/>
        <v>11045822.199999999</v>
      </c>
      <c r="J10" s="31">
        <f t="shared" si="0"/>
        <v>24267475.200000003</v>
      </c>
      <c r="K10" s="31">
        <f t="shared" si="0"/>
        <v>35313297.399999999</v>
      </c>
      <c r="L10" s="31">
        <f t="shared" si="0"/>
        <v>11045822.199999999</v>
      </c>
      <c r="M10" s="31">
        <f t="shared" si="0"/>
        <v>24267475.200000003</v>
      </c>
      <c r="N10" s="31">
        <f t="shared" si="0"/>
        <v>34724676.399999999</v>
      </c>
      <c r="O10" s="31">
        <f t="shared" si="0"/>
        <v>10844930.300000001</v>
      </c>
      <c r="P10" s="31">
        <f t="shared" si="0"/>
        <v>23879746.099999998</v>
      </c>
      <c r="Q10" s="199"/>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c r="BK10" s="199"/>
      <c r="BL10" s="199"/>
      <c r="BM10" s="199"/>
      <c r="BN10" s="199"/>
      <c r="BO10" s="199"/>
      <c r="BP10" s="199"/>
      <c r="BQ10" s="199"/>
      <c r="BR10" s="199"/>
      <c r="BS10" s="199"/>
      <c r="BT10" s="199"/>
      <c r="BU10" s="199"/>
      <c r="BV10" s="199"/>
      <c r="BW10" s="199"/>
      <c r="BX10" s="199"/>
      <c r="BY10" s="199"/>
      <c r="BZ10" s="199"/>
      <c r="CA10" s="199"/>
      <c r="CB10" s="199"/>
      <c r="CC10" s="199"/>
      <c r="CD10" s="199"/>
      <c r="CE10" s="199"/>
      <c r="CF10" s="199"/>
      <c r="CG10" s="199"/>
      <c r="CH10" s="199"/>
      <c r="CI10" s="199"/>
      <c r="CJ10" s="199"/>
      <c r="CK10" s="199"/>
      <c r="CL10" s="199"/>
      <c r="CM10" s="199"/>
      <c r="CN10" s="199"/>
      <c r="CO10" s="199"/>
      <c r="CP10" s="199"/>
      <c r="CQ10" s="199"/>
      <c r="CR10" s="199"/>
      <c r="CS10" s="199"/>
      <c r="CT10" s="199"/>
      <c r="CU10" s="199"/>
      <c r="CV10" s="199"/>
      <c r="CW10" s="199"/>
      <c r="CX10" s="199"/>
      <c r="CY10" s="199"/>
      <c r="CZ10" s="199"/>
      <c r="DA10" s="199"/>
      <c r="DB10" s="199"/>
      <c r="DC10" s="199"/>
      <c r="DD10" s="199"/>
      <c r="DE10" s="199"/>
      <c r="DF10" s="199"/>
      <c r="DG10" s="199"/>
      <c r="DH10" s="199"/>
      <c r="DI10" s="199"/>
      <c r="DJ10" s="199"/>
      <c r="DK10" s="199"/>
      <c r="DL10" s="199"/>
      <c r="DM10" s="199"/>
      <c r="DN10" s="199"/>
      <c r="DO10" s="199"/>
      <c r="DP10" s="199"/>
      <c r="DQ10" s="199"/>
      <c r="DR10" s="199"/>
      <c r="DS10" s="199"/>
      <c r="DT10" s="199"/>
      <c r="DU10" s="199"/>
      <c r="DV10" s="199"/>
      <c r="DW10" s="199"/>
      <c r="DX10" s="199"/>
      <c r="DY10" s="199"/>
      <c r="DZ10" s="199"/>
      <c r="EA10" s="199"/>
      <c r="EB10" s="199"/>
      <c r="EC10" s="199"/>
      <c r="ED10" s="199"/>
      <c r="EE10" s="199"/>
      <c r="EF10" s="199"/>
      <c r="EG10" s="199"/>
      <c r="EH10" s="199"/>
      <c r="EI10" s="199"/>
      <c r="EJ10" s="199"/>
      <c r="EK10" s="199"/>
      <c r="EL10" s="199"/>
      <c r="EM10" s="199"/>
      <c r="EN10" s="199"/>
      <c r="EO10" s="199"/>
      <c r="EP10" s="199"/>
      <c r="EQ10" s="199"/>
      <c r="ER10" s="199"/>
      <c r="ES10" s="199"/>
      <c r="ET10" s="199"/>
      <c r="EU10" s="199"/>
      <c r="EV10" s="199"/>
      <c r="EW10" s="199"/>
      <c r="EX10" s="199"/>
      <c r="EY10" s="199"/>
      <c r="EZ10" s="199"/>
      <c r="FA10" s="199"/>
      <c r="FB10" s="199"/>
      <c r="FC10" s="199"/>
      <c r="FD10" s="199"/>
      <c r="FE10" s="199"/>
      <c r="FF10" s="199"/>
      <c r="FG10" s="199"/>
      <c r="FH10" s="199"/>
      <c r="FI10" s="199"/>
      <c r="FJ10" s="199"/>
      <c r="FK10" s="199"/>
      <c r="FL10" s="199"/>
      <c r="FM10" s="199"/>
      <c r="FN10" s="199"/>
      <c r="FO10" s="199"/>
      <c r="FP10" s="199"/>
      <c r="FQ10" s="199"/>
      <c r="FR10" s="199"/>
      <c r="FS10" s="199"/>
      <c r="FT10" s="199"/>
      <c r="FU10" s="199"/>
      <c r="FV10" s="199"/>
      <c r="FW10" s="199"/>
      <c r="FX10" s="199"/>
      <c r="FY10" s="199"/>
      <c r="FZ10" s="199"/>
      <c r="GA10" s="199"/>
      <c r="GB10" s="199"/>
      <c r="GC10" s="199"/>
      <c r="GD10" s="199"/>
      <c r="GE10" s="199"/>
      <c r="GF10" s="199"/>
      <c r="GG10" s="199"/>
      <c r="GH10" s="199"/>
      <c r="GI10" s="199"/>
      <c r="GJ10" s="199"/>
      <c r="GK10" s="199"/>
      <c r="GL10" s="199"/>
      <c r="GM10" s="199"/>
      <c r="GN10" s="199"/>
      <c r="GO10" s="199"/>
      <c r="GP10" s="199"/>
      <c r="GQ10" s="199"/>
      <c r="GR10" s="199"/>
      <c r="GS10" s="199"/>
      <c r="GT10" s="199"/>
      <c r="GU10" s="199"/>
      <c r="GV10" s="199"/>
      <c r="GW10" s="199"/>
      <c r="GX10" s="199"/>
      <c r="GY10" s="199"/>
      <c r="GZ10" s="199"/>
      <c r="HA10" s="199"/>
      <c r="HB10" s="199"/>
      <c r="HC10" s="199"/>
      <c r="HD10" s="199"/>
      <c r="HE10" s="199"/>
      <c r="HF10" s="199"/>
      <c r="HG10" s="199"/>
      <c r="HH10" s="199"/>
      <c r="HI10" s="199"/>
      <c r="HJ10" s="199"/>
      <c r="HK10" s="199"/>
      <c r="HL10" s="199"/>
      <c r="HM10" s="199"/>
      <c r="HN10" s="199"/>
      <c r="HO10" s="199"/>
      <c r="HP10" s="199"/>
      <c r="HQ10" s="199"/>
      <c r="HR10" s="199"/>
      <c r="HS10" s="199"/>
      <c r="HT10" s="199"/>
      <c r="HU10" s="199"/>
      <c r="HV10" s="199"/>
      <c r="HW10" s="199"/>
      <c r="HX10" s="199"/>
      <c r="HY10" s="199"/>
      <c r="HZ10" s="199"/>
      <c r="IA10" s="199"/>
      <c r="IB10" s="199"/>
      <c r="IC10" s="199"/>
      <c r="ID10" s="199"/>
      <c r="IE10" s="199"/>
      <c r="IF10" s="199"/>
      <c r="IG10" s="199"/>
      <c r="IH10" s="199"/>
      <c r="II10" s="199"/>
      <c r="IJ10" s="199"/>
      <c r="IK10" s="199"/>
      <c r="IL10" s="199"/>
      <c r="IM10" s="199"/>
      <c r="IN10" s="199"/>
      <c r="IO10" s="199"/>
      <c r="IP10" s="199"/>
      <c r="IQ10" s="199"/>
      <c r="IR10" s="199"/>
      <c r="IS10" s="199"/>
      <c r="IT10" s="199"/>
      <c r="IU10" s="199"/>
      <c r="IV10" s="199"/>
      <c r="IW10" s="199"/>
      <c r="IX10" s="199"/>
      <c r="IY10" s="199"/>
      <c r="IZ10" s="199"/>
      <c r="JA10" s="199"/>
      <c r="JB10" s="199"/>
      <c r="JC10" s="199"/>
      <c r="JD10" s="199"/>
      <c r="JE10" s="199"/>
      <c r="JF10" s="199"/>
      <c r="JG10" s="199"/>
      <c r="JH10" s="199"/>
      <c r="JI10" s="199"/>
      <c r="JJ10" s="199"/>
      <c r="JK10" s="199"/>
      <c r="JL10" s="199"/>
      <c r="JM10" s="199"/>
      <c r="JN10" s="199"/>
      <c r="JO10" s="199"/>
      <c r="JP10" s="199"/>
      <c r="JQ10" s="199"/>
      <c r="JR10" s="199"/>
      <c r="JS10" s="199"/>
      <c r="JT10" s="199"/>
      <c r="JU10" s="199"/>
      <c r="JV10" s="199"/>
      <c r="JW10" s="199"/>
      <c r="JX10" s="199"/>
      <c r="JY10" s="199"/>
      <c r="JZ10" s="199"/>
      <c r="KA10" s="199"/>
      <c r="KB10" s="199"/>
      <c r="KC10" s="199"/>
      <c r="KD10" s="199"/>
      <c r="KE10" s="199"/>
      <c r="KF10" s="199"/>
      <c r="KG10" s="199"/>
      <c r="KH10" s="199"/>
      <c r="KI10" s="199"/>
      <c r="KJ10" s="199"/>
      <c r="KK10" s="199"/>
      <c r="KL10" s="199"/>
      <c r="KM10" s="199"/>
      <c r="KN10" s="199"/>
      <c r="KO10" s="199"/>
      <c r="KP10" s="199"/>
      <c r="KQ10" s="199"/>
      <c r="KR10" s="199"/>
      <c r="KS10" s="199"/>
      <c r="KT10" s="199"/>
      <c r="KU10" s="199"/>
      <c r="KV10" s="199"/>
      <c r="KW10" s="199"/>
      <c r="KX10" s="199"/>
      <c r="KY10" s="199"/>
      <c r="KZ10" s="199"/>
      <c r="LA10" s="199"/>
      <c r="LB10" s="199"/>
      <c r="LC10" s="199"/>
      <c r="LD10" s="199"/>
      <c r="LE10" s="199"/>
      <c r="LF10" s="199"/>
      <c r="LG10" s="199"/>
      <c r="LH10" s="199"/>
      <c r="LI10" s="199"/>
      <c r="LJ10" s="199"/>
      <c r="LK10" s="199"/>
      <c r="LL10" s="199"/>
      <c r="LM10" s="199"/>
      <c r="LN10" s="199"/>
      <c r="LO10" s="199"/>
      <c r="LP10" s="199"/>
      <c r="LQ10" s="199"/>
      <c r="LR10" s="199"/>
      <c r="LS10" s="199"/>
      <c r="LT10" s="199"/>
      <c r="LU10" s="199"/>
      <c r="LV10" s="199"/>
      <c r="LW10" s="199"/>
      <c r="LX10" s="199"/>
      <c r="LY10" s="199"/>
      <c r="LZ10" s="199"/>
      <c r="MA10" s="199"/>
      <c r="MB10" s="199"/>
      <c r="MC10" s="199"/>
      <c r="MD10" s="199"/>
      <c r="ME10" s="199"/>
      <c r="MF10" s="199"/>
      <c r="MG10" s="199"/>
      <c r="MH10" s="199"/>
      <c r="MI10" s="199"/>
      <c r="MJ10" s="199"/>
      <c r="MK10" s="199"/>
      <c r="ML10" s="199"/>
      <c r="MM10" s="199"/>
      <c r="MN10" s="199"/>
      <c r="MO10" s="199"/>
      <c r="MP10" s="199"/>
      <c r="MQ10" s="199"/>
      <c r="MR10" s="199"/>
      <c r="MS10" s="199"/>
      <c r="MT10" s="199"/>
      <c r="MU10" s="199"/>
      <c r="MV10" s="199"/>
      <c r="MW10" s="199"/>
      <c r="MX10" s="199"/>
      <c r="MY10" s="199"/>
      <c r="MZ10" s="199"/>
      <c r="NA10" s="199"/>
      <c r="NB10" s="199"/>
      <c r="NC10" s="199"/>
      <c r="ND10" s="199"/>
      <c r="NE10" s="199"/>
      <c r="NF10" s="199"/>
      <c r="NG10" s="199"/>
      <c r="NH10" s="199"/>
      <c r="NI10" s="199"/>
      <c r="NJ10" s="199"/>
      <c r="NK10" s="199"/>
      <c r="NL10" s="199"/>
      <c r="NM10" s="199"/>
      <c r="NN10" s="199"/>
      <c r="NO10" s="199"/>
      <c r="NP10" s="199"/>
      <c r="NQ10" s="199"/>
      <c r="NR10" s="199"/>
      <c r="NS10" s="199"/>
      <c r="NT10" s="199"/>
      <c r="NU10" s="199"/>
      <c r="NV10" s="199"/>
      <c r="NW10" s="199"/>
      <c r="NX10" s="199"/>
      <c r="NY10" s="199"/>
      <c r="NZ10" s="199"/>
      <c r="OA10" s="199"/>
      <c r="OB10" s="199"/>
      <c r="OC10" s="199"/>
      <c r="OD10" s="199"/>
      <c r="OE10" s="199"/>
      <c r="OF10" s="199"/>
      <c r="OG10" s="199"/>
      <c r="OH10" s="199"/>
      <c r="OI10" s="199"/>
      <c r="OJ10" s="199"/>
      <c r="OK10" s="199"/>
      <c r="OL10" s="199"/>
      <c r="OM10" s="199"/>
      <c r="ON10" s="199"/>
      <c r="OO10" s="199"/>
      <c r="OP10" s="199"/>
      <c r="OQ10" s="199"/>
      <c r="OR10" s="199"/>
      <c r="OS10" s="199"/>
      <c r="OT10" s="199"/>
      <c r="OU10" s="199"/>
      <c r="OV10" s="199"/>
      <c r="OW10" s="199"/>
      <c r="OX10" s="199"/>
      <c r="OY10" s="199"/>
      <c r="OZ10" s="199"/>
      <c r="PA10" s="199"/>
      <c r="PB10" s="199"/>
      <c r="PC10" s="199"/>
      <c r="PD10" s="199"/>
      <c r="PE10" s="199"/>
      <c r="PF10" s="199"/>
      <c r="PG10" s="199"/>
      <c r="PH10" s="199"/>
      <c r="PI10" s="199"/>
      <c r="PJ10" s="199"/>
      <c r="PK10" s="199"/>
      <c r="PL10" s="199"/>
      <c r="PM10" s="199"/>
      <c r="PN10" s="199"/>
      <c r="PO10" s="199"/>
      <c r="PP10" s="199"/>
      <c r="PQ10" s="199"/>
      <c r="PR10" s="199"/>
      <c r="PS10" s="199"/>
      <c r="PT10" s="199"/>
      <c r="PU10" s="199"/>
      <c r="PV10" s="199"/>
      <c r="PW10" s="199"/>
      <c r="PX10" s="199"/>
      <c r="PY10" s="199"/>
      <c r="PZ10" s="199"/>
      <c r="QA10" s="199"/>
      <c r="QB10" s="199"/>
      <c r="QC10" s="199"/>
      <c r="QD10" s="199"/>
      <c r="QE10" s="199"/>
      <c r="QF10" s="199"/>
      <c r="QG10" s="199"/>
      <c r="QH10" s="199"/>
      <c r="QI10" s="199"/>
      <c r="QJ10" s="199"/>
      <c r="QK10" s="199"/>
      <c r="QL10" s="199"/>
      <c r="QM10" s="199"/>
      <c r="QN10" s="199"/>
      <c r="QO10" s="199"/>
      <c r="QP10" s="199"/>
      <c r="QQ10" s="199"/>
      <c r="QR10" s="199"/>
      <c r="QS10" s="199"/>
      <c r="QT10" s="199"/>
      <c r="QU10" s="199"/>
      <c r="QV10" s="199"/>
      <c r="QW10" s="199"/>
      <c r="QX10" s="199"/>
      <c r="QY10" s="199"/>
      <c r="QZ10" s="199"/>
      <c r="RA10" s="199"/>
      <c r="RB10" s="199"/>
      <c r="RC10" s="199"/>
      <c r="RD10" s="199"/>
      <c r="RE10" s="199"/>
      <c r="RF10" s="199"/>
      <c r="RG10" s="199"/>
      <c r="RH10" s="199"/>
      <c r="RI10" s="199"/>
      <c r="RJ10" s="199"/>
      <c r="RK10" s="199"/>
      <c r="RL10" s="199"/>
      <c r="RM10" s="199"/>
      <c r="RN10" s="199"/>
      <c r="RO10" s="199"/>
      <c r="RP10" s="199"/>
      <c r="RQ10" s="199"/>
      <c r="RR10" s="199"/>
      <c r="RS10" s="199"/>
      <c r="RT10" s="199"/>
      <c r="RU10" s="199"/>
      <c r="RV10" s="199"/>
      <c r="RW10" s="199"/>
      <c r="RX10" s="199"/>
      <c r="RY10" s="199"/>
      <c r="RZ10" s="199"/>
      <c r="SA10" s="199"/>
      <c r="SB10" s="199"/>
      <c r="SC10" s="199"/>
      <c r="SD10" s="199"/>
      <c r="SE10" s="199"/>
      <c r="SF10" s="199"/>
      <c r="SG10" s="199"/>
      <c r="SH10" s="199"/>
      <c r="SI10" s="199"/>
      <c r="SJ10" s="199"/>
      <c r="SK10" s="199"/>
      <c r="SL10" s="199"/>
      <c r="SM10" s="199"/>
      <c r="SN10" s="199"/>
      <c r="SO10" s="199"/>
      <c r="SP10" s="199"/>
      <c r="SQ10" s="199"/>
      <c r="SR10" s="199"/>
      <c r="SS10" s="199"/>
      <c r="ST10" s="199"/>
      <c r="SU10" s="199"/>
      <c r="SV10" s="199"/>
      <c r="SW10" s="199"/>
      <c r="SX10" s="199"/>
      <c r="SY10" s="199"/>
      <c r="SZ10" s="199"/>
      <c r="TA10" s="199"/>
      <c r="TB10" s="199"/>
      <c r="TC10" s="199"/>
      <c r="TD10" s="199"/>
      <c r="TE10" s="199"/>
      <c r="TF10" s="199"/>
      <c r="TG10" s="199"/>
      <c r="TH10" s="199"/>
      <c r="TI10" s="199"/>
      <c r="TJ10" s="199"/>
      <c r="TK10" s="199"/>
      <c r="TL10" s="199"/>
      <c r="TM10" s="199"/>
      <c r="TN10" s="199"/>
      <c r="TO10" s="199"/>
      <c r="TP10" s="199"/>
      <c r="TQ10" s="199"/>
      <c r="TR10" s="199"/>
      <c r="TS10" s="199"/>
      <c r="TT10" s="199"/>
      <c r="TU10" s="199"/>
      <c r="TV10" s="199"/>
      <c r="TW10" s="199"/>
      <c r="TX10" s="199"/>
      <c r="TY10" s="199"/>
      <c r="TZ10" s="199"/>
      <c r="UA10" s="199"/>
      <c r="UB10" s="199"/>
      <c r="UC10" s="199"/>
      <c r="UD10" s="199"/>
      <c r="UE10" s="199"/>
      <c r="UF10" s="199"/>
      <c r="UG10" s="199"/>
      <c r="UH10" s="199"/>
      <c r="UI10" s="199"/>
      <c r="UJ10" s="199"/>
      <c r="UK10" s="199"/>
      <c r="UL10" s="199"/>
      <c r="UM10" s="199"/>
      <c r="UN10" s="199"/>
      <c r="UO10" s="199"/>
      <c r="UP10" s="199"/>
      <c r="UQ10" s="199"/>
      <c r="UR10" s="199"/>
      <c r="US10" s="199"/>
      <c r="UT10" s="199"/>
      <c r="UU10" s="199"/>
      <c r="UV10" s="199"/>
      <c r="UW10" s="199"/>
      <c r="UX10" s="199"/>
      <c r="UY10" s="199"/>
      <c r="UZ10" s="199"/>
      <c r="VA10" s="199"/>
      <c r="VB10" s="199"/>
      <c r="VC10" s="199"/>
      <c r="VD10" s="199"/>
      <c r="VE10" s="199"/>
      <c r="VF10" s="199"/>
      <c r="VG10" s="199"/>
      <c r="VH10" s="199"/>
      <c r="VI10" s="199"/>
      <c r="VJ10" s="199"/>
      <c r="VK10" s="199"/>
      <c r="VL10" s="199"/>
      <c r="VM10" s="199"/>
      <c r="VN10" s="199"/>
      <c r="VO10" s="199"/>
      <c r="VP10" s="199"/>
      <c r="VQ10" s="199"/>
      <c r="VR10" s="199"/>
      <c r="VS10" s="199"/>
      <c r="VT10" s="199"/>
      <c r="VU10" s="199"/>
      <c r="VV10" s="199"/>
      <c r="VW10" s="199"/>
      <c r="VX10" s="199"/>
      <c r="VY10" s="199"/>
      <c r="VZ10" s="199"/>
      <c r="WA10" s="199"/>
      <c r="WB10" s="199"/>
      <c r="WC10" s="199"/>
      <c r="WD10" s="199"/>
      <c r="WE10" s="199"/>
      <c r="WF10" s="199"/>
      <c r="WG10" s="199"/>
      <c r="WH10" s="199"/>
      <c r="WI10" s="199"/>
      <c r="WJ10" s="199"/>
      <c r="WK10" s="199"/>
      <c r="WL10" s="199"/>
      <c r="WM10" s="199"/>
      <c r="WN10" s="199"/>
      <c r="WO10" s="199"/>
      <c r="WP10" s="199"/>
      <c r="WQ10" s="199"/>
      <c r="WR10" s="199"/>
      <c r="WS10" s="199"/>
      <c r="WT10" s="199"/>
      <c r="WU10" s="199"/>
      <c r="WV10" s="199"/>
      <c r="WW10" s="199"/>
      <c r="WX10" s="199"/>
      <c r="WY10" s="199"/>
      <c r="WZ10" s="199"/>
      <c r="XA10" s="199"/>
      <c r="XB10" s="199"/>
      <c r="XC10" s="199"/>
      <c r="XD10" s="199"/>
      <c r="XE10" s="199"/>
      <c r="XF10" s="199"/>
      <c r="XG10" s="199"/>
      <c r="XH10" s="199"/>
      <c r="XI10" s="199"/>
      <c r="XJ10" s="199"/>
      <c r="XK10" s="199"/>
      <c r="XL10" s="199"/>
      <c r="XM10" s="199"/>
      <c r="XN10" s="199"/>
      <c r="XO10" s="199"/>
      <c r="XP10" s="199"/>
      <c r="XQ10" s="199"/>
      <c r="XR10" s="199"/>
      <c r="XS10" s="199"/>
      <c r="XT10" s="199"/>
      <c r="XU10" s="199"/>
      <c r="XV10" s="199"/>
      <c r="XW10" s="199"/>
      <c r="XX10" s="199"/>
      <c r="XY10" s="199"/>
      <c r="XZ10" s="199"/>
      <c r="YA10" s="199"/>
      <c r="YB10" s="199"/>
      <c r="YC10" s="199"/>
      <c r="YD10" s="199"/>
      <c r="YE10" s="199"/>
      <c r="YF10" s="199"/>
      <c r="YG10" s="199"/>
      <c r="YH10" s="199"/>
      <c r="YI10" s="199"/>
      <c r="YJ10" s="199"/>
      <c r="YK10" s="199"/>
      <c r="YL10" s="199"/>
      <c r="YM10" s="199"/>
      <c r="YN10" s="199"/>
      <c r="YO10" s="199"/>
      <c r="YP10" s="199"/>
      <c r="YQ10" s="199"/>
      <c r="YR10" s="199"/>
      <c r="YS10" s="199"/>
      <c r="YT10" s="199"/>
      <c r="YU10" s="199"/>
      <c r="YV10" s="199"/>
      <c r="YW10" s="199"/>
      <c r="YX10" s="199"/>
      <c r="YY10" s="199"/>
      <c r="YZ10" s="199"/>
      <c r="ZA10" s="199"/>
      <c r="ZB10" s="199"/>
      <c r="ZC10" s="199"/>
      <c r="ZD10" s="199"/>
      <c r="ZE10" s="199"/>
      <c r="ZF10" s="199"/>
      <c r="ZG10" s="199"/>
      <c r="ZH10" s="199"/>
      <c r="ZI10" s="199"/>
      <c r="ZJ10" s="199"/>
      <c r="ZK10" s="199"/>
      <c r="ZL10" s="199"/>
      <c r="ZM10" s="199"/>
      <c r="ZN10" s="199"/>
      <c r="ZO10" s="199"/>
      <c r="ZP10" s="199"/>
      <c r="ZQ10" s="199"/>
      <c r="ZR10" s="199"/>
      <c r="ZS10" s="199"/>
      <c r="ZT10" s="199"/>
      <c r="ZU10" s="199"/>
      <c r="ZV10" s="199"/>
      <c r="ZW10" s="199"/>
      <c r="ZX10" s="199"/>
      <c r="ZY10" s="199"/>
      <c r="ZZ10" s="199"/>
      <c r="AAA10" s="199"/>
      <c r="AAB10" s="199"/>
      <c r="AAC10" s="199"/>
      <c r="AAD10" s="199"/>
      <c r="AAE10" s="199"/>
      <c r="AAF10" s="199"/>
      <c r="AAG10" s="199"/>
      <c r="AAH10" s="199"/>
      <c r="AAI10" s="199"/>
      <c r="AAJ10" s="199"/>
      <c r="AAK10" s="199"/>
      <c r="AAL10" s="199"/>
      <c r="AAM10" s="199"/>
      <c r="AAN10" s="199"/>
      <c r="AAO10" s="199"/>
      <c r="AAP10" s="199"/>
      <c r="AAQ10" s="199"/>
      <c r="AAR10" s="199"/>
      <c r="AAS10" s="199"/>
      <c r="AAT10" s="199"/>
      <c r="AAU10" s="199"/>
      <c r="AAV10" s="199"/>
      <c r="AAW10" s="199"/>
      <c r="AAX10" s="199"/>
      <c r="AAY10" s="199"/>
      <c r="AAZ10" s="199"/>
      <c r="ABA10" s="199"/>
      <c r="ABB10" s="199"/>
      <c r="ABC10" s="199"/>
      <c r="ABD10" s="199"/>
      <c r="ABE10" s="199"/>
      <c r="ABF10" s="199"/>
      <c r="ABG10" s="199"/>
      <c r="ABH10" s="199"/>
      <c r="ABI10" s="199"/>
      <c r="ABJ10" s="199"/>
      <c r="ABK10" s="199"/>
      <c r="ABL10" s="199"/>
      <c r="ABM10" s="199"/>
      <c r="ABN10" s="199"/>
      <c r="ABO10" s="199"/>
      <c r="ABP10" s="199"/>
      <c r="ABQ10" s="199"/>
      <c r="ABR10" s="199"/>
      <c r="ABS10" s="199"/>
      <c r="ABT10" s="199"/>
      <c r="ABU10" s="199"/>
      <c r="ABV10" s="199"/>
      <c r="ABW10" s="199"/>
      <c r="ABX10" s="199"/>
      <c r="ABY10" s="199"/>
      <c r="ABZ10" s="199"/>
      <c r="ACA10" s="199"/>
      <c r="ACB10" s="199"/>
      <c r="ACC10" s="199"/>
      <c r="ACD10" s="199"/>
      <c r="ACE10" s="199"/>
      <c r="ACF10" s="199"/>
      <c r="ACG10" s="199"/>
      <c r="ACH10" s="199"/>
      <c r="ACI10" s="199"/>
      <c r="ACJ10" s="199"/>
      <c r="ACK10" s="199"/>
      <c r="ACL10" s="199"/>
      <c r="ACM10" s="199"/>
      <c r="ACN10" s="199"/>
      <c r="ACO10" s="199"/>
      <c r="ACP10" s="199"/>
      <c r="ACQ10" s="199"/>
      <c r="ACR10" s="199"/>
      <c r="ACS10" s="199"/>
      <c r="ACT10" s="199"/>
      <c r="ACU10" s="199"/>
      <c r="ACV10" s="199"/>
      <c r="ACW10" s="199"/>
      <c r="ACX10" s="199"/>
      <c r="ACY10" s="199"/>
      <c r="ACZ10" s="199"/>
      <c r="ADA10" s="199"/>
      <c r="ADB10" s="199"/>
      <c r="ADC10" s="199"/>
      <c r="ADD10" s="199"/>
      <c r="ADE10" s="199"/>
      <c r="ADF10" s="199"/>
      <c r="ADG10" s="199"/>
      <c r="ADH10" s="199"/>
      <c r="ADI10" s="199"/>
      <c r="ADJ10" s="199"/>
      <c r="ADK10" s="199"/>
      <c r="ADL10" s="199"/>
      <c r="ADM10" s="199"/>
      <c r="ADN10" s="199"/>
      <c r="ADO10" s="199"/>
      <c r="ADP10" s="199"/>
      <c r="ADQ10" s="199"/>
      <c r="ADR10" s="199"/>
      <c r="ADS10" s="199"/>
      <c r="ADT10" s="199"/>
      <c r="ADU10" s="199"/>
      <c r="ADV10" s="199"/>
      <c r="ADW10" s="199"/>
      <c r="ADX10" s="199"/>
      <c r="ADY10" s="199"/>
      <c r="ADZ10" s="199"/>
      <c r="AEA10" s="199"/>
      <c r="AEB10" s="199"/>
      <c r="AEC10" s="199"/>
      <c r="AED10" s="199"/>
      <c r="AEE10" s="199"/>
      <c r="AEF10" s="199"/>
      <c r="AEG10" s="199"/>
      <c r="AEH10" s="199"/>
      <c r="AEI10" s="199"/>
      <c r="AEJ10" s="199"/>
      <c r="AEK10" s="199"/>
      <c r="AEL10" s="199"/>
      <c r="AEM10" s="199"/>
      <c r="AEN10" s="199"/>
      <c r="AEO10" s="199"/>
      <c r="AEP10" s="199"/>
      <c r="AEQ10" s="199"/>
      <c r="AER10" s="199"/>
      <c r="AES10" s="199"/>
      <c r="AET10" s="199"/>
      <c r="AEU10" s="199"/>
      <c r="AEV10" s="199"/>
      <c r="AEW10" s="199"/>
      <c r="AEX10" s="199"/>
      <c r="AEY10" s="199"/>
      <c r="AEZ10" s="199"/>
      <c r="AFA10" s="199"/>
      <c r="AFB10" s="199"/>
      <c r="AFC10" s="199"/>
      <c r="AFD10" s="199"/>
      <c r="AFE10" s="199"/>
      <c r="AFF10" s="199"/>
      <c r="AFG10" s="199"/>
      <c r="AFH10" s="199"/>
      <c r="AFI10" s="199"/>
      <c r="AFJ10" s="199"/>
      <c r="AFK10" s="199"/>
      <c r="AFL10" s="199"/>
      <c r="AFM10" s="199"/>
      <c r="AFN10" s="199"/>
      <c r="AFO10" s="199"/>
      <c r="AFP10" s="199"/>
      <c r="AFQ10" s="199"/>
      <c r="AFR10" s="199"/>
      <c r="AFS10" s="199"/>
      <c r="AFT10" s="199"/>
      <c r="AFU10" s="199"/>
      <c r="AFV10" s="199"/>
      <c r="AFW10" s="199"/>
      <c r="AFX10" s="199"/>
      <c r="AFY10" s="199"/>
      <c r="AFZ10" s="199"/>
      <c r="AGA10" s="199"/>
      <c r="AGB10" s="199"/>
      <c r="AGC10" s="199"/>
      <c r="AGD10" s="199"/>
      <c r="AGE10" s="199"/>
      <c r="AGF10" s="199"/>
      <c r="AGG10" s="199"/>
      <c r="AGH10" s="199"/>
      <c r="AGI10" s="199"/>
      <c r="AGJ10" s="199"/>
      <c r="AGK10" s="199"/>
      <c r="AGL10" s="199"/>
      <c r="AGM10" s="199"/>
      <c r="AGN10" s="199"/>
      <c r="AGO10" s="199"/>
      <c r="AGP10" s="199"/>
      <c r="AGQ10" s="199"/>
      <c r="AGR10" s="199"/>
      <c r="AGS10" s="199"/>
      <c r="AGT10" s="199"/>
      <c r="AGU10" s="199"/>
      <c r="AGV10" s="199"/>
      <c r="AGW10" s="199"/>
      <c r="AGX10" s="199"/>
      <c r="AGY10" s="199"/>
      <c r="AGZ10" s="199"/>
      <c r="AHA10" s="199"/>
      <c r="AHB10" s="199"/>
      <c r="AHC10" s="199"/>
      <c r="AHD10" s="199"/>
      <c r="AHE10" s="199"/>
      <c r="AHF10" s="199"/>
      <c r="AHG10" s="199"/>
      <c r="AHH10" s="199"/>
      <c r="AHI10" s="199"/>
      <c r="AHJ10" s="199"/>
      <c r="AHK10" s="199"/>
      <c r="AHL10" s="199"/>
      <c r="AHM10" s="199"/>
      <c r="AHN10" s="199"/>
      <c r="AHO10" s="199"/>
      <c r="AHP10" s="199"/>
      <c r="AHQ10" s="199"/>
      <c r="AHR10" s="199"/>
      <c r="AHS10" s="199"/>
      <c r="AHT10" s="199"/>
      <c r="AHU10" s="199"/>
      <c r="AHV10" s="199"/>
      <c r="AHW10" s="199"/>
      <c r="AHX10" s="199"/>
      <c r="AHY10" s="199"/>
      <c r="AHZ10" s="199"/>
      <c r="AIA10" s="199"/>
      <c r="AIB10" s="199"/>
      <c r="AIC10" s="199"/>
      <c r="AID10" s="199"/>
      <c r="AIE10" s="199"/>
      <c r="AIF10" s="199"/>
      <c r="AIG10" s="199"/>
      <c r="AIH10" s="199"/>
      <c r="AII10" s="199"/>
      <c r="AIJ10" s="199"/>
      <c r="AIK10" s="199"/>
      <c r="AIL10" s="199"/>
      <c r="AIM10" s="199"/>
      <c r="AIN10" s="199"/>
      <c r="AIO10" s="199"/>
      <c r="AIP10" s="199"/>
      <c r="AIQ10" s="199"/>
      <c r="AIR10" s="199"/>
      <c r="AIS10" s="199"/>
      <c r="AIT10" s="199"/>
      <c r="AIU10" s="199"/>
      <c r="AIV10" s="199"/>
      <c r="AIW10" s="199"/>
      <c r="AIX10" s="199"/>
      <c r="AIY10" s="199"/>
      <c r="AIZ10" s="199"/>
      <c r="AJA10" s="199"/>
      <c r="AJB10" s="199"/>
      <c r="AJC10" s="199"/>
      <c r="AJD10" s="199"/>
      <c r="AJE10" s="199"/>
      <c r="AJF10" s="199"/>
      <c r="AJG10" s="199"/>
      <c r="AJH10" s="199"/>
      <c r="AJI10" s="199"/>
      <c r="AJJ10" s="199"/>
      <c r="AJK10" s="199"/>
      <c r="AJL10" s="199"/>
      <c r="AJM10" s="199"/>
      <c r="AJN10" s="199"/>
      <c r="AJO10" s="199"/>
      <c r="AJP10" s="199"/>
      <c r="AJQ10" s="199"/>
      <c r="AJR10" s="199"/>
      <c r="AJS10" s="199"/>
      <c r="AJT10" s="199"/>
      <c r="AJU10" s="199"/>
      <c r="AJV10" s="199"/>
      <c r="AJW10" s="199"/>
      <c r="AJX10" s="199"/>
      <c r="AJY10" s="199"/>
      <c r="AJZ10" s="199"/>
      <c r="AKA10" s="199"/>
      <c r="AKB10" s="199"/>
      <c r="AKC10" s="199"/>
      <c r="AKD10" s="199"/>
      <c r="AKE10" s="199"/>
      <c r="AKF10" s="199"/>
      <c r="AKG10" s="199"/>
      <c r="AKH10" s="199"/>
      <c r="AKI10" s="199"/>
      <c r="AKJ10" s="199"/>
      <c r="AKK10" s="199"/>
      <c r="AKL10" s="199"/>
      <c r="AKM10" s="199"/>
      <c r="AKN10" s="199"/>
      <c r="AKO10" s="199"/>
      <c r="AKP10" s="199"/>
      <c r="AKQ10" s="199"/>
      <c r="AKR10" s="199"/>
      <c r="AKS10" s="199"/>
      <c r="AKT10" s="199"/>
      <c r="AKU10" s="199"/>
      <c r="AKV10" s="199"/>
      <c r="AKW10" s="199"/>
      <c r="AKX10" s="199"/>
      <c r="AKY10" s="199"/>
      <c r="AKZ10" s="199"/>
      <c r="ALA10" s="199"/>
      <c r="ALB10" s="199"/>
      <c r="ALC10" s="199"/>
      <c r="ALD10" s="199"/>
      <c r="ALE10" s="199"/>
      <c r="ALF10" s="199"/>
      <c r="ALG10" s="199"/>
      <c r="ALH10" s="199"/>
      <c r="ALI10" s="199"/>
      <c r="ALJ10" s="199"/>
      <c r="ALK10" s="199"/>
      <c r="ALL10" s="199"/>
      <c r="ALM10" s="199"/>
    </row>
    <row r="11" spans="1:1001" ht="47.25">
      <c r="B11" s="243"/>
      <c r="C11" s="246"/>
      <c r="D11" s="201" t="s">
        <v>159</v>
      </c>
      <c r="E11" s="28">
        <f t="shared" ref="E11:P12" si="1">E12</f>
        <v>3963728.6</v>
      </c>
      <c r="F11" s="10">
        <f t="shared" si="1"/>
        <v>2611974.7000000002</v>
      </c>
      <c r="G11" s="30">
        <f t="shared" si="1"/>
        <v>1351753.9</v>
      </c>
      <c r="H11" s="28">
        <f t="shared" si="1"/>
        <v>3963728.6</v>
      </c>
      <c r="I11" s="10">
        <f t="shared" si="1"/>
        <v>2611974.7000000002</v>
      </c>
      <c r="J11" s="29">
        <f t="shared" si="1"/>
        <v>1351753.9</v>
      </c>
      <c r="K11" s="28">
        <f t="shared" si="1"/>
        <v>3963728.6000000006</v>
      </c>
      <c r="L11" s="10">
        <f t="shared" si="1"/>
        <v>2611974.7000000002</v>
      </c>
      <c r="M11" s="29">
        <f t="shared" si="1"/>
        <v>1351753.9</v>
      </c>
      <c r="N11" s="27">
        <f t="shared" si="1"/>
        <v>3946974.0999999996</v>
      </c>
      <c r="O11" s="10">
        <f t="shared" si="1"/>
        <v>2611974.7000000002</v>
      </c>
      <c r="P11" s="29">
        <f t="shared" si="1"/>
        <v>1334999.4000000001</v>
      </c>
    </row>
    <row r="12" spans="1:1001" ht="94.5">
      <c r="B12" s="243"/>
      <c r="C12" s="246"/>
      <c r="D12" s="202" t="s">
        <v>160</v>
      </c>
      <c r="E12" s="28">
        <f t="shared" si="1"/>
        <v>3963728.6</v>
      </c>
      <c r="F12" s="10">
        <f t="shared" si="1"/>
        <v>2611974.7000000002</v>
      </c>
      <c r="G12" s="30">
        <f t="shared" si="1"/>
        <v>1351753.9</v>
      </c>
      <c r="H12" s="28">
        <f t="shared" si="1"/>
        <v>3963728.6</v>
      </c>
      <c r="I12" s="10">
        <f t="shared" si="1"/>
        <v>2611974.7000000002</v>
      </c>
      <c r="J12" s="29">
        <f t="shared" si="1"/>
        <v>1351753.9</v>
      </c>
      <c r="K12" s="28">
        <f t="shared" si="1"/>
        <v>3963728.6000000006</v>
      </c>
      <c r="L12" s="10">
        <f t="shared" si="1"/>
        <v>2611974.7000000002</v>
      </c>
      <c r="M12" s="29">
        <f t="shared" si="1"/>
        <v>1351753.9</v>
      </c>
      <c r="N12" s="27">
        <f t="shared" si="1"/>
        <v>3946974.0999999996</v>
      </c>
      <c r="O12" s="10">
        <f t="shared" si="1"/>
        <v>2611974.7000000002</v>
      </c>
      <c r="P12" s="29">
        <f t="shared" si="1"/>
        <v>1334999.4000000001</v>
      </c>
    </row>
    <row r="13" spans="1:1001" ht="63">
      <c r="B13" s="243"/>
      <c r="C13" s="246"/>
      <c r="D13" s="203" t="s">
        <v>161</v>
      </c>
      <c r="E13" s="28">
        <f>E108</f>
        <v>3963728.6</v>
      </c>
      <c r="F13" s="10">
        <f t="shared" ref="F13:P13" si="2">F108</f>
        <v>2611974.7000000002</v>
      </c>
      <c r="G13" s="30">
        <f t="shared" si="2"/>
        <v>1351753.9</v>
      </c>
      <c r="H13" s="28">
        <f t="shared" si="2"/>
        <v>3963728.6</v>
      </c>
      <c r="I13" s="10">
        <f t="shared" si="2"/>
        <v>2611974.7000000002</v>
      </c>
      <c r="J13" s="29">
        <f t="shared" si="2"/>
        <v>1351753.9</v>
      </c>
      <c r="K13" s="28">
        <f t="shared" si="2"/>
        <v>3963728.6000000006</v>
      </c>
      <c r="L13" s="10">
        <f t="shared" si="2"/>
        <v>2611974.7000000002</v>
      </c>
      <c r="M13" s="29">
        <f t="shared" si="2"/>
        <v>1351753.9</v>
      </c>
      <c r="N13" s="27">
        <f t="shared" si="2"/>
        <v>3946974.0999999996</v>
      </c>
      <c r="O13" s="10">
        <f t="shared" si="2"/>
        <v>2611974.7000000002</v>
      </c>
      <c r="P13" s="29">
        <f t="shared" si="2"/>
        <v>1334999.4000000001</v>
      </c>
    </row>
    <row r="14" spans="1:1001" ht="16.5" thickBot="1">
      <c r="B14" s="244"/>
      <c r="C14" s="247"/>
      <c r="D14" s="204" t="s">
        <v>162</v>
      </c>
      <c r="E14" s="36">
        <f>E16+E28+E50+E56+E68+E74+E80+E90+E98+E126+E132</f>
        <v>31081032.699999999</v>
      </c>
      <c r="F14" s="36">
        <f t="shared" ref="F14:P14" si="3">F16+F28+F50+F56+F68+F74+F80+F90+F98+F126+F132</f>
        <v>8290179.5999999996</v>
      </c>
      <c r="G14" s="36">
        <f t="shared" si="3"/>
        <v>22790853.099999998</v>
      </c>
      <c r="H14" s="36">
        <f t="shared" si="3"/>
        <v>31349568.799999997</v>
      </c>
      <c r="I14" s="36">
        <f t="shared" si="3"/>
        <v>8433847.5</v>
      </c>
      <c r="J14" s="36">
        <f t="shared" si="3"/>
        <v>22915721.300000001</v>
      </c>
      <c r="K14" s="36">
        <f t="shared" si="3"/>
        <v>31349568.799999997</v>
      </c>
      <c r="L14" s="36">
        <f t="shared" si="3"/>
        <v>8433847.5</v>
      </c>
      <c r="M14" s="36">
        <f t="shared" si="3"/>
        <v>22915721.300000001</v>
      </c>
      <c r="N14" s="36">
        <f t="shared" si="3"/>
        <v>30777702.299999997</v>
      </c>
      <c r="O14" s="36">
        <f t="shared" si="3"/>
        <v>8232955.6000000006</v>
      </c>
      <c r="P14" s="36">
        <f t="shared" si="3"/>
        <v>22544746.699999996</v>
      </c>
      <c r="Q14" s="205"/>
    </row>
    <row r="15" spans="1:1001" ht="15.75">
      <c r="B15" s="242" t="s">
        <v>37</v>
      </c>
      <c r="C15" s="245" t="s">
        <v>38</v>
      </c>
      <c r="D15" s="200" t="s">
        <v>158</v>
      </c>
      <c r="E15" s="31">
        <f>E16</f>
        <v>671363.2</v>
      </c>
      <c r="F15" s="31">
        <f t="shared" ref="F15:P15" si="4">F16</f>
        <v>426600.5</v>
      </c>
      <c r="G15" s="31">
        <f t="shared" si="4"/>
        <v>244762.7</v>
      </c>
      <c r="H15" s="31">
        <f t="shared" si="4"/>
        <v>671363.2</v>
      </c>
      <c r="I15" s="31">
        <f t="shared" si="4"/>
        <v>426600.5</v>
      </c>
      <c r="J15" s="31">
        <f t="shared" si="4"/>
        <v>244762.7</v>
      </c>
      <c r="K15" s="31">
        <f t="shared" si="4"/>
        <v>671363.2</v>
      </c>
      <c r="L15" s="31">
        <f t="shared" si="4"/>
        <v>426600.5</v>
      </c>
      <c r="M15" s="31">
        <f t="shared" si="4"/>
        <v>244762.7</v>
      </c>
      <c r="N15" s="31">
        <f t="shared" si="4"/>
        <v>667488.9</v>
      </c>
      <c r="O15" s="31">
        <f t="shared" si="4"/>
        <v>424011.5</v>
      </c>
      <c r="P15" s="31">
        <f t="shared" si="4"/>
        <v>243477.40000000002</v>
      </c>
    </row>
    <row r="16" spans="1:1001" ht="15.75">
      <c r="B16" s="243"/>
      <c r="C16" s="246"/>
      <c r="D16" s="201" t="s">
        <v>162</v>
      </c>
      <c r="E16" s="28">
        <f>E18+E20+E22+E24+E26</f>
        <v>671363.2</v>
      </c>
      <c r="F16" s="28">
        <f>F18+F20+F22+F24+F26</f>
        <v>426600.5</v>
      </c>
      <c r="G16" s="28">
        <f>G18+G20+G22+G24+G26</f>
        <v>244762.7</v>
      </c>
      <c r="H16" s="28">
        <f t="shared" ref="H16:P16" si="5">H18+H20+H22+H24+H26</f>
        <v>671363.2</v>
      </c>
      <c r="I16" s="28">
        <f t="shared" si="5"/>
        <v>426600.5</v>
      </c>
      <c r="J16" s="28">
        <f t="shared" si="5"/>
        <v>244762.7</v>
      </c>
      <c r="K16" s="28">
        <f t="shared" si="5"/>
        <v>671363.2</v>
      </c>
      <c r="L16" s="28">
        <f t="shared" si="5"/>
        <v>426600.5</v>
      </c>
      <c r="M16" s="28">
        <f t="shared" si="5"/>
        <v>244762.7</v>
      </c>
      <c r="N16" s="28">
        <f t="shared" si="5"/>
        <v>667488.9</v>
      </c>
      <c r="O16" s="28">
        <f t="shared" si="5"/>
        <v>424011.5</v>
      </c>
      <c r="P16" s="28">
        <f t="shared" si="5"/>
        <v>243477.40000000002</v>
      </c>
    </row>
    <row r="17" spans="2:16" ht="15.75">
      <c r="B17" s="248" t="s">
        <v>39</v>
      </c>
      <c r="C17" s="249" t="s">
        <v>40</v>
      </c>
      <c r="D17" s="201" t="s">
        <v>158</v>
      </c>
      <c r="E17" s="28">
        <f>E18</f>
        <v>91266.2</v>
      </c>
      <c r="F17" s="28">
        <f t="shared" ref="F17:P17" si="6">F18</f>
        <v>0</v>
      </c>
      <c r="G17" s="28">
        <f t="shared" si="6"/>
        <v>91266.2</v>
      </c>
      <c r="H17" s="28">
        <f t="shared" si="6"/>
        <v>91266.2</v>
      </c>
      <c r="I17" s="28">
        <f t="shared" si="6"/>
        <v>0</v>
      </c>
      <c r="J17" s="28">
        <f t="shared" si="6"/>
        <v>91266.2</v>
      </c>
      <c r="K17" s="28">
        <f t="shared" si="6"/>
        <v>91266.2</v>
      </c>
      <c r="L17" s="28">
        <f t="shared" si="6"/>
        <v>0</v>
      </c>
      <c r="M17" s="28">
        <f t="shared" si="6"/>
        <v>91266.2</v>
      </c>
      <c r="N17" s="28">
        <f t="shared" si="6"/>
        <v>91213.6</v>
      </c>
      <c r="O17" s="28">
        <f t="shared" si="6"/>
        <v>0</v>
      </c>
      <c r="P17" s="28">
        <f t="shared" si="6"/>
        <v>91213.6</v>
      </c>
    </row>
    <row r="18" spans="2:16" ht="15.75">
      <c r="B18" s="248"/>
      <c r="C18" s="249"/>
      <c r="D18" s="201" t="s">
        <v>162</v>
      </c>
      <c r="E18" s="28">
        <f>F18+G18</f>
        <v>91266.2</v>
      </c>
      <c r="F18" s="11"/>
      <c r="G18" s="30">
        <v>91266.2</v>
      </c>
      <c r="H18" s="28">
        <f>I18+J18</f>
        <v>91266.2</v>
      </c>
      <c r="I18" s="11"/>
      <c r="J18" s="30">
        <v>91266.2</v>
      </c>
      <c r="K18" s="28">
        <f>L18+M18</f>
        <v>91266.2</v>
      </c>
      <c r="L18" s="11"/>
      <c r="M18" s="30">
        <v>91266.2</v>
      </c>
      <c r="N18" s="27">
        <f>O18+P18</f>
        <v>91213.6</v>
      </c>
      <c r="O18" s="11"/>
      <c r="P18" s="29">
        <v>91213.6</v>
      </c>
    </row>
    <row r="19" spans="2:16" ht="15.75">
      <c r="B19" s="248" t="s">
        <v>41</v>
      </c>
      <c r="C19" s="249" t="s">
        <v>42</v>
      </c>
      <c r="D19" s="201" t="s">
        <v>158</v>
      </c>
      <c r="E19" s="28">
        <f>F19+G19</f>
        <v>7824.3</v>
      </c>
      <c r="F19" s="28">
        <f t="shared" ref="F19:M19" si="7">F20</f>
        <v>5528</v>
      </c>
      <c r="G19" s="28">
        <f>G20</f>
        <v>2296.3000000000002</v>
      </c>
      <c r="H19" s="28">
        <f t="shared" ref="H19:H25" si="8">I19+J19</f>
        <v>7824.3</v>
      </c>
      <c r="I19" s="28">
        <f t="shared" si="7"/>
        <v>5528</v>
      </c>
      <c r="J19" s="28">
        <f t="shared" si="7"/>
        <v>2296.3000000000002</v>
      </c>
      <c r="K19" s="28">
        <f t="shared" ref="K19:K25" si="9">L19+M19</f>
        <v>7824.3</v>
      </c>
      <c r="L19" s="28">
        <f t="shared" si="7"/>
        <v>5528</v>
      </c>
      <c r="M19" s="28">
        <f t="shared" si="7"/>
        <v>2296.3000000000002</v>
      </c>
      <c r="N19" s="28">
        <f t="shared" ref="N19" si="10">N20</f>
        <v>7824.1</v>
      </c>
      <c r="O19" s="28">
        <f t="shared" ref="O19" si="11">O20</f>
        <v>5528</v>
      </c>
      <c r="P19" s="28">
        <f t="shared" ref="P19" si="12">P20</f>
        <v>2296.1</v>
      </c>
    </row>
    <row r="20" spans="2:16" ht="15.75">
      <c r="B20" s="248"/>
      <c r="C20" s="249"/>
      <c r="D20" s="201" t="s">
        <v>162</v>
      </c>
      <c r="E20" s="28">
        <f>F20+G20</f>
        <v>7824.3</v>
      </c>
      <c r="F20" s="10">
        <v>5528</v>
      </c>
      <c r="G20" s="30">
        <v>2296.3000000000002</v>
      </c>
      <c r="H20" s="28">
        <f t="shared" si="8"/>
        <v>7824.3</v>
      </c>
      <c r="I20" s="10">
        <v>5528</v>
      </c>
      <c r="J20" s="30">
        <v>2296.3000000000002</v>
      </c>
      <c r="K20" s="28">
        <f t="shared" si="9"/>
        <v>7824.3</v>
      </c>
      <c r="L20" s="10">
        <v>5528</v>
      </c>
      <c r="M20" s="30">
        <v>2296.3000000000002</v>
      </c>
      <c r="N20" s="27">
        <f t="shared" ref="N20:N26" si="13">O20+P20</f>
        <v>7824.1</v>
      </c>
      <c r="O20" s="10">
        <v>5528</v>
      </c>
      <c r="P20" s="30">
        <v>2296.1</v>
      </c>
    </row>
    <row r="21" spans="2:16" ht="15.75">
      <c r="B21" s="248" t="s">
        <v>43</v>
      </c>
      <c r="C21" s="249" t="s">
        <v>44</v>
      </c>
      <c r="D21" s="201" t="s">
        <v>158</v>
      </c>
      <c r="E21" s="28">
        <f t="shared" ref="E21:E26" si="14">F21+G21</f>
        <v>567236.6</v>
      </c>
      <c r="F21" s="28">
        <f t="shared" ref="F21:M21" si="15">F22</f>
        <v>420499.5</v>
      </c>
      <c r="G21" s="28">
        <f t="shared" si="15"/>
        <v>146737.1</v>
      </c>
      <c r="H21" s="28">
        <f t="shared" si="8"/>
        <v>567236.6</v>
      </c>
      <c r="I21" s="28">
        <f t="shared" si="15"/>
        <v>420499.5</v>
      </c>
      <c r="J21" s="28">
        <f t="shared" si="15"/>
        <v>146737.1</v>
      </c>
      <c r="K21" s="28">
        <f t="shared" si="9"/>
        <v>567236.6</v>
      </c>
      <c r="L21" s="28">
        <f t="shared" si="15"/>
        <v>420499.5</v>
      </c>
      <c r="M21" s="28">
        <f t="shared" si="15"/>
        <v>146737.1</v>
      </c>
      <c r="N21" s="28">
        <f t="shared" ref="N21" si="16">N22</f>
        <v>563415.1</v>
      </c>
      <c r="O21" s="28">
        <f t="shared" ref="O21" si="17">O22</f>
        <v>417910.5</v>
      </c>
      <c r="P21" s="28">
        <f t="shared" ref="P21" si="18">P22</f>
        <v>145504.6</v>
      </c>
    </row>
    <row r="22" spans="2:16" ht="15.75">
      <c r="B22" s="248"/>
      <c r="C22" s="249"/>
      <c r="D22" s="201" t="s">
        <v>162</v>
      </c>
      <c r="E22" s="28">
        <f t="shared" si="14"/>
        <v>567236.6</v>
      </c>
      <c r="F22" s="10">
        <v>420499.5</v>
      </c>
      <c r="G22" s="30">
        <v>146737.1</v>
      </c>
      <c r="H22" s="28">
        <f t="shared" si="8"/>
        <v>567236.6</v>
      </c>
      <c r="I22" s="10">
        <v>420499.5</v>
      </c>
      <c r="J22" s="30">
        <v>146737.1</v>
      </c>
      <c r="K22" s="28">
        <f t="shared" si="9"/>
        <v>567236.6</v>
      </c>
      <c r="L22" s="10">
        <v>420499.5</v>
      </c>
      <c r="M22" s="30">
        <v>146737.1</v>
      </c>
      <c r="N22" s="27">
        <f t="shared" si="13"/>
        <v>563415.1</v>
      </c>
      <c r="O22" s="10">
        <v>417910.5</v>
      </c>
      <c r="P22" s="30">
        <v>145504.6</v>
      </c>
    </row>
    <row r="23" spans="2:16" ht="15.75">
      <c r="B23" s="248" t="s">
        <v>45</v>
      </c>
      <c r="C23" s="249" t="s">
        <v>46</v>
      </c>
      <c r="D23" s="201" t="s">
        <v>158</v>
      </c>
      <c r="E23" s="28">
        <f t="shared" si="14"/>
        <v>636.1</v>
      </c>
      <c r="F23" s="28">
        <f t="shared" ref="F23:M23" si="19">F24</f>
        <v>573</v>
      </c>
      <c r="G23" s="28">
        <f t="shared" si="19"/>
        <v>63.1</v>
      </c>
      <c r="H23" s="28">
        <f t="shared" si="8"/>
        <v>636.1</v>
      </c>
      <c r="I23" s="28">
        <f t="shared" si="19"/>
        <v>573</v>
      </c>
      <c r="J23" s="28">
        <f t="shared" si="19"/>
        <v>63.1</v>
      </c>
      <c r="K23" s="28">
        <f t="shared" si="9"/>
        <v>636.1</v>
      </c>
      <c r="L23" s="28">
        <f t="shared" si="19"/>
        <v>573</v>
      </c>
      <c r="M23" s="28">
        <f t="shared" si="19"/>
        <v>63.1</v>
      </c>
      <c r="N23" s="28">
        <f t="shared" ref="N23" si="20">N24</f>
        <v>636.1</v>
      </c>
      <c r="O23" s="28">
        <f t="shared" ref="O23" si="21">O24</f>
        <v>573</v>
      </c>
      <c r="P23" s="28">
        <f t="shared" ref="P23" si="22">P24</f>
        <v>63.1</v>
      </c>
    </row>
    <row r="24" spans="2:16" ht="15.75">
      <c r="B24" s="248"/>
      <c r="C24" s="249"/>
      <c r="D24" s="201" t="s">
        <v>162</v>
      </c>
      <c r="E24" s="28">
        <f t="shared" si="14"/>
        <v>636.1</v>
      </c>
      <c r="F24" s="10">
        <v>573</v>
      </c>
      <c r="G24" s="30">
        <v>63.1</v>
      </c>
      <c r="H24" s="28">
        <f t="shared" si="8"/>
        <v>636.1</v>
      </c>
      <c r="I24" s="10">
        <v>573</v>
      </c>
      <c r="J24" s="30">
        <v>63.1</v>
      </c>
      <c r="K24" s="28">
        <f t="shared" si="9"/>
        <v>636.1</v>
      </c>
      <c r="L24" s="10">
        <v>573</v>
      </c>
      <c r="M24" s="30">
        <v>63.1</v>
      </c>
      <c r="N24" s="27">
        <f t="shared" si="13"/>
        <v>636.1</v>
      </c>
      <c r="O24" s="10">
        <v>573</v>
      </c>
      <c r="P24" s="30">
        <v>63.1</v>
      </c>
    </row>
    <row r="25" spans="2:16" ht="15.75">
      <c r="B25" s="248" t="s">
        <v>47</v>
      </c>
      <c r="C25" s="249" t="s">
        <v>48</v>
      </c>
      <c r="D25" s="201" t="s">
        <v>158</v>
      </c>
      <c r="E25" s="28">
        <f t="shared" si="14"/>
        <v>4400</v>
      </c>
      <c r="F25" s="28">
        <f t="shared" ref="F25:M25" si="23">F26</f>
        <v>0</v>
      </c>
      <c r="G25" s="28">
        <f t="shared" si="23"/>
        <v>4400</v>
      </c>
      <c r="H25" s="28">
        <f t="shared" si="8"/>
        <v>4400</v>
      </c>
      <c r="I25" s="28">
        <f t="shared" si="23"/>
        <v>0</v>
      </c>
      <c r="J25" s="28">
        <f t="shared" si="23"/>
        <v>4400</v>
      </c>
      <c r="K25" s="28">
        <f t="shared" si="9"/>
        <v>4400</v>
      </c>
      <c r="L25" s="28">
        <f t="shared" si="23"/>
        <v>0</v>
      </c>
      <c r="M25" s="28">
        <f t="shared" si="23"/>
        <v>4400</v>
      </c>
      <c r="N25" s="27">
        <f t="shared" si="13"/>
        <v>4400</v>
      </c>
      <c r="O25" s="11"/>
      <c r="P25" s="29">
        <v>4400</v>
      </c>
    </row>
    <row r="26" spans="2:16" ht="16.5" thickBot="1">
      <c r="B26" s="244"/>
      <c r="C26" s="247"/>
      <c r="D26" s="204" t="s">
        <v>162</v>
      </c>
      <c r="E26" s="28">
        <f t="shared" si="14"/>
        <v>4400</v>
      </c>
      <c r="F26" s="42"/>
      <c r="G26" s="38">
        <v>4400</v>
      </c>
      <c r="H26" s="36">
        <v>4400</v>
      </c>
      <c r="I26" s="42"/>
      <c r="J26" s="39">
        <v>4400</v>
      </c>
      <c r="K26" s="28">
        <f>L26+M26</f>
        <v>4400</v>
      </c>
      <c r="L26" s="42"/>
      <c r="M26" s="39">
        <v>4400</v>
      </c>
      <c r="N26" s="27">
        <f t="shared" si="13"/>
        <v>4400</v>
      </c>
      <c r="O26" s="42"/>
      <c r="P26" s="39">
        <v>4400</v>
      </c>
    </row>
    <row r="27" spans="2:16" ht="15.75">
      <c r="B27" s="242" t="s">
        <v>49</v>
      </c>
      <c r="C27" s="245" t="s">
        <v>50</v>
      </c>
      <c r="D27" s="200" t="s">
        <v>158</v>
      </c>
      <c r="E27" s="31">
        <f>E28</f>
        <v>3604190.1</v>
      </c>
      <c r="F27" s="31">
        <f t="shared" ref="F27:P27" si="24">F28</f>
        <v>1518065.8</v>
      </c>
      <c r="G27" s="31">
        <f t="shared" si="24"/>
        <v>2086124.3000000003</v>
      </c>
      <c r="H27" s="31">
        <f t="shared" si="24"/>
        <v>3604190.1</v>
      </c>
      <c r="I27" s="31">
        <f t="shared" si="24"/>
        <v>1518065.8</v>
      </c>
      <c r="J27" s="31">
        <f t="shared" si="24"/>
        <v>2086124.3000000003</v>
      </c>
      <c r="K27" s="31">
        <f t="shared" si="24"/>
        <v>3604190.1</v>
      </c>
      <c r="L27" s="31">
        <f t="shared" si="24"/>
        <v>1518065.8</v>
      </c>
      <c r="M27" s="31">
        <f t="shared" si="24"/>
        <v>2086124.3000000003</v>
      </c>
      <c r="N27" s="31">
        <f t="shared" si="24"/>
        <v>3600874.3999999994</v>
      </c>
      <c r="O27" s="31">
        <f t="shared" si="24"/>
        <v>1518057.2000000002</v>
      </c>
      <c r="P27" s="31">
        <f t="shared" si="24"/>
        <v>2082817.2000000004</v>
      </c>
    </row>
    <row r="28" spans="2:16" ht="15.75">
      <c r="B28" s="243"/>
      <c r="C28" s="246"/>
      <c r="D28" s="201" t="s">
        <v>162</v>
      </c>
      <c r="E28" s="28">
        <f>E30+E32+E34+E36+E38+E40+E42+E44+E46+E48</f>
        <v>3604190.1</v>
      </c>
      <c r="F28" s="28">
        <f t="shared" ref="F28:P28" si="25">F30+F32+F34+F36+F38+F40+F42+F44+F46+F48</f>
        <v>1518065.8</v>
      </c>
      <c r="G28" s="28">
        <f t="shared" si="25"/>
        <v>2086124.3000000003</v>
      </c>
      <c r="H28" s="28">
        <f t="shared" si="25"/>
        <v>3604190.1</v>
      </c>
      <c r="I28" s="28">
        <f t="shared" si="25"/>
        <v>1518065.8</v>
      </c>
      <c r="J28" s="28">
        <f t="shared" si="25"/>
        <v>2086124.3000000003</v>
      </c>
      <c r="K28" s="28">
        <f t="shared" si="25"/>
        <v>3604190.1</v>
      </c>
      <c r="L28" s="28">
        <f t="shared" si="25"/>
        <v>1518065.8</v>
      </c>
      <c r="M28" s="28">
        <f t="shared" si="25"/>
        <v>2086124.3000000003</v>
      </c>
      <c r="N28" s="28">
        <f t="shared" si="25"/>
        <v>3600874.3999999994</v>
      </c>
      <c r="O28" s="28">
        <f t="shared" si="25"/>
        <v>1518057.2000000002</v>
      </c>
      <c r="P28" s="28">
        <f t="shared" si="25"/>
        <v>2082817.2000000004</v>
      </c>
    </row>
    <row r="29" spans="2:16" ht="15.75">
      <c r="B29" s="248" t="s">
        <v>51</v>
      </c>
      <c r="C29" s="249" t="s">
        <v>52</v>
      </c>
      <c r="D29" s="201" t="s">
        <v>158</v>
      </c>
      <c r="E29" s="28">
        <f>E30</f>
        <v>76374.5</v>
      </c>
      <c r="F29" s="28">
        <f t="shared" ref="F29:O29" si="26">F30</f>
        <v>5045</v>
      </c>
      <c r="G29" s="28">
        <f t="shared" si="26"/>
        <v>71329.5</v>
      </c>
      <c r="H29" s="28">
        <f t="shared" si="26"/>
        <v>76374.5</v>
      </c>
      <c r="I29" s="28">
        <f t="shared" si="26"/>
        <v>5045</v>
      </c>
      <c r="J29" s="28">
        <f t="shared" si="26"/>
        <v>71329.5</v>
      </c>
      <c r="K29" s="28">
        <f t="shared" si="26"/>
        <v>76374.5</v>
      </c>
      <c r="L29" s="28">
        <f t="shared" si="26"/>
        <v>5045</v>
      </c>
      <c r="M29" s="28">
        <f t="shared" si="26"/>
        <v>71329.5</v>
      </c>
      <c r="N29" s="28">
        <f t="shared" si="26"/>
        <v>76374.3</v>
      </c>
      <c r="O29" s="28">
        <f t="shared" si="26"/>
        <v>5044.8</v>
      </c>
      <c r="P29" s="29">
        <v>68856.7</v>
      </c>
    </row>
    <row r="30" spans="2:16" ht="15.75">
      <c r="B30" s="248"/>
      <c r="C30" s="249"/>
      <c r="D30" s="201" t="s">
        <v>162</v>
      </c>
      <c r="E30" s="28">
        <f>F30+G30</f>
        <v>76374.5</v>
      </c>
      <c r="F30" s="10">
        <v>5045</v>
      </c>
      <c r="G30" s="30">
        <v>71329.5</v>
      </c>
      <c r="H30" s="28">
        <f>I30+J30</f>
        <v>76374.5</v>
      </c>
      <c r="I30" s="10">
        <v>5045</v>
      </c>
      <c r="J30" s="30">
        <v>71329.5</v>
      </c>
      <c r="K30" s="28">
        <f>L30+M30</f>
        <v>76374.5</v>
      </c>
      <c r="L30" s="10">
        <v>5045</v>
      </c>
      <c r="M30" s="30">
        <v>71329.5</v>
      </c>
      <c r="N30" s="27">
        <f>O30+P30</f>
        <v>76374.3</v>
      </c>
      <c r="O30" s="10">
        <v>5044.8</v>
      </c>
      <c r="P30" s="30">
        <v>71329.5</v>
      </c>
    </row>
    <row r="31" spans="2:16" ht="15.75">
      <c r="B31" s="248" t="s">
        <v>53</v>
      </c>
      <c r="C31" s="249" t="s">
        <v>54</v>
      </c>
      <c r="D31" s="201" t="s">
        <v>158</v>
      </c>
      <c r="E31" s="28">
        <f t="shared" ref="E31:E48" si="27">F31+G31</f>
        <v>46368.5</v>
      </c>
      <c r="F31" s="28">
        <f t="shared" ref="F31:P31" si="28">F32</f>
        <v>12837.1</v>
      </c>
      <c r="G31" s="28">
        <f t="shared" si="28"/>
        <v>33531.4</v>
      </c>
      <c r="H31" s="28">
        <f t="shared" ref="H31:H48" si="29">I31+J31</f>
        <v>46368.5</v>
      </c>
      <c r="I31" s="28">
        <f t="shared" si="28"/>
        <v>12837.1</v>
      </c>
      <c r="J31" s="28">
        <f t="shared" si="28"/>
        <v>33531.4</v>
      </c>
      <c r="K31" s="28">
        <f t="shared" ref="K31:K48" si="30">L31+M31</f>
        <v>46368.5</v>
      </c>
      <c r="L31" s="28">
        <f t="shared" si="28"/>
        <v>12837.1</v>
      </c>
      <c r="M31" s="28">
        <f t="shared" si="28"/>
        <v>33531.4</v>
      </c>
      <c r="N31" s="27">
        <f t="shared" ref="N31:N48" si="31">O31+P31</f>
        <v>46368.2</v>
      </c>
      <c r="O31" s="28">
        <f t="shared" si="28"/>
        <v>12837.1</v>
      </c>
      <c r="P31" s="28">
        <f t="shared" si="28"/>
        <v>33531.1</v>
      </c>
    </row>
    <row r="32" spans="2:16" ht="15.75">
      <c r="B32" s="248"/>
      <c r="C32" s="249"/>
      <c r="D32" s="201" t="s">
        <v>162</v>
      </c>
      <c r="E32" s="28">
        <f t="shared" si="27"/>
        <v>46368.5</v>
      </c>
      <c r="F32" s="10">
        <v>12837.1</v>
      </c>
      <c r="G32" s="30">
        <v>33531.4</v>
      </c>
      <c r="H32" s="28">
        <f t="shared" si="29"/>
        <v>46368.5</v>
      </c>
      <c r="I32" s="10">
        <v>12837.1</v>
      </c>
      <c r="J32" s="30">
        <v>33531.4</v>
      </c>
      <c r="K32" s="28">
        <f t="shared" si="30"/>
        <v>46368.5</v>
      </c>
      <c r="L32" s="10">
        <v>12837.1</v>
      </c>
      <c r="M32" s="30">
        <v>33531.4</v>
      </c>
      <c r="N32" s="27">
        <f t="shared" si="31"/>
        <v>46368.2</v>
      </c>
      <c r="O32" s="10">
        <v>12837.1</v>
      </c>
      <c r="P32" s="30">
        <v>33531.1</v>
      </c>
    </row>
    <row r="33" spans="2:16" ht="15.75">
      <c r="B33" s="248" t="s">
        <v>55</v>
      </c>
      <c r="C33" s="249" t="s">
        <v>56</v>
      </c>
      <c r="D33" s="201" t="s">
        <v>158</v>
      </c>
      <c r="E33" s="28">
        <f t="shared" si="27"/>
        <v>1082.5999999999999</v>
      </c>
      <c r="F33" s="28">
        <f t="shared" ref="F33:P33" si="32">F34</f>
        <v>0</v>
      </c>
      <c r="G33" s="28">
        <f t="shared" si="32"/>
        <v>1082.5999999999999</v>
      </c>
      <c r="H33" s="28">
        <f t="shared" si="29"/>
        <v>1082.5999999999999</v>
      </c>
      <c r="I33" s="28">
        <f t="shared" si="32"/>
        <v>0</v>
      </c>
      <c r="J33" s="28">
        <f t="shared" si="32"/>
        <v>1082.5999999999999</v>
      </c>
      <c r="K33" s="28">
        <f t="shared" si="30"/>
        <v>1082.5999999999999</v>
      </c>
      <c r="L33" s="28">
        <f t="shared" si="32"/>
        <v>0</v>
      </c>
      <c r="M33" s="28">
        <f t="shared" si="32"/>
        <v>1082.5999999999999</v>
      </c>
      <c r="N33" s="27">
        <f t="shared" si="31"/>
        <v>1068</v>
      </c>
      <c r="O33" s="28">
        <f t="shared" si="32"/>
        <v>0</v>
      </c>
      <c r="P33" s="28">
        <f t="shared" si="32"/>
        <v>1068</v>
      </c>
    </row>
    <row r="34" spans="2:16" ht="15.75">
      <c r="B34" s="248"/>
      <c r="C34" s="249"/>
      <c r="D34" s="201" t="s">
        <v>162</v>
      </c>
      <c r="E34" s="28">
        <f t="shared" si="27"/>
        <v>1082.5999999999999</v>
      </c>
      <c r="F34" s="11"/>
      <c r="G34" s="30">
        <v>1082.5999999999999</v>
      </c>
      <c r="H34" s="28">
        <f t="shared" si="29"/>
        <v>1082.5999999999999</v>
      </c>
      <c r="I34" s="11"/>
      <c r="J34" s="30">
        <v>1082.5999999999999</v>
      </c>
      <c r="K34" s="28">
        <f t="shared" si="30"/>
        <v>1082.5999999999999</v>
      </c>
      <c r="L34" s="11"/>
      <c r="M34" s="30">
        <v>1082.5999999999999</v>
      </c>
      <c r="N34" s="27">
        <f t="shared" si="31"/>
        <v>1068</v>
      </c>
      <c r="O34" s="11"/>
      <c r="P34" s="30">
        <v>1068</v>
      </c>
    </row>
    <row r="35" spans="2:16" ht="15.75">
      <c r="B35" s="248" t="s">
        <v>57</v>
      </c>
      <c r="C35" s="249" t="s">
        <v>58</v>
      </c>
      <c r="D35" s="201" t="s">
        <v>158</v>
      </c>
      <c r="E35" s="28">
        <f t="shared" si="27"/>
        <v>600</v>
      </c>
      <c r="F35" s="28">
        <f t="shared" ref="F35:P35" si="33">F36</f>
        <v>0</v>
      </c>
      <c r="G35" s="28">
        <f t="shared" si="33"/>
        <v>600</v>
      </c>
      <c r="H35" s="28">
        <f t="shared" si="29"/>
        <v>600</v>
      </c>
      <c r="I35" s="28">
        <f t="shared" si="33"/>
        <v>0</v>
      </c>
      <c r="J35" s="28">
        <f t="shared" si="33"/>
        <v>600</v>
      </c>
      <c r="K35" s="28">
        <f t="shared" si="30"/>
        <v>600</v>
      </c>
      <c r="L35" s="28">
        <f t="shared" si="33"/>
        <v>0</v>
      </c>
      <c r="M35" s="28">
        <f t="shared" si="33"/>
        <v>600</v>
      </c>
      <c r="N35" s="27">
        <f t="shared" si="31"/>
        <v>600</v>
      </c>
      <c r="O35" s="28">
        <f t="shared" si="33"/>
        <v>0</v>
      </c>
      <c r="P35" s="28">
        <f t="shared" si="33"/>
        <v>600</v>
      </c>
    </row>
    <row r="36" spans="2:16" ht="15.75">
      <c r="B36" s="248"/>
      <c r="C36" s="249"/>
      <c r="D36" s="201" t="s">
        <v>162</v>
      </c>
      <c r="E36" s="28">
        <f t="shared" si="27"/>
        <v>600</v>
      </c>
      <c r="F36" s="11"/>
      <c r="G36" s="30">
        <v>600</v>
      </c>
      <c r="H36" s="28">
        <f t="shared" si="29"/>
        <v>600</v>
      </c>
      <c r="I36" s="11"/>
      <c r="J36" s="29">
        <v>600</v>
      </c>
      <c r="K36" s="28">
        <f t="shared" si="30"/>
        <v>600</v>
      </c>
      <c r="L36" s="11"/>
      <c r="M36" s="29">
        <v>600</v>
      </c>
      <c r="N36" s="27">
        <f t="shared" si="31"/>
        <v>600</v>
      </c>
      <c r="O36" s="11"/>
      <c r="P36" s="29">
        <v>600</v>
      </c>
    </row>
    <row r="37" spans="2:16" ht="15.75">
      <c r="B37" s="248" t="s">
        <v>59</v>
      </c>
      <c r="C37" s="249" t="s">
        <v>60</v>
      </c>
      <c r="D37" s="201" t="s">
        <v>158</v>
      </c>
      <c r="E37" s="28">
        <f t="shared" si="27"/>
        <v>34325.5</v>
      </c>
      <c r="F37" s="28">
        <f t="shared" ref="F37:P37" si="34">F38</f>
        <v>0</v>
      </c>
      <c r="G37" s="28">
        <f t="shared" si="34"/>
        <v>34325.5</v>
      </c>
      <c r="H37" s="28">
        <f t="shared" si="29"/>
        <v>34325.5</v>
      </c>
      <c r="I37" s="28">
        <f t="shared" si="34"/>
        <v>0</v>
      </c>
      <c r="J37" s="28">
        <f t="shared" si="34"/>
        <v>34325.5</v>
      </c>
      <c r="K37" s="28">
        <f t="shared" si="30"/>
        <v>34325.5</v>
      </c>
      <c r="L37" s="28">
        <f t="shared" si="34"/>
        <v>0</v>
      </c>
      <c r="M37" s="28">
        <f t="shared" si="34"/>
        <v>34325.5</v>
      </c>
      <c r="N37" s="27">
        <f t="shared" si="31"/>
        <v>33875.5</v>
      </c>
      <c r="O37" s="28">
        <f t="shared" si="34"/>
        <v>0</v>
      </c>
      <c r="P37" s="28">
        <f t="shared" si="34"/>
        <v>33875.5</v>
      </c>
    </row>
    <row r="38" spans="2:16" ht="15.75">
      <c r="B38" s="248"/>
      <c r="C38" s="249"/>
      <c r="D38" s="201" t="s">
        <v>162</v>
      </c>
      <c r="E38" s="28">
        <f t="shared" si="27"/>
        <v>34325.5</v>
      </c>
      <c r="F38" s="11"/>
      <c r="G38" s="30">
        <v>34325.5</v>
      </c>
      <c r="H38" s="28">
        <f t="shared" si="29"/>
        <v>34325.5</v>
      </c>
      <c r="I38" s="11"/>
      <c r="J38" s="30">
        <v>34325.5</v>
      </c>
      <c r="K38" s="28">
        <f t="shared" si="30"/>
        <v>34325.5</v>
      </c>
      <c r="L38" s="11"/>
      <c r="M38" s="30">
        <v>34325.5</v>
      </c>
      <c r="N38" s="27">
        <f t="shared" si="31"/>
        <v>33875.5</v>
      </c>
      <c r="O38" s="11"/>
      <c r="P38" s="30">
        <v>33875.5</v>
      </c>
    </row>
    <row r="39" spans="2:16" ht="15.75">
      <c r="B39" s="248" t="s">
        <v>61</v>
      </c>
      <c r="C39" s="249" t="s">
        <v>62</v>
      </c>
      <c r="D39" s="201" t="s">
        <v>158</v>
      </c>
      <c r="E39" s="28">
        <f t="shared" si="27"/>
        <v>1773829.2000000002</v>
      </c>
      <c r="F39" s="28">
        <f t="shared" ref="F39:P39" si="35">F40</f>
        <v>351881.4</v>
      </c>
      <c r="G39" s="28">
        <f t="shared" si="35"/>
        <v>1421947.8</v>
      </c>
      <c r="H39" s="28">
        <f t="shared" si="29"/>
        <v>1773829.2000000002</v>
      </c>
      <c r="I39" s="28">
        <f t="shared" si="35"/>
        <v>351881.4</v>
      </c>
      <c r="J39" s="28">
        <f t="shared" si="35"/>
        <v>1421947.8</v>
      </c>
      <c r="K39" s="28">
        <f t="shared" si="30"/>
        <v>1773829.2000000002</v>
      </c>
      <c r="L39" s="28">
        <f t="shared" si="35"/>
        <v>351881.4</v>
      </c>
      <c r="M39" s="28">
        <f t="shared" si="35"/>
        <v>1421947.8</v>
      </c>
      <c r="N39" s="27">
        <f t="shared" si="31"/>
        <v>1773829.2000000002</v>
      </c>
      <c r="O39" s="28">
        <f t="shared" si="35"/>
        <v>351881.4</v>
      </c>
      <c r="P39" s="28">
        <f t="shared" si="35"/>
        <v>1421947.8</v>
      </c>
    </row>
    <row r="40" spans="2:16" ht="15.75">
      <c r="B40" s="248"/>
      <c r="C40" s="249"/>
      <c r="D40" s="201" t="s">
        <v>162</v>
      </c>
      <c r="E40" s="28">
        <f t="shared" si="27"/>
        <v>1773829.2000000002</v>
      </c>
      <c r="F40" s="10">
        <v>351881.4</v>
      </c>
      <c r="G40" s="30">
        <v>1421947.8</v>
      </c>
      <c r="H40" s="28">
        <f t="shared" si="29"/>
        <v>1773829.2000000002</v>
      </c>
      <c r="I40" s="10">
        <v>351881.4</v>
      </c>
      <c r="J40" s="30">
        <v>1421947.8</v>
      </c>
      <c r="K40" s="28">
        <f t="shared" si="30"/>
        <v>1773829.2000000002</v>
      </c>
      <c r="L40" s="10">
        <v>351881.4</v>
      </c>
      <c r="M40" s="30">
        <v>1421947.8</v>
      </c>
      <c r="N40" s="27">
        <f t="shared" si="31"/>
        <v>1773829.2000000002</v>
      </c>
      <c r="O40" s="10">
        <v>351881.4</v>
      </c>
      <c r="P40" s="30">
        <v>1421947.8</v>
      </c>
    </row>
    <row r="41" spans="2:16" ht="15.75">
      <c r="B41" s="248" t="s">
        <v>63</v>
      </c>
      <c r="C41" s="249" t="s">
        <v>64</v>
      </c>
      <c r="D41" s="201" t="s">
        <v>158</v>
      </c>
      <c r="E41" s="28">
        <f t="shared" si="27"/>
        <v>300345.40000000002</v>
      </c>
      <c r="F41" s="28">
        <f t="shared" ref="F41:P41" si="36">F42</f>
        <v>0</v>
      </c>
      <c r="G41" s="28">
        <f t="shared" si="36"/>
        <v>300345.40000000002</v>
      </c>
      <c r="H41" s="28">
        <f t="shared" si="29"/>
        <v>300345.40000000002</v>
      </c>
      <c r="I41" s="28">
        <f t="shared" si="36"/>
        <v>0</v>
      </c>
      <c r="J41" s="28">
        <f t="shared" si="36"/>
        <v>300345.40000000002</v>
      </c>
      <c r="K41" s="28">
        <f t="shared" si="30"/>
        <v>300345.40000000002</v>
      </c>
      <c r="L41" s="28">
        <f t="shared" si="36"/>
        <v>0</v>
      </c>
      <c r="M41" s="28">
        <f t="shared" si="36"/>
        <v>300345.40000000002</v>
      </c>
      <c r="N41" s="27">
        <f t="shared" si="31"/>
        <v>300345.40000000002</v>
      </c>
      <c r="O41" s="28">
        <f t="shared" si="36"/>
        <v>0</v>
      </c>
      <c r="P41" s="28">
        <f t="shared" si="36"/>
        <v>300345.40000000002</v>
      </c>
    </row>
    <row r="42" spans="2:16" ht="15.75">
      <c r="B42" s="248"/>
      <c r="C42" s="249"/>
      <c r="D42" s="201" t="s">
        <v>162</v>
      </c>
      <c r="E42" s="28">
        <f t="shared" si="27"/>
        <v>300345.40000000002</v>
      </c>
      <c r="F42" s="11"/>
      <c r="G42" s="30">
        <v>300345.40000000002</v>
      </c>
      <c r="H42" s="28">
        <f t="shared" si="29"/>
        <v>300345.40000000002</v>
      </c>
      <c r="I42" s="11"/>
      <c r="J42" s="30">
        <v>300345.40000000002</v>
      </c>
      <c r="K42" s="28">
        <f t="shared" si="30"/>
        <v>300345.40000000002</v>
      </c>
      <c r="L42" s="11"/>
      <c r="M42" s="30">
        <v>300345.40000000002</v>
      </c>
      <c r="N42" s="27">
        <f t="shared" si="31"/>
        <v>300345.40000000002</v>
      </c>
      <c r="O42" s="11"/>
      <c r="P42" s="30">
        <v>300345.40000000002</v>
      </c>
    </row>
    <row r="43" spans="2:16" ht="15.75">
      <c r="B43" s="248" t="s">
        <v>65</v>
      </c>
      <c r="C43" s="249" t="s">
        <v>66</v>
      </c>
      <c r="D43" s="201" t="s">
        <v>158</v>
      </c>
      <c r="E43" s="28">
        <f t="shared" si="27"/>
        <v>1998.8</v>
      </c>
      <c r="F43" s="28">
        <f t="shared" ref="F43:P43" si="37">F44</f>
        <v>1503.5</v>
      </c>
      <c r="G43" s="28">
        <f t="shared" si="37"/>
        <v>495.3</v>
      </c>
      <c r="H43" s="28">
        <f t="shared" si="29"/>
        <v>1998.8</v>
      </c>
      <c r="I43" s="28">
        <f t="shared" si="37"/>
        <v>1503.5</v>
      </c>
      <c r="J43" s="28">
        <f t="shared" si="37"/>
        <v>495.3</v>
      </c>
      <c r="K43" s="28">
        <f t="shared" si="30"/>
        <v>1998.8</v>
      </c>
      <c r="L43" s="28">
        <f t="shared" si="37"/>
        <v>1503.5</v>
      </c>
      <c r="M43" s="28">
        <f t="shared" si="37"/>
        <v>495.3</v>
      </c>
      <c r="N43" s="27">
        <f t="shared" si="31"/>
        <v>1998.8</v>
      </c>
      <c r="O43" s="28">
        <f t="shared" si="37"/>
        <v>1503.5</v>
      </c>
      <c r="P43" s="28">
        <f t="shared" si="37"/>
        <v>495.3</v>
      </c>
    </row>
    <row r="44" spans="2:16" ht="15.75">
      <c r="B44" s="248"/>
      <c r="C44" s="249"/>
      <c r="D44" s="201" t="s">
        <v>162</v>
      </c>
      <c r="E44" s="28">
        <f t="shared" si="27"/>
        <v>1998.8</v>
      </c>
      <c r="F44" s="10">
        <v>1503.5</v>
      </c>
      <c r="G44" s="30">
        <v>495.3</v>
      </c>
      <c r="H44" s="28">
        <f t="shared" si="29"/>
        <v>1998.8</v>
      </c>
      <c r="I44" s="10">
        <v>1503.5</v>
      </c>
      <c r="J44" s="30">
        <v>495.3</v>
      </c>
      <c r="K44" s="28">
        <f t="shared" si="30"/>
        <v>1998.8</v>
      </c>
      <c r="L44" s="10">
        <v>1503.5</v>
      </c>
      <c r="M44" s="30">
        <v>495.3</v>
      </c>
      <c r="N44" s="27">
        <f t="shared" si="31"/>
        <v>1998.8</v>
      </c>
      <c r="O44" s="10">
        <v>1503.5</v>
      </c>
      <c r="P44" s="30">
        <v>495.3</v>
      </c>
    </row>
    <row r="45" spans="2:16" ht="15.75">
      <c r="B45" s="248" t="s">
        <v>67</v>
      </c>
      <c r="C45" s="249" t="s">
        <v>68</v>
      </c>
      <c r="D45" s="201" t="s">
        <v>158</v>
      </c>
      <c r="E45" s="28">
        <f t="shared" si="27"/>
        <v>259995.19999999998</v>
      </c>
      <c r="F45" s="28">
        <f t="shared" ref="F45:P45" si="38">F46</f>
        <v>252111.9</v>
      </c>
      <c r="G45" s="28">
        <f t="shared" si="38"/>
        <v>7883.3</v>
      </c>
      <c r="H45" s="28">
        <f t="shared" si="29"/>
        <v>259995.19999999998</v>
      </c>
      <c r="I45" s="28">
        <f t="shared" si="38"/>
        <v>252111.9</v>
      </c>
      <c r="J45" s="28">
        <f t="shared" si="38"/>
        <v>7883.3</v>
      </c>
      <c r="K45" s="28">
        <f t="shared" si="30"/>
        <v>259995.19999999998</v>
      </c>
      <c r="L45" s="28">
        <f t="shared" si="38"/>
        <v>252111.9</v>
      </c>
      <c r="M45" s="28">
        <f t="shared" si="38"/>
        <v>7883.3</v>
      </c>
      <c r="N45" s="27">
        <f t="shared" si="31"/>
        <v>259186.8</v>
      </c>
      <c r="O45" s="28">
        <f t="shared" si="38"/>
        <v>252103.5</v>
      </c>
      <c r="P45" s="28">
        <f t="shared" si="38"/>
        <v>7083.3</v>
      </c>
    </row>
    <row r="46" spans="2:16" ht="15.75">
      <c r="B46" s="248"/>
      <c r="C46" s="249"/>
      <c r="D46" s="201" t="s">
        <v>162</v>
      </c>
      <c r="E46" s="28">
        <f t="shared" si="27"/>
        <v>259995.19999999998</v>
      </c>
      <c r="F46" s="10">
        <v>252111.9</v>
      </c>
      <c r="G46" s="30">
        <v>7883.3</v>
      </c>
      <c r="H46" s="28">
        <f t="shared" si="29"/>
        <v>259995.19999999998</v>
      </c>
      <c r="I46" s="10">
        <v>252111.9</v>
      </c>
      <c r="J46" s="30">
        <v>7883.3</v>
      </c>
      <c r="K46" s="28">
        <f t="shared" si="30"/>
        <v>259995.19999999998</v>
      </c>
      <c r="L46" s="10">
        <v>252111.9</v>
      </c>
      <c r="M46" s="30">
        <v>7883.3</v>
      </c>
      <c r="N46" s="27">
        <f t="shared" si="31"/>
        <v>259186.8</v>
      </c>
      <c r="O46" s="10">
        <v>252103.5</v>
      </c>
      <c r="P46" s="30">
        <v>7083.3</v>
      </c>
    </row>
    <row r="47" spans="2:16" ht="15.75">
      <c r="B47" s="248" t="s">
        <v>69</v>
      </c>
      <c r="C47" s="249" t="s">
        <v>70</v>
      </c>
      <c r="D47" s="201" t="s">
        <v>158</v>
      </c>
      <c r="E47" s="28">
        <f t="shared" si="27"/>
        <v>1109270.3999999999</v>
      </c>
      <c r="F47" s="28">
        <f t="shared" ref="F47:P47" si="39">F48</f>
        <v>894686.9</v>
      </c>
      <c r="G47" s="28">
        <f t="shared" si="39"/>
        <v>214583.5</v>
      </c>
      <c r="H47" s="28">
        <f t="shared" si="29"/>
        <v>1109270.3999999999</v>
      </c>
      <c r="I47" s="28">
        <f t="shared" si="39"/>
        <v>894686.9</v>
      </c>
      <c r="J47" s="28">
        <f t="shared" si="39"/>
        <v>214583.5</v>
      </c>
      <c r="K47" s="28">
        <f t="shared" si="30"/>
        <v>1109270.3999999999</v>
      </c>
      <c r="L47" s="28">
        <f t="shared" si="39"/>
        <v>894686.9</v>
      </c>
      <c r="M47" s="28">
        <f t="shared" si="39"/>
        <v>214583.5</v>
      </c>
      <c r="N47" s="27">
        <f t="shared" si="31"/>
        <v>1107228.2</v>
      </c>
      <c r="O47" s="28">
        <f t="shared" si="39"/>
        <v>894686.9</v>
      </c>
      <c r="P47" s="28">
        <f t="shared" si="39"/>
        <v>212541.3</v>
      </c>
    </row>
    <row r="48" spans="2:16" ht="16.5" thickBot="1">
      <c r="B48" s="244"/>
      <c r="C48" s="247"/>
      <c r="D48" s="204" t="s">
        <v>162</v>
      </c>
      <c r="E48" s="28">
        <f t="shared" si="27"/>
        <v>1109270.3999999999</v>
      </c>
      <c r="F48" s="37">
        <v>894686.9</v>
      </c>
      <c r="G48" s="38">
        <v>214583.5</v>
      </c>
      <c r="H48" s="28">
        <f t="shared" si="29"/>
        <v>1109270.3999999999</v>
      </c>
      <c r="I48" s="37">
        <v>894686.9</v>
      </c>
      <c r="J48" s="38">
        <v>214583.5</v>
      </c>
      <c r="K48" s="28">
        <f t="shared" si="30"/>
        <v>1109270.3999999999</v>
      </c>
      <c r="L48" s="37">
        <v>894686.9</v>
      </c>
      <c r="M48" s="38">
        <v>214583.5</v>
      </c>
      <c r="N48" s="27">
        <f t="shared" si="31"/>
        <v>1107228.2</v>
      </c>
      <c r="O48" s="37">
        <v>894686.9</v>
      </c>
      <c r="P48" s="38">
        <v>212541.3</v>
      </c>
    </row>
    <row r="49" spans="2:16" ht="15.75">
      <c r="B49" s="242" t="s">
        <v>71</v>
      </c>
      <c r="C49" s="245" t="s">
        <v>72</v>
      </c>
      <c r="D49" s="200" t="s">
        <v>158</v>
      </c>
      <c r="E49" s="31">
        <f>E50</f>
        <v>32097.3</v>
      </c>
      <c r="F49" s="41"/>
      <c r="G49" s="34">
        <f>G50</f>
        <v>32097.3</v>
      </c>
      <c r="H49" s="35">
        <f>H50</f>
        <v>32097.3</v>
      </c>
      <c r="I49" s="41"/>
      <c r="J49" s="33">
        <f>J50</f>
        <v>32097.3</v>
      </c>
      <c r="K49" s="31">
        <f>K50</f>
        <v>32097.3</v>
      </c>
      <c r="L49" s="41"/>
      <c r="M49" s="34">
        <f>M50</f>
        <v>32097.3</v>
      </c>
      <c r="N49" s="35">
        <f>N50</f>
        <v>10503.8</v>
      </c>
      <c r="O49" s="41"/>
      <c r="P49" s="34">
        <f>P50</f>
        <v>10503.8</v>
      </c>
    </row>
    <row r="50" spans="2:16" ht="15.75">
      <c r="B50" s="243"/>
      <c r="C50" s="246"/>
      <c r="D50" s="201" t="s">
        <v>162</v>
      </c>
      <c r="E50" s="28">
        <f>E51+E53</f>
        <v>32097.3</v>
      </c>
      <c r="F50" s="11"/>
      <c r="G50" s="29">
        <f>G51+G53</f>
        <v>32097.3</v>
      </c>
      <c r="H50" s="27">
        <f>H51+H53</f>
        <v>32097.3</v>
      </c>
      <c r="I50" s="11"/>
      <c r="J50" s="30">
        <f>J51+J53</f>
        <v>32097.3</v>
      </c>
      <c r="K50" s="28">
        <f>K51+K53</f>
        <v>32097.3</v>
      </c>
      <c r="L50" s="11"/>
      <c r="M50" s="29">
        <f>M51+M53</f>
        <v>32097.3</v>
      </c>
      <c r="N50" s="27">
        <f>N51+N53</f>
        <v>10503.8</v>
      </c>
      <c r="O50" s="158"/>
      <c r="P50" s="29">
        <f>P51+P53</f>
        <v>10503.8</v>
      </c>
    </row>
    <row r="51" spans="2:16" ht="15.75">
      <c r="B51" s="248" t="s">
        <v>73</v>
      </c>
      <c r="C51" s="249" t="s">
        <v>74</v>
      </c>
      <c r="D51" s="201" t="s">
        <v>158</v>
      </c>
      <c r="E51" s="159">
        <v>21697.3</v>
      </c>
      <c r="F51" s="11"/>
      <c r="G51" s="29">
        <v>21697.3</v>
      </c>
      <c r="H51" s="160">
        <v>21697.3</v>
      </c>
      <c r="I51" s="11"/>
      <c r="J51" s="30">
        <v>21697.3</v>
      </c>
      <c r="K51" s="159">
        <v>21697.3</v>
      </c>
      <c r="L51" s="11"/>
      <c r="M51" s="29">
        <v>21697.3</v>
      </c>
      <c r="N51" s="160">
        <f t="shared" ref="N51" si="40">N52</f>
        <v>220.8</v>
      </c>
      <c r="O51" s="161"/>
      <c r="P51" s="162">
        <f>P52</f>
        <v>220.8</v>
      </c>
    </row>
    <row r="52" spans="2:16" ht="15.75">
      <c r="B52" s="248"/>
      <c r="C52" s="249"/>
      <c r="D52" s="201" t="s">
        <v>162</v>
      </c>
      <c r="E52" s="159">
        <v>21697.3</v>
      </c>
      <c r="F52" s="11"/>
      <c r="G52" s="29">
        <v>21697.3</v>
      </c>
      <c r="H52" s="160">
        <v>21697.3</v>
      </c>
      <c r="I52" s="11"/>
      <c r="J52" s="30">
        <v>21697.3</v>
      </c>
      <c r="K52" s="159">
        <v>21697.3</v>
      </c>
      <c r="L52" s="11"/>
      <c r="M52" s="29">
        <v>21697.3</v>
      </c>
      <c r="N52" s="27">
        <f>P52</f>
        <v>220.8</v>
      </c>
      <c r="O52" s="163"/>
      <c r="P52" s="29">
        <v>220.8</v>
      </c>
    </row>
    <row r="53" spans="2:16" ht="15.75">
      <c r="B53" s="248" t="s">
        <v>75</v>
      </c>
      <c r="C53" s="249" t="s">
        <v>70</v>
      </c>
      <c r="D53" s="201" t="s">
        <v>158</v>
      </c>
      <c r="E53" s="28">
        <v>10400</v>
      </c>
      <c r="F53" s="11"/>
      <c r="G53" s="29">
        <v>10400</v>
      </c>
      <c r="H53" s="27">
        <v>10400</v>
      </c>
      <c r="I53" s="11"/>
      <c r="J53" s="30">
        <v>10400</v>
      </c>
      <c r="K53" s="28">
        <v>10400</v>
      </c>
      <c r="L53" s="11"/>
      <c r="M53" s="29">
        <v>10400</v>
      </c>
      <c r="N53" s="27">
        <f>N54</f>
        <v>10283</v>
      </c>
      <c r="O53" s="11"/>
      <c r="P53" s="29">
        <f>P54</f>
        <v>10283</v>
      </c>
    </row>
    <row r="54" spans="2:16" ht="16.5" thickBot="1">
      <c r="B54" s="244"/>
      <c r="C54" s="247"/>
      <c r="D54" s="204" t="s">
        <v>162</v>
      </c>
      <c r="E54" s="36">
        <v>10400</v>
      </c>
      <c r="F54" s="42"/>
      <c r="G54" s="39">
        <v>10400</v>
      </c>
      <c r="H54" s="40">
        <v>10400</v>
      </c>
      <c r="I54" s="42"/>
      <c r="J54" s="38">
        <v>10400</v>
      </c>
      <c r="K54" s="36">
        <v>10400</v>
      </c>
      <c r="L54" s="42"/>
      <c r="M54" s="39">
        <v>10400</v>
      </c>
      <c r="N54" s="40">
        <f>P54</f>
        <v>10283</v>
      </c>
      <c r="O54" s="42"/>
      <c r="P54" s="39">
        <v>10283</v>
      </c>
    </row>
    <row r="55" spans="2:16" ht="15.75">
      <c r="B55" s="242" t="s">
        <v>76</v>
      </c>
      <c r="C55" s="245" t="s">
        <v>77</v>
      </c>
      <c r="D55" s="200" t="s">
        <v>158</v>
      </c>
      <c r="E55" s="31">
        <f>F55+G55</f>
        <v>615480.19999999995</v>
      </c>
      <c r="F55" s="32">
        <f>F57+F59+F61+F63+F65</f>
        <v>162721</v>
      </c>
      <c r="G55" s="33">
        <f>G57+G59+G61+G63+G65</f>
        <v>452759.2</v>
      </c>
      <c r="H55" s="31">
        <f>I55+J55</f>
        <v>615480.19999999995</v>
      </c>
      <c r="I55" s="32">
        <f>I57+I59+I61+I63+I65</f>
        <v>162721</v>
      </c>
      <c r="J55" s="34">
        <f>J57+J59+J61+J63+J65</f>
        <v>452759.2</v>
      </c>
      <c r="K55" s="31">
        <f>L55+M55</f>
        <v>615480.19999999995</v>
      </c>
      <c r="L55" s="32">
        <f>L57+L59+L61+L63+L65</f>
        <v>162721</v>
      </c>
      <c r="M55" s="34">
        <f>M57+M59+M61+M63+M65</f>
        <v>452759.2</v>
      </c>
      <c r="N55" s="35">
        <f>O55+P55</f>
        <v>612402.4</v>
      </c>
      <c r="O55" s="32">
        <f>O57+O59+O61+O63+O65</f>
        <v>162708.5</v>
      </c>
      <c r="P55" s="34">
        <f>P57+P59+P61+P63+P65</f>
        <v>449693.9</v>
      </c>
    </row>
    <row r="56" spans="2:16" ht="15.75">
      <c r="B56" s="243"/>
      <c r="C56" s="246"/>
      <c r="D56" s="201" t="s">
        <v>162</v>
      </c>
      <c r="E56" s="28">
        <f t="shared" ref="E56:P56" si="41">E55</f>
        <v>615480.19999999995</v>
      </c>
      <c r="F56" s="10">
        <f t="shared" si="41"/>
        <v>162721</v>
      </c>
      <c r="G56" s="30">
        <f t="shared" si="41"/>
        <v>452759.2</v>
      </c>
      <c r="H56" s="28">
        <f t="shared" si="41"/>
        <v>615480.19999999995</v>
      </c>
      <c r="I56" s="10">
        <f t="shared" si="41"/>
        <v>162721</v>
      </c>
      <c r="J56" s="29">
        <f t="shared" si="41"/>
        <v>452759.2</v>
      </c>
      <c r="K56" s="28">
        <f t="shared" si="41"/>
        <v>615480.19999999995</v>
      </c>
      <c r="L56" s="10">
        <f t="shared" si="41"/>
        <v>162721</v>
      </c>
      <c r="M56" s="29">
        <f t="shared" si="41"/>
        <v>452759.2</v>
      </c>
      <c r="N56" s="27">
        <f t="shared" si="41"/>
        <v>612402.4</v>
      </c>
      <c r="O56" s="10">
        <f t="shared" si="41"/>
        <v>162708.5</v>
      </c>
      <c r="P56" s="29">
        <f t="shared" si="41"/>
        <v>449693.9</v>
      </c>
    </row>
    <row r="57" spans="2:16" ht="15.75">
      <c r="B57" s="248" t="s">
        <v>78</v>
      </c>
      <c r="C57" s="249" t="s">
        <v>79</v>
      </c>
      <c r="D57" s="201" t="s">
        <v>158</v>
      </c>
      <c r="E57" s="28">
        <f>F57+G57</f>
        <v>20460.2</v>
      </c>
      <c r="F57" s="11"/>
      <c r="G57" s="30">
        <v>20460.2</v>
      </c>
      <c r="H57" s="28">
        <f>I57+J57</f>
        <v>20460.2</v>
      </c>
      <c r="I57" s="11"/>
      <c r="J57" s="29">
        <v>20460.2</v>
      </c>
      <c r="K57" s="28">
        <f>L57+M57</f>
        <v>20460.2</v>
      </c>
      <c r="L57" s="11"/>
      <c r="M57" s="29">
        <v>20460.2</v>
      </c>
      <c r="N57" s="27">
        <f>O57+P57</f>
        <v>20460.2</v>
      </c>
      <c r="O57" s="11"/>
      <c r="P57" s="29">
        <v>20460.2</v>
      </c>
    </row>
    <row r="58" spans="2:16" ht="15.75">
      <c r="B58" s="248"/>
      <c r="C58" s="249"/>
      <c r="D58" s="201" t="s">
        <v>162</v>
      </c>
      <c r="E58" s="28">
        <f>E57</f>
        <v>20460.2</v>
      </c>
      <c r="F58" s="11"/>
      <c r="G58" s="30">
        <f>G57</f>
        <v>20460.2</v>
      </c>
      <c r="H58" s="28">
        <f>H57</f>
        <v>20460.2</v>
      </c>
      <c r="I58" s="11"/>
      <c r="J58" s="29">
        <f>J57</f>
        <v>20460.2</v>
      </c>
      <c r="K58" s="28">
        <f>K57</f>
        <v>20460.2</v>
      </c>
      <c r="L58" s="11"/>
      <c r="M58" s="29">
        <f>M57</f>
        <v>20460.2</v>
      </c>
      <c r="N58" s="27">
        <f>N57</f>
        <v>20460.2</v>
      </c>
      <c r="O58" s="11"/>
      <c r="P58" s="29">
        <f>P57</f>
        <v>20460.2</v>
      </c>
    </row>
    <row r="59" spans="2:16" ht="15.75">
      <c r="B59" s="248" t="s">
        <v>80</v>
      </c>
      <c r="C59" s="249" t="s">
        <v>81</v>
      </c>
      <c r="D59" s="201" t="s">
        <v>158</v>
      </c>
      <c r="E59" s="28">
        <f>F59+G59</f>
        <v>24833.9</v>
      </c>
      <c r="F59" s="11"/>
      <c r="G59" s="30">
        <v>24833.9</v>
      </c>
      <c r="H59" s="28">
        <f>I59+J59</f>
        <v>24833.9</v>
      </c>
      <c r="I59" s="11"/>
      <c r="J59" s="29">
        <v>24833.9</v>
      </c>
      <c r="K59" s="28">
        <f>L59+M59</f>
        <v>24833.9</v>
      </c>
      <c r="L59" s="11"/>
      <c r="M59" s="29">
        <v>24833.9</v>
      </c>
      <c r="N59" s="27">
        <f>O59+P59</f>
        <v>24833.9</v>
      </c>
      <c r="O59" s="11"/>
      <c r="P59" s="29">
        <v>24833.9</v>
      </c>
    </row>
    <row r="60" spans="2:16" ht="15.75">
      <c r="B60" s="248"/>
      <c r="C60" s="249"/>
      <c r="D60" s="201" t="s">
        <v>162</v>
      </c>
      <c r="E60" s="28">
        <f>E59</f>
        <v>24833.9</v>
      </c>
      <c r="F60" s="11"/>
      <c r="G60" s="30">
        <f>G59</f>
        <v>24833.9</v>
      </c>
      <c r="H60" s="28">
        <f>H59</f>
        <v>24833.9</v>
      </c>
      <c r="I60" s="11"/>
      <c r="J60" s="29">
        <f>J59</f>
        <v>24833.9</v>
      </c>
      <c r="K60" s="28">
        <f>K59</f>
        <v>24833.9</v>
      </c>
      <c r="L60" s="11"/>
      <c r="M60" s="29">
        <f>M59</f>
        <v>24833.9</v>
      </c>
      <c r="N60" s="27">
        <f>N59</f>
        <v>24833.9</v>
      </c>
      <c r="O60" s="11"/>
      <c r="P60" s="29">
        <f>P59</f>
        <v>24833.9</v>
      </c>
    </row>
    <row r="61" spans="2:16" ht="15.75">
      <c r="B61" s="248" t="s">
        <v>82</v>
      </c>
      <c r="C61" s="249" t="s">
        <v>83</v>
      </c>
      <c r="D61" s="201" t="s">
        <v>158</v>
      </c>
      <c r="E61" s="28">
        <f>F61+G61</f>
        <v>211349.6</v>
      </c>
      <c r="F61" s="11"/>
      <c r="G61" s="30">
        <v>211349.6</v>
      </c>
      <c r="H61" s="28">
        <f>I61+J61</f>
        <v>211349.6</v>
      </c>
      <c r="I61" s="11"/>
      <c r="J61" s="29">
        <v>211349.6</v>
      </c>
      <c r="K61" s="28">
        <f>L61+M61</f>
        <v>211349.6</v>
      </c>
      <c r="L61" s="11"/>
      <c r="M61" s="29">
        <v>211349.6</v>
      </c>
      <c r="N61" s="27">
        <f>O61+P61</f>
        <v>208986.3</v>
      </c>
      <c r="O61" s="11"/>
      <c r="P61" s="29">
        <v>208986.3</v>
      </c>
    </row>
    <row r="62" spans="2:16" ht="15.75">
      <c r="B62" s="248"/>
      <c r="C62" s="249"/>
      <c r="D62" s="201" t="s">
        <v>162</v>
      </c>
      <c r="E62" s="28">
        <f>E61</f>
        <v>211349.6</v>
      </c>
      <c r="F62" s="11"/>
      <c r="G62" s="30">
        <f>G61</f>
        <v>211349.6</v>
      </c>
      <c r="H62" s="28">
        <f>H61</f>
        <v>211349.6</v>
      </c>
      <c r="I62" s="11"/>
      <c r="J62" s="29">
        <f>J61</f>
        <v>211349.6</v>
      </c>
      <c r="K62" s="28">
        <f>K61</f>
        <v>211349.6</v>
      </c>
      <c r="L62" s="11"/>
      <c r="M62" s="29">
        <f>M61</f>
        <v>211349.6</v>
      </c>
      <c r="N62" s="27">
        <f>N61</f>
        <v>208986.3</v>
      </c>
      <c r="O62" s="11"/>
      <c r="P62" s="29">
        <f>P61</f>
        <v>208986.3</v>
      </c>
    </row>
    <row r="63" spans="2:16" ht="15.75">
      <c r="B63" s="248" t="s">
        <v>84</v>
      </c>
      <c r="C63" s="249" t="s">
        <v>85</v>
      </c>
      <c r="D63" s="201" t="s">
        <v>158</v>
      </c>
      <c r="E63" s="28">
        <f>F63+G63</f>
        <v>400</v>
      </c>
      <c r="F63" s="11"/>
      <c r="G63" s="30">
        <v>400</v>
      </c>
      <c r="H63" s="28">
        <f>I63+J63</f>
        <v>400</v>
      </c>
      <c r="I63" s="11"/>
      <c r="J63" s="29">
        <v>400</v>
      </c>
      <c r="K63" s="28">
        <f>L63+M63</f>
        <v>400</v>
      </c>
      <c r="L63" s="11"/>
      <c r="M63" s="29">
        <v>400</v>
      </c>
      <c r="N63" s="27">
        <f>O63+P63</f>
        <v>400</v>
      </c>
      <c r="O63" s="11"/>
      <c r="P63" s="29">
        <v>400</v>
      </c>
    </row>
    <row r="64" spans="2:16" ht="15.75">
      <c r="B64" s="248"/>
      <c r="C64" s="249"/>
      <c r="D64" s="201" t="s">
        <v>162</v>
      </c>
      <c r="E64" s="28">
        <f>E63</f>
        <v>400</v>
      </c>
      <c r="F64" s="11"/>
      <c r="G64" s="30">
        <f>G63</f>
        <v>400</v>
      </c>
      <c r="H64" s="28">
        <f>H63</f>
        <v>400</v>
      </c>
      <c r="I64" s="11"/>
      <c r="J64" s="29">
        <f>J63</f>
        <v>400</v>
      </c>
      <c r="K64" s="28">
        <f>K63</f>
        <v>400</v>
      </c>
      <c r="L64" s="11"/>
      <c r="M64" s="29">
        <f>M63</f>
        <v>400</v>
      </c>
      <c r="N64" s="27">
        <f>N63</f>
        <v>400</v>
      </c>
      <c r="O64" s="11"/>
      <c r="P64" s="29">
        <f>P63</f>
        <v>400</v>
      </c>
    </row>
    <row r="65" spans="2:16" ht="15.75">
      <c r="B65" s="248" t="s">
        <v>86</v>
      </c>
      <c r="C65" s="249" t="s">
        <v>87</v>
      </c>
      <c r="D65" s="201" t="s">
        <v>158</v>
      </c>
      <c r="E65" s="28">
        <f>F65+G65</f>
        <v>358436.5</v>
      </c>
      <c r="F65" s="10">
        <v>162721</v>
      </c>
      <c r="G65" s="30">
        <v>195715.5</v>
      </c>
      <c r="H65" s="28">
        <f>I65+J65</f>
        <v>358436.5</v>
      </c>
      <c r="I65" s="10">
        <v>162721</v>
      </c>
      <c r="J65" s="29">
        <v>195715.5</v>
      </c>
      <c r="K65" s="28">
        <f>L65+M65</f>
        <v>358436.5</v>
      </c>
      <c r="L65" s="10">
        <v>162721</v>
      </c>
      <c r="M65" s="29">
        <v>195715.5</v>
      </c>
      <c r="N65" s="27">
        <f>O65+P65</f>
        <v>357722</v>
      </c>
      <c r="O65" s="10">
        <v>162708.5</v>
      </c>
      <c r="P65" s="29">
        <v>195013.5</v>
      </c>
    </row>
    <row r="66" spans="2:16" ht="16.5" thickBot="1">
      <c r="B66" s="244"/>
      <c r="C66" s="247"/>
      <c r="D66" s="204" t="s">
        <v>162</v>
      </c>
      <c r="E66" s="36">
        <f t="shared" ref="E66:P66" si="42">E65</f>
        <v>358436.5</v>
      </c>
      <c r="F66" s="37">
        <f t="shared" si="42"/>
        <v>162721</v>
      </c>
      <c r="G66" s="38">
        <f t="shared" si="42"/>
        <v>195715.5</v>
      </c>
      <c r="H66" s="36">
        <f t="shared" si="42"/>
        <v>358436.5</v>
      </c>
      <c r="I66" s="37">
        <f t="shared" si="42"/>
        <v>162721</v>
      </c>
      <c r="J66" s="39">
        <f t="shared" si="42"/>
        <v>195715.5</v>
      </c>
      <c r="K66" s="36">
        <f t="shared" ref="K66:M66" si="43">K65</f>
        <v>358436.5</v>
      </c>
      <c r="L66" s="37">
        <f t="shared" si="43"/>
        <v>162721</v>
      </c>
      <c r="M66" s="39">
        <f t="shared" si="43"/>
        <v>195715.5</v>
      </c>
      <c r="N66" s="40">
        <f t="shared" si="42"/>
        <v>357722</v>
      </c>
      <c r="O66" s="37">
        <f t="shared" si="42"/>
        <v>162708.5</v>
      </c>
      <c r="P66" s="39">
        <f t="shared" si="42"/>
        <v>195013.5</v>
      </c>
    </row>
    <row r="67" spans="2:16" ht="15.75">
      <c r="B67" s="242" t="s">
        <v>88</v>
      </c>
      <c r="C67" s="245" t="s">
        <v>89</v>
      </c>
      <c r="D67" s="200" t="s">
        <v>158</v>
      </c>
      <c r="E67" s="31">
        <f t="shared" ref="E67:E88" si="44">F67+G67</f>
        <v>424134.7</v>
      </c>
      <c r="F67" s="41"/>
      <c r="G67" s="33">
        <f>G68</f>
        <v>424134.7</v>
      </c>
      <c r="H67" s="31">
        <f t="shared" ref="H67:H74" si="45">I67+J67</f>
        <v>424134.7</v>
      </c>
      <c r="I67" s="41"/>
      <c r="J67" s="34">
        <f>J68</f>
        <v>424134.7</v>
      </c>
      <c r="K67" s="31">
        <f t="shared" ref="K67:K74" si="46">L67+M67</f>
        <v>424134.7</v>
      </c>
      <c r="L67" s="41"/>
      <c r="M67" s="34">
        <f>M68</f>
        <v>424134.7</v>
      </c>
      <c r="N67" s="35">
        <f t="shared" ref="N67:N88" si="47">O67+P67</f>
        <v>403329</v>
      </c>
      <c r="O67" s="41"/>
      <c r="P67" s="34">
        <f>P68</f>
        <v>403329</v>
      </c>
    </row>
    <row r="68" spans="2:16" ht="15.75">
      <c r="B68" s="243"/>
      <c r="C68" s="246"/>
      <c r="D68" s="201" t="s">
        <v>162</v>
      </c>
      <c r="E68" s="28">
        <f t="shared" si="44"/>
        <v>424134.7</v>
      </c>
      <c r="F68" s="11"/>
      <c r="G68" s="30">
        <f>G70+G72</f>
        <v>424134.7</v>
      </c>
      <c r="H68" s="28">
        <f t="shared" si="45"/>
        <v>424134.7</v>
      </c>
      <c r="I68" s="11"/>
      <c r="J68" s="29">
        <f>J70+J72</f>
        <v>424134.7</v>
      </c>
      <c r="K68" s="28">
        <f t="shared" si="46"/>
        <v>424134.7</v>
      </c>
      <c r="L68" s="11"/>
      <c r="M68" s="29">
        <f>M70+M72</f>
        <v>424134.7</v>
      </c>
      <c r="N68" s="27">
        <f t="shared" si="47"/>
        <v>403329</v>
      </c>
      <c r="O68" s="11"/>
      <c r="P68" s="29">
        <f>P70+P72</f>
        <v>403329</v>
      </c>
    </row>
    <row r="69" spans="2:16" ht="15.75">
      <c r="B69" s="248" t="s">
        <v>90</v>
      </c>
      <c r="C69" s="249" t="s">
        <v>91</v>
      </c>
      <c r="D69" s="201" t="s">
        <v>158</v>
      </c>
      <c r="E69" s="28">
        <f t="shared" si="44"/>
        <v>25000</v>
      </c>
      <c r="F69" s="11"/>
      <c r="G69" s="30">
        <f>G70</f>
        <v>25000</v>
      </c>
      <c r="H69" s="28">
        <f t="shared" si="45"/>
        <v>25000</v>
      </c>
      <c r="I69" s="11"/>
      <c r="J69" s="29">
        <f>J70</f>
        <v>25000</v>
      </c>
      <c r="K69" s="28">
        <f t="shared" si="46"/>
        <v>25000</v>
      </c>
      <c r="L69" s="11"/>
      <c r="M69" s="29">
        <f>M70</f>
        <v>25000</v>
      </c>
      <c r="N69" s="27">
        <f t="shared" si="47"/>
        <v>5775.3</v>
      </c>
      <c r="O69" s="11"/>
      <c r="P69" s="29">
        <f>P70</f>
        <v>5775.3</v>
      </c>
    </row>
    <row r="70" spans="2:16" ht="15.75">
      <c r="B70" s="248"/>
      <c r="C70" s="249"/>
      <c r="D70" s="201" t="s">
        <v>162</v>
      </c>
      <c r="E70" s="28">
        <f t="shared" si="44"/>
        <v>25000</v>
      </c>
      <c r="F70" s="11"/>
      <c r="G70" s="30">
        <v>25000</v>
      </c>
      <c r="H70" s="28">
        <f t="shared" si="45"/>
        <v>25000</v>
      </c>
      <c r="I70" s="11"/>
      <c r="J70" s="29">
        <v>25000</v>
      </c>
      <c r="K70" s="28">
        <f t="shared" si="46"/>
        <v>25000</v>
      </c>
      <c r="L70" s="11"/>
      <c r="M70" s="29">
        <v>25000</v>
      </c>
      <c r="N70" s="27">
        <f t="shared" si="47"/>
        <v>5775.3</v>
      </c>
      <c r="O70" s="11"/>
      <c r="P70" s="29">
        <v>5775.3</v>
      </c>
    </row>
    <row r="71" spans="2:16" ht="15.75">
      <c r="B71" s="248" t="s">
        <v>92</v>
      </c>
      <c r="C71" s="249" t="s">
        <v>93</v>
      </c>
      <c r="D71" s="201" t="s">
        <v>158</v>
      </c>
      <c r="E71" s="28">
        <f t="shared" si="44"/>
        <v>399134.7</v>
      </c>
      <c r="F71" s="11"/>
      <c r="G71" s="30">
        <f>G72</f>
        <v>399134.7</v>
      </c>
      <c r="H71" s="28">
        <f t="shared" si="45"/>
        <v>399134.7</v>
      </c>
      <c r="I71" s="11"/>
      <c r="J71" s="29">
        <f>J72</f>
        <v>399134.7</v>
      </c>
      <c r="K71" s="28">
        <f t="shared" si="46"/>
        <v>399134.7</v>
      </c>
      <c r="L71" s="11"/>
      <c r="M71" s="29">
        <f>M72</f>
        <v>399134.7</v>
      </c>
      <c r="N71" s="27">
        <f t="shared" si="47"/>
        <v>397553.7</v>
      </c>
      <c r="O71" s="11"/>
      <c r="P71" s="29">
        <f>P72</f>
        <v>397553.7</v>
      </c>
    </row>
    <row r="72" spans="2:16" ht="16.5" thickBot="1">
      <c r="B72" s="244"/>
      <c r="C72" s="247"/>
      <c r="D72" s="204" t="s">
        <v>162</v>
      </c>
      <c r="E72" s="36">
        <f t="shared" si="44"/>
        <v>399134.7</v>
      </c>
      <c r="F72" s="42"/>
      <c r="G72" s="38">
        <v>399134.7</v>
      </c>
      <c r="H72" s="36">
        <f t="shared" si="45"/>
        <v>399134.7</v>
      </c>
      <c r="I72" s="42"/>
      <c r="J72" s="39">
        <v>399134.7</v>
      </c>
      <c r="K72" s="36">
        <f t="shared" si="46"/>
        <v>399134.7</v>
      </c>
      <c r="L72" s="42"/>
      <c r="M72" s="39">
        <v>399134.7</v>
      </c>
      <c r="N72" s="40">
        <f t="shared" si="47"/>
        <v>397553.7</v>
      </c>
      <c r="O72" s="42"/>
      <c r="P72" s="39">
        <v>397553.7</v>
      </c>
    </row>
    <row r="73" spans="2:16" ht="15.75">
      <c r="B73" s="242" t="s">
        <v>94</v>
      </c>
      <c r="C73" s="245" t="s">
        <v>95</v>
      </c>
      <c r="D73" s="200" t="s">
        <v>158</v>
      </c>
      <c r="E73" s="31">
        <f t="shared" si="44"/>
        <v>572586.30000000005</v>
      </c>
      <c r="F73" s="32">
        <f>F74</f>
        <v>51806.7</v>
      </c>
      <c r="G73" s="33">
        <f>G74</f>
        <v>520779.60000000003</v>
      </c>
      <c r="H73" s="31">
        <f t="shared" si="45"/>
        <v>572586.30000000005</v>
      </c>
      <c r="I73" s="32">
        <f>I74</f>
        <v>51806.7</v>
      </c>
      <c r="J73" s="34">
        <f>J74</f>
        <v>520779.60000000003</v>
      </c>
      <c r="K73" s="31">
        <f t="shared" si="46"/>
        <v>572586.30000000005</v>
      </c>
      <c r="L73" s="32">
        <f>L74</f>
        <v>51806.7</v>
      </c>
      <c r="M73" s="34">
        <f>M74</f>
        <v>520779.60000000003</v>
      </c>
      <c r="N73" s="35">
        <f t="shared" si="47"/>
        <v>571580.80000000005</v>
      </c>
      <c r="O73" s="32">
        <f>O74</f>
        <v>50952.1</v>
      </c>
      <c r="P73" s="34">
        <f>P74</f>
        <v>520628.7</v>
      </c>
    </row>
    <row r="74" spans="2:16" ht="15.75">
      <c r="B74" s="243"/>
      <c r="C74" s="246"/>
      <c r="D74" s="201" t="s">
        <v>162</v>
      </c>
      <c r="E74" s="28">
        <f t="shared" si="44"/>
        <v>572586.30000000005</v>
      </c>
      <c r="F74" s="10">
        <f>F76+F78</f>
        <v>51806.7</v>
      </c>
      <c r="G74" s="30">
        <f>G76+G78</f>
        <v>520779.60000000003</v>
      </c>
      <c r="H74" s="28">
        <f t="shared" si="45"/>
        <v>572586.30000000005</v>
      </c>
      <c r="I74" s="10">
        <f>I76+I78</f>
        <v>51806.7</v>
      </c>
      <c r="J74" s="29">
        <f>J76+J78</f>
        <v>520779.60000000003</v>
      </c>
      <c r="K74" s="28">
        <f t="shared" si="46"/>
        <v>572586.30000000005</v>
      </c>
      <c r="L74" s="10">
        <f>L76+L78</f>
        <v>51806.7</v>
      </c>
      <c r="M74" s="29">
        <f>M76+M78</f>
        <v>520779.60000000003</v>
      </c>
      <c r="N74" s="27">
        <f t="shared" si="47"/>
        <v>571580.80000000005</v>
      </c>
      <c r="O74" s="10">
        <f>O76+O78</f>
        <v>50952.1</v>
      </c>
      <c r="P74" s="29">
        <f>P76+P78</f>
        <v>520628.7</v>
      </c>
    </row>
    <row r="75" spans="2:16" ht="15.75">
      <c r="B75" s="248" t="s">
        <v>96</v>
      </c>
      <c r="C75" s="249" t="s">
        <v>97</v>
      </c>
      <c r="D75" s="201" t="s">
        <v>158</v>
      </c>
      <c r="E75" s="28">
        <f t="shared" si="44"/>
        <v>511363.80000000005</v>
      </c>
      <c r="F75" s="10">
        <f>F76</f>
        <v>25813.9</v>
      </c>
      <c r="G75" s="30">
        <f>G76</f>
        <v>485549.9</v>
      </c>
      <c r="H75" s="28">
        <v>520062.9</v>
      </c>
      <c r="I75" s="10">
        <v>46371.199999999997</v>
      </c>
      <c r="J75" s="29">
        <v>473691.7</v>
      </c>
      <c r="K75" s="28">
        <v>520062.9</v>
      </c>
      <c r="L75" s="10">
        <v>46371.199999999997</v>
      </c>
      <c r="M75" s="29">
        <v>473691.7</v>
      </c>
      <c r="N75" s="27">
        <f t="shared" si="47"/>
        <v>510358.3</v>
      </c>
      <c r="O75" s="10">
        <f>O76</f>
        <v>24959.3</v>
      </c>
      <c r="P75" s="29">
        <f>P76</f>
        <v>485399</v>
      </c>
    </row>
    <row r="76" spans="2:16" ht="15.75">
      <c r="B76" s="248"/>
      <c r="C76" s="249"/>
      <c r="D76" s="201" t="s">
        <v>162</v>
      </c>
      <c r="E76" s="28">
        <f t="shared" si="44"/>
        <v>511363.80000000005</v>
      </c>
      <c r="F76" s="10">
        <v>25813.9</v>
      </c>
      <c r="G76" s="30">
        <v>485549.9</v>
      </c>
      <c r="H76" s="28">
        <f t="shared" ref="H76" si="48">I76+J76</f>
        <v>511363.80000000005</v>
      </c>
      <c r="I76" s="10">
        <v>25813.9</v>
      </c>
      <c r="J76" s="29">
        <v>485549.9</v>
      </c>
      <c r="K76" s="28">
        <f t="shared" ref="K76" si="49">L76+M76</f>
        <v>511363.80000000005</v>
      </c>
      <c r="L76" s="10">
        <v>25813.9</v>
      </c>
      <c r="M76" s="29">
        <v>485549.9</v>
      </c>
      <c r="N76" s="27">
        <f t="shared" si="47"/>
        <v>510358.3</v>
      </c>
      <c r="O76" s="10">
        <v>24959.3</v>
      </c>
      <c r="P76" s="29">
        <v>485399</v>
      </c>
    </row>
    <row r="77" spans="2:16" ht="15.75">
      <c r="B77" s="248" t="s">
        <v>98</v>
      </c>
      <c r="C77" s="249" t="s">
        <v>99</v>
      </c>
      <c r="D77" s="201" t="s">
        <v>158</v>
      </c>
      <c r="E77" s="28">
        <f t="shared" si="44"/>
        <v>61222.5</v>
      </c>
      <c r="F77" s="10">
        <f>F78</f>
        <v>25992.799999999999</v>
      </c>
      <c r="G77" s="30">
        <f>G78</f>
        <v>35229.699999999997</v>
      </c>
      <c r="H77" s="28">
        <f t="shared" ref="H77:H88" si="50">I77+J77</f>
        <v>61222.5</v>
      </c>
      <c r="I77" s="10">
        <f>I78</f>
        <v>25992.799999999999</v>
      </c>
      <c r="J77" s="29">
        <f>J78</f>
        <v>35229.699999999997</v>
      </c>
      <c r="K77" s="28">
        <f t="shared" ref="K77:K88" si="51">L77+M77</f>
        <v>61222.5</v>
      </c>
      <c r="L77" s="10">
        <f>L78</f>
        <v>25992.799999999999</v>
      </c>
      <c r="M77" s="29">
        <f>M78</f>
        <v>35229.699999999997</v>
      </c>
      <c r="N77" s="27">
        <f t="shared" si="47"/>
        <v>61222.5</v>
      </c>
      <c r="O77" s="10">
        <f>O78</f>
        <v>25992.799999999999</v>
      </c>
      <c r="P77" s="29">
        <f>P78</f>
        <v>35229.699999999997</v>
      </c>
    </row>
    <row r="78" spans="2:16" ht="16.5" thickBot="1">
      <c r="B78" s="244"/>
      <c r="C78" s="247"/>
      <c r="D78" s="204" t="s">
        <v>162</v>
      </c>
      <c r="E78" s="36">
        <f t="shared" si="44"/>
        <v>61222.5</v>
      </c>
      <c r="F78" s="37">
        <v>25992.799999999999</v>
      </c>
      <c r="G78" s="38">
        <v>35229.699999999997</v>
      </c>
      <c r="H78" s="36">
        <f t="shared" si="50"/>
        <v>61222.5</v>
      </c>
      <c r="I78" s="37">
        <v>25992.799999999999</v>
      </c>
      <c r="J78" s="39">
        <v>35229.699999999997</v>
      </c>
      <c r="K78" s="36">
        <f t="shared" si="51"/>
        <v>61222.5</v>
      </c>
      <c r="L78" s="37">
        <v>25992.799999999999</v>
      </c>
      <c r="M78" s="39">
        <v>35229.699999999997</v>
      </c>
      <c r="N78" s="40">
        <f t="shared" si="47"/>
        <v>61222.5</v>
      </c>
      <c r="O78" s="37">
        <v>25992.799999999999</v>
      </c>
      <c r="P78" s="39">
        <v>35229.699999999997</v>
      </c>
    </row>
    <row r="79" spans="2:16" ht="15.75">
      <c r="B79" s="242" t="s">
        <v>100</v>
      </c>
      <c r="C79" s="245" t="s">
        <v>101</v>
      </c>
      <c r="D79" s="200" t="s">
        <v>158</v>
      </c>
      <c r="E79" s="31">
        <f t="shared" si="44"/>
        <v>162452.1</v>
      </c>
      <c r="F79" s="32">
        <f>F80</f>
        <v>103487.5</v>
      </c>
      <c r="G79" s="33">
        <f>G80</f>
        <v>58964.6</v>
      </c>
      <c r="H79" s="31">
        <f t="shared" si="50"/>
        <v>163029.6</v>
      </c>
      <c r="I79" s="32">
        <f>I80</f>
        <v>103487.5</v>
      </c>
      <c r="J79" s="34">
        <f>J80</f>
        <v>59542.1</v>
      </c>
      <c r="K79" s="31">
        <f t="shared" si="51"/>
        <v>163029.6</v>
      </c>
      <c r="L79" s="32">
        <f>L80</f>
        <v>103487.5</v>
      </c>
      <c r="M79" s="34">
        <f>M80</f>
        <v>59542.1</v>
      </c>
      <c r="N79" s="35">
        <f t="shared" si="47"/>
        <v>160290.79999999999</v>
      </c>
      <c r="O79" s="32">
        <f>O80</f>
        <v>101125</v>
      </c>
      <c r="P79" s="34">
        <f>P80</f>
        <v>59165.8</v>
      </c>
    </row>
    <row r="80" spans="2:16" ht="15.75">
      <c r="B80" s="243"/>
      <c r="C80" s="246"/>
      <c r="D80" s="201" t="s">
        <v>162</v>
      </c>
      <c r="E80" s="28">
        <f t="shared" si="44"/>
        <v>162452.1</v>
      </c>
      <c r="F80" s="10">
        <f>F86</f>
        <v>103487.5</v>
      </c>
      <c r="G80" s="30">
        <f>G82+G84+G86+G88</f>
        <v>58964.6</v>
      </c>
      <c r="H80" s="28">
        <f t="shared" si="50"/>
        <v>163029.6</v>
      </c>
      <c r="I80" s="10">
        <f>I86</f>
        <v>103487.5</v>
      </c>
      <c r="J80" s="29">
        <f>J82+J84+J86+J88</f>
        <v>59542.1</v>
      </c>
      <c r="K80" s="28">
        <f t="shared" si="51"/>
        <v>163029.6</v>
      </c>
      <c r="L80" s="10">
        <f>L86</f>
        <v>103487.5</v>
      </c>
      <c r="M80" s="29">
        <f>M82+M84+M86+M88</f>
        <v>59542.1</v>
      </c>
      <c r="N80" s="27">
        <f t="shared" si="47"/>
        <v>160290.79999999999</v>
      </c>
      <c r="O80" s="10">
        <f>O86</f>
        <v>101125</v>
      </c>
      <c r="P80" s="29">
        <f>P82+P84+P86+P88</f>
        <v>59165.8</v>
      </c>
    </row>
    <row r="81" spans="2:16" ht="15.75">
      <c r="B81" s="248" t="s">
        <v>102</v>
      </c>
      <c r="C81" s="249" t="s">
        <v>103</v>
      </c>
      <c r="D81" s="201" t="s">
        <v>158</v>
      </c>
      <c r="E81" s="28">
        <f t="shared" si="44"/>
        <v>36202.1</v>
      </c>
      <c r="F81" s="11"/>
      <c r="G81" s="30">
        <f>G82</f>
        <v>36202.1</v>
      </c>
      <c r="H81" s="28">
        <f t="shared" si="50"/>
        <v>36779.599999999999</v>
      </c>
      <c r="I81" s="11"/>
      <c r="J81" s="29">
        <f>J82</f>
        <v>36779.599999999999</v>
      </c>
      <c r="K81" s="28">
        <f t="shared" si="51"/>
        <v>36779.599999999999</v>
      </c>
      <c r="L81" s="11"/>
      <c r="M81" s="29">
        <f>M82</f>
        <v>36779.599999999999</v>
      </c>
      <c r="N81" s="27">
        <f t="shared" si="47"/>
        <v>35794</v>
      </c>
      <c r="O81" s="11"/>
      <c r="P81" s="29">
        <f>P82</f>
        <v>35794</v>
      </c>
    </row>
    <row r="82" spans="2:16" ht="15.75">
      <c r="B82" s="248"/>
      <c r="C82" s="249"/>
      <c r="D82" s="201" t="s">
        <v>162</v>
      </c>
      <c r="E82" s="28">
        <f t="shared" si="44"/>
        <v>36202.1</v>
      </c>
      <c r="F82" s="11"/>
      <c r="G82" s="30">
        <v>36202.1</v>
      </c>
      <c r="H82" s="28">
        <f t="shared" si="50"/>
        <v>36779.599999999999</v>
      </c>
      <c r="I82" s="11"/>
      <c r="J82" s="29">
        <v>36779.599999999999</v>
      </c>
      <c r="K82" s="28">
        <f t="shared" si="51"/>
        <v>36779.599999999999</v>
      </c>
      <c r="L82" s="11"/>
      <c r="M82" s="29">
        <v>36779.599999999999</v>
      </c>
      <c r="N82" s="27">
        <f t="shared" si="47"/>
        <v>35794</v>
      </c>
      <c r="O82" s="11"/>
      <c r="P82" s="29">
        <v>35794</v>
      </c>
    </row>
    <row r="83" spans="2:16" ht="15.75">
      <c r="B83" s="248" t="s">
        <v>104</v>
      </c>
      <c r="C83" s="249" t="s">
        <v>105</v>
      </c>
      <c r="D83" s="201" t="s">
        <v>158</v>
      </c>
      <c r="E83" s="28">
        <f t="shared" si="44"/>
        <v>300</v>
      </c>
      <c r="F83" s="11"/>
      <c r="G83" s="30">
        <f>G84</f>
        <v>300</v>
      </c>
      <c r="H83" s="28">
        <f t="shared" si="50"/>
        <v>300</v>
      </c>
      <c r="I83" s="11"/>
      <c r="J83" s="29">
        <f>J84</f>
        <v>300</v>
      </c>
      <c r="K83" s="28">
        <f t="shared" si="51"/>
        <v>300</v>
      </c>
      <c r="L83" s="11"/>
      <c r="M83" s="29">
        <f>M84</f>
        <v>300</v>
      </c>
      <c r="N83" s="27">
        <f t="shared" si="47"/>
        <v>296.8</v>
      </c>
      <c r="O83" s="11"/>
      <c r="P83" s="29">
        <f>P84</f>
        <v>296.8</v>
      </c>
    </row>
    <row r="84" spans="2:16" ht="15.75">
      <c r="B84" s="248"/>
      <c r="C84" s="249"/>
      <c r="D84" s="201" t="s">
        <v>162</v>
      </c>
      <c r="E84" s="28">
        <f t="shared" si="44"/>
        <v>300</v>
      </c>
      <c r="F84" s="11"/>
      <c r="G84" s="30">
        <v>300</v>
      </c>
      <c r="H84" s="28">
        <f t="shared" si="50"/>
        <v>300</v>
      </c>
      <c r="I84" s="11"/>
      <c r="J84" s="29">
        <v>300</v>
      </c>
      <c r="K84" s="28">
        <f t="shared" si="51"/>
        <v>300</v>
      </c>
      <c r="L84" s="11"/>
      <c r="M84" s="29">
        <v>300</v>
      </c>
      <c r="N84" s="27">
        <f t="shared" si="47"/>
        <v>296.8</v>
      </c>
      <c r="O84" s="11"/>
      <c r="P84" s="29">
        <v>296.8</v>
      </c>
    </row>
    <row r="85" spans="2:16" ht="15.75">
      <c r="B85" s="248" t="s">
        <v>106</v>
      </c>
      <c r="C85" s="249" t="s">
        <v>107</v>
      </c>
      <c r="D85" s="201" t="s">
        <v>158</v>
      </c>
      <c r="E85" s="28">
        <f t="shared" si="44"/>
        <v>121750</v>
      </c>
      <c r="F85" s="10">
        <f>F86</f>
        <v>103487.5</v>
      </c>
      <c r="G85" s="30">
        <f>G86</f>
        <v>18262.5</v>
      </c>
      <c r="H85" s="28">
        <f t="shared" si="50"/>
        <v>121750</v>
      </c>
      <c r="I85" s="10">
        <f>I86</f>
        <v>103487.5</v>
      </c>
      <c r="J85" s="29">
        <f>J86</f>
        <v>18262.5</v>
      </c>
      <c r="K85" s="28">
        <f t="shared" si="51"/>
        <v>121750</v>
      </c>
      <c r="L85" s="10">
        <f>L86</f>
        <v>103487.5</v>
      </c>
      <c r="M85" s="29">
        <f>M86</f>
        <v>18262.5</v>
      </c>
      <c r="N85" s="27">
        <f t="shared" si="47"/>
        <v>120000</v>
      </c>
      <c r="O85" s="10">
        <f>O86</f>
        <v>101125</v>
      </c>
      <c r="P85" s="29">
        <f>P86</f>
        <v>18875</v>
      </c>
    </row>
    <row r="86" spans="2:16" ht="15.75">
      <c r="B86" s="248"/>
      <c r="C86" s="249"/>
      <c r="D86" s="201" t="s">
        <v>162</v>
      </c>
      <c r="E86" s="28">
        <f t="shared" si="44"/>
        <v>121750</v>
      </c>
      <c r="F86" s="10">
        <v>103487.5</v>
      </c>
      <c r="G86" s="30">
        <v>18262.5</v>
      </c>
      <c r="H86" s="28">
        <f t="shared" si="50"/>
        <v>121750</v>
      </c>
      <c r="I86" s="10">
        <v>103487.5</v>
      </c>
      <c r="J86" s="29">
        <v>18262.5</v>
      </c>
      <c r="K86" s="28">
        <f t="shared" si="51"/>
        <v>121750</v>
      </c>
      <c r="L86" s="10">
        <v>103487.5</v>
      </c>
      <c r="M86" s="29">
        <v>18262.5</v>
      </c>
      <c r="N86" s="27">
        <f t="shared" si="47"/>
        <v>120000</v>
      </c>
      <c r="O86" s="10">
        <v>101125</v>
      </c>
      <c r="P86" s="29">
        <v>18875</v>
      </c>
    </row>
    <row r="87" spans="2:16" ht="15.75">
      <c r="B87" s="248" t="s">
        <v>108</v>
      </c>
      <c r="C87" s="249" t="s">
        <v>109</v>
      </c>
      <c r="D87" s="201" t="s">
        <v>158</v>
      </c>
      <c r="E87" s="28">
        <f t="shared" si="44"/>
        <v>4200</v>
      </c>
      <c r="F87" s="11"/>
      <c r="G87" s="30">
        <f>G88</f>
        <v>4200</v>
      </c>
      <c r="H87" s="28">
        <f t="shared" si="50"/>
        <v>4200</v>
      </c>
      <c r="I87" s="11"/>
      <c r="J87" s="29">
        <f>J88</f>
        <v>4200</v>
      </c>
      <c r="K87" s="28">
        <f t="shared" si="51"/>
        <v>4200</v>
      </c>
      <c r="L87" s="11"/>
      <c r="M87" s="29">
        <f>M88</f>
        <v>4200</v>
      </c>
      <c r="N87" s="27">
        <f t="shared" si="47"/>
        <v>4200</v>
      </c>
      <c r="O87" s="11"/>
      <c r="P87" s="29">
        <f>P88</f>
        <v>4200</v>
      </c>
    </row>
    <row r="88" spans="2:16" ht="16.5" thickBot="1">
      <c r="B88" s="244"/>
      <c r="C88" s="247"/>
      <c r="D88" s="204" t="s">
        <v>162</v>
      </c>
      <c r="E88" s="36">
        <f t="shared" si="44"/>
        <v>4200</v>
      </c>
      <c r="F88" s="42"/>
      <c r="G88" s="38">
        <v>4200</v>
      </c>
      <c r="H88" s="36">
        <f t="shared" si="50"/>
        <v>4200</v>
      </c>
      <c r="I88" s="42"/>
      <c r="J88" s="39">
        <v>4200</v>
      </c>
      <c r="K88" s="36">
        <f t="shared" si="51"/>
        <v>4200</v>
      </c>
      <c r="L88" s="42"/>
      <c r="M88" s="39">
        <v>4200</v>
      </c>
      <c r="N88" s="40">
        <f t="shared" si="47"/>
        <v>4200</v>
      </c>
      <c r="O88" s="42"/>
      <c r="P88" s="39">
        <v>4200</v>
      </c>
    </row>
    <row r="89" spans="2:16" ht="15.75">
      <c r="B89" s="242" t="s">
        <v>110</v>
      </c>
      <c r="C89" s="245" t="s">
        <v>111</v>
      </c>
      <c r="D89" s="200" t="s">
        <v>158</v>
      </c>
      <c r="E89" s="31">
        <f>E90</f>
        <v>1487748</v>
      </c>
      <c r="F89" s="31">
        <f t="shared" ref="F89:P89" si="52">F90</f>
        <v>835292.60000000009</v>
      </c>
      <c r="G89" s="31">
        <f t="shared" si="52"/>
        <v>652455.4</v>
      </c>
      <c r="H89" s="31">
        <f t="shared" si="52"/>
        <v>1487748</v>
      </c>
      <c r="I89" s="31">
        <f t="shared" si="52"/>
        <v>835292.60000000009</v>
      </c>
      <c r="J89" s="31">
        <f t="shared" si="52"/>
        <v>652455.4</v>
      </c>
      <c r="K89" s="31">
        <f t="shared" si="52"/>
        <v>1487748</v>
      </c>
      <c r="L89" s="31">
        <f t="shared" si="52"/>
        <v>835292.60000000009</v>
      </c>
      <c r="M89" s="31">
        <f t="shared" si="52"/>
        <v>652455.4</v>
      </c>
      <c r="N89" s="31">
        <f t="shared" si="52"/>
        <v>1487735.8</v>
      </c>
      <c r="O89" s="31">
        <f t="shared" si="52"/>
        <v>835282.10000000009</v>
      </c>
      <c r="P89" s="31">
        <f t="shared" si="52"/>
        <v>652453.70000000007</v>
      </c>
    </row>
    <row r="90" spans="2:16" ht="15.75">
      <c r="B90" s="243"/>
      <c r="C90" s="246"/>
      <c r="D90" s="201" t="s">
        <v>162</v>
      </c>
      <c r="E90" s="28">
        <f>E92+E94+E96</f>
        <v>1487748</v>
      </c>
      <c r="F90" s="28">
        <f t="shared" ref="F90:P90" si="53">F92+F94+F96</f>
        <v>835292.60000000009</v>
      </c>
      <c r="G90" s="28">
        <f t="shared" si="53"/>
        <v>652455.4</v>
      </c>
      <c r="H90" s="28">
        <f t="shared" si="53"/>
        <v>1487748</v>
      </c>
      <c r="I90" s="28">
        <f t="shared" si="53"/>
        <v>835292.60000000009</v>
      </c>
      <c r="J90" s="28">
        <f t="shared" si="53"/>
        <v>652455.4</v>
      </c>
      <c r="K90" s="28">
        <f t="shared" si="53"/>
        <v>1487748</v>
      </c>
      <c r="L90" s="28">
        <f t="shared" si="53"/>
        <v>835292.60000000009</v>
      </c>
      <c r="M90" s="28">
        <f t="shared" si="53"/>
        <v>652455.4</v>
      </c>
      <c r="N90" s="28">
        <f t="shared" si="53"/>
        <v>1487735.8</v>
      </c>
      <c r="O90" s="28">
        <f t="shared" si="53"/>
        <v>835282.10000000009</v>
      </c>
      <c r="P90" s="28">
        <f t="shared" si="53"/>
        <v>652453.70000000007</v>
      </c>
    </row>
    <row r="91" spans="2:16" ht="15.75">
      <c r="B91" s="248" t="s">
        <v>112</v>
      </c>
      <c r="C91" s="249" t="s">
        <v>113</v>
      </c>
      <c r="D91" s="201" t="s">
        <v>158</v>
      </c>
      <c r="E91" s="28">
        <f>E92</f>
        <v>1300507.3</v>
      </c>
      <c r="F91" s="28">
        <f t="shared" ref="F91:P91" si="54">F92</f>
        <v>661033.30000000005</v>
      </c>
      <c r="G91" s="28">
        <f t="shared" si="54"/>
        <v>639474</v>
      </c>
      <c r="H91" s="28">
        <f t="shared" si="54"/>
        <v>1300507.3</v>
      </c>
      <c r="I91" s="28">
        <f t="shared" si="54"/>
        <v>661033.30000000005</v>
      </c>
      <c r="J91" s="28">
        <f t="shared" si="54"/>
        <v>639474</v>
      </c>
      <c r="K91" s="28">
        <f t="shared" si="54"/>
        <v>1300507.3</v>
      </c>
      <c r="L91" s="28">
        <f t="shared" si="54"/>
        <v>661033.30000000005</v>
      </c>
      <c r="M91" s="28">
        <f t="shared" si="54"/>
        <v>639474</v>
      </c>
      <c r="N91" s="28">
        <f t="shared" si="54"/>
        <v>1300495.1000000001</v>
      </c>
      <c r="O91" s="28">
        <f t="shared" si="54"/>
        <v>661022.80000000005</v>
      </c>
      <c r="P91" s="28">
        <f t="shared" si="54"/>
        <v>639472.30000000005</v>
      </c>
    </row>
    <row r="92" spans="2:16" ht="15.75">
      <c r="B92" s="248"/>
      <c r="C92" s="249"/>
      <c r="D92" s="201" t="s">
        <v>162</v>
      </c>
      <c r="E92" s="28">
        <f>F92+G92</f>
        <v>1300507.3</v>
      </c>
      <c r="F92" s="10">
        <v>661033.30000000005</v>
      </c>
      <c r="G92" s="30">
        <v>639474</v>
      </c>
      <c r="H92" s="28">
        <f>I92+J92</f>
        <v>1300507.3</v>
      </c>
      <c r="I92" s="10">
        <v>661033.30000000005</v>
      </c>
      <c r="J92" s="30">
        <v>639474</v>
      </c>
      <c r="K92" s="28">
        <f>L92+M92</f>
        <v>1300507.3</v>
      </c>
      <c r="L92" s="10">
        <v>661033.30000000005</v>
      </c>
      <c r="M92" s="30">
        <v>639474</v>
      </c>
      <c r="N92" s="27">
        <f>O92+P92</f>
        <v>1300495.1000000001</v>
      </c>
      <c r="O92" s="10">
        <v>661022.80000000005</v>
      </c>
      <c r="P92" s="30">
        <v>639472.30000000005</v>
      </c>
    </row>
    <row r="93" spans="2:16" ht="15.75">
      <c r="B93" s="248" t="s">
        <v>114</v>
      </c>
      <c r="C93" s="249" t="s">
        <v>115</v>
      </c>
      <c r="D93" s="201" t="s">
        <v>158</v>
      </c>
      <c r="E93" s="28">
        <f>E94</f>
        <v>9425</v>
      </c>
      <c r="F93" s="28">
        <f t="shared" ref="F93:P93" si="55">F94</f>
        <v>0</v>
      </c>
      <c r="G93" s="28">
        <f t="shared" si="55"/>
        <v>9425</v>
      </c>
      <c r="H93" s="28">
        <f t="shared" si="55"/>
        <v>9425</v>
      </c>
      <c r="I93" s="28">
        <f t="shared" si="55"/>
        <v>0</v>
      </c>
      <c r="J93" s="28">
        <f t="shared" si="55"/>
        <v>9425</v>
      </c>
      <c r="K93" s="28">
        <f t="shared" si="55"/>
        <v>9425</v>
      </c>
      <c r="L93" s="28">
        <f t="shared" si="55"/>
        <v>0</v>
      </c>
      <c r="M93" s="28">
        <f t="shared" si="55"/>
        <v>9425</v>
      </c>
      <c r="N93" s="28">
        <f t="shared" si="55"/>
        <v>9425</v>
      </c>
      <c r="O93" s="28">
        <f t="shared" si="55"/>
        <v>0</v>
      </c>
      <c r="P93" s="28">
        <f t="shared" si="55"/>
        <v>9425</v>
      </c>
    </row>
    <row r="94" spans="2:16" ht="16.5" thickBot="1">
      <c r="B94" s="244"/>
      <c r="C94" s="247"/>
      <c r="D94" s="204" t="s">
        <v>162</v>
      </c>
      <c r="E94" s="28">
        <f t="shared" ref="E94:E96" si="56">F94+G94</f>
        <v>9425</v>
      </c>
      <c r="F94" s="42"/>
      <c r="G94" s="38">
        <v>9425</v>
      </c>
      <c r="H94" s="28">
        <f t="shared" ref="H94:H96" si="57">I94+J94</f>
        <v>9425</v>
      </c>
      <c r="I94" s="42"/>
      <c r="J94" s="38">
        <v>9425</v>
      </c>
      <c r="K94" s="28">
        <f t="shared" ref="K94:K96" si="58">L94+M94</f>
        <v>9425</v>
      </c>
      <c r="L94" s="42"/>
      <c r="M94" s="38">
        <v>9425</v>
      </c>
      <c r="N94" s="27">
        <f t="shared" ref="N94:N96" si="59">O94+P94</f>
        <v>9425</v>
      </c>
      <c r="O94" s="42"/>
      <c r="P94" s="38">
        <v>9425</v>
      </c>
    </row>
    <row r="95" spans="2:16" ht="15.75">
      <c r="B95" s="248" t="s">
        <v>540</v>
      </c>
      <c r="C95" s="245" t="s">
        <v>541</v>
      </c>
      <c r="D95" s="201" t="s">
        <v>158</v>
      </c>
      <c r="E95" s="28">
        <f>E96</f>
        <v>177815.69999999998</v>
      </c>
      <c r="F95" s="28">
        <f t="shared" ref="F95:P95" si="60">F96</f>
        <v>174259.3</v>
      </c>
      <c r="G95" s="28">
        <f t="shared" si="60"/>
        <v>3556.4</v>
      </c>
      <c r="H95" s="28">
        <f t="shared" si="60"/>
        <v>177815.69999999998</v>
      </c>
      <c r="I95" s="28">
        <f t="shared" si="60"/>
        <v>174259.3</v>
      </c>
      <c r="J95" s="28">
        <f t="shared" si="60"/>
        <v>3556.4</v>
      </c>
      <c r="K95" s="28">
        <f t="shared" si="60"/>
        <v>177815.69999999998</v>
      </c>
      <c r="L95" s="28">
        <f t="shared" si="60"/>
        <v>174259.3</v>
      </c>
      <c r="M95" s="28">
        <f t="shared" si="60"/>
        <v>3556.4</v>
      </c>
      <c r="N95" s="28">
        <f t="shared" si="60"/>
        <v>177815.69999999998</v>
      </c>
      <c r="O95" s="28">
        <f t="shared" si="60"/>
        <v>174259.3</v>
      </c>
      <c r="P95" s="28">
        <f t="shared" si="60"/>
        <v>3556.4</v>
      </c>
    </row>
    <row r="96" spans="2:16" ht="36" customHeight="1" thickBot="1">
      <c r="B96" s="244"/>
      <c r="C96" s="250"/>
      <c r="D96" s="204" t="s">
        <v>162</v>
      </c>
      <c r="E96" s="28">
        <f t="shared" si="56"/>
        <v>177815.69999999998</v>
      </c>
      <c r="F96" s="42">
        <v>174259.3</v>
      </c>
      <c r="G96" s="38">
        <v>3556.4</v>
      </c>
      <c r="H96" s="28">
        <f t="shared" si="57"/>
        <v>177815.69999999998</v>
      </c>
      <c r="I96" s="42">
        <v>174259.3</v>
      </c>
      <c r="J96" s="38">
        <v>3556.4</v>
      </c>
      <c r="K96" s="28">
        <f t="shared" si="58"/>
        <v>177815.69999999998</v>
      </c>
      <c r="L96" s="42">
        <v>174259.3</v>
      </c>
      <c r="M96" s="38">
        <v>3556.4</v>
      </c>
      <c r="N96" s="27">
        <f t="shared" si="59"/>
        <v>177815.69999999998</v>
      </c>
      <c r="O96" s="42">
        <v>174259.3</v>
      </c>
      <c r="P96" s="38">
        <v>3556.4</v>
      </c>
    </row>
    <row r="97" spans="2:16" ht="15.75">
      <c r="B97" s="242" t="s">
        <v>116</v>
      </c>
      <c r="C97" s="245" t="s">
        <v>117</v>
      </c>
      <c r="D97" s="200" t="s">
        <v>158</v>
      </c>
      <c r="E97" s="31">
        <f t="shared" ref="E97:P97" si="61">E98</f>
        <v>1005708.5</v>
      </c>
      <c r="F97" s="32">
        <f t="shared" si="61"/>
        <v>831092</v>
      </c>
      <c r="G97" s="33">
        <f t="shared" si="61"/>
        <v>174616.5</v>
      </c>
      <c r="H97" s="31">
        <f t="shared" si="61"/>
        <v>1005708.5</v>
      </c>
      <c r="I97" s="32">
        <f t="shared" si="61"/>
        <v>831092</v>
      </c>
      <c r="J97" s="33">
        <f t="shared" si="61"/>
        <v>174616.5</v>
      </c>
      <c r="K97" s="31">
        <f t="shared" si="61"/>
        <v>1005708.5</v>
      </c>
      <c r="L97" s="32">
        <f t="shared" si="61"/>
        <v>831092</v>
      </c>
      <c r="M97" s="33">
        <f t="shared" si="61"/>
        <v>174616.5</v>
      </c>
      <c r="N97" s="31">
        <f t="shared" si="61"/>
        <v>989263</v>
      </c>
      <c r="O97" s="32">
        <f t="shared" si="61"/>
        <v>824057.6</v>
      </c>
      <c r="P97" s="34">
        <f t="shared" si="61"/>
        <v>165205.4</v>
      </c>
    </row>
    <row r="98" spans="2:16" ht="15.75">
      <c r="B98" s="243"/>
      <c r="C98" s="246"/>
      <c r="D98" s="201" t="s">
        <v>162</v>
      </c>
      <c r="E98" s="28">
        <f>F98+G98</f>
        <v>1005708.5</v>
      </c>
      <c r="F98" s="10">
        <f>F99+F101+F103</f>
        <v>831092</v>
      </c>
      <c r="G98" s="30">
        <f>G99+G101+G103</f>
        <v>174616.5</v>
      </c>
      <c r="H98" s="28">
        <f>I98+J98</f>
        <v>1005708.5</v>
      </c>
      <c r="I98" s="10">
        <f>I99+I101+I103</f>
        <v>831092</v>
      </c>
      <c r="J98" s="30">
        <f>J99+J101+J103</f>
        <v>174616.5</v>
      </c>
      <c r="K98" s="28">
        <f>L98+M98</f>
        <v>1005708.5</v>
      </c>
      <c r="L98" s="10">
        <f>L99+L101+L103</f>
        <v>831092</v>
      </c>
      <c r="M98" s="30">
        <f>M99+M101+M103</f>
        <v>174616.5</v>
      </c>
      <c r="N98" s="28">
        <f>O98+P98</f>
        <v>989263</v>
      </c>
      <c r="O98" s="10">
        <f>O99+O101+O103</f>
        <v>824057.6</v>
      </c>
      <c r="P98" s="29">
        <f>P99+P101+P103</f>
        <v>165205.4</v>
      </c>
    </row>
    <row r="99" spans="2:16" ht="15.75">
      <c r="B99" s="248" t="s">
        <v>357</v>
      </c>
      <c r="C99" s="249" t="s">
        <v>358</v>
      </c>
      <c r="D99" s="201" t="s">
        <v>158</v>
      </c>
      <c r="E99" s="28">
        <f>G99</f>
        <v>13665.5</v>
      </c>
      <c r="F99" s="10"/>
      <c r="G99" s="30">
        <f>G100</f>
        <v>13665.5</v>
      </c>
      <c r="H99" s="28">
        <f>J99</f>
        <v>13665.5</v>
      </c>
      <c r="I99" s="10"/>
      <c r="J99" s="30">
        <f>J100</f>
        <v>13665.5</v>
      </c>
      <c r="K99" s="28">
        <f>M99</f>
        <v>13665.5</v>
      </c>
      <c r="L99" s="10"/>
      <c r="M99" s="30">
        <f>M100</f>
        <v>13665.5</v>
      </c>
      <c r="N99" s="28">
        <f>P99</f>
        <v>10217</v>
      </c>
      <c r="O99" s="10"/>
      <c r="P99" s="29">
        <f>P100</f>
        <v>10217</v>
      </c>
    </row>
    <row r="100" spans="2:16" ht="15.75">
      <c r="B100" s="248"/>
      <c r="C100" s="249"/>
      <c r="D100" s="201" t="s">
        <v>162</v>
      </c>
      <c r="E100" s="28">
        <f>F100+G100</f>
        <v>13665.5</v>
      </c>
      <c r="F100" s="10"/>
      <c r="G100" s="30">
        <v>13665.5</v>
      </c>
      <c r="H100" s="28">
        <f>I100+J100</f>
        <v>13665.5</v>
      </c>
      <c r="I100" s="10"/>
      <c r="J100" s="30">
        <v>13665.5</v>
      </c>
      <c r="K100" s="28">
        <f>L100+M100</f>
        <v>13665.5</v>
      </c>
      <c r="L100" s="10"/>
      <c r="M100" s="30">
        <v>13665.5</v>
      </c>
      <c r="N100" s="28">
        <f>O100+P100</f>
        <v>10217</v>
      </c>
      <c r="O100" s="10"/>
      <c r="P100" s="29">
        <v>10217</v>
      </c>
    </row>
    <row r="101" spans="2:16" ht="15.75">
      <c r="B101" s="248" t="s">
        <v>118</v>
      </c>
      <c r="C101" s="249" t="s">
        <v>119</v>
      </c>
      <c r="D101" s="201" t="s">
        <v>158</v>
      </c>
      <c r="E101" s="28">
        <f>G101</f>
        <v>43635.4</v>
      </c>
      <c r="F101" s="11"/>
      <c r="G101" s="30">
        <f>G102</f>
        <v>43635.4</v>
      </c>
      <c r="H101" s="28">
        <f>J101</f>
        <v>43635.4</v>
      </c>
      <c r="I101" s="11"/>
      <c r="J101" s="30">
        <f>J102</f>
        <v>43635.4</v>
      </c>
      <c r="K101" s="28">
        <f>M101</f>
        <v>43635.4</v>
      </c>
      <c r="L101" s="11"/>
      <c r="M101" s="30">
        <f>M102</f>
        <v>43635.4</v>
      </c>
      <c r="N101" s="28">
        <f>P101</f>
        <v>43574.9</v>
      </c>
      <c r="O101" s="11"/>
      <c r="P101" s="29">
        <f>P102</f>
        <v>43574.9</v>
      </c>
    </row>
    <row r="102" spans="2:16" ht="15.75">
      <c r="B102" s="248"/>
      <c r="C102" s="249"/>
      <c r="D102" s="201" t="s">
        <v>162</v>
      </c>
      <c r="E102" s="28">
        <f>F102+G102</f>
        <v>43635.4</v>
      </c>
      <c r="F102" s="11"/>
      <c r="G102" s="29">
        <v>43635.4</v>
      </c>
      <c r="H102" s="28">
        <f>I102+J102</f>
        <v>43635.4</v>
      </c>
      <c r="I102" s="11"/>
      <c r="J102" s="29">
        <v>43635.4</v>
      </c>
      <c r="K102" s="28">
        <f>L102+M102</f>
        <v>43635.4</v>
      </c>
      <c r="L102" s="11"/>
      <c r="M102" s="29">
        <v>43635.4</v>
      </c>
      <c r="N102" s="28">
        <f>O102+P102</f>
        <v>43574.9</v>
      </c>
      <c r="O102" s="11"/>
      <c r="P102" s="29">
        <v>43574.9</v>
      </c>
    </row>
    <row r="103" spans="2:16" ht="15.75">
      <c r="B103" s="248" t="s">
        <v>120</v>
      </c>
      <c r="C103" s="249" t="s">
        <v>121</v>
      </c>
      <c r="D103" s="201" t="s">
        <v>158</v>
      </c>
      <c r="E103" s="28">
        <f t="shared" ref="E103:P103" si="62">E104</f>
        <v>948407.6</v>
      </c>
      <c r="F103" s="10">
        <f t="shared" si="62"/>
        <v>831092</v>
      </c>
      <c r="G103" s="30">
        <f t="shared" si="62"/>
        <v>117315.6</v>
      </c>
      <c r="H103" s="28">
        <f t="shared" si="62"/>
        <v>948407.6</v>
      </c>
      <c r="I103" s="10">
        <f t="shared" si="62"/>
        <v>831092</v>
      </c>
      <c r="J103" s="30">
        <f t="shared" si="62"/>
        <v>117315.6</v>
      </c>
      <c r="K103" s="28">
        <f t="shared" si="62"/>
        <v>948407.6</v>
      </c>
      <c r="L103" s="10">
        <f t="shared" si="62"/>
        <v>831092</v>
      </c>
      <c r="M103" s="30">
        <f t="shared" si="62"/>
        <v>117315.6</v>
      </c>
      <c r="N103" s="28">
        <f t="shared" si="62"/>
        <v>935471.1</v>
      </c>
      <c r="O103" s="10">
        <f t="shared" si="62"/>
        <v>824057.6</v>
      </c>
      <c r="P103" s="29">
        <f t="shared" si="62"/>
        <v>111413.5</v>
      </c>
    </row>
    <row r="104" spans="2:16" ht="16.5" thickBot="1">
      <c r="B104" s="244"/>
      <c r="C104" s="247"/>
      <c r="D104" s="204" t="s">
        <v>162</v>
      </c>
      <c r="E104" s="36">
        <f>F104+G104</f>
        <v>948407.6</v>
      </c>
      <c r="F104" s="37">
        <v>831092</v>
      </c>
      <c r="G104" s="38">
        <v>117315.6</v>
      </c>
      <c r="H104" s="36">
        <f>I104+J104</f>
        <v>948407.6</v>
      </c>
      <c r="I104" s="37">
        <v>831092</v>
      </c>
      <c r="J104" s="38">
        <v>117315.6</v>
      </c>
      <c r="K104" s="36">
        <f>L104+M104</f>
        <v>948407.6</v>
      </c>
      <c r="L104" s="37">
        <v>831092</v>
      </c>
      <c r="M104" s="38">
        <v>117315.6</v>
      </c>
      <c r="N104" s="36">
        <f>O104+P104</f>
        <v>935471.1</v>
      </c>
      <c r="O104" s="37">
        <v>824057.6</v>
      </c>
      <c r="P104" s="39">
        <v>111413.5</v>
      </c>
    </row>
    <row r="105" spans="2:16" ht="15.75">
      <c r="B105" s="242" t="s">
        <v>122</v>
      </c>
      <c r="C105" s="245" t="s">
        <v>123</v>
      </c>
      <c r="D105" s="200" t="s">
        <v>158</v>
      </c>
      <c r="E105" s="31">
        <f>E106</f>
        <v>3963728.6</v>
      </c>
      <c r="F105" s="31">
        <f t="shared" ref="F105:G107" si="63">F106</f>
        <v>2611974.7000000002</v>
      </c>
      <c r="G105" s="31">
        <f t="shared" si="63"/>
        <v>1351753.9</v>
      </c>
      <c r="H105" s="31">
        <f>H106</f>
        <v>3963728.6</v>
      </c>
      <c r="I105" s="32">
        <f t="shared" ref="I105:I107" si="64">I106</f>
        <v>2611974.7000000002</v>
      </c>
      <c r="J105" s="34">
        <f t="shared" ref="J105:J107" si="65">J106</f>
        <v>1351753.9</v>
      </c>
      <c r="K105" s="31">
        <f>K106</f>
        <v>3963728.6000000006</v>
      </c>
      <c r="L105" s="32">
        <f t="shared" ref="L105:L107" si="66">L106</f>
        <v>2611974.7000000002</v>
      </c>
      <c r="M105" s="34">
        <f t="shared" ref="M105:M107" si="67">M106</f>
        <v>1351753.9</v>
      </c>
      <c r="N105" s="35">
        <f>N106</f>
        <v>3946974.0999999996</v>
      </c>
      <c r="O105" s="32">
        <f t="shared" ref="O105:O107" si="68">O106</f>
        <v>2611974.7000000002</v>
      </c>
      <c r="P105" s="34">
        <f t="shared" ref="P105:P107" si="69">P106</f>
        <v>1334999.4000000001</v>
      </c>
    </row>
    <row r="106" spans="2:16" ht="47.25">
      <c r="B106" s="243"/>
      <c r="C106" s="246"/>
      <c r="D106" s="201" t="s">
        <v>159</v>
      </c>
      <c r="E106" s="28">
        <f>E107</f>
        <v>3963728.6</v>
      </c>
      <c r="F106" s="28">
        <f t="shared" si="63"/>
        <v>2611974.7000000002</v>
      </c>
      <c r="G106" s="28">
        <f t="shared" si="63"/>
        <v>1351753.9</v>
      </c>
      <c r="H106" s="28">
        <f>H107</f>
        <v>3963728.6</v>
      </c>
      <c r="I106" s="10">
        <f t="shared" si="64"/>
        <v>2611974.7000000002</v>
      </c>
      <c r="J106" s="29">
        <f t="shared" si="65"/>
        <v>1351753.9</v>
      </c>
      <c r="K106" s="28">
        <f>K107</f>
        <v>3963728.6000000006</v>
      </c>
      <c r="L106" s="10">
        <f t="shared" si="66"/>
        <v>2611974.7000000002</v>
      </c>
      <c r="M106" s="29">
        <f t="shared" si="67"/>
        <v>1351753.9</v>
      </c>
      <c r="N106" s="27">
        <f>N107</f>
        <v>3946974.0999999996</v>
      </c>
      <c r="O106" s="10">
        <f t="shared" si="68"/>
        <v>2611974.7000000002</v>
      </c>
      <c r="P106" s="29">
        <f t="shared" si="69"/>
        <v>1334999.4000000001</v>
      </c>
    </row>
    <row r="107" spans="2:16" ht="94.5">
      <c r="B107" s="243"/>
      <c r="C107" s="246"/>
      <c r="D107" s="202" t="s">
        <v>160</v>
      </c>
      <c r="E107" s="28">
        <f>E108</f>
        <v>3963728.6</v>
      </c>
      <c r="F107" s="28">
        <f t="shared" si="63"/>
        <v>2611974.7000000002</v>
      </c>
      <c r="G107" s="28">
        <f t="shared" si="63"/>
        <v>1351753.9</v>
      </c>
      <c r="H107" s="28">
        <f>H108</f>
        <v>3963728.6</v>
      </c>
      <c r="I107" s="10">
        <f t="shared" si="64"/>
        <v>2611974.7000000002</v>
      </c>
      <c r="J107" s="29">
        <f t="shared" si="65"/>
        <v>1351753.9</v>
      </c>
      <c r="K107" s="28">
        <f>K108</f>
        <v>3963728.6000000006</v>
      </c>
      <c r="L107" s="10">
        <f t="shared" si="66"/>
        <v>2611974.7000000002</v>
      </c>
      <c r="M107" s="29">
        <f t="shared" si="67"/>
        <v>1351753.9</v>
      </c>
      <c r="N107" s="27">
        <f>N108</f>
        <v>3946974.0999999996</v>
      </c>
      <c r="O107" s="10">
        <f t="shared" si="68"/>
        <v>2611974.7000000002</v>
      </c>
      <c r="P107" s="29">
        <f t="shared" si="69"/>
        <v>1334999.4000000001</v>
      </c>
    </row>
    <row r="108" spans="2:16" ht="63">
      <c r="B108" s="243"/>
      <c r="C108" s="246"/>
      <c r="D108" s="203" t="s">
        <v>161</v>
      </c>
      <c r="E108" s="28">
        <f t="shared" ref="E108:P108" si="70">E112+E116+E120+E124</f>
        <v>3963728.6</v>
      </c>
      <c r="F108" s="10">
        <f t="shared" si="70"/>
        <v>2611974.7000000002</v>
      </c>
      <c r="G108" s="30">
        <f t="shared" si="70"/>
        <v>1351753.9</v>
      </c>
      <c r="H108" s="28">
        <f t="shared" si="70"/>
        <v>3963728.6</v>
      </c>
      <c r="I108" s="10">
        <f t="shared" si="70"/>
        <v>2611974.7000000002</v>
      </c>
      <c r="J108" s="29">
        <f t="shared" si="70"/>
        <v>1351753.9</v>
      </c>
      <c r="K108" s="28">
        <f t="shared" si="70"/>
        <v>3963728.6000000006</v>
      </c>
      <c r="L108" s="10">
        <f t="shared" si="70"/>
        <v>2611974.7000000002</v>
      </c>
      <c r="M108" s="29">
        <f t="shared" si="70"/>
        <v>1351753.9</v>
      </c>
      <c r="N108" s="27">
        <f t="shared" si="70"/>
        <v>3946974.0999999996</v>
      </c>
      <c r="O108" s="10">
        <f t="shared" si="70"/>
        <v>2611974.7000000002</v>
      </c>
      <c r="P108" s="29">
        <f t="shared" si="70"/>
        <v>1334999.4000000001</v>
      </c>
    </row>
    <row r="109" spans="2:16" ht="15.75">
      <c r="B109" s="248" t="s">
        <v>124</v>
      </c>
      <c r="C109" s="249" t="s">
        <v>125</v>
      </c>
      <c r="D109" s="201" t="s">
        <v>158</v>
      </c>
      <c r="E109" s="28">
        <f t="shared" ref="E109:P111" si="71">E110</f>
        <v>1148573.7</v>
      </c>
      <c r="F109" s="10">
        <f t="shared" si="71"/>
        <v>522500</v>
      </c>
      <c r="G109" s="30">
        <f t="shared" si="71"/>
        <v>626073.69999999995</v>
      </c>
      <c r="H109" s="28">
        <f t="shared" si="71"/>
        <v>1148573.7</v>
      </c>
      <c r="I109" s="10">
        <f t="shared" si="71"/>
        <v>522500</v>
      </c>
      <c r="J109" s="30">
        <f t="shared" si="71"/>
        <v>626073.69999999995</v>
      </c>
      <c r="K109" s="28">
        <f t="shared" si="71"/>
        <v>1148573.7</v>
      </c>
      <c r="L109" s="10">
        <f t="shared" si="71"/>
        <v>522500</v>
      </c>
      <c r="M109" s="30">
        <f t="shared" si="71"/>
        <v>626073.69999999995</v>
      </c>
      <c r="N109" s="28">
        <f t="shared" si="71"/>
        <v>1132347.1000000001</v>
      </c>
      <c r="O109" s="10">
        <f t="shared" si="71"/>
        <v>522500</v>
      </c>
      <c r="P109" s="29">
        <f t="shared" si="71"/>
        <v>609847.1</v>
      </c>
    </row>
    <row r="110" spans="2:16" ht="47.25">
      <c r="B110" s="248"/>
      <c r="C110" s="249"/>
      <c r="D110" s="201" t="s">
        <v>159</v>
      </c>
      <c r="E110" s="28">
        <f t="shared" si="71"/>
        <v>1148573.7</v>
      </c>
      <c r="F110" s="10">
        <f t="shared" si="71"/>
        <v>522500</v>
      </c>
      <c r="G110" s="30">
        <f t="shared" si="71"/>
        <v>626073.69999999995</v>
      </c>
      <c r="H110" s="28">
        <f t="shared" si="71"/>
        <v>1148573.7</v>
      </c>
      <c r="I110" s="10">
        <f t="shared" si="71"/>
        <v>522500</v>
      </c>
      <c r="J110" s="30">
        <f t="shared" si="71"/>
        <v>626073.69999999995</v>
      </c>
      <c r="K110" s="28">
        <f t="shared" si="71"/>
        <v>1148573.7</v>
      </c>
      <c r="L110" s="10">
        <f t="shared" si="71"/>
        <v>522500</v>
      </c>
      <c r="M110" s="30">
        <f t="shared" si="71"/>
        <v>626073.69999999995</v>
      </c>
      <c r="N110" s="28">
        <f t="shared" si="71"/>
        <v>1132347.1000000001</v>
      </c>
      <c r="O110" s="10">
        <f t="shared" si="71"/>
        <v>522500</v>
      </c>
      <c r="P110" s="29">
        <f t="shared" si="71"/>
        <v>609847.1</v>
      </c>
    </row>
    <row r="111" spans="2:16" ht="94.5">
      <c r="B111" s="248"/>
      <c r="C111" s="249"/>
      <c r="D111" s="202" t="s">
        <v>160</v>
      </c>
      <c r="E111" s="28">
        <f t="shared" si="71"/>
        <v>1148573.7</v>
      </c>
      <c r="F111" s="10">
        <f t="shared" si="71"/>
        <v>522500</v>
      </c>
      <c r="G111" s="30">
        <f t="shared" si="71"/>
        <v>626073.69999999995</v>
      </c>
      <c r="H111" s="28">
        <f t="shared" si="71"/>
        <v>1148573.7</v>
      </c>
      <c r="I111" s="10">
        <f t="shared" si="71"/>
        <v>522500</v>
      </c>
      <c r="J111" s="30">
        <f t="shared" si="71"/>
        <v>626073.69999999995</v>
      </c>
      <c r="K111" s="28">
        <f t="shared" si="71"/>
        <v>1148573.7</v>
      </c>
      <c r="L111" s="10">
        <f t="shared" si="71"/>
        <v>522500</v>
      </c>
      <c r="M111" s="30">
        <f t="shared" si="71"/>
        <v>626073.69999999995</v>
      </c>
      <c r="N111" s="28">
        <f t="shared" si="71"/>
        <v>1132347.1000000001</v>
      </c>
      <c r="O111" s="10">
        <f t="shared" si="71"/>
        <v>522500</v>
      </c>
      <c r="P111" s="29">
        <f t="shared" si="71"/>
        <v>609847.1</v>
      </c>
    </row>
    <row r="112" spans="2:16" ht="63">
      <c r="B112" s="248"/>
      <c r="C112" s="249"/>
      <c r="D112" s="203" t="s">
        <v>161</v>
      </c>
      <c r="E112" s="28">
        <f>F112+G112</f>
        <v>1148573.7</v>
      </c>
      <c r="F112" s="10">
        <v>522500</v>
      </c>
      <c r="G112" s="30">
        <v>626073.69999999995</v>
      </c>
      <c r="H112" s="28">
        <f>I112+J112</f>
        <v>1148573.7</v>
      </c>
      <c r="I112" s="10">
        <v>522500</v>
      </c>
      <c r="J112" s="30">
        <v>626073.69999999995</v>
      </c>
      <c r="K112" s="28">
        <f>L112+M112</f>
        <v>1148573.7</v>
      </c>
      <c r="L112" s="10">
        <v>522500</v>
      </c>
      <c r="M112" s="30">
        <v>626073.69999999995</v>
      </c>
      <c r="N112" s="28">
        <f>O112+P112</f>
        <v>1132347.1000000001</v>
      </c>
      <c r="O112" s="10">
        <v>522500</v>
      </c>
      <c r="P112" s="29">
        <v>609847.1</v>
      </c>
    </row>
    <row r="113" spans="2:16" ht="15.75">
      <c r="B113" s="248" t="s">
        <v>126</v>
      </c>
      <c r="C113" s="249" t="s">
        <v>70</v>
      </c>
      <c r="D113" s="201" t="s">
        <v>158</v>
      </c>
      <c r="E113" s="28">
        <f t="shared" ref="E113:P115" si="72">E114</f>
        <v>1490640.2</v>
      </c>
      <c r="F113" s="143">
        <f t="shared" si="72"/>
        <v>1064900</v>
      </c>
      <c r="G113" s="144">
        <f t="shared" si="72"/>
        <v>425740.2</v>
      </c>
      <c r="H113" s="145">
        <f t="shared" si="72"/>
        <v>1490640.2</v>
      </c>
      <c r="I113" s="143">
        <f t="shared" si="72"/>
        <v>1064900</v>
      </c>
      <c r="J113" s="144">
        <f t="shared" si="72"/>
        <v>425740.2</v>
      </c>
      <c r="K113" s="145">
        <f t="shared" si="72"/>
        <v>1490640.2000000002</v>
      </c>
      <c r="L113" s="143">
        <f t="shared" si="72"/>
        <v>1064900</v>
      </c>
      <c r="M113" s="144">
        <f t="shared" si="72"/>
        <v>425740.2</v>
      </c>
      <c r="N113" s="145">
        <f t="shared" si="72"/>
        <v>1490447.2</v>
      </c>
      <c r="O113" s="143">
        <f t="shared" si="72"/>
        <v>1064900</v>
      </c>
      <c r="P113" s="29">
        <f t="shared" si="72"/>
        <v>425547.2</v>
      </c>
    </row>
    <row r="114" spans="2:16" ht="47.25">
      <c r="B114" s="248"/>
      <c r="C114" s="249"/>
      <c r="D114" s="201" t="s">
        <v>159</v>
      </c>
      <c r="E114" s="28">
        <f t="shared" si="72"/>
        <v>1490640.2</v>
      </c>
      <c r="F114" s="143">
        <f t="shared" si="72"/>
        <v>1064900</v>
      </c>
      <c r="G114" s="144">
        <f t="shared" si="72"/>
        <v>425740.2</v>
      </c>
      <c r="H114" s="145">
        <f t="shared" si="72"/>
        <v>1490640.2</v>
      </c>
      <c r="I114" s="143">
        <f t="shared" si="72"/>
        <v>1064900</v>
      </c>
      <c r="J114" s="144">
        <f t="shared" si="72"/>
        <v>425740.2</v>
      </c>
      <c r="K114" s="145">
        <f t="shared" si="72"/>
        <v>1490640.2000000002</v>
      </c>
      <c r="L114" s="143">
        <f t="shared" si="72"/>
        <v>1064900</v>
      </c>
      <c r="M114" s="144">
        <f t="shared" si="72"/>
        <v>425740.2</v>
      </c>
      <c r="N114" s="145">
        <f t="shared" si="72"/>
        <v>1490447.2</v>
      </c>
      <c r="O114" s="143">
        <f t="shared" si="72"/>
        <v>1064900</v>
      </c>
      <c r="P114" s="29">
        <f t="shared" si="72"/>
        <v>425547.2</v>
      </c>
    </row>
    <row r="115" spans="2:16" ht="94.5">
      <c r="B115" s="248"/>
      <c r="C115" s="249"/>
      <c r="D115" s="202" t="s">
        <v>160</v>
      </c>
      <c r="E115" s="28">
        <f t="shared" si="72"/>
        <v>1490640.2</v>
      </c>
      <c r="F115" s="143">
        <f t="shared" si="72"/>
        <v>1064900</v>
      </c>
      <c r="G115" s="144">
        <f t="shared" si="72"/>
        <v>425740.2</v>
      </c>
      <c r="H115" s="145">
        <f t="shared" si="72"/>
        <v>1490640.2</v>
      </c>
      <c r="I115" s="143">
        <f t="shared" si="72"/>
        <v>1064900</v>
      </c>
      <c r="J115" s="144">
        <f t="shared" si="72"/>
        <v>425740.2</v>
      </c>
      <c r="K115" s="145">
        <f t="shared" si="72"/>
        <v>1490640.2000000002</v>
      </c>
      <c r="L115" s="143">
        <f t="shared" si="72"/>
        <v>1064900</v>
      </c>
      <c r="M115" s="144">
        <f t="shared" si="72"/>
        <v>425740.2</v>
      </c>
      <c r="N115" s="145">
        <f t="shared" si="72"/>
        <v>1490447.2</v>
      </c>
      <c r="O115" s="143">
        <f t="shared" si="72"/>
        <v>1064900</v>
      </c>
      <c r="P115" s="29">
        <f t="shared" si="72"/>
        <v>425547.2</v>
      </c>
    </row>
    <row r="116" spans="2:16" ht="63">
      <c r="B116" s="248"/>
      <c r="C116" s="249"/>
      <c r="D116" s="203" t="s">
        <v>161</v>
      </c>
      <c r="E116" s="28">
        <f>F116+G116</f>
        <v>1490640.2</v>
      </c>
      <c r="F116" s="143">
        <v>1064900</v>
      </c>
      <c r="G116" s="144">
        <v>425740.2</v>
      </c>
      <c r="H116" s="145">
        <f>I116+J116</f>
        <v>1490640.2</v>
      </c>
      <c r="I116" s="143">
        <v>1064900</v>
      </c>
      <c r="J116" s="144">
        <v>425740.2</v>
      </c>
      <c r="K116" s="145">
        <v>1490640.2000000002</v>
      </c>
      <c r="L116" s="143">
        <v>1064900</v>
      </c>
      <c r="M116" s="144">
        <v>425740.2</v>
      </c>
      <c r="N116" s="145">
        <f>O116+P116</f>
        <v>1490447.2</v>
      </c>
      <c r="O116" s="143">
        <v>1064900</v>
      </c>
      <c r="P116" s="29">
        <v>425547.2</v>
      </c>
    </row>
    <row r="117" spans="2:16" ht="15.75" customHeight="1">
      <c r="B117" s="248" t="s">
        <v>127</v>
      </c>
      <c r="C117" s="249" t="s">
        <v>87</v>
      </c>
      <c r="D117" s="201" t="s">
        <v>158</v>
      </c>
      <c r="E117" s="145">
        <f t="shared" ref="E117:P119" si="73">E118</f>
        <v>879470</v>
      </c>
      <c r="F117" s="143">
        <f t="shared" si="73"/>
        <v>674574.7</v>
      </c>
      <c r="G117" s="144">
        <f t="shared" si="73"/>
        <v>204895.3</v>
      </c>
      <c r="H117" s="145">
        <f t="shared" si="73"/>
        <v>879470</v>
      </c>
      <c r="I117" s="143">
        <f t="shared" si="73"/>
        <v>674574.7</v>
      </c>
      <c r="J117" s="144">
        <f t="shared" si="73"/>
        <v>204895.3</v>
      </c>
      <c r="K117" s="145">
        <f t="shared" si="73"/>
        <v>879470</v>
      </c>
      <c r="L117" s="143">
        <f t="shared" si="73"/>
        <v>674574.7</v>
      </c>
      <c r="M117" s="144">
        <f t="shared" si="73"/>
        <v>204895.3</v>
      </c>
      <c r="N117" s="145">
        <f t="shared" si="73"/>
        <v>879208.29999999993</v>
      </c>
      <c r="O117" s="143">
        <f t="shared" si="73"/>
        <v>674574.7</v>
      </c>
      <c r="P117" s="29">
        <f t="shared" si="73"/>
        <v>204633.60000000001</v>
      </c>
    </row>
    <row r="118" spans="2:16" ht="47.25">
      <c r="B118" s="248"/>
      <c r="C118" s="249"/>
      <c r="D118" s="201" t="s">
        <v>159</v>
      </c>
      <c r="E118" s="145">
        <f t="shared" si="73"/>
        <v>879470</v>
      </c>
      <c r="F118" s="143">
        <f t="shared" si="73"/>
        <v>674574.7</v>
      </c>
      <c r="G118" s="144">
        <f t="shared" si="73"/>
        <v>204895.3</v>
      </c>
      <c r="H118" s="145">
        <f t="shared" si="73"/>
        <v>879470</v>
      </c>
      <c r="I118" s="143">
        <f t="shared" si="73"/>
        <v>674574.7</v>
      </c>
      <c r="J118" s="144">
        <f t="shared" si="73"/>
        <v>204895.3</v>
      </c>
      <c r="K118" s="145">
        <f t="shared" si="73"/>
        <v>879470</v>
      </c>
      <c r="L118" s="143">
        <f t="shared" si="73"/>
        <v>674574.7</v>
      </c>
      <c r="M118" s="144">
        <f t="shared" si="73"/>
        <v>204895.3</v>
      </c>
      <c r="N118" s="145">
        <f t="shared" si="73"/>
        <v>879208.29999999993</v>
      </c>
      <c r="O118" s="143">
        <f t="shared" si="73"/>
        <v>674574.7</v>
      </c>
      <c r="P118" s="29">
        <f t="shared" si="73"/>
        <v>204633.60000000001</v>
      </c>
    </row>
    <row r="119" spans="2:16" ht="94.5">
      <c r="B119" s="248"/>
      <c r="C119" s="249"/>
      <c r="D119" s="202" t="s">
        <v>160</v>
      </c>
      <c r="E119" s="145">
        <f t="shared" si="73"/>
        <v>879470</v>
      </c>
      <c r="F119" s="143">
        <f t="shared" si="73"/>
        <v>674574.7</v>
      </c>
      <c r="G119" s="144">
        <f t="shared" si="73"/>
        <v>204895.3</v>
      </c>
      <c r="H119" s="145">
        <f t="shared" si="73"/>
        <v>879470</v>
      </c>
      <c r="I119" s="143">
        <f t="shared" si="73"/>
        <v>674574.7</v>
      </c>
      <c r="J119" s="144">
        <f t="shared" si="73"/>
        <v>204895.3</v>
      </c>
      <c r="K119" s="145">
        <f t="shared" si="73"/>
        <v>879470</v>
      </c>
      <c r="L119" s="143">
        <f t="shared" si="73"/>
        <v>674574.7</v>
      </c>
      <c r="M119" s="144">
        <f t="shared" si="73"/>
        <v>204895.3</v>
      </c>
      <c r="N119" s="145">
        <f t="shared" si="73"/>
        <v>879208.29999999993</v>
      </c>
      <c r="O119" s="143">
        <f t="shared" si="73"/>
        <v>674574.7</v>
      </c>
      <c r="P119" s="29">
        <f t="shared" si="73"/>
        <v>204633.60000000001</v>
      </c>
    </row>
    <row r="120" spans="2:16" ht="63">
      <c r="B120" s="248"/>
      <c r="C120" s="249"/>
      <c r="D120" s="203" t="s">
        <v>161</v>
      </c>
      <c r="E120" s="145">
        <f>F120+G120</f>
        <v>879470</v>
      </c>
      <c r="F120" s="143">
        <v>674574.7</v>
      </c>
      <c r="G120" s="144">
        <v>204895.3</v>
      </c>
      <c r="H120" s="145">
        <f>I120+J120</f>
        <v>879470</v>
      </c>
      <c r="I120" s="143">
        <v>674574.7</v>
      </c>
      <c r="J120" s="144">
        <v>204895.3</v>
      </c>
      <c r="K120" s="145">
        <f>L120+M120</f>
        <v>879470</v>
      </c>
      <c r="L120" s="143">
        <v>674574.7</v>
      </c>
      <c r="M120" s="144">
        <v>204895.3</v>
      </c>
      <c r="N120" s="145">
        <f>O120+P120</f>
        <v>879208.29999999993</v>
      </c>
      <c r="O120" s="143">
        <v>674574.7</v>
      </c>
      <c r="P120" s="29">
        <v>204633.60000000001</v>
      </c>
    </row>
    <row r="121" spans="2:16" ht="15.75">
      <c r="B121" s="248" t="s">
        <v>365</v>
      </c>
      <c r="C121" s="249" t="s">
        <v>366</v>
      </c>
      <c r="D121" s="201" t="s">
        <v>158</v>
      </c>
      <c r="E121" s="145">
        <f t="shared" ref="E121:P123" si="74">E122</f>
        <v>445044.7</v>
      </c>
      <c r="F121" s="143">
        <f t="shared" si="74"/>
        <v>350000</v>
      </c>
      <c r="G121" s="144">
        <f t="shared" si="74"/>
        <v>95044.7</v>
      </c>
      <c r="H121" s="145">
        <f t="shared" si="74"/>
        <v>445044.7</v>
      </c>
      <c r="I121" s="143">
        <f t="shared" si="74"/>
        <v>350000</v>
      </c>
      <c r="J121" s="144">
        <f t="shared" si="74"/>
        <v>95044.7</v>
      </c>
      <c r="K121" s="145">
        <f t="shared" si="74"/>
        <v>445044.7</v>
      </c>
      <c r="L121" s="143">
        <f t="shared" si="74"/>
        <v>350000</v>
      </c>
      <c r="M121" s="144">
        <f t="shared" si="74"/>
        <v>95044.7</v>
      </c>
      <c r="N121" s="145">
        <f t="shared" si="74"/>
        <v>444971.5</v>
      </c>
      <c r="O121" s="143">
        <f t="shared" si="74"/>
        <v>350000</v>
      </c>
      <c r="P121" s="29">
        <f t="shared" si="74"/>
        <v>94971.5</v>
      </c>
    </row>
    <row r="122" spans="2:16" ht="47.25">
      <c r="B122" s="248"/>
      <c r="C122" s="249"/>
      <c r="D122" s="201" t="s">
        <v>159</v>
      </c>
      <c r="E122" s="145">
        <f t="shared" si="74"/>
        <v>445044.7</v>
      </c>
      <c r="F122" s="143">
        <f t="shared" si="74"/>
        <v>350000</v>
      </c>
      <c r="G122" s="144">
        <f t="shared" si="74"/>
        <v>95044.7</v>
      </c>
      <c r="H122" s="145">
        <f t="shared" si="74"/>
        <v>445044.7</v>
      </c>
      <c r="I122" s="143">
        <f t="shared" si="74"/>
        <v>350000</v>
      </c>
      <c r="J122" s="144">
        <f t="shared" si="74"/>
        <v>95044.7</v>
      </c>
      <c r="K122" s="145">
        <f t="shared" si="74"/>
        <v>445044.7</v>
      </c>
      <c r="L122" s="143">
        <f t="shared" si="74"/>
        <v>350000</v>
      </c>
      <c r="M122" s="144">
        <f t="shared" si="74"/>
        <v>95044.7</v>
      </c>
      <c r="N122" s="145">
        <f t="shared" si="74"/>
        <v>444971.5</v>
      </c>
      <c r="O122" s="143">
        <f t="shared" si="74"/>
        <v>350000</v>
      </c>
      <c r="P122" s="29">
        <f t="shared" si="74"/>
        <v>94971.5</v>
      </c>
    </row>
    <row r="123" spans="2:16" ht="94.5">
      <c r="B123" s="248"/>
      <c r="C123" s="249"/>
      <c r="D123" s="202" t="s">
        <v>160</v>
      </c>
      <c r="E123" s="145">
        <f t="shared" si="74"/>
        <v>445044.7</v>
      </c>
      <c r="F123" s="143">
        <f t="shared" si="74"/>
        <v>350000</v>
      </c>
      <c r="G123" s="144">
        <f t="shared" si="74"/>
        <v>95044.7</v>
      </c>
      <c r="H123" s="145">
        <f t="shared" si="74"/>
        <v>445044.7</v>
      </c>
      <c r="I123" s="143">
        <f t="shared" si="74"/>
        <v>350000</v>
      </c>
      <c r="J123" s="144">
        <f t="shared" si="74"/>
        <v>95044.7</v>
      </c>
      <c r="K123" s="145">
        <f t="shared" si="74"/>
        <v>445044.7</v>
      </c>
      <c r="L123" s="143">
        <f t="shared" si="74"/>
        <v>350000</v>
      </c>
      <c r="M123" s="144">
        <f t="shared" si="74"/>
        <v>95044.7</v>
      </c>
      <c r="N123" s="145">
        <f t="shared" si="74"/>
        <v>444971.5</v>
      </c>
      <c r="O123" s="143">
        <f t="shared" si="74"/>
        <v>350000</v>
      </c>
      <c r="P123" s="29">
        <f t="shared" si="74"/>
        <v>94971.5</v>
      </c>
    </row>
    <row r="124" spans="2:16" ht="63.75" thickBot="1">
      <c r="B124" s="244"/>
      <c r="C124" s="247"/>
      <c r="D124" s="206" t="s">
        <v>161</v>
      </c>
      <c r="E124" s="146">
        <f>F124+G124</f>
        <v>445044.7</v>
      </c>
      <c r="F124" s="147">
        <v>350000</v>
      </c>
      <c r="G124" s="148">
        <v>95044.7</v>
      </c>
      <c r="H124" s="146">
        <f>I124+J124</f>
        <v>445044.7</v>
      </c>
      <c r="I124" s="147">
        <v>350000</v>
      </c>
      <c r="J124" s="148">
        <v>95044.7</v>
      </c>
      <c r="K124" s="146">
        <f>L124+M124</f>
        <v>445044.7</v>
      </c>
      <c r="L124" s="147">
        <v>350000</v>
      </c>
      <c r="M124" s="148">
        <v>95044.7</v>
      </c>
      <c r="N124" s="146">
        <f>O124+P124</f>
        <v>444971.5</v>
      </c>
      <c r="O124" s="147">
        <v>350000</v>
      </c>
      <c r="P124" s="29">
        <v>94971.5</v>
      </c>
    </row>
    <row r="125" spans="2:16" ht="15.75">
      <c r="B125" s="242" t="s">
        <v>128</v>
      </c>
      <c r="C125" s="245" t="s">
        <v>129</v>
      </c>
      <c r="D125" s="200" t="s">
        <v>158</v>
      </c>
      <c r="E125" s="28">
        <f t="shared" ref="E125:E126" si="75">F125+G125</f>
        <v>99068.7</v>
      </c>
      <c r="F125" s="32">
        <f>F126</f>
        <v>2443.6999999999998</v>
      </c>
      <c r="G125" s="33">
        <f>G126</f>
        <v>96625</v>
      </c>
      <c r="H125" s="31">
        <f t="shared" ref="H125:H126" si="76">I125+J125</f>
        <v>102177</v>
      </c>
      <c r="I125" s="32">
        <f>I126</f>
        <v>5552</v>
      </c>
      <c r="J125" s="34">
        <f>J126</f>
        <v>96625</v>
      </c>
      <c r="K125" s="31">
        <f t="shared" ref="K125:K126" si="77">L125+M125</f>
        <v>102177</v>
      </c>
      <c r="L125" s="32">
        <f>L126</f>
        <v>5552</v>
      </c>
      <c r="M125" s="34">
        <f>M126</f>
        <v>96625</v>
      </c>
      <c r="N125" s="35">
        <f t="shared" ref="N125:N126" si="78">O125+P125</f>
        <v>102045.4</v>
      </c>
      <c r="O125" s="32">
        <f>O126</f>
        <v>5551.9</v>
      </c>
      <c r="P125" s="34">
        <f>P126</f>
        <v>96493.5</v>
      </c>
    </row>
    <row r="126" spans="2:16" ht="15.75">
      <c r="B126" s="243"/>
      <c r="C126" s="246"/>
      <c r="D126" s="201" t="s">
        <v>162</v>
      </c>
      <c r="E126" s="28">
        <f t="shared" si="75"/>
        <v>99068.7</v>
      </c>
      <c r="F126" s="10">
        <f>F129</f>
        <v>2443.6999999999998</v>
      </c>
      <c r="G126" s="30">
        <f>G127</f>
        <v>96625</v>
      </c>
      <c r="H126" s="28">
        <f t="shared" si="76"/>
        <v>102177</v>
      </c>
      <c r="I126" s="10">
        <f>I129</f>
        <v>5552</v>
      </c>
      <c r="J126" s="29">
        <f>J127</f>
        <v>96625</v>
      </c>
      <c r="K126" s="28">
        <f t="shared" si="77"/>
        <v>102177</v>
      </c>
      <c r="L126" s="10">
        <f>L129</f>
        <v>5552</v>
      </c>
      <c r="M126" s="29">
        <f>M127</f>
        <v>96625</v>
      </c>
      <c r="N126" s="27">
        <f t="shared" si="78"/>
        <v>102045.4</v>
      </c>
      <c r="O126" s="10">
        <f>O129</f>
        <v>5551.9</v>
      </c>
      <c r="P126" s="29">
        <f>P127</f>
        <v>96493.5</v>
      </c>
    </row>
    <row r="127" spans="2:16" ht="15.75">
      <c r="B127" s="248" t="s">
        <v>130</v>
      </c>
      <c r="C127" s="249" t="s">
        <v>131</v>
      </c>
      <c r="D127" s="201" t="s">
        <v>158</v>
      </c>
      <c r="E127" s="28">
        <f>F127+G127</f>
        <v>96625</v>
      </c>
      <c r="F127" s="11"/>
      <c r="G127" s="30">
        <f>G128</f>
        <v>96625</v>
      </c>
      <c r="H127" s="28">
        <f>I127+J127</f>
        <v>96625</v>
      </c>
      <c r="I127" s="10"/>
      <c r="J127" s="29">
        <f>J128</f>
        <v>96625</v>
      </c>
      <c r="K127" s="28">
        <f>L127+M127</f>
        <v>96625</v>
      </c>
      <c r="L127" s="10"/>
      <c r="M127" s="29">
        <f>M128</f>
        <v>96625</v>
      </c>
      <c r="N127" s="27">
        <f>O127+P127</f>
        <v>96493.5</v>
      </c>
      <c r="O127" s="10"/>
      <c r="P127" s="29">
        <f>P128</f>
        <v>96493.5</v>
      </c>
    </row>
    <row r="128" spans="2:16" ht="15.75">
      <c r="B128" s="248"/>
      <c r="C128" s="249"/>
      <c r="D128" s="201" t="s">
        <v>162</v>
      </c>
      <c r="E128" s="28">
        <f>F128+G128</f>
        <v>96625</v>
      </c>
      <c r="F128" s="11"/>
      <c r="G128" s="30">
        <v>96625</v>
      </c>
      <c r="H128" s="28">
        <f>I128+J128</f>
        <v>96625</v>
      </c>
      <c r="I128" s="10"/>
      <c r="J128" s="29">
        <v>96625</v>
      </c>
      <c r="K128" s="28">
        <f>L128+M128</f>
        <v>96625</v>
      </c>
      <c r="L128" s="10"/>
      <c r="M128" s="29">
        <v>96625</v>
      </c>
      <c r="N128" s="27">
        <f>O128+P128</f>
        <v>96493.5</v>
      </c>
      <c r="O128" s="10"/>
      <c r="P128" s="29">
        <v>96493.5</v>
      </c>
    </row>
    <row r="129" spans="2:16" ht="15.75">
      <c r="B129" s="248" t="s">
        <v>132</v>
      </c>
      <c r="C129" s="249" t="s">
        <v>133</v>
      </c>
      <c r="D129" s="201" t="s">
        <v>158</v>
      </c>
      <c r="E129" s="28">
        <f t="shared" ref="E129:E141" si="79">F129+G129</f>
        <v>2443.6999999999998</v>
      </c>
      <c r="F129" s="10">
        <f>F130</f>
        <v>2443.6999999999998</v>
      </c>
      <c r="G129" s="149"/>
      <c r="H129" s="28">
        <f t="shared" ref="H129:H130" si="80">I129+J129</f>
        <v>5552</v>
      </c>
      <c r="I129" s="10">
        <f>I130</f>
        <v>5552</v>
      </c>
      <c r="J129" s="150"/>
      <c r="K129" s="28">
        <f t="shared" ref="K129:K130" si="81">L129+M129</f>
        <v>5552</v>
      </c>
      <c r="L129" s="10">
        <f>L130</f>
        <v>5552</v>
      </c>
      <c r="M129" s="150"/>
      <c r="N129" s="27">
        <f t="shared" ref="N129:N130" si="82">O129+P129</f>
        <v>5551.9</v>
      </c>
      <c r="O129" s="10">
        <f>O130</f>
        <v>5551.9</v>
      </c>
      <c r="P129" s="150"/>
    </row>
    <row r="130" spans="2:16" ht="16.5" thickBot="1">
      <c r="B130" s="244"/>
      <c r="C130" s="247"/>
      <c r="D130" s="204" t="s">
        <v>162</v>
      </c>
      <c r="E130" s="151">
        <f t="shared" si="79"/>
        <v>2443.6999999999998</v>
      </c>
      <c r="F130" s="152">
        <v>2443.6999999999998</v>
      </c>
      <c r="G130" s="153"/>
      <c r="H130" s="36">
        <f t="shared" si="80"/>
        <v>5552</v>
      </c>
      <c r="I130" s="37">
        <v>5552</v>
      </c>
      <c r="J130" s="154"/>
      <c r="K130" s="36">
        <f t="shared" si="81"/>
        <v>5552</v>
      </c>
      <c r="L130" s="37">
        <v>5552</v>
      </c>
      <c r="M130" s="154"/>
      <c r="N130" s="40">
        <f t="shared" si="82"/>
        <v>5551.9</v>
      </c>
      <c r="O130" s="37">
        <v>5551.9</v>
      </c>
      <c r="P130" s="154"/>
    </row>
    <row r="131" spans="2:16" ht="15.75">
      <c r="B131" s="242" t="s">
        <v>134</v>
      </c>
      <c r="C131" s="245" t="s">
        <v>135</v>
      </c>
      <c r="D131" s="200" t="s">
        <v>158</v>
      </c>
      <c r="E131" s="31">
        <f t="shared" ref="E131:P131" si="83">E132</f>
        <v>22406203.600000001</v>
      </c>
      <c r="F131" s="32">
        <f t="shared" si="83"/>
        <v>4358669.8</v>
      </c>
      <c r="G131" s="34">
        <f t="shared" si="83"/>
        <v>18047533.799999997</v>
      </c>
      <c r="H131" s="31">
        <f t="shared" si="83"/>
        <v>22671053.899999999</v>
      </c>
      <c r="I131" s="32">
        <f t="shared" si="83"/>
        <v>4499229.3999999994</v>
      </c>
      <c r="J131" s="34">
        <f t="shared" si="83"/>
        <v>18171824.5</v>
      </c>
      <c r="K131" s="31">
        <f t="shared" si="83"/>
        <v>22671053.899999999</v>
      </c>
      <c r="L131" s="32">
        <f t="shared" si="83"/>
        <v>4499229.3999999994</v>
      </c>
      <c r="M131" s="34">
        <f t="shared" si="83"/>
        <v>18171824.5</v>
      </c>
      <c r="N131" s="31">
        <f t="shared" si="83"/>
        <v>22172188</v>
      </c>
      <c r="O131" s="32">
        <f t="shared" si="83"/>
        <v>4311209.7</v>
      </c>
      <c r="P131" s="34">
        <f t="shared" si="83"/>
        <v>17860978.299999997</v>
      </c>
    </row>
    <row r="132" spans="2:16" ht="15.75">
      <c r="B132" s="243"/>
      <c r="C132" s="246"/>
      <c r="D132" s="201" t="s">
        <v>162</v>
      </c>
      <c r="E132" s="155">
        <f>E134+E136+E138+E140+E142</f>
        <v>22406203.600000001</v>
      </c>
      <c r="F132" s="10">
        <f>F137+F139</f>
        <v>4358669.8</v>
      </c>
      <c r="G132" s="29">
        <f>G134+G136+G138+G140+G142</f>
        <v>18047533.799999997</v>
      </c>
      <c r="H132" s="155">
        <f>H134+H136+H138+H140+H142</f>
        <v>22671053.899999999</v>
      </c>
      <c r="I132" s="10">
        <f>I137+I139</f>
        <v>4499229.3999999994</v>
      </c>
      <c r="J132" s="29">
        <f>J134+J136+J138+J140+J142</f>
        <v>18171824.5</v>
      </c>
      <c r="K132" s="155">
        <f>K134+K136+K138+K140+K142</f>
        <v>22671053.899999999</v>
      </c>
      <c r="L132" s="10">
        <f>L137+L139</f>
        <v>4499229.3999999994</v>
      </c>
      <c r="M132" s="29">
        <f>M134+M136+M138+M140+M142</f>
        <v>18171824.5</v>
      </c>
      <c r="N132" s="155">
        <f>N134+N136+N138+N140+N142</f>
        <v>22172188</v>
      </c>
      <c r="O132" s="10">
        <f>O137+O139</f>
        <v>4311209.7</v>
      </c>
      <c r="P132" s="29">
        <f>P134+P136+P138+P140+P142</f>
        <v>17860978.299999997</v>
      </c>
    </row>
    <row r="133" spans="2:16" ht="15.75">
      <c r="B133" s="248" t="s">
        <v>136</v>
      </c>
      <c r="C133" s="249" t="s">
        <v>137</v>
      </c>
      <c r="D133" s="201" t="s">
        <v>158</v>
      </c>
      <c r="E133" s="155">
        <f t="shared" si="79"/>
        <v>3623.2</v>
      </c>
      <c r="F133" s="10"/>
      <c r="G133" s="29">
        <f>G134</f>
        <v>3623.2</v>
      </c>
      <c r="H133" s="155">
        <f t="shared" ref="H133:H141" si="84">I133+J133</f>
        <v>3623.2</v>
      </c>
      <c r="I133" s="10"/>
      <c r="J133" s="29">
        <f>J134</f>
        <v>3623.2</v>
      </c>
      <c r="K133" s="155">
        <f t="shared" ref="K133:K141" si="85">L133+M133</f>
        <v>3623.2</v>
      </c>
      <c r="L133" s="10"/>
      <c r="M133" s="29">
        <f>M134</f>
        <v>3623.2</v>
      </c>
      <c r="N133" s="155">
        <f t="shared" ref="N133:N141" si="86">O133+P133</f>
        <v>3469.2</v>
      </c>
      <c r="O133" s="10"/>
      <c r="P133" s="29">
        <f>P134</f>
        <v>3469.2</v>
      </c>
    </row>
    <row r="134" spans="2:16" ht="15.75">
      <c r="B134" s="248"/>
      <c r="C134" s="249"/>
      <c r="D134" s="201" t="s">
        <v>162</v>
      </c>
      <c r="E134" s="155">
        <f t="shared" si="79"/>
        <v>3623.2</v>
      </c>
      <c r="F134" s="10"/>
      <c r="G134" s="29">
        <v>3623.2</v>
      </c>
      <c r="H134" s="155">
        <f t="shared" si="84"/>
        <v>3623.2</v>
      </c>
      <c r="I134" s="10"/>
      <c r="J134" s="29">
        <v>3623.2</v>
      </c>
      <c r="K134" s="155">
        <f t="shared" si="85"/>
        <v>3623.2</v>
      </c>
      <c r="L134" s="10"/>
      <c r="M134" s="29">
        <v>3623.2</v>
      </c>
      <c r="N134" s="155">
        <f t="shared" si="86"/>
        <v>3469.2</v>
      </c>
      <c r="O134" s="10"/>
      <c r="P134" s="29">
        <v>3469.2</v>
      </c>
    </row>
    <row r="135" spans="2:16" ht="15.75">
      <c r="B135" s="248" t="s">
        <v>138</v>
      </c>
      <c r="C135" s="249" t="s">
        <v>139</v>
      </c>
      <c r="D135" s="201" t="s">
        <v>158</v>
      </c>
      <c r="E135" s="155">
        <f t="shared" si="79"/>
        <v>14103.9</v>
      </c>
      <c r="F135" s="10"/>
      <c r="G135" s="29">
        <f>G136</f>
        <v>14103.9</v>
      </c>
      <c r="H135" s="155">
        <f t="shared" si="84"/>
        <v>14103.9</v>
      </c>
      <c r="I135" s="10"/>
      <c r="J135" s="29">
        <f>J136</f>
        <v>14103.9</v>
      </c>
      <c r="K135" s="155">
        <f t="shared" si="85"/>
        <v>14103.9</v>
      </c>
      <c r="L135" s="10"/>
      <c r="M135" s="29">
        <f>M136</f>
        <v>14103.9</v>
      </c>
      <c r="N135" s="155">
        <f t="shared" si="86"/>
        <v>14101.3</v>
      </c>
      <c r="O135" s="10"/>
      <c r="P135" s="29">
        <f>P136</f>
        <v>14101.3</v>
      </c>
    </row>
    <row r="136" spans="2:16" ht="15.75">
      <c r="B136" s="248"/>
      <c r="C136" s="249"/>
      <c r="D136" s="201" t="s">
        <v>162</v>
      </c>
      <c r="E136" s="155">
        <f t="shared" si="79"/>
        <v>14103.9</v>
      </c>
      <c r="F136" s="10"/>
      <c r="G136" s="29">
        <v>14103.9</v>
      </c>
      <c r="H136" s="155">
        <f t="shared" si="84"/>
        <v>14103.9</v>
      </c>
      <c r="I136" s="10"/>
      <c r="J136" s="29">
        <v>14103.9</v>
      </c>
      <c r="K136" s="155">
        <f t="shared" si="85"/>
        <v>14103.9</v>
      </c>
      <c r="L136" s="10"/>
      <c r="M136" s="29">
        <v>14103.9</v>
      </c>
      <c r="N136" s="155">
        <f t="shared" si="86"/>
        <v>14101.3</v>
      </c>
      <c r="O136" s="10"/>
      <c r="P136" s="29">
        <v>14101.3</v>
      </c>
    </row>
    <row r="137" spans="2:16" ht="15.75">
      <c r="B137" s="248" t="s">
        <v>140</v>
      </c>
      <c r="C137" s="249" t="s">
        <v>141</v>
      </c>
      <c r="D137" s="201" t="s">
        <v>158</v>
      </c>
      <c r="E137" s="155">
        <f t="shared" si="79"/>
        <v>9807674.6999999993</v>
      </c>
      <c r="F137" s="10">
        <f>F138</f>
        <v>321587.59999999998</v>
      </c>
      <c r="G137" s="29">
        <f>G138</f>
        <v>9486087.0999999996</v>
      </c>
      <c r="H137" s="155">
        <f t="shared" si="84"/>
        <v>9807674.6999999993</v>
      </c>
      <c r="I137" s="10">
        <f>I138</f>
        <v>321587.59999999998</v>
      </c>
      <c r="J137" s="29">
        <f>J138</f>
        <v>9486087.0999999996</v>
      </c>
      <c r="K137" s="155">
        <f t="shared" si="85"/>
        <v>9807674.6999999993</v>
      </c>
      <c r="L137" s="10">
        <f>L138</f>
        <v>321587.59999999998</v>
      </c>
      <c r="M137" s="29">
        <f>M138</f>
        <v>9486087.0999999996</v>
      </c>
      <c r="N137" s="155">
        <f t="shared" si="86"/>
        <v>9783280.5999999996</v>
      </c>
      <c r="O137" s="10">
        <f>O138</f>
        <v>297193.5</v>
      </c>
      <c r="P137" s="29">
        <f>P138</f>
        <v>9486087.0999999996</v>
      </c>
    </row>
    <row r="138" spans="2:16" ht="15.75">
      <c r="B138" s="248"/>
      <c r="C138" s="249"/>
      <c r="D138" s="201" t="s">
        <v>162</v>
      </c>
      <c r="E138" s="155">
        <f t="shared" si="79"/>
        <v>9807674.6999999993</v>
      </c>
      <c r="F138" s="10">
        <v>321587.59999999998</v>
      </c>
      <c r="G138" s="29">
        <v>9486087.0999999996</v>
      </c>
      <c r="H138" s="155">
        <f t="shared" si="84"/>
        <v>9807674.6999999993</v>
      </c>
      <c r="I138" s="10">
        <v>321587.59999999998</v>
      </c>
      <c r="J138" s="29">
        <v>9486087.0999999996</v>
      </c>
      <c r="K138" s="155">
        <f t="shared" si="85"/>
        <v>9807674.6999999993</v>
      </c>
      <c r="L138" s="10">
        <v>321587.59999999998</v>
      </c>
      <c r="M138" s="29">
        <v>9486087.0999999996</v>
      </c>
      <c r="N138" s="155">
        <f t="shared" si="86"/>
        <v>9783280.5999999996</v>
      </c>
      <c r="O138" s="10">
        <v>297193.5</v>
      </c>
      <c r="P138" s="29">
        <v>9486087.0999999996</v>
      </c>
    </row>
    <row r="139" spans="2:16" ht="15.75">
      <c r="B139" s="248" t="s">
        <v>142</v>
      </c>
      <c r="C139" s="249" t="s">
        <v>143</v>
      </c>
      <c r="D139" s="201" t="s">
        <v>158</v>
      </c>
      <c r="E139" s="155">
        <f t="shared" si="79"/>
        <v>11545630.800000001</v>
      </c>
      <c r="F139" s="10">
        <f>F140</f>
        <v>4037082.2</v>
      </c>
      <c r="G139" s="29">
        <f>G140</f>
        <v>7508548.5999999996</v>
      </c>
      <c r="H139" s="155">
        <f t="shared" si="84"/>
        <v>11810481.1</v>
      </c>
      <c r="I139" s="10">
        <f>I140</f>
        <v>4177641.8</v>
      </c>
      <c r="J139" s="29">
        <f>J140</f>
        <v>7632839.2999999998</v>
      </c>
      <c r="K139" s="155">
        <f t="shared" si="85"/>
        <v>11810481.1</v>
      </c>
      <c r="L139" s="10">
        <f>L140</f>
        <v>4177641.8</v>
      </c>
      <c r="M139" s="29">
        <f>M140</f>
        <v>7632839.2999999998</v>
      </c>
      <c r="N139" s="155">
        <f t="shared" si="86"/>
        <v>11445128.5</v>
      </c>
      <c r="O139" s="10">
        <f>O140</f>
        <v>4014016.2</v>
      </c>
      <c r="P139" s="29">
        <f>P140</f>
        <v>7431112.2999999998</v>
      </c>
    </row>
    <row r="140" spans="2:16" ht="15.75">
      <c r="B140" s="248"/>
      <c r="C140" s="249"/>
      <c r="D140" s="201" t="s">
        <v>162</v>
      </c>
      <c r="E140" s="155">
        <f t="shared" si="79"/>
        <v>11545630.800000001</v>
      </c>
      <c r="F140" s="10">
        <v>4037082.2</v>
      </c>
      <c r="G140" s="29">
        <v>7508548.5999999996</v>
      </c>
      <c r="H140" s="155">
        <f t="shared" si="84"/>
        <v>11810481.1</v>
      </c>
      <c r="I140" s="10">
        <v>4177641.8</v>
      </c>
      <c r="J140" s="29">
        <v>7632839.2999999998</v>
      </c>
      <c r="K140" s="155">
        <f t="shared" si="85"/>
        <v>11810481.1</v>
      </c>
      <c r="L140" s="10">
        <v>4177641.8</v>
      </c>
      <c r="M140" s="29">
        <v>7632839.2999999998</v>
      </c>
      <c r="N140" s="155">
        <f t="shared" si="86"/>
        <v>11445128.5</v>
      </c>
      <c r="O140" s="10">
        <v>4014016.2</v>
      </c>
      <c r="P140" s="29">
        <v>7431112.2999999998</v>
      </c>
    </row>
    <row r="141" spans="2:16" ht="15.75">
      <c r="B141" s="248" t="s">
        <v>144</v>
      </c>
      <c r="C141" s="249" t="s">
        <v>145</v>
      </c>
      <c r="D141" s="201" t="s">
        <v>158</v>
      </c>
      <c r="E141" s="155">
        <f t="shared" si="79"/>
        <v>1035171</v>
      </c>
      <c r="F141" s="10"/>
      <c r="G141" s="29">
        <f>G142</f>
        <v>1035171</v>
      </c>
      <c r="H141" s="155">
        <f t="shared" si="84"/>
        <v>1035171</v>
      </c>
      <c r="I141" s="10"/>
      <c r="J141" s="29">
        <f>J142</f>
        <v>1035171</v>
      </c>
      <c r="K141" s="155">
        <f t="shared" si="85"/>
        <v>1035171</v>
      </c>
      <c r="L141" s="10"/>
      <c r="M141" s="29">
        <f>M142</f>
        <v>1035171</v>
      </c>
      <c r="N141" s="155">
        <f t="shared" si="86"/>
        <v>926208.4</v>
      </c>
      <c r="O141" s="10"/>
      <c r="P141" s="29">
        <f>P142</f>
        <v>926208.4</v>
      </c>
    </row>
    <row r="142" spans="2:16" ht="16.5" thickBot="1">
      <c r="B142" s="244"/>
      <c r="C142" s="247"/>
      <c r="D142" s="204" t="s">
        <v>162</v>
      </c>
      <c r="E142" s="156">
        <f>F142+G142</f>
        <v>1035171</v>
      </c>
      <c r="F142" s="157"/>
      <c r="G142" s="39">
        <v>1035171</v>
      </c>
      <c r="H142" s="156">
        <f>I142+J142</f>
        <v>1035171</v>
      </c>
      <c r="I142" s="157"/>
      <c r="J142" s="39">
        <v>1035171</v>
      </c>
      <c r="K142" s="156">
        <f>L142+M142</f>
        <v>1035171</v>
      </c>
      <c r="L142" s="157"/>
      <c r="M142" s="39">
        <v>1035171</v>
      </c>
      <c r="N142" s="156">
        <f>O142+P142</f>
        <v>926208.4</v>
      </c>
      <c r="O142" s="157"/>
      <c r="P142" s="39">
        <v>926208.4</v>
      </c>
    </row>
    <row r="163" ht="12.75" customHeight="1"/>
    <row r="171" ht="17.25" customHeight="1"/>
  </sheetData>
  <mergeCells count="139">
    <mergeCell ref="B139:B140"/>
    <mergeCell ref="C139:C140"/>
    <mergeCell ref="B141:B142"/>
    <mergeCell ref="C141:C142"/>
    <mergeCell ref="B129:B130"/>
    <mergeCell ref="C129:C130"/>
    <mergeCell ref="B131:B132"/>
    <mergeCell ref="C131:C132"/>
    <mergeCell ref="B133:B134"/>
    <mergeCell ref="C133:C134"/>
    <mergeCell ref="B135:B136"/>
    <mergeCell ref="C135:C136"/>
    <mergeCell ref="B137:B138"/>
    <mergeCell ref="C137:C138"/>
    <mergeCell ref="B109:B112"/>
    <mergeCell ref="C109:C112"/>
    <mergeCell ref="B113:B116"/>
    <mergeCell ref="C113:C116"/>
    <mergeCell ref="B121:B124"/>
    <mergeCell ref="C121:C124"/>
    <mergeCell ref="B125:B126"/>
    <mergeCell ref="C125:C126"/>
    <mergeCell ref="B127:B128"/>
    <mergeCell ref="C127:C128"/>
    <mergeCell ref="B117:B120"/>
    <mergeCell ref="C117:C120"/>
    <mergeCell ref="B93:B94"/>
    <mergeCell ref="C93:C94"/>
    <mergeCell ref="B97:B98"/>
    <mergeCell ref="C97:C98"/>
    <mergeCell ref="B101:B102"/>
    <mergeCell ref="C101:C102"/>
    <mergeCell ref="B103:B104"/>
    <mergeCell ref="C103:C104"/>
    <mergeCell ref="B105:B108"/>
    <mergeCell ref="C105:C108"/>
    <mergeCell ref="B99:B100"/>
    <mergeCell ref="C99:C100"/>
    <mergeCell ref="B95:B96"/>
    <mergeCell ref="C95:C96"/>
    <mergeCell ref="B83:B84"/>
    <mergeCell ref="C83:C84"/>
    <mergeCell ref="B85:B86"/>
    <mergeCell ref="C85:C86"/>
    <mergeCell ref="B87:B88"/>
    <mergeCell ref="C87:C88"/>
    <mergeCell ref="B89:B90"/>
    <mergeCell ref="C89:C90"/>
    <mergeCell ref="B91:B92"/>
    <mergeCell ref="C91:C92"/>
    <mergeCell ref="B73:B74"/>
    <mergeCell ref="C73:C74"/>
    <mergeCell ref="B75:B76"/>
    <mergeCell ref="C75:C76"/>
    <mergeCell ref="B77:B78"/>
    <mergeCell ref="C77:C78"/>
    <mergeCell ref="B79:B80"/>
    <mergeCell ref="C79:C80"/>
    <mergeCell ref="B81:B82"/>
    <mergeCell ref="C81:C82"/>
    <mergeCell ref="B63:B64"/>
    <mergeCell ref="C63:C64"/>
    <mergeCell ref="B65:B66"/>
    <mergeCell ref="C65:C66"/>
    <mergeCell ref="B67:B68"/>
    <mergeCell ref="C67:C68"/>
    <mergeCell ref="B69:B70"/>
    <mergeCell ref="C69:C70"/>
    <mergeCell ref="B71:B72"/>
    <mergeCell ref="C71:C72"/>
    <mergeCell ref="B53:B54"/>
    <mergeCell ref="C53:C54"/>
    <mergeCell ref="B55:B56"/>
    <mergeCell ref="C55:C56"/>
    <mergeCell ref="B57:B58"/>
    <mergeCell ref="C57:C58"/>
    <mergeCell ref="B59:B60"/>
    <mergeCell ref="C59:C60"/>
    <mergeCell ref="B61:B62"/>
    <mergeCell ref="C61:C62"/>
    <mergeCell ref="B43:B44"/>
    <mergeCell ref="C43:C44"/>
    <mergeCell ref="B45:B46"/>
    <mergeCell ref="C45:C46"/>
    <mergeCell ref="B47:B48"/>
    <mergeCell ref="C47:C48"/>
    <mergeCell ref="B49:B50"/>
    <mergeCell ref="C49:C50"/>
    <mergeCell ref="B51:B52"/>
    <mergeCell ref="C51:C52"/>
    <mergeCell ref="B33:B34"/>
    <mergeCell ref="C33:C34"/>
    <mergeCell ref="B35:B36"/>
    <mergeCell ref="C35:C36"/>
    <mergeCell ref="B37:B38"/>
    <mergeCell ref="C37:C38"/>
    <mergeCell ref="B39:B40"/>
    <mergeCell ref="C39:C40"/>
    <mergeCell ref="B41:B42"/>
    <mergeCell ref="C41:C42"/>
    <mergeCell ref="B23:B24"/>
    <mergeCell ref="C23:C24"/>
    <mergeCell ref="B25:B26"/>
    <mergeCell ref="C25:C26"/>
    <mergeCell ref="B27:B28"/>
    <mergeCell ref="C27:C28"/>
    <mergeCell ref="B29:B30"/>
    <mergeCell ref="C29:C30"/>
    <mergeCell ref="B31:B32"/>
    <mergeCell ref="C31:C32"/>
    <mergeCell ref="B10:B14"/>
    <mergeCell ref="C10:C14"/>
    <mergeCell ref="B15:B16"/>
    <mergeCell ref="C15:C16"/>
    <mergeCell ref="B17:B18"/>
    <mergeCell ref="C17:C18"/>
    <mergeCell ref="B19:B20"/>
    <mergeCell ref="C19:C20"/>
    <mergeCell ref="B21:B22"/>
    <mergeCell ref="C21:C22"/>
    <mergeCell ref="B1:P1"/>
    <mergeCell ref="B2:P2"/>
    <mergeCell ref="B3:P3"/>
    <mergeCell ref="B5:B8"/>
    <mergeCell ref="C5:C8"/>
    <mergeCell ref="D5:D8"/>
    <mergeCell ref="E5:P5"/>
    <mergeCell ref="E6:G6"/>
    <mergeCell ref="H6:J6"/>
    <mergeCell ref="K6:M6"/>
    <mergeCell ref="N6:P6"/>
    <mergeCell ref="E7:E8"/>
    <mergeCell ref="F7:G7"/>
    <mergeCell ref="H7:H8"/>
    <mergeCell ref="I7:J7"/>
    <mergeCell ref="K7:K8"/>
    <mergeCell ref="L7:M7"/>
    <mergeCell ref="N7:N8"/>
    <mergeCell ref="O7:P7"/>
  </mergeCells>
  <pageMargins left="0.70866141732283472" right="0.70866141732283472" top="0.74803149606299213" bottom="0.74803149606299213" header="0.31496062992125984" footer="0.31496062992125984"/>
  <pageSetup paperSize="9" scale="5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3"/>
  <sheetViews>
    <sheetView showGridLines="0" tabSelected="1" workbookViewId="0">
      <pane xSplit="3" ySplit="7" topLeftCell="D8" activePane="bottomRight" state="frozen"/>
      <selection pane="topRight" activeCell="D1" sqref="D1"/>
      <selection pane="bottomLeft" activeCell="A8" sqref="A8"/>
      <selection pane="bottomRight" activeCell="E13" sqref="E13"/>
    </sheetView>
  </sheetViews>
  <sheetFormatPr defaultRowHeight="11.25"/>
  <cols>
    <col min="1" max="1" width="3.33203125" customWidth="1"/>
    <col min="2" max="2" width="20.33203125" customWidth="1"/>
    <col min="3" max="3" width="36.83203125" customWidth="1"/>
    <col min="4" max="4" width="47.1640625" customWidth="1"/>
    <col min="5" max="5" width="18.5" customWidth="1"/>
    <col min="6" max="6" width="23" customWidth="1"/>
    <col min="7" max="7" width="9.33203125" customWidth="1"/>
  </cols>
  <sheetData>
    <row r="1" spans="1:7" ht="43.5" customHeight="1">
      <c r="A1" s="1"/>
      <c r="B1" s="255" t="s">
        <v>22</v>
      </c>
      <c r="C1" s="255"/>
      <c r="D1" s="255"/>
      <c r="E1" s="255"/>
      <c r="F1" s="255"/>
      <c r="G1" s="1"/>
    </row>
    <row r="2" spans="1:7" ht="12" customHeight="1">
      <c r="A2" s="1"/>
      <c r="B2" s="255" t="str">
        <f>CHAR(34)&amp;$C$8&amp;CHAR(34)</f>
        <v>"Развитие здравоохранения"</v>
      </c>
      <c r="C2" s="255"/>
      <c r="D2" s="255"/>
      <c r="E2" s="255"/>
      <c r="F2" s="255"/>
      <c r="G2" s="1"/>
    </row>
    <row r="3" spans="1:7" ht="15.75">
      <c r="A3" s="1"/>
      <c r="B3" s="256" t="s">
        <v>830</v>
      </c>
      <c r="C3" s="256"/>
      <c r="D3" s="256"/>
      <c r="E3" s="256"/>
      <c r="F3" s="256"/>
      <c r="G3" s="1"/>
    </row>
    <row r="4" spans="1:7" ht="12.75">
      <c r="A4" s="1"/>
      <c r="B4" s="4"/>
      <c r="C4" s="4"/>
      <c r="D4" s="4"/>
      <c r="E4" s="4"/>
      <c r="F4" s="5" t="s">
        <v>23</v>
      </c>
      <c r="G4" s="1"/>
    </row>
    <row r="5" spans="1:7" ht="18" customHeight="1">
      <c r="A5" s="1"/>
      <c r="B5" s="257" t="s">
        <v>0</v>
      </c>
      <c r="C5" s="258" t="s">
        <v>24</v>
      </c>
      <c r="D5" s="258" t="s">
        <v>1</v>
      </c>
      <c r="E5" s="257" t="s">
        <v>25</v>
      </c>
      <c r="F5" s="257"/>
      <c r="G5" s="1"/>
    </row>
    <row r="6" spans="1:7" ht="39.75" customHeight="1">
      <c r="A6" s="1"/>
      <c r="B6" s="257"/>
      <c r="C6" s="258"/>
      <c r="D6" s="258"/>
      <c r="E6" s="2" t="s">
        <v>26</v>
      </c>
      <c r="F6" s="2" t="s">
        <v>27</v>
      </c>
      <c r="G6" s="1"/>
    </row>
    <row r="7" spans="1:7" ht="17.25" customHeight="1">
      <c r="A7" s="1"/>
      <c r="B7" s="3" t="s">
        <v>2</v>
      </c>
      <c r="C7" s="3" t="s">
        <v>3</v>
      </c>
      <c r="D7" s="3" t="s">
        <v>4</v>
      </c>
      <c r="E7" s="3" t="s">
        <v>5</v>
      </c>
      <c r="F7" s="3" t="s">
        <v>6</v>
      </c>
      <c r="G7" s="1"/>
    </row>
    <row r="8" spans="1:7" ht="16.5" customHeight="1">
      <c r="A8" s="1"/>
      <c r="B8" s="252" t="s">
        <v>28</v>
      </c>
      <c r="C8" s="252" t="s">
        <v>29</v>
      </c>
      <c r="D8" s="6" t="s">
        <v>30</v>
      </c>
      <c r="E8" s="7">
        <f>E10+E14</f>
        <v>63874894.500000007</v>
      </c>
      <c r="F8" s="7">
        <f>F10+F14</f>
        <v>62375801.299999997</v>
      </c>
      <c r="G8" s="1"/>
    </row>
    <row r="9" spans="1:7" ht="63">
      <c r="A9" s="1"/>
      <c r="B9" s="252"/>
      <c r="C9" s="252"/>
      <c r="D9" s="6" t="s">
        <v>31</v>
      </c>
      <c r="E9" s="7"/>
      <c r="F9" s="7"/>
      <c r="G9" s="1"/>
    </row>
    <row r="10" spans="1:7" ht="63">
      <c r="A10" s="1"/>
      <c r="B10" s="252"/>
      <c r="C10" s="252"/>
      <c r="D10" s="6" t="s">
        <v>32</v>
      </c>
      <c r="E10" s="7">
        <f>E11+E12</f>
        <v>35313297.400000006</v>
      </c>
      <c r="F10" s="7">
        <f>F11+F12</f>
        <v>34724676.399999999</v>
      </c>
      <c r="G10" s="1"/>
    </row>
    <row r="11" spans="1:7" ht="15.75">
      <c r="A11" s="1"/>
      <c r="B11" s="252"/>
      <c r="C11" s="252"/>
      <c r="D11" s="8" t="s">
        <v>33</v>
      </c>
      <c r="E11" s="7">
        <f>E17+E39+E88+E117+E129+E147+E163+E177+E197+E209</f>
        <v>11045822.199999999</v>
      </c>
      <c r="F11" s="7">
        <f>F17+F39+F88+F117+F129+F147+F163+F177+F197+F209</f>
        <v>10845805.300000001</v>
      </c>
      <c r="G11" s="1"/>
    </row>
    <row r="12" spans="1:7" ht="15.75">
      <c r="A12" s="1"/>
      <c r="B12" s="252"/>
      <c r="C12" s="252"/>
      <c r="D12" s="8" t="s">
        <v>34</v>
      </c>
      <c r="E12" s="7">
        <f>E18+E40+E79+E89+E108+E118+E130+E148+E164+E178+E198+E210</f>
        <v>24267475.200000003</v>
      </c>
      <c r="F12" s="7">
        <f>F18+F40+F79+F89+F108+F118+F130+F148+F164+F178+F198+F210</f>
        <v>23878871.099999998</v>
      </c>
      <c r="G12" s="1"/>
    </row>
    <row r="13" spans="1:7" ht="15.75">
      <c r="A13" s="1"/>
      <c r="B13" s="252"/>
      <c r="C13" s="252"/>
      <c r="D13" s="6" t="s">
        <v>35</v>
      </c>
      <c r="E13" s="7">
        <f>E14</f>
        <v>28561597.100000001</v>
      </c>
      <c r="F13" s="7">
        <f>F14</f>
        <v>27651124.899999999</v>
      </c>
      <c r="G13" s="1"/>
    </row>
    <row r="14" spans="1:7" ht="31.5">
      <c r="A14" s="1"/>
      <c r="B14" s="252"/>
      <c r="C14" s="252"/>
      <c r="D14" s="8" t="s">
        <v>36</v>
      </c>
      <c r="E14" s="7">
        <f>E224</f>
        <v>28561597.100000001</v>
      </c>
      <c r="F14" s="7">
        <f>F224</f>
        <v>27651124.899999999</v>
      </c>
      <c r="G14" s="1"/>
    </row>
    <row r="15" spans="1:7" ht="15.75">
      <c r="A15" s="1"/>
      <c r="B15" s="252" t="s">
        <v>37</v>
      </c>
      <c r="C15" s="252" t="s">
        <v>38</v>
      </c>
      <c r="D15" s="6" t="s">
        <v>30</v>
      </c>
      <c r="E15" s="7">
        <f>E16</f>
        <v>671363.2</v>
      </c>
      <c r="F15" s="7">
        <f>F16</f>
        <v>667488.9</v>
      </c>
      <c r="G15" s="1"/>
    </row>
    <row r="16" spans="1:7" ht="63">
      <c r="A16" s="1"/>
      <c r="B16" s="252"/>
      <c r="C16" s="252"/>
      <c r="D16" s="6" t="s">
        <v>32</v>
      </c>
      <c r="E16" s="7">
        <f>E17+E18</f>
        <v>671363.2</v>
      </c>
      <c r="F16" s="7">
        <f>F17+F18</f>
        <v>667488.9</v>
      </c>
      <c r="G16" s="1"/>
    </row>
    <row r="17" spans="1:7" ht="15.75">
      <c r="A17" s="1"/>
      <c r="B17" s="252"/>
      <c r="C17" s="252"/>
      <c r="D17" s="8" t="s">
        <v>33</v>
      </c>
      <c r="E17" s="7">
        <f>E24+E28+E32</f>
        <v>426600.5</v>
      </c>
      <c r="F17" s="7">
        <f>F24+F28+F32</f>
        <v>424011.5</v>
      </c>
      <c r="G17" s="1"/>
    </row>
    <row r="18" spans="1:7" ht="15.75">
      <c r="A18" s="1"/>
      <c r="B18" s="252"/>
      <c r="C18" s="252"/>
      <c r="D18" s="8" t="s">
        <v>34</v>
      </c>
      <c r="E18" s="7">
        <f>E21+E25+E29+E33+E36</f>
        <v>244762.7</v>
      </c>
      <c r="F18" s="7">
        <f>F21+F25+F29+F33+F36</f>
        <v>243477.40000000002</v>
      </c>
      <c r="G18" s="1"/>
    </row>
    <row r="19" spans="1:7" ht="15.75">
      <c r="A19" s="1"/>
      <c r="B19" s="251" t="s">
        <v>39</v>
      </c>
      <c r="C19" s="251" t="s">
        <v>40</v>
      </c>
      <c r="D19" s="6" t="s">
        <v>30</v>
      </c>
      <c r="E19" s="7">
        <f>E20</f>
        <v>91266.2</v>
      </c>
      <c r="F19" s="7">
        <f>F20</f>
        <v>91213.6</v>
      </c>
      <c r="G19" s="1"/>
    </row>
    <row r="20" spans="1:7" ht="63">
      <c r="A20" s="1"/>
      <c r="B20" s="251"/>
      <c r="C20" s="251"/>
      <c r="D20" s="6" t="s">
        <v>32</v>
      </c>
      <c r="E20" s="7">
        <f>E21</f>
        <v>91266.2</v>
      </c>
      <c r="F20" s="7">
        <f>F21</f>
        <v>91213.6</v>
      </c>
      <c r="G20" s="1"/>
    </row>
    <row r="21" spans="1:7" ht="15.75">
      <c r="A21" s="1"/>
      <c r="B21" s="251"/>
      <c r="C21" s="251"/>
      <c r="D21" s="8" t="s">
        <v>34</v>
      </c>
      <c r="E21" s="7">
        <v>91266.2</v>
      </c>
      <c r="F21" s="7">
        <v>91213.6</v>
      </c>
      <c r="G21" s="1"/>
    </row>
    <row r="22" spans="1:7" ht="15.75">
      <c r="A22" s="1"/>
      <c r="B22" s="251" t="s">
        <v>41</v>
      </c>
      <c r="C22" s="251" t="s">
        <v>42</v>
      </c>
      <c r="D22" s="6" t="s">
        <v>30</v>
      </c>
      <c r="E22" s="7">
        <f>E23</f>
        <v>7824.3</v>
      </c>
      <c r="F22" s="7">
        <f>F23</f>
        <v>7824.1</v>
      </c>
      <c r="G22" s="1"/>
    </row>
    <row r="23" spans="1:7" ht="63">
      <c r="A23" s="1"/>
      <c r="B23" s="251"/>
      <c r="C23" s="251"/>
      <c r="D23" s="6" t="s">
        <v>32</v>
      </c>
      <c r="E23" s="7">
        <f>E24+E25</f>
        <v>7824.3</v>
      </c>
      <c r="F23" s="7">
        <f>F24+F25</f>
        <v>7824.1</v>
      </c>
      <c r="G23" s="1"/>
    </row>
    <row r="24" spans="1:7" ht="15.75">
      <c r="A24" s="1"/>
      <c r="B24" s="251"/>
      <c r="C24" s="251"/>
      <c r="D24" s="8" t="s">
        <v>33</v>
      </c>
      <c r="E24" s="7">
        <v>5528</v>
      </c>
      <c r="F24" s="7">
        <v>5528</v>
      </c>
      <c r="G24" s="1"/>
    </row>
    <row r="25" spans="1:7" ht="15.75">
      <c r="A25" s="1"/>
      <c r="B25" s="251"/>
      <c r="C25" s="251"/>
      <c r="D25" s="8" t="s">
        <v>34</v>
      </c>
      <c r="E25" s="7">
        <v>2296.3000000000002</v>
      </c>
      <c r="F25" s="7">
        <v>2296.1</v>
      </c>
      <c r="G25" s="1"/>
    </row>
    <row r="26" spans="1:7" ht="15.75">
      <c r="A26" s="1"/>
      <c r="B26" s="251" t="s">
        <v>43</v>
      </c>
      <c r="C26" s="251" t="s">
        <v>44</v>
      </c>
      <c r="D26" s="6" t="s">
        <v>30</v>
      </c>
      <c r="E26" s="7">
        <f>E27</f>
        <v>567236.6</v>
      </c>
      <c r="F26" s="7">
        <f>F27</f>
        <v>563415.1</v>
      </c>
      <c r="G26" s="1"/>
    </row>
    <row r="27" spans="1:7" ht="63">
      <c r="A27" s="1"/>
      <c r="B27" s="251"/>
      <c r="C27" s="251"/>
      <c r="D27" s="6" t="s">
        <v>32</v>
      </c>
      <c r="E27" s="7">
        <f>E28+E29</f>
        <v>567236.6</v>
      </c>
      <c r="F27" s="7">
        <f>F28+F29</f>
        <v>563415.1</v>
      </c>
      <c r="G27" s="1"/>
    </row>
    <row r="28" spans="1:7" ht="15.75">
      <c r="A28" s="1"/>
      <c r="B28" s="251"/>
      <c r="C28" s="251"/>
      <c r="D28" s="8" t="s">
        <v>33</v>
      </c>
      <c r="E28" s="7">
        <v>420499.5</v>
      </c>
      <c r="F28" s="7">
        <v>417910.5</v>
      </c>
      <c r="G28" s="1"/>
    </row>
    <row r="29" spans="1:7" ht="15.75">
      <c r="A29" s="1"/>
      <c r="B29" s="251"/>
      <c r="C29" s="251"/>
      <c r="D29" s="8" t="s">
        <v>34</v>
      </c>
      <c r="E29" s="7">
        <v>146737.1</v>
      </c>
      <c r="F29" s="7">
        <v>145504.6</v>
      </c>
      <c r="G29" s="1"/>
    </row>
    <row r="30" spans="1:7" ht="15.75">
      <c r="A30" s="1"/>
      <c r="B30" s="251" t="s">
        <v>45</v>
      </c>
      <c r="C30" s="251" t="s">
        <v>46</v>
      </c>
      <c r="D30" s="6" t="s">
        <v>30</v>
      </c>
      <c r="E30" s="7">
        <f>E31</f>
        <v>636.1</v>
      </c>
      <c r="F30" s="7">
        <f>F31</f>
        <v>636.1</v>
      </c>
      <c r="G30" s="1"/>
    </row>
    <row r="31" spans="1:7" ht="63">
      <c r="A31" s="1"/>
      <c r="B31" s="251"/>
      <c r="C31" s="251"/>
      <c r="D31" s="6" t="s">
        <v>32</v>
      </c>
      <c r="E31" s="7">
        <f>E32+E33</f>
        <v>636.1</v>
      </c>
      <c r="F31" s="7">
        <f>F32+F33</f>
        <v>636.1</v>
      </c>
      <c r="G31" s="1"/>
    </row>
    <row r="32" spans="1:7" ht="15.75">
      <c r="A32" s="1"/>
      <c r="B32" s="251"/>
      <c r="C32" s="251"/>
      <c r="D32" s="8" t="s">
        <v>33</v>
      </c>
      <c r="E32" s="7">
        <v>573</v>
      </c>
      <c r="F32" s="7">
        <v>573</v>
      </c>
      <c r="G32" s="1"/>
    </row>
    <row r="33" spans="1:7" ht="15.75">
      <c r="A33" s="1"/>
      <c r="B33" s="251"/>
      <c r="C33" s="251"/>
      <c r="D33" s="8" t="s">
        <v>34</v>
      </c>
      <c r="E33" s="7">
        <v>63.1</v>
      </c>
      <c r="F33" s="7">
        <v>63.1</v>
      </c>
      <c r="G33" s="1"/>
    </row>
    <row r="34" spans="1:7" ht="15.75">
      <c r="A34" s="1"/>
      <c r="B34" s="251" t="s">
        <v>47</v>
      </c>
      <c r="C34" s="251" t="s">
        <v>48</v>
      </c>
      <c r="D34" s="6" t="s">
        <v>30</v>
      </c>
      <c r="E34" s="7">
        <f>E35</f>
        <v>4400</v>
      </c>
      <c r="F34" s="7">
        <f>F35</f>
        <v>4400</v>
      </c>
      <c r="G34" s="1"/>
    </row>
    <row r="35" spans="1:7" ht="63">
      <c r="A35" s="1"/>
      <c r="B35" s="251"/>
      <c r="C35" s="251"/>
      <c r="D35" s="6" t="s">
        <v>32</v>
      </c>
      <c r="E35" s="7">
        <f>E36</f>
        <v>4400</v>
      </c>
      <c r="F35" s="7">
        <f>F36</f>
        <v>4400</v>
      </c>
      <c r="G35" s="1"/>
    </row>
    <row r="36" spans="1:7" ht="15.75">
      <c r="A36" s="1"/>
      <c r="B36" s="251"/>
      <c r="C36" s="251"/>
      <c r="D36" s="8" t="s">
        <v>34</v>
      </c>
      <c r="E36" s="7">
        <v>4400</v>
      </c>
      <c r="F36" s="7">
        <v>4400</v>
      </c>
      <c r="G36" s="1"/>
    </row>
    <row r="37" spans="1:7" ht="15.75">
      <c r="A37" s="1"/>
      <c r="B37" s="252" t="s">
        <v>49</v>
      </c>
      <c r="C37" s="252" t="s">
        <v>50</v>
      </c>
      <c r="D37" s="6" t="s">
        <v>30</v>
      </c>
      <c r="E37" s="7">
        <f>E38</f>
        <v>3604190.1000000006</v>
      </c>
      <c r="F37" s="7">
        <f>F38</f>
        <v>3600874.4000000004</v>
      </c>
      <c r="G37" s="1"/>
    </row>
    <row r="38" spans="1:7" ht="63">
      <c r="A38" s="1"/>
      <c r="B38" s="252"/>
      <c r="C38" s="252"/>
      <c r="D38" s="6" t="s">
        <v>32</v>
      </c>
      <c r="E38" s="7">
        <f>E39+E40</f>
        <v>3604190.1000000006</v>
      </c>
      <c r="F38" s="7">
        <f>F39+F40</f>
        <v>3600874.4000000004</v>
      </c>
      <c r="G38" s="1"/>
    </row>
    <row r="39" spans="1:7" ht="15.75">
      <c r="A39" s="1"/>
      <c r="B39" s="252"/>
      <c r="C39" s="252"/>
      <c r="D39" s="8" t="s">
        <v>33</v>
      </c>
      <c r="E39" s="7">
        <f>E43+E47+E60+E67+E71+E75</f>
        <v>1518065.8</v>
      </c>
      <c r="F39" s="7">
        <f>F43+F47+F60+F67+F71+F75</f>
        <v>1518057.2000000002</v>
      </c>
      <c r="G39" s="1"/>
    </row>
    <row r="40" spans="1:7" ht="15.75">
      <c r="A40" s="1"/>
      <c r="B40" s="252"/>
      <c r="C40" s="252"/>
      <c r="D40" s="8" t="s">
        <v>34</v>
      </c>
      <c r="E40" s="7">
        <f>E44+E48+E51+E54+E57+E61+E64+E68+E72+E76</f>
        <v>2086124.3000000003</v>
      </c>
      <c r="F40" s="7">
        <f>F44+F48+F51+F54+F57+F61+F64+F68+F72+F76</f>
        <v>2082817.2000000004</v>
      </c>
      <c r="G40" s="1"/>
    </row>
    <row r="41" spans="1:7" ht="15.75">
      <c r="A41" s="1"/>
      <c r="B41" s="251" t="s">
        <v>51</v>
      </c>
      <c r="C41" s="251" t="s">
        <v>52</v>
      </c>
      <c r="D41" s="6" t="s">
        <v>30</v>
      </c>
      <c r="E41" s="7">
        <f>E42</f>
        <v>76374.5</v>
      </c>
      <c r="F41" s="7">
        <f>F42</f>
        <v>76374.3</v>
      </c>
      <c r="G41" s="1"/>
    </row>
    <row r="42" spans="1:7" ht="63">
      <c r="A42" s="1"/>
      <c r="B42" s="251"/>
      <c r="C42" s="251"/>
      <c r="D42" s="6" t="s">
        <v>32</v>
      </c>
      <c r="E42" s="7">
        <f>E43+E44</f>
        <v>76374.5</v>
      </c>
      <c r="F42" s="7">
        <f>F43+F44</f>
        <v>76374.3</v>
      </c>
      <c r="G42" s="1"/>
    </row>
    <row r="43" spans="1:7" ht="15.75">
      <c r="A43" s="1"/>
      <c r="B43" s="251"/>
      <c r="C43" s="251"/>
      <c r="D43" s="8" t="s">
        <v>33</v>
      </c>
      <c r="E43" s="7">
        <v>5045</v>
      </c>
      <c r="F43" s="7">
        <v>5044.8</v>
      </c>
      <c r="G43" s="1"/>
    </row>
    <row r="44" spans="1:7" ht="15.75">
      <c r="A44" s="1"/>
      <c r="B44" s="251"/>
      <c r="C44" s="251"/>
      <c r="D44" s="8" t="s">
        <v>34</v>
      </c>
      <c r="E44" s="7">
        <v>71329.5</v>
      </c>
      <c r="F44" s="7">
        <v>71329.5</v>
      </c>
      <c r="G44" s="1"/>
    </row>
    <row r="45" spans="1:7" ht="15.75">
      <c r="A45" s="1"/>
      <c r="B45" s="251" t="s">
        <v>53</v>
      </c>
      <c r="C45" s="251" t="s">
        <v>54</v>
      </c>
      <c r="D45" s="6" t="s">
        <v>30</v>
      </c>
      <c r="E45" s="7">
        <f>E46</f>
        <v>46368.5</v>
      </c>
      <c r="F45" s="7">
        <f>F46</f>
        <v>46368.2</v>
      </c>
      <c r="G45" s="1"/>
    </row>
    <row r="46" spans="1:7" ht="63">
      <c r="A46" s="1"/>
      <c r="B46" s="251"/>
      <c r="C46" s="251"/>
      <c r="D46" s="6" t="s">
        <v>32</v>
      </c>
      <c r="E46" s="7">
        <f>E47+E48</f>
        <v>46368.5</v>
      </c>
      <c r="F46" s="7">
        <f>F47+F48</f>
        <v>46368.2</v>
      </c>
      <c r="G46" s="1"/>
    </row>
    <row r="47" spans="1:7" ht="15.75">
      <c r="A47" s="1"/>
      <c r="B47" s="251"/>
      <c r="C47" s="251"/>
      <c r="D47" s="8" t="s">
        <v>33</v>
      </c>
      <c r="E47" s="7">
        <v>12837.1</v>
      </c>
      <c r="F47" s="7">
        <v>12837.1</v>
      </c>
      <c r="G47" s="1"/>
    </row>
    <row r="48" spans="1:7" ht="15.75">
      <c r="A48" s="1"/>
      <c r="B48" s="251"/>
      <c r="C48" s="251"/>
      <c r="D48" s="8" t="s">
        <v>34</v>
      </c>
      <c r="E48" s="7">
        <v>33531.4</v>
      </c>
      <c r="F48" s="7">
        <v>33531.1</v>
      </c>
      <c r="G48" s="1"/>
    </row>
    <row r="49" spans="1:7" ht="15.75">
      <c r="A49" s="1"/>
      <c r="B49" s="251" t="s">
        <v>55</v>
      </c>
      <c r="C49" s="251" t="s">
        <v>56</v>
      </c>
      <c r="D49" s="6" t="s">
        <v>30</v>
      </c>
      <c r="E49" s="7">
        <f>E50</f>
        <v>1082.5999999999999</v>
      </c>
      <c r="F49" s="7">
        <f>F50</f>
        <v>1068</v>
      </c>
      <c r="G49" s="1"/>
    </row>
    <row r="50" spans="1:7" ht="63">
      <c r="A50" s="1"/>
      <c r="B50" s="251"/>
      <c r="C50" s="251"/>
      <c r="D50" s="6" t="s">
        <v>32</v>
      </c>
      <c r="E50" s="7">
        <f>E51</f>
        <v>1082.5999999999999</v>
      </c>
      <c r="F50" s="7">
        <f>F51</f>
        <v>1068</v>
      </c>
      <c r="G50" s="1"/>
    </row>
    <row r="51" spans="1:7" ht="15.75">
      <c r="A51" s="1"/>
      <c r="B51" s="251"/>
      <c r="C51" s="251"/>
      <c r="D51" s="8" t="s">
        <v>34</v>
      </c>
      <c r="E51" s="7">
        <v>1082.5999999999999</v>
      </c>
      <c r="F51" s="7">
        <v>1068</v>
      </c>
      <c r="G51" s="1"/>
    </row>
    <row r="52" spans="1:7" ht="15.75">
      <c r="A52" s="1"/>
      <c r="B52" s="251" t="s">
        <v>57</v>
      </c>
      <c r="C52" s="251" t="s">
        <v>58</v>
      </c>
      <c r="D52" s="6" t="s">
        <v>30</v>
      </c>
      <c r="E52" s="7">
        <f>E53</f>
        <v>600</v>
      </c>
      <c r="F52" s="7">
        <f>F53</f>
        <v>600</v>
      </c>
      <c r="G52" s="1"/>
    </row>
    <row r="53" spans="1:7" ht="63">
      <c r="A53" s="1"/>
      <c r="B53" s="251"/>
      <c r="C53" s="251"/>
      <c r="D53" s="6" t="s">
        <v>32</v>
      </c>
      <c r="E53" s="7">
        <f>E54</f>
        <v>600</v>
      </c>
      <c r="F53" s="7">
        <f>F54</f>
        <v>600</v>
      </c>
      <c r="G53" s="1"/>
    </row>
    <row r="54" spans="1:7" ht="15.75">
      <c r="A54" s="1"/>
      <c r="B54" s="251"/>
      <c r="C54" s="251"/>
      <c r="D54" s="8" t="s">
        <v>34</v>
      </c>
      <c r="E54" s="7">
        <v>600</v>
      </c>
      <c r="F54" s="7">
        <v>600</v>
      </c>
      <c r="G54" s="1"/>
    </row>
    <row r="55" spans="1:7" ht="15.75">
      <c r="A55" s="1"/>
      <c r="B55" s="251" t="s">
        <v>59</v>
      </c>
      <c r="C55" s="251" t="s">
        <v>60</v>
      </c>
      <c r="D55" s="6" t="s">
        <v>30</v>
      </c>
      <c r="E55" s="7">
        <f>E56</f>
        <v>34325.5</v>
      </c>
      <c r="F55" s="7">
        <f>F56</f>
        <v>33875.5</v>
      </c>
      <c r="G55" s="1"/>
    </row>
    <row r="56" spans="1:7" ht="63">
      <c r="A56" s="1"/>
      <c r="B56" s="251"/>
      <c r="C56" s="251"/>
      <c r="D56" s="6" t="s">
        <v>32</v>
      </c>
      <c r="E56" s="7">
        <f>E57</f>
        <v>34325.5</v>
      </c>
      <c r="F56" s="7">
        <f>F57</f>
        <v>33875.5</v>
      </c>
      <c r="G56" s="1"/>
    </row>
    <row r="57" spans="1:7" ht="15.75">
      <c r="A57" s="1"/>
      <c r="B57" s="251"/>
      <c r="C57" s="251"/>
      <c r="D57" s="8" t="s">
        <v>34</v>
      </c>
      <c r="E57" s="7">
        <v>34325.5</v>
      </c>
      <c r="F57" s="7">
        <v>33875.5</v>
      </c>
      <c r="G57" s="1"/>
    </row>
    <row r="58" spans="1:7" ht="15.75">
      <c r="A58" s="1"/>
      <c r="B58" s="251" t="s">
        <v>61</v>
      </c>
      <c r="C58" s="251" t="s">
        <v>62</v>
      </c>
      <c r="D58" s="6" t="s">
        <v>30</v>
      </c>
      <c r="E58" s="7">
        <f>E59</f>
        <v>1773829.2000000002</v>
      </c>
      <c r="F58" s="7">
        <f>F59</f>
        <v>1773829.2000000002</v>
      </c>
      <c r="G58" s="1"/>
    </row>
    <row r="59" spans="1:7" ht="63">
      <c r="A59" s="1"/>
      <c r="B59" s="251"/>
      <c r="C59" s="251"/>
      <c r="D59" s="6" t="s">
        <v>32</v>
      </c>
      <c r="E59" s="7">
        <f>E60+E61</f>
        <v>1773829.2000000002</v>
      </c>
      <c r="F59" s="7">
        <f>F60+F61</f>
        <v>1773829.2000000002</v>
      </c>
      <c r="G59" s="1"/>
    </row>
    <row r="60" spans="1:7" ht="15.75">
      <c r="A60" s="1"/>
      <c r="B60" s="251"/>
      <c r="C60" s="251"/>
      <c r="D60" s="8" t="s">
        <v>33</v>
      </c>
      <c r="E60" s="7">
        <v>351881.4</v>
      </c>
      <c r="F60" s="7">
        <v>351881.4</v>
      </c>
      <c r="G60" s="1"/>
    </row>
    <row r="61" spans="1:7" ht="15.75">
      <c r="A61" s="1"/>
      <c r="B61" s="251"/>
      <c r="C61" s="251"/>
      <c r="D61" s="8" t="s">
        <v>34</v>
      </c>
      <c r="E61" s="7">
        <v>1421947.8</v>
      </c>
      <c r="F61" s="7">
        <v>1421947.8</v>
      </c>
      <c r="G61" s="1"/>
    </row>
    <row r="62" spans="1:7" ht="15.75">
      <c r="A62" s="1"/>
      <c r="B62" s="251" t="s">
        <v>63</v>
      </c>
      <c r="C62" s="251" t="s">
        <v>64</v>
      </c>
      <c r="D62" s="6" t="s">
        <v>30</v>
      </c>
      <c r="E62" s="7">
        <f>E63</f>
        <v>300345.40000000002</v>
      </c>
      <c r="F62" s="7">
        <f>F63</f>
        <v>300345.40000000002</v>
      </c>
      <c r="G62" s="1"/>
    </row>
    <row r="63" spans="1:7" ht="63">
      <c r="A63" s="1"/>
      <c r="B63" s="251"/>
      <c r="C63" s="251"/>
      <c r="D63" s="6" t="s">
        <v>32</v>
      </c>
      <c r="E63" s="7">
        <f>E64</f>
        <v>300345.40000000002</v>
      </c>
      <c r="F63" s="7">
        <f>F64</f>
        <v>300345.40000000002</v>
      </c>
      <c r="G63" s="1"/>
    </row>
    <row r="64" spans="1:7" ht="15.75">
      <c r="A64" s="1"/>
      <c r="B64" s="251"/>
      <c r="C64" s="251"/>
      <c r="D64" s="8" t="s">
        <v>34</v>
      </c>
      <c r="E64" s="7">
        <v>300345.40000000002</v>
      </c>
      <c r="F64" s="7">
        <v>300345.40000000002</v>
      </c>
      <c r="G64" s="1"/>
    </row>
    <row r="65" spans="1:7" ht="15.75">
      <c r="A65" s="1"/>
      <c r="B65" s="251" t="s">
        <v>65</v>
      </c>
      <c r="C65" s="251" t="s">
        <v>66</v>
      </c>
      <c r="D65" s="6" t="s">
        <v>30</v>
      </c>
      <c r="E65" s="7">
        <f>E66</f>
        <v>1998.8</v>
      </c>
      <c r="F65" s="7">
        <f>F66</f>
        <v>1998.8</v>
      </c>
      <c r="G65" s="1"/>
    </row>
    <row r="66" spans="1:7" ht="63">
      <c r="A66" s="1"/>
      <c r="B66" s="251"/>
      <c r="C66" s="251"/>
      <c r="D66" s="6" t="s">
        <v>32</v>
      </c>
      <c r="E66" s="7">
        <f>E67+E68</f>
        <v>1998.8</v>
      </c>
      <c r="F66" s="7">
        <f>F67+F68</f>
        <v>1998.8</v>
      </c>
      <c r="G66" s="1"/>
    </row>
    <row r="67" spans="1:7" ht="15.75">
      <c r="A67" s="1"/>
      <c r="B67" s="251"/>
      <c r="C67" s="251"/>
      <c r="D67" s="8" t="s">
        <v>33</v>
      </c>
      <c r="E67" s="7">
        <v>1503.5</v>
      </c>
      <c r="F67" s="7">
        <v>1503.5</v>
      </c>
      <c r="G67" s="1"/>
    </row>
    <row r="68" spans="1:7" ht="15.75">
      <c r="A68" s="1"/>
      <c r="B68" s="251"/>
      <c r="C68" s="251"/>
      <c r="D68" s="8" t="s">
        <v>34</v>
      </c>
      <c r="E68" s="7">
        <v>495.3</v>
      </c>
      <c r="F68" s="7">
        <v>495.3</v>
      </c>
      <c r="G68" s="1"/>
    </row>
    <row r="69" spans="1:7" ht="15.75">
      <c r="A69" s="1"/>
      <c r="B69" s="251" t="s">
        <v>67</v>
      </c>
      <c r="C69" s="251" t="s">
        <v>68</v>
      </c>
      <c r="D69" s="6" t="s">
        <v>30</v>
      </c>
      <c r="E69" s="7">
        <f>E70</f>
        <v>259995.19999999998</v>
      </c>
      <c r="F69" s="7">
        <f>F70</f>
        <v>259186.8</v>
      </c>
      <c r="G69" s="1"/>
    </row>
    <row r="70" spans="1:7" ht="63">
      <c r="A70" s="1"/>
      <c r="B70" s="251"/>
      <c r="C70" s="251"/>
      <c r="D70" s="6" t="s">
        <v>32</v>
      </c>
      <c r="E70" s="7">
        <f>E71+E72</f>
        <v>259995.19999999998</v>
      </c>
      <c r="F70" s="7">
        <f>F71+F72</f>
        <v>259186.8</v>
      </c>
      <c r="G70" s="1"/>
    </row>
    <row r="71" spans="1:7" ht="15.75">
      <c r="A71" s="1"/>
      <c r="B71" s="251"/>
      <c r="C71" s="251"/>
      <c r="D71" s="8" t="s">
        <v>33</v>
      </c>
      <c r="E71" s="7">
        <v>252111.9</v>
      </c>
      <c r="F71" s="7">
        <v>252103.5</v>
      </c>
      <c r="G71" s="1"/>
    </row>
    <row r="72" spans="1:7" ht="15.75">
      <c r="A72" s="1"/>
      <c r="B72" s="251"/>
      <c r="C72" s="251"/>
      <c r="D72" s="8" t="s">
        <v>34</v>
      </c>
      <c r="E72" s="7">
        <v>7883.3</v>
      </c>
      <c r="F72" s="7">
        <v>7083.3</v>
      </c>
      <c r="G72" s="1"/>
    </row>
    <row r="73" spans="1:7" ht="15.75">
      <c r="A73" s="1"/>
      <c r="B73" s="251" t="s">
        <v>69</v>
      </c>
      <c r="C73" s="251" t="s">
        <v>70</v>
      </c>
      <c r="D73" s="6" t="s">
        <v>30</v>
      </c>
      <c r="E73" s="7">
        <f>E74</f>
        <v>1109270.3999999999</v>
      </c>
      <c r="F73" s="7">
        <f>F74</f>
        <v>1107228.2</v>
      </c>
      <c r="G73" s="1"/>
    </row>
    <row r="74" spans="1:7" ht="63">
      <c r="A74" s="1"/>
      <c r="B74" s="251"/>
      <c r="C74" s="251"/>
      <c r="D74" s="6" t="s">
        <v>32</v>
      </c>
      <c r="E74" s="7">
        <f>E75+E76</f>
        <v>1109270.3999999999</v>
      </c>
      <c r="F74" s="7">
        <f>F75+F76</f>
        <v>1107228.2</v>
      </c>
      <c r="G74" s="1"/>
    </row>
    <row r="75" spans="1:7" ht="15.75">
      <c r="A75" s="1"/>
      <c r="B75" s="251"/>
      <c r="C75" s="251"/>
      <c r="D75" s="8" t="s">
        <v>33</v>
      </c>
      <c r="E75" s="7">
        <v>894686.9</v>
      </c>
      <c r="F75" s="7">
        <v>894686.9</v>
      </c>
      <c r="G75" s="1"/>
    </row>
    <row r="76" spans="1:7" ht="15.75">
      <c r="A76" s="1"/>
      <c r="B76" s="251"/>
      <c r="C76" s="251"/>
      <c r="D76" s="8" t="s">
        <v>34</v>
      </c>
      <c r="E76" s="7">
        <v>214583.5</v>
      </c>
      <c r="F76" s="7">
        <v>212541.3</v>
      </c>
      <c r="G76" s="1"/>
    </row>
    <row r="77" spans="1:7" ht="15.75">
      <c r="A77" s="1"/>
      <c r="B77" s="252" t="s">
        <v>71</v>
      </c>
      <c r="C77" s="252" t="s">
        <v>72</v>
      </c>
      <c r="D77" s="6" t="s">
        <v>30</v>
      </c>
      <c r="E77" s="7">
        <f>E78</f>
        <v>32097.3</v>
      </c>
      <c r="F77" s="7">
        <f>F78</f>
        <v>10503.8</v>
      </c>
      <c r="G77" s="1"/>
    </row>
    <row r="78" spans="1:7" ht="63">
      <c r="A78" s="1"/>
      <c r="B78" s="252"/>
      <c r="C78" s="252"/>
      <c r="D78" s="6" t="s">
        <v>32</v>
      </c>
      <c r="E78" s="7">
        <f t="shared" ref="E78:F78" si="0">E80+E83</f>
        <v>32097.3</v>
      </c>
      <c r="F78" s="7">
        <f t="shared" si="0"/>
        <v>10503.8</v>
      </c>
      <c r="G78" s="1"/>
    </row>
    <row r="79" spans="1:7" ht="15.75">
      <c r="A79" s="1"/>
      <c r="B79" s="252"/>
      <c r="C79" s="252"/>
      <c r="D79" s="8" t="s">
        <v>34</v>
      </c>
      <c r="E79" s="7">
        <f>E81+E84</f>
        <v>32097.3</v>
      </c>
      <c r="F79" s="7">
        <f>F81+F84</f>
        <v>10503.8</v>
      </c>
      <c r="G79" s="1"/>
    </row>
    <row r="80" spans="1:7" ht="15.75">
      <c r="A80" s="1"/>
      <c r="B80" s="251" t="s">
        <v>73</v>
      </c>
      <c r="C80" s="251" t="s">
        <v>74</v>
      </c>
      <c r="D80" s="6" t="s">
        <v>30</v>
      </c>
      <c r="E80" s="7">
        <v>21697.3</v>
      </c>
      <c r="F80" s="7">
        <v>220.8</v>
      </c>
      <c r="G80" s="1"/>
    </row>
    <row r="81" spans="1:7" ht="63">
      <c r="A81" s="1"/>
      <c r="B81" s="251"/>
      <c r="C81" s="251"/>
      <c r="D81" s="6" t="s">
        <v>32</v>
      </c>
      <c r="E81" s="7">
        <v>21697.3</v>
      </c>
      <c r="F81" s="7">
        <v>220.8</v>
      </c>
      <c r="G81" s="1"/>
    </row>
    <row r="82" spans="1:7" ht="15.75">
      <c r="A82" s="1"/>
      <c r="B82" s="251"/>
      <c r="C82" s="251"/>
      <c r="D82" s="8" t="s">
        <v>34</v>
      </c>
      <c r="E82" s="7">
        <v>21697.3</v>
      </c>
      <c r="F82" s="7">
        <v>220.8</v>
      </c>
      <c r="G82" s="1"/>
    </row>
    <row r="83" spans="1:7" ht="15.75">
      <c r="A83" s="1"/>
      <c r="B83" s="251" t="s">
        <v>75</v>
      </c>
      <c r="C83" s="251" t="s">
        <v>70</v>
      </c>
      <c r="D83" s="6" t="s">
        <v>30</v>
      </c>
      <c r="E83" s="7">
        <f>E84</f>
        <v>10400</v>
      </c>
      <c r="F83" s="7">
        <f>F84</f>
        <v>10283</v>
      </c>
      <c r="G83" s="1"/>
    </row>
    <row r="84" spans="1:7" ht="63">
      <c r="A84" s="1"/>
      <c r="B84" s="251"/>
      <c r="C84" s="251"/>
      <c r="D84" s="6" t="s">
        <v>32</v>
      </c>
      <c r="E84" s="7">
        <f>E85</f>
        <v>10400</v>
      </c>
      <c r="F84" s="7">
        <f>F85</f>
        <v>10283</v>
      </c>
      <c r="G84" s="1"/>
    </row>
    <row r="85" spans="1:7" ht="15.75">
      <c r="A85" s="1"/>
      <c r="B85" s="251"/>
      <c r="C85" s="251"/>
      <c r="D85" s="8" t="s">
        <v>34</v>
      </c>
      <c r="E85" s="7">
        <v>10400</v>
      </c>
      <c r="F85" s="7">
        <v>10283</v>
      </c>
      <c r="G85" s="1"/>
    </row>
    <row r="86" spans="1:7" ht="15.75">
      <c r="A86" s="1"/>
      <c r="B86" s="252" t="s">
        <v>76</v>
      </c>
      <c r="C86" s="252" t="s">
        <v>77</v>
      </c>
      <c r="D86" s="6" t="s">
        <v>30</v>
      </c>
      <c r="E86" s="187">
        <f>E87</f>
        <v>615480.19999999995</v>
      </c>
      <c r="F86" s="187">
        <f>F87</f>
        <v>612402.4</v>
      </c>
      <c r="G86" s="1"/>
    </row>
    <row r="87" spans="1:7" ht="63">
      <c r="A87" s="1"/>
      <c r="B87" s="252"/>
      <c r="C87" s="252"/>
      <c r="D87" s="6" t="s">
        <v>32</v>
      </c>
      <c r="E87" s="187">
        <f>E88+E89</f>
        <v>615480.19999999995</v>
      </c>
      <c r="F87" s="187">
        <f>F88+F89</f>
        <v>612402.4</v>
      </c>
      <c r="G87" s="1"/>
    </row>
    <row r="88" spans="1:7" ht="15.75">
      <c r="A88" s="1"/>
      <c r="B88" s="252"/>
      <c r="C88" s="252"/>
      <c r="D88" s="8" t="s">
        <v>33</v>
      </c>
      <c r="E88" s="187">
        <f>E104</f>
        <v>162721</v>
      </c>
      <c r="F88" s="187">
        <f>F104</f>
        <v>162708.5</v>
      </c>
      <c r="G88" s="1"/>
    </row>
    <row r="89" spans="1:7" ht="15.75">
      <c r="A89" s="1"/>
      <c r="B89" s="252"/>
      <c r="C89" s="252"/>
      <c r="D89" s="8" t="s">
        <v>34</v>
      </c>
      <c r="E89" s="187">
        <f>E92+E95+E98+E101+E105</f>
        <v>452759.2</v>
      </c>
      <c r="F89" s="187">
        <f>F92+F95+F98+F101+F105</f>
        <v>449693.9</v>
      </c>
      <c r="G89" s="1"/>
    </row>
    <row r="90" spans="1:7" ht="15.75">
      <c r="A90" s="1"/>
      <c r="B90" s="251" t="s">
        <v>78</v>
      </c>
      <c r="C90" s="251" t="s">
        <v>79</v>
      </c>
      <c r="D90" s="6" t="s">
        <v>30</v>
      </c>
      <c r="E90" s="7">
        <f>E91</f>
        <v>20460.2</v>
      </c>
      <c r="F90" s="7">
        <f>F91</f>
        <v>20460.2</v>
      </c>
      <c r="G90" s="1"/>
    </row>
    <row r="91" spans="1:7" ht="63">
      <c r="A91" s="1"/>
      <c r="B91" s="251"/>
      <c r="C91" s="251"/>
      <c r="D91" s="6" t="s">
        <v>32</v>
      </c>
      <c r="E91" s="7">
        <f>E92</f>
        <v>20460.2</v>
      </c>
      <c r="F91" s="7">
        <f>F92</f>
        <v>20460.2</v>
      </c>
      <c r="G91" s="1"/>
    </row>
    <row r="92" spans="1:7" ht="15.75">
      <c r="A92" s="1"/>
      <c r="B92" s="251"/>
      <c r="C92" s="251"/>
      <c r="D92" s="8" t="s">
        <v>34</v>
      </c>
      <c r="E92" s="7">
        <v>20460.2</v>
      </c>
      <c r="F92" s="7">
        <v>20460.2</v>
      </c>
      <c r="G92" s="1"/>
    </row>
    <row r="93" spans="1:7" ht="15.75">
      <c r="A93" s="1"/>
      <c r="B93" s="251" t="s">
        <v>80</v>
      </c>
      <c r="C93" s="251" t="s">
        <v>81</v>
      </c>
      <c r="D93" s="6" t="s">
        <v>30</v>
      </c>
      <c r="E93" s="7">
        <f>E94</f>
        <v>24833.9</v>
      </c>
      <c r="F93" s="7">
        <f>F94</f>
        <v>24833.9</v>
      </c>
      <c r="G93" s="1"/>
    </row>
    <row r="94" spans="1:7" ht="63">
      <c r="A94" s="1"/>
      <c r="B94" s="251"/>
      <c r="C94" s="251"/>
      <c r="D94" s="6" t="s">
        <v>32</v>
      </c>
      <c r="E94" s="7">
        <f>E95</f>
        <v>24833.9</v>
      </c>
      <c r="F94" s="7">
        <f>F95</f>
        <v>24833.9</v>
      </c>
      <c r="G94" s="1"/>
    </row>
    <row r="95" spans="1:7" ht="15.75">
      <c r="A95" s="1"/>
      <c r="B95" s="251"/>
      <c r="C95" s="251"/>
      <c r="D95" s="8" t="s">
        <v>34</v>
      </c>
      <c r="E95" s="7">
        <v>24833.9</v>
      </c>
      <c r="F95" s="7">
        <v>24833.9</v>
      </c>
      <c r="G95" s="1"/>
    </row>
    <row r="96" spans="1:7" ht="15.75">
      <c r="A96" s="1"/>
      <c r="B96" s="251" t="s">
        <v>82</v>
      </c>
      <c r="C96" s="251" t="s">
        <v>83</v>
      </c>
      <c r="D96" s="6" t="s">
        <v>30</v>
      </c>
      <c r="E96" s="7">
        <f>E97</f>
        <v>201217.8</v>
      </c>
      <c r="F96" s="7">
        <f>F97</f>
        <v>208986.3</v>
      </c>
      <c r="G96" s="1"/>
    </row>
    <row r="97" spans="1:7" ht="63">
      <c r="A97" s="1"/>
      <c r="B97" s="251"/>
      <c r="C97" s="251"/>
      <c r="D97" s="6" t="s">
        <v>32</v>
      </c>
      <c r="E97" s="7">
        <v>201217.8</v>
      </c>
      <c r="F97" s="7">
        <f>F98</f>
        <v>208986.3</v>
      </c>
      <c r="G97" s="1"/>
    </row>
    <row r="98" spans="1:7" ht="15.75">
      <c r="A98" s="1"/>
      <c r="B98" s="251"/>
      <c r="C98" s="251"/>
      <c r="D98" s="8" t="s">
        <v>34</v>
      </c>
      <c r="E98" s="7">
        <v>211349.6</v>
      </c>
      <c r="F98" s="7">
        <v>208986.3</v>
      </c>
      <c r="G98" s="1"/>
    </row>
    <row r="99" spans="1:7" ht="15.75">
      <c r="A99" s="1"/>
      <c r="B99" s="251" t="s">
        <v>84</v>
      </c>
      <c r="C99" s="251" t="s">
        <v>85</v>
      </c>
      <c r="D99" s="6" t="s">
        <v>30</v>
      </c>
      <c r="E99" s="7">
        <f>E100</f>
        <v>400</v>
      </c>
      <c r="F99" s="7">
        <f>F100</f>
        <v>400</v>
      </c>
      <c r="G99" s="1"/>
    </row>
    <row r="100" spans="1:7" ht="63">
      <c r="A100" s="1"/>
      <c r="B100" s="251"/>
      <c r="C100" s="251"/>
      <c r="D100" s="6" t="s">
        <v>32</v>
      </c>
      <c r="E100" s="7">
        <f>E101</f>
        <v>400</v>
      </c>
      <c r="F100" s="7">
        <f>F101</f>
        <v>400</v>
      </c>
      <c r="G100" s="1"/>
    </row>
    <row r="101" spans="1:7" ht="15.75">
      <c r="A101" s="1"/>
      <c r="B101" s="251"/>
      <c r="C101" s="251"/>
      <c r="D101" s="8" t="s">
        <v>34</v>
      </c>
      <c r="E101" s="7">
        <v>400</v>
      </c>
      <c r="F101" s="7">
        <v>400</v>
      </c>
      <c r="G101" s="1"/>
    </row>
    <row r="102" spans="1:7" ht="15.75">
      <c r="A102" s="1"/>
      <c r="B102" s="251" t="s">
        <v>86</v>
      </c>
      <c r="C102" s="251" t="s">
        <v>87</v>
      </c>
      <c r="D102" s="6" t="s">
        <v>30</v>
      </c>
      <c r="E102" s="7">
        <f>E103</f>
        <v>358436.5</v>
      </c>
      <c r="F102" s="7">
        <f>F103</f>
        <v>357722</v>
      </c>
      <c r="G102" s="1"/>
    </row>
    <row r="103" spans="1:7" ht="63">
      <c r="A103" s="1"/>
      <c r="B103" s="251"/>
      <c r="C103" s="251"/>
      <c r="D103" s="6" t="s">
        <v>32</v>
      </c>
      <c r="E103" s="7">
        <f>E104+E105</f>
        <v>358436.5</v>
      </c>
      <c r="F103" s="7">
        <f>F104+F105</f>
        <v>357722</v>
      </c>
      <c r="G103" s="1"/>
    </row>
    <row r="104" spans="1:7" ht="15.75">
      <c r="A104" s="1"/>
      <c r="B104" s="251"/>
      <c r="C104" s="251"/>
      <c r="D104" s="8" t="s">
        <v>33</v>
      </c>
      <c r="E104" s="7">
        <v>162721</v>
      </c>
      <c r="F104" s="7">
        <v>162708.5</v>
      </c>
      <c r="G104" s="1"/>
    </row>
    <row r="105" spans="1:7" ht="15.75">
      <c r="A105" s="1"/>
      <c r="B105" s="251"/>
      <c r="C105" s="251"/>
      <c r="D105" s="8" t="s">
        <v>34</v>
      </c>
      <c r="E105" s="7">
        <v>195715.5</v>
      </c>
      <c r="F105" s="7">
        <v>195013.5</v>
      </c>
      <c r="G105" s="1"/>
    </row>
    <row r="106" spans="1:7" ht="15.75">
      <c r="A106" s="1"/>
      <c r="B106" s="252" t="s">
        <v>88</v>
      </c>
      <c r="C106" s="252" t="s">
        <v>89</v>
      </c>
      <c r="D106" s="6" t="s">
        <v>30</v>
      </c>
      <c r="E106" s="187">
        <f>E107</f>
        <v>424134.7</v>
      </c>
      <c r="F106" s="187">
        <f>F107</f>
        <v>403329</v>
      </c>
      <c r="G106" s="1"/>
    </row>
    <row r="107" spans="1:7" ht="63">
      <c r="A107" s="1"/>
      <c r="B107" s="252"/>
      <c r="C107" s="252"/>
      <c r="D107" s="6" t="s">
        <v>32</v>
      </c>
      <c r="E107" s="7">
        <f>E108</f>
        <v>424134.7</v>
      </c>
      <c r="F107" s="7">
        <f>F108</f>
        <v>403329</v>
      </c>
      <c r="G107" s="1"/>
    </row>
    <row r="108" spans="1:7" ht="15.75">
      <c r="A108" s="1"/>
      <c r="B108" s="252"/>
      <c r="C108" s="252"/>
      <c r="D108" s="8" t="s">
        <v>34</v>
      </c>
      <c r="E108" s="7">
        <f>E111+E114</f>
        <v>424134.7</v>
      </c>
      <c r="F108" s="7">
        <f>F111+F114</f>
        <v>403329</v>
      </c>
      <c r="G108" s="1"/>
    </row>
    <row r="109" spans="1:7" ht="15.75">
      <c r="A109" s="1"/>
      <c r="B109" s="251" t="s">
        <v>90</v>
      </c>
      <c r="C109" s="251" t="s">
        <v>91</v>
      </c>
      <c r="D109" s="6" t="s">
        <v>30</v>
      </c>
      <c r="E109" s="7">
        <v>25000</v>
      </c>
      <c r="F109" s="7">
        <v>24642.3</v>
      </c>
      <c r="G109" s="1"/>
    </row>
    <row r="110" spans="1:7" ht="63">
      <c r="A110" s="1"/>
      <c r="B110" s="251"/>
      <c r="C110" s="251"/>
      <c r="D110" s="6" t="s">
        <v>32</v>
      </c>
      <c r="E110" s="7">
        <f>E111</f>
        <v>25000</v>
      </c>
      <c r="F110" s="7">
        <f>F111</f>
        <v>5775.3</v>
      </c>
      <c r="G110" s="1"/>
    </row>
    <row r="111" spans="1:7" ht="15.75">
      <c r="A111" s="1"/>
      <c r="B111" s="251"/>
      <c r="C111" s="251"/>
      <c r="D111" s="8" t="s">
        <v>34</v>
      </c>
      <c r="E111" s="7">
        <v>25000</v>
      </c>
      <c r="F111" s="7">
        <v>5775.3</v>
      </c>
      <c r="G111" s="1"/>
    </row>
    <row r="112" spans="1:7" ht="15.75">
      <c r="A112" s="1"/>
      <c r="B112" s="251" t="s">
        <v>92</v>
      </c>
      <c r="C112" s="251" t="s">
        <v>93</v>
      </c>
      <c r="D112" s="6" t="s">
        <v>30</v>
      </c>
      <c r="E112" s="7">
        <f>E113</f>
        <v>399134.7</v>
      </c>
      <c r="F112" s="7">
        <f>F113</f>
        <v>397553.7</v>
      </c>
      <c r="G112" s="1"/>
    </row>
    <row r="113" spans="1:7" ht="63">
      <c r="A113" s="1"/>
      <c r="B113" s="251"/>
      <c r="C113" s="251"/>
      <c r="D113" s="6" t="s">
        <v>32</v>
      </c>
      <c r="E113" s="7">
        <f>E114</f>
        <v>399134.7</v>
      </c>
      <c r="F113" s="7">
        <f>F114</f>
        <v>397553.7</v>
      </c>
      <c r="G113" s="1"/>
    </row>
    <row r="114" spans="1:7" ht="15.75">
      <c r="A114" s="1"/>
      <c r="B114" s="251"/>
      <c r="C114" s="251"/>
      <c r="D114" s="8" t="s">
        <v>34</v>
      </c>
      <c r="E114" s="7">
        <v>399134.7</v>
      </c>
      <c r="F114" s="7">
        <v>397553.7</v>
      </c>
      <c r="G114" s="1"/>
    </row>
    <row r="115" spans="1:7" ht="15.75">
      <c r="A115" s="1"/>
      <c r="B115" s="252" t="s">
        <v>94</v>
      </c>
      <c r="C115" s="252" t="s">
        <v>95</v>
      </c>
      <c r="D115" s="6" t="s">
        <v>30</v>
      </c>
      <c r="E115" s="187">
        <f>E116</f>
        <v>572586.30000000005</v>
      </c>
      <c r="F115" s="187">
        <f>F116</f>
        <v>571580.80000000005</v>
      </c>
      <c r="G115" s="1"/>
    </row>
    <row r="116" spans="1:7" ht="63">
      <c r="A116" s="1"/>
      <c r="B116" s="252"/>
      <c r="C116" s="252"/>
      <c r="D116" s="6" t="s">
        <v>32</v>
      </c>
      <c r="E116" s="7">
        <f>E117+E118</f>
        <v>572586.30000000005</v>
      </c>
      <c r="F116" s="7">
        <f>F117+F118</f>
        <v>571580.80000000005</v>
      </c>
      <c r="G116" s="1"/>
    </row>
    <row r="117" spans="1:7" ht="15.75">
      <c r="A117" s="1"/>
      <c r="B117" s="252"/>
      <c r="C117" s="252"/>
      <c r="D117" s="8" t="s">
        <v>33</v>
      </c>
      <c r="E117" s="7">
        <f>E121+E125</f>
        <v>51806.7</v>
      </c>
      <c r="F117" s="7">
        <f>F121+F125</f>
        <v>50952.1</v>
      </c>
      <c r="G117" s="1"/>
    </row>
    <row r="118" spans="1:7" ht="15.75">
      <c r="A118" s="1"/>
      <c r="B118" s="252"/>
      <c r="C118" s="252"/>
      <c r="D118" s="8" t="s">
        <v>34</v>
      </c>
      <c r="E118" s="7">
        <f>E122+E126</f>
        <v>520779.60000000003</v>
      </c>
      <c r="F118" s="7">
        <f>F122+F126</f>
        <v>520628.7</v>
      </c>
      <c r="G118" s="1"/>
    </row>
    <row r="119" spans="1:7" ht="15.75">
      <c r="A119" s="1"/>
      <c r="B119" s="251" t="s">
        <v>96</v>
      </c>
      <c r="C119" s="251" t="s">
        <v>97</v>
      </c>
      <c r="D119" s="6" t="s">
        <v>30</v>
      </c>
      <c r="E119" s="7">
        <f>E120</f>
        <v>511363.80000000005</v>
      </c>
      <c r="F119" s="7">
        <f>F120</f>
        <v>510358.3</v>
      </c>
      <c r="G119" s="1"/>
    </row>
    <row r="120" spans="1:7" ht="63">
      <c r="A120" s="1"/>
      <c r="B120" s="251"/>
      <c r="C120" s="251"/>
      <c r="D120" s="6" t="s">
        <v>32</v>
      </c>
      <c r="E120" s="7">
        <f>E121+E122</f>
        <v>511363.80000000005</v>
      </c>
      <c r="F120" s="7">
        <f>F121+F122</f>
        <v>510358.3</v>
      </c>
      <c r="G120" s="1"/>
    </row>
    <row r="121" spans="1:7" ht="15.75">
      <c r="A121" s="1"/>
      <c r="B121" s="251"/>
      <c r="C121" s="251"/>
      <c r="D121" s="8" t="s">
        <v>33</v>
      </c>
      <c r="E121" s="7">
        <v>25813.9</v>
      </c>
      <c r="F121" s="7">
        <v>24959.3</v>
      </c>
      <c r="G121" s="1"/>
    </row>
    <row r="122" spans="1:7" ht="15.75">
      <c r="A122" s="1"/>
      <c r="B122" s="251"/>
      <c r="C122" s="251"/>
      <c r="D122" s="8" t="s">
        <v>34</v>
      </c>
      <c r="E122" s="7">
        <v>485549.9</v>
      </c>
      <c r="F122" s="7">
        <v>485399</v>
      </c>
      <c r="G122" s="1"/>
    </row>
    <row r="123" spans="1:7" ht="15.75">
      <c r="A123" s="1"/>
      <c r="B123" s="251" t="s">
        <v>98</v>
      </c>
      <c r="C123" s="251" t="s">
        <v>99</v>
      </c>
      <c r="D123" s="6" t="s">
        <v>30</v>
      </c>
      <c r="E123" s="7">
        <f>E124</f>
        <v>61222.5</v>
      </c>
      <c r="F123" s="7">
        <f>F124</f>
        <v>61222.5</v>
      </c>
      <c r="G123" s="1"/>
    </row>
    <row r="124" spans="1:7" ht="63">
      <c r="A124" s="1"/>
      <c r="B124" s="251"/>
      <c r="C124" s="251"/>
      <c r="D124" s="6" t="s">
        <v>32</v>
      </c>
      <c r="E124" s="7">
        <f>E125+E126</f>
        <v>61222.5</v>
      </c>
      <c r="F124" s="7">
        <f>F125+F126</f>
        <v>61222.5</v>
      </c>
      <c r="G124" s="1"/>
    </row>
    <row r="125" spans="1:7" ht="15.75">
      <c r="A125" s="1"/>
      <c r="B125" s="251"/>
      <c r="C125" s="251"/>
      <c r="D125" s="8" t="s">
        <v>33</v>
      </c>
      <c r="E125" s="7">
        <v>25992.799999999999</v>
      </c>
      <c r="F125" s="7">
        <v>25992.799999999999</v>
      </c>
      <c r="G125" s="1"/>
    </row>
    <row r="126" spans="1:7" ht="15.75">
      <c r="A126" s="1"/>
      <c r="B126" s="251"/>
      <c r="C126" s="251"/>
      <c r="D126" s="8" t="s">
        <v>34</v>
      </c>
      <c r="E126" s="7">
        <v>35229.699999999997</v>
      </c>
      <c r="F126" s="7">
        <v>35229.699999999997</v>
      </c>
      <c r="G126" s="1"/>
    </row>
    <row r="127" spans="1:7" ht="15.75">
      <c r="A127" s="1"/>
      <c r="B127" s="252" t="s">
        <v>100</v>
      </c>
      <c r="C127" s="252" t="s">
        <v>101</v>
      </c>
      <c r="D127" s="6" t="s">
        <v>30</v>
      </c>
      <c r="E127" s="7">
        <f>E128</f>
        <v>163029.6</v>
      </c>
      <c r="F127" s="7">
        <f>F128</f>
        <v>160290.79999999999</v>
      </c>
      <c r="G127" s="1"/>
    </row>
    <row r="128" spans="1:7" ht="63">
      <c r="A128" s="1"/>
      <c r="B128" s="252"/>
      <c r="C128" s="252"/>
      <c r="D128" s="6" t="s">
        <v>32</v>
      </c>
      <c r="E128" s="7">
        <f>E129+E130</f>
        <v>163029.6</v>
      </c>
      <c r="F128" s="7">
        <f>F129+F130</f>
        <v>160290.79999999999</v>
      </c>
      <c r="G128" s="1"/>
    </row>
    <row r="129" spans="1:7" ht="15.75">
      <c r="A129" s="1"/>
      <c r="B129" s="252"/>
      <c r="C129" s="252"/>
      <c r="D129" s="8" t="s">
        <v>33</v>
      </c>
      <c r="E129" s="7">
        <f>E139</f>
        <v>103487.5</v>
      </c>
      <c r="F129" s="7">
        <f>F139</f>
        <v>102000</v>
      </c>
      <c r="G129" s="1"/>
    </row>
    <row r="130" spans="1:7" ht="15.75">
      <c r="A130" s="1"/>
      <c r="B130" s="252"/>
      <c r="C130" s="252"/>
      <c r="D130" s="8" t="s">
        <v>34</v>
      </c>
      <c r="E130" s="7">
        <f>E133+E136+E140+E143</f>
        <v>59542.1</v>
      </c>
      <c r="F130" s="7">
        <f>F133+F136+F140+F143</f>
        <v>58290.8</v>
      </c>
      <c r="G130" s="1"/>
    </row>
    <row r="131" spans="1:7" ht="15.75">
      <c r="A131" s="1"/>
      <c r="B131" s="251" t="s">
        <v>102</v>
      </c>
      <c r="C131" s="251" t="s">
        <v>103</v>
      </c>
      <c r="D131" s="6" t="s">
        <v>30</v>
      </c>
      <c r="E131" s="7">
        <f>E132</f>
        <v>36779.599999999999</v>
      </c>
      <c r="F131" s="7">
        <f>F132</f>
        <v>35794</v>
      </c>
      <c r="G131" s="1"/>
    </row>
    <row r="132" spans="1:7" ht="63">
      <c r="A132" s="1"/>
      <c r="B132" s="251"/>
      <c r="C132" s="251"/>
      <c r="D132" s="6" t="s">
        <v>32</v>
      </c>
      <c r="E132" s="7">
        <f>E133</f>
        <v>36779.599999999999</v>
      </c>
      <c r="F132" s="7">
        <f>F133</f>
        <v>35794</v>
      </c>
      <c r="G132" s="1"/>
    </row>
    <row r="133" spans="1:7" ht="15.75">
      <c r="A133" s="1"/>
      <c r="B133" s="251"/>
      <c r="C133" s="251"/>
      <c r="D133" s="8" t="s">
        <v>34</v>
      </c>
      <c r="E133" s="7">
        <v>36779.599999999999</v>
      </c>
      <c r="F133" s="7">
        <v>35794</v>
      </c>
      <c r="G133" s="1"/>
    </row>
    <row r="134" spans="1:7" ht="15.75">
      <c r="A134" s="1"/>
      <c r="B134" s="251" t="s">
        <v>104</v>
      </c>
      <c r="C134" s="251" t="s">
        <v>105</v>
      </c>
      <c r="D134" s="6" t="s">
        <v>30</v>
      </c>
      <c r="E134" s="7">
        <f>E135</f>
        <v>300</v>
      </c>
      <c r="F134" s="7">
        <f>F135</f>
        <v>296.8</v>
      </c>
      <c r="G134" s="1"/>
    </row>
    <row r="135" spans="1:7" ht="63">
      <c r="A135" s="1"/>
      <c r="B135" s="251"/>
      <c r="C135" s="251"/>
      <c r="D135" s="6" t="s">
        <v>32</v>
      </c>
      <c r="E135" s="7">
        <f>E136</f>
        <v>300</v>
      </c>
      <c r="F135" s="7">
        <f>F136</f>
        <v>296.8</v>
      </c>
      <c r="G135" s="1"/>
    </row>
    <row r="136" spans="1:7" ht="15.75">
      <c r="A136" s="1"/>
      <c r="B136" s="251"/>
      <c r="C136" s="251"/>
      <c r="D136" s="8" t="s">
        <v>34</v>
      </c>
      <c r="E136" s="7">
        <v>300</v>
      </c>
      <c r="F136" s="7">
        <v>296.8</v>
      </c>
      <c r="G136" s="1"/>
    </row>
    <row r="137" spans="1:7" ht="15.75">
      <c r="A137" s="1"/>
      <c r="B137" s="251" t="s">
        <v>106</v>
      </c>
      <c r="C137" s="251" t="s">
        <v>107</v>
      </c>
      <c r="D137" s="6" t="s">
        <v>30</v>
      </c>
      <c r="E137" s="7">
        <f>E138</f>
        <v>121750</v>
      </c>
      <c r="F137" s="7">
        <f>F138</f>
        <v>120000</v>
      </c>
      <c r="G137" s="1"/>
    </row>
    <row r="138" spans="1:7" ht="63">
      <c r="A138" s="1"/>
      <c r="B138" s="251"/>
      <c r="C138" s="251"/>
      <c r="D138" s="6" t="s">
        <v>32</v>
      </c>
      <c r="E138" s="7">
        <f>E139+E140</f>
        <v>121750</v>
      </c>
      <c r="F138" s="7">
        <f>F139+F140</f>
        <v>120000</v>
      </c>
      <c r="G138" s="1"/>
    </row>
    <row r="139" spans="1:7" ht="15.75">
      <c r="A139" s="1"/>
      <c r="B139" s="251"/>
      <c r="C139" s="251"/>
      <c r="D139" s="8" t="s">
        <v>33</v>
      </c>
      <c r="E139" s="7">
        <v>103487.5</v>
      </c>
      <c r="F139" s="7">
        <v>102000</v>
      </c>
      <c r="G139" s="1"/>
    </row>
    <row r="140" spans="1:7" ht="15.75">
      <c r="A140" s="1"/>
      <c r="B140" s="251"/>
      <c r="C140" s="251"/>
      <c r="D140" s="8" t="s">
        <v>34</v>
      </c>
      <c r="E140" s="7">
        <v>18262.5</v>
      </c>
      <c r="F140" s="7">
        <v>18000</v>
      </c>
      <c r="G140" s="1"/>
    </row>
    <row r="141" spans="1:7" ht="15.75">
      <c r="A141" s="1"/>
      <c r="B141" s="251" t="s">
        <v>108</v>
      </c>
      <c r="C141" s="251" t="s">
        <v>109</v>
      </c>
      <c r="D141" s="6" t="s">
        <v>30</v>
      </c>
      <c r="E141" s="7">
        <f>E142</f>
        <v>4200</v>
      </c>
      <c r="F141" s="7">
        <f>F142</f>
        <v>4200</v>
      </c>
      <c r="G141" s="1"/>
    </row>
    <row r="142" spans="1:7" ht="63">
      <c r="A142" s="1"/>
      <c r="B142" s="251"/>
      <c r="C142" s="251"/>
      <c r="D142" s="6" t="s">
        <v>32</v>
      </c>
      <c r="E142" s="7">
        <f>E143</f>
        <v>4200</v>
      </c>
      <c r="F142" s="7">
        <f>F143</f>
        <v>4200</v>
      </c>
      <c r="G142" s="1"/>
    </row>
    <row r="143" spans="1:7" ht="15.75">
      <c r="A143" s="1"/>
      <c r="B143" s="251"/>
      <c r="C143" s="251"/>
      <c r="D143" s="8" t="s">
        <v>34</v>
      </c>
      <c r="E143" s="7">
        <v>4200</v>
      </c>
      <c r="F143" s="7">
        <v>4200</v>
      </c>
      <c r="G143" s="1"/>
    </row>
    <row r="144" spans="1:7" ht="15.75">
      <c r="A144" s="1"/>
      <c r="B144" s="252" t="s">
        <v>110</v>
      </c>
      <c r="C144" s="252" t="s">
        <v>111</v>
      </c>
      <c r="D144" s="6" t="s">
        <v>30</v>
      </c>
      <c r="E144" s="7">
        <f>E146</f>
        <v>1487748</v>
      </c>
      <c r="F144" s="7">
        <f>F146</f>
        <v>1487735.8000000003</v>
      </c>
      <c r="G144" s="1"/>
    </row>
    <row r="145" spans="1:7" ht="63" hidden="1">
      <c r="A145" s="1"/>
      <c r="B145" s="252"/>
      <c r="C145" s="252"/>
      <c r="D145" s="6" t="s">
        <v>31</v>
      </c>
      <c r="E145" s="7"/>
      <c r="F145" s="7"/>
      <c r="G145" s="1"/>
    </row>
    <row r="146" spans="1:7" ht="63">
      <c r="A146" s="1"/>
      <c r="B146" s="252"/>
      <c r="C146" s="252"/>
      <c r="D146" s="6" t="s">
        <v>32</v>
      </c>
      <c r="E146" s="7">
        <f>E147+E148</f>
        <v>1487748</v>
      </c>
      <c r="F146" s="7">
        <f>F147+F148</f>
        <v>1487735.8000000003</v>
      </c>
      <c r="G146" s="1"/>
    </row>
    <row r="147" spans="1:7" ht="15.75">
      <c r="A147" s="1"/>
      <c r="B147" s="252"/>
      <c r="C147" s="252"/>
      <c r="D147" s="8" t="s">
        <v>33</v>
      </c>
      <c r="E147" s="7">
        <f>E152+E159</f>
        <v>835292.60000000009</v>
      </c>
      <c r="F147" s="7">
        <f>F152+F159</f>
        <v>835282.10000000009</v>
      </c>
      <c r="G147" s="1"/>
    </row>
    <row r="148" spans="1:7" ht="15.75">
      <c r="A148" s="1"/>
      <c r="B148" s="252"/>
      <c r="C148" s="252"/>
      <c r="D148" s="8" t="s">
        <v>34</v>
      </c>
      <c r="E148" s="7">
        <f>E153+E156+E160</f>
        <v>652455.4</v>
      </c>
      <c r="F148" s="7">
        <f>F153+F156+F160</f>
        <v>652453.70000000007</v>
      </c>
      <c r="G148" s="1"/>
    </row>
    <row r="149" spans="1:7" ht="15.75">
      <c r="A149" s="1"/>
      <c r="B149" s="251" t="s">
        <v>112</v>
      </c>
      <c r="C149" s="251" t="s">
        <v>113</v>
      </c>
      <c r="D149" s="6" t="s">
        <v>30</v>
      </c>
      <c r="E149" s="7">
        <f>E150+E151</f>
        <v>1300507.3</v>
      </c>
      <c r="F149" s="7">
        <f>F150+F151</f>
        <v>1300495.1000000001</v>
      </c>
      <c r="G149" s="1"/>
    </row>
    <row r="150" spans="1:7" ht="63" hidden="1">
      <c r="A150" s="1"/>
      <c r="B150" s="251"/>
      <c r="C150" s="251"/>
      <c r="D150" s="6" t="s">
        <v>31</v>
      </c>
      <c r="E150" s="7">
        <v>0</v>
      </c>
      <c r="F150" s="7">
        <v>0</v>
      </c>
      <c r="G150" s="1"/>
    </row>
    <row r="151" spans="1:7" ht="63">
      <c r="A151" s="1"/>
      <c r="B151" s="251"/>
      <c r="C151" s="251"/>
      <c r="D151" s="6" t="s">
        <v>32</v>
      </c>
      <c r="E151" s="7">
        <f>E152+E153</f>
        <v>1300507.3</v>
      </c>
      <c r="F151" s="7">
        <f>F152+F153</f>
        <v>1300495.1000000001</v>
      </c>
      <c r="G151" s="1"/>
    </row>
    <row r="152" spans="1:7" ht="15.75">
      <c r="A152" s="1"/>
      <c r="B152" s="251"/>
      <c r="C152" s="251"/>
      <c r="D152" s="8" t="s">
        <v>33</v>
      </c>
      <c r="E152" s="7">
        <v>661033.30000000005</v>
      </c>
      <c r="F152" s="7">
        <v>661022.80000000005</v>
      </c>
      <c r="G152" s="1"/>
    </row>
    <row r="153" spans="1:7" ht="15.75">
      <c r="A153" s="1"/>
      <c r="B153" s="251"/>
      <c r="C153" s="251"/>
      <c r="D153" s="8" t="s">
        <v>34</v>
      </c>
      <c r="E153" s="7">
        <v>639474</v>
      </c>
      <c r="F153" s="7">
        <v>639472.30000000005</v>
      </c>
      <c r="G153" s="1"/>
    </row>
    <row r="154" spans="1:7" ht="15.75">
      <c r="A154" s="1"/>
      <c r="B154" s="251" t="s">
        <v>114</v>
      </c>
      <c r="C154" s="251" t="s">
        <v>115</v>
      </c>
      <c r="D154" s="6" t="s">
        <v>30</v>
      </c>
      <c r="E154" s="7">
        <f>E155</f>
        <v>9425</v>
      </c>
      <c r="F154" s="7">
        <f>F155</f>
        <v>9425</v>
      </c>
      <c r="G154" s="1"/>
    </row>
    <row r="155" spans="1:7" ht="63">
      <c r="A155" s="1"/>
      <c r="B155" s="251"/>
      <c r="C155" s="251"/>
      <c r="D155" s="6" t="s">
        <v>32</v>
      </c>
      <c r="E155" s="7">
        <f>E156</f>
        <v>9425</v>
      </c>
      <c r="F155" s="7">
        <f>F156</f>
        <v>9425</v>
      </c>
      <c r="G155" s="1"/>
    </row>
    <row r="156" spans="1:7" ht="15.75">
      <c r="A156" s="1"/>
      <c r="B156" s="251"/>
      <c r="C156" s="251"/>
      <c r="D156" s="8" t="s">
        <v>34</v>
      </c>
      <c r="E156" s="7">
        <v>9425</v>
      </c>
      <c r="F156" s="7">
        <v>9425</v>
      </c>
      <c r="G156" s="1"/>
    </row>
    <row r="157" spans="1:7" s="1" customFormat="1" ht="18" customHeight="1">
      <c r="B157" s="252" t="s">
        <v>540</v>
      </c>
      <c r="C157" s="252" t="s">
        <v>831</v>
      </c>
      <c r="D157" s="6" t="s">
        <v>30</v>
      </c>
      <c r="E157" s="7">
        <f>E158</f>
        <v>177815.69999999998</v>
      </c>
      <c r="F157" s="7">
        <f>F158</f>
        <v>177815.69999999998</v>
      </c>
    </row>
    <row r="158" spans="1:7" s="1" customFormat="1" ht="63">
      <c r="B158" s="253"/>
      <c r="C158" s="253"/>
      <c r="D158" s="6" t="s">
        <v>32</v>
      </c>
      <c r="E158" s="7">
        <f>E159+E160</f>
        <v>177815.69999999998</v>
      </c>
      <c r="F158" s="7">
        <f>F159+F160</f>
        <v>177815.69999999998</v>
      </c>
    </row>
    <row r="159" spans="1:7" s="1" customFormat="1" ht="15.75">
      <c r="B159" s="126"/>
      <c r="C159" s="253"/>
      <c r="D159" s="8" t="s">
        <v>33</v>
      </c>
      <c r="E159" s="7">
        <v>174259.3</v>
      </c>
      <c r="F159" s="7">
        <v>174259.3</v>
      </c>
    </row>
    <row r="160" spans="1:7" s="1" customFormat="1" ht="15.75">
      <c r="B160" s="127"/>
      <c r="C160" s="254"/>
      <c r="D160" s="8" t="s">
        <v>34</v>
      </c>
      <c r="E160" s="7">
        <v>3556.4</v>
      </c>
      <c r="F160" s="7">
        <v>3556.4</v>
      </c>
    </row>
    <row r="161" spans="1:7" s="1" customFormat="1" ht="15.75">
      <c r="B161" s="252" t="s">
        <v>116</v>
      </c>
      <c r="C161" s="252" t="s">
        <v>117</v>
      </c>
      <c r="D161" s="6" t="s">
        <v>30</v>
      </c>
      <c r="E161" s="7">
        <f>E162</f>
        <v>1005708.5</v>
      </c>
      <c r="F161" s="7">
        <f>F162</f>
        <v>989263</v>
      </c>
    </row>
    <row r="162" spans="1:7" s="1" customFormat="1" ht="63">
      <c r="B162" s="252"/>
      <c r="C162" s="252"/>
      <c r="D162" s="6" t="s">
        <v>32</v>
      </c>
      <c r="E162" s="7">
        <f>E163+E164</f>
        <v>1005708.5</v>
      </c>
      <c r="F162" s="7">
        <f>F163+F164</f>
        <v>989263</v>
      </c>
    </row>
    <row r="163" spans="1:7" s="1" customFormat="1" ht="15.75">
      <c r="B163" s="252"/>
      <c r="C163" s="252"/>
      <c r="D163" s="8" t="s">
        <v>33</v>
      </c>
      <c r="E163" s="7">
        <f>E173</f>
        <v>831092</v>
      </c>
      <c r="F163" s="7">
        <f>F173</f>
        <v>824057.6</v>
      </c>
    </row>
    <row r="164" spans="1:7" ht="15.75">
      <c r="A164" s="1"/>
      <c r="B164" s="252"/>
      <c r="C164" s="252"/>
      <c r="D164" s="8" t="s">
        <v>34</v>
      </c>
      <c r="E164" s="7">
        <f>E167+E170+E174</f>
        <v>174616.5</v>
      </c>
      <c r="F164" s="7">
        <f>F167+F170+F174</f>
        <v>165205.4</v>
      </c>
      <c r="G164" s="1"/>
    </row>
    <row r="165" spans="1:7" s="1" customFormat="1" ht="15.75">
      <c r="B165" s="252" t="s">
        <v>357</v>
      </c>
      <c r="C165" s="252" t="s">
        <v>358</v>
      </c>
      <c r="D165" s="6" t="s">
        <v>30</v>
      </c>
      <c r="E165" s="7">
        <v>13665.5</v>
      </c>
      <c r="F165" s="7">
        <v>10217</v>
      </c>
    </row>
    <row r="166" spans="1:7" s="1" customFormat="1" ht="63">
      <c r="B166" s="253"/>
      <c r="C166" s="253"/>
      <c r="D166" s="6" t="s">
        <v>32</v>
      </c>
      <c r="E166" s="7">
        <v>13665.5</v>
      </c>
      <c r="F166" s="7">
        <v>10217</v>
      </c>
    </row>
    <row r="167" spans="1:7" s="1" customFormat="1" ht="15.75">
      <c r="B167" s="254"/>
      <c r="C167" s="254"/>
      <c r="D167" s="8" t="s">
        <v>34</v>
      </c>
      <c r="E167" s="7">
        <v>13665.5</v>
      </c>
      <c r="F167" s="7">
        <v>10217</v>
      </c>
    </row>
    <row r="168" spans="1:7" s="1" customFormat="1" ht="15.75" customHeight="1">
      <c r="B168" s="252" t="s">
        <v>118</v>
      </c>
      <c r="C168" s="252" t="s">
        <v>119</v>
      </c>
      <c r="D168" s="6" t="s">
        <v>30</v>
      </c>
      <c r="E168" s="7">
        <v>43635.4</v>
      </c>
      <c r="F168" s="7">
        <v>43574.9</v>
      </c>
    </row>
    <row r="169" spans="1:7" s="1" customFormat="1" ht="63">
      <c r="B169" s="253"/>
      <c r="C169" s="253"/>
      <c r="D169" s="6" t="s">
        <v>32</v>
      </c>
      <c r="E169" s="7">
        <v>43635.4</v>
      </c>
      <c r="F169" s="7">
        <v>43574.9</v>
      </c>
    </row>
    <row r="170" spans="1:7" s="1" customFormat="1" ht="15.75">
      <c r="B170" s="254"/>
      <c r="C170" s="254"/>
      <c r="D170" s="8" t="s">
        <v>34</v>
      </c>
      <c r="E170" s="7">
        <v>43635.4</v>
      </c>
      <c r="F170" s="7">
        <v>43574.9</v>
      </c>
    </row>
    <row r="171" spans="1:7" s="1" customFormat="1" ht="15.75">
      <c r="B171" s="251" t="s">
        <v>120</v>
      </c>
      <c r="C171" s="251" t="s">
        <v>121</v>
      </c>
      <c r="D171" s="6" t="s">
        <v>30</v>
      </c>
      <c r="E171" s="7">
        <f>E172</f>
        <v>948407.6</v>
      </c>
      <c r="F171" s="7">
        <f>F172</f>
        <v>935471.1</v>
      </c>
    </row>
    <row r="172" spans="1:7" ht="63">
      <c r="A172" s="1"/>
      <c r="B172" s="251"/>
      <c r="C172" s="251"/>
      <c r="D172" s="6" t="s">
        <v>32</v>
      </c>
      <c r="E172" s="7">
        <f>E173+E174</f>
        <v>948407.6</v>
      </c>
      <c r="F172" s="7">
        <f>F173+F174</f>
        <v>935471.1</v>
      </c>
      <c r="G172" s="1"/>
    </row>
    <row r="173" spans="1:7" ht="15.75">
      <c r="A173" s="1"/>
      <c r="B173" s="251"/>
      <c r="C173" s="251"/>
      <c r="D173" s="8" t="s">
        <v>33</v>
      </c>
      <c r="E173" s="7">
        <v>831092</v>
      </c>
      <c r="F173" s="7">
        <v>824057.6</v>
      </c>
      <c r="G173" s="1"/>
    </row>
    <row r="174" spans="1:7" ht="15.75">
      <c r="A174" s="1"/>
      <c r="B174" s="251"/>
      <c r="C174" s="251"/>
      <c r="D174" s="8" t="s">
        <v>34</v>
      </c>
      <c r="E174" s="7">
        <v>117315.6</v>
      </c>
      <c r="F174" s="7">
        <v>111413.5</v>
      </c>
      <c r="G174" s="1"/>
    </row>
    <row r="175" spans="1:7" ht="15.75">
      <c r="A175" s="1"/>
      <c r="B175" s="252" t="s">
        <v>122</v>
      </c>
      <c r="C175" s="252" t="s">
        <v>123</v>
      </c>
      <c r="D175" s="6" t="s">
        <v>30</v>
      </c>
      <c r="E175" s="7">
        <f>E176</f>
        <v>3963728.6</v>
      </c>
      <c r="F175" s="7">
        <f>F176</f>
        <v>3946974.1000000006</v>
      </c>
      <c r="G175" s="1"/>
    </row>
    <row r="176" spans="1:7" ht="63">
      <c r="A176" s="1"/>
      <c r="B176" s="252"/>
      <c r="C176" s="252"/>
      <c r="D176" s="6" t="s">
        <v>32</v>
      </c>
      <c r="E176" s="7">
        <f>E177+E178</f>
        <v>3963728.6</v>
      </c>
      <c r="F176" s="7">
        <f>F177+F178</f>
        <v>3946974.1000000006</v>
      </c>
      <c r="G176" s="1"/>
    </row>
    <row r="177" spans="1:7" ht="15.75">
      <c r="A177" s="1"/>
      <c r="B177" s="252"/>
      <c r="C177" s="252"/>
      <c r="D177" s="8" t="s">
        <v>33</v>
      </c>
      <c r="E177" s="7">
        <f>E181+E185+E189+E193</f>
        <v>2611974.7000000002</v>
      </c>
      <c r="F177" s="7">
        <f>F181+F185+F189+F193</f>
        <v>2611974.7000000002</v>
      </c>
      <c r="G177" s="1"/>
    </row>
    <row r="178" spans="1:7" ht="15.75">
      <c r="A178" s="1"/>
      <c r="B178" s="252"/>
      <c r="C178" s="252"/>
      <c r="D178" s="8" t="s">
        <v>34</v>
      </c>
      <c r="E178" s="7">
        <f>E182+E186+E190+E194</f>
        <v>1351753.9</v>
      </c>
      <c r="F178" s="7">
        <f>F182+F186+F190+F194</f>
        <v>1334999.4000000001</v>
      </c>
      <c r="G178" s="1"/>
    </row>
    <row r="179" spans="1:7" ht="15.75">
      <c r="A179" s="1"/>
      <c r="B179" s="251" t="s">
        <v>124</v>
      </c>
      <c r="C179" s="251" t="s">
        <v>125</v>
      </c>
      <c r="D179" s="6" t="s">
        <v>30</v>
      </c>
      <c r="E179" s="7">
        <f>E180</f>
        <v>1148573.7</v>
      </c>
      <c r="F179" s="7">
        <f>F180</f>
        <v>1132347.1000000001</v>
      </c>
      <c r="G179" s="1"/>
    </row>
    <row r="180" spans="1:7" ht="63">
      <c r="A180" s="1"/>
      <c r="B180" s="251"/>
      <c r="C180" s="251"/>
      <c r="D180" s="6" t="s">
        <v>32</v>
      </c>
      <c r="E180" s="7">
        <f>E181+E182</f>
        <v>1148573.7</v>
      </c>
      <c r="F180" s="7">
        <f>F181+F182</f>
        <v>1132347.1000000001</v>
      </c>
      <c r="G180" s="1"/>
    </row>
    <row r="181" spans="1:7" ht="15.75">
      <c r="A181" s="1"/>
      <c r="B181" s="251"/>
      <c r="C181" s="251"/>
      <c r="D181" s="8" t="s">
        <v>33</v>
      </c>
      <c r="E181" s="7">
        <v>522500</v>
      </c>
      <c r="F181" s="7">
        <v>522500</v>
      </c>
      <c r="G181" s="1"/>
    </row>
    <row r="182" spans="1:7" ht="15.75">
      <c r="A182" s="1"/>
      <c r="B182" s="251"/>
      <c r="C182" s="251"/>
      <c r="D182" s="8" t="s">
        <v>34</v>
      </c>
      <c r="E182" s="7">
        <v>626073.69999999995</v>
      </c>
      <c r="F182" s="7">
        <v>609847.1</v>
      </c>
      <c r="G182" s="1"/>
    </row>
    <row r="183" spans="1:7" ht="15.75">
      <c r="A183" s="1"/>
      <c r="B183" s="251" t="s">
        <v>126</v>
      </c>
      <c r="C183" s="251" t="s">
        <v>70</v>
      </c>
      <c r="D183" s="6" t="s">
        <v>30</v>
      </c>
      <c r="E183" s="7">
        <f>E184</f>
        <v>1490640.2</v>
      </c>
      <c r="F183" s="7">
        <f>F184</f>
        <v>1490447.2</v>
      </c>
      <c r="G183" s="1"/>
    </row>
    <row r="184" spans="1:7" ht="63">
      <c r="A184" s="1"/>
      <c r="B184" s="251"/>
      <c r="C184" s="251"/>
      <c r="D184" s="6" t="s">
        <v>32</v>
      </c>
      <c r="E184" s="7">
        <f>E185+E186</f>
        <v>1490640.2</v>
      </c>
      <c r="F184" s="7">
        <f>F185+F186</f>
        <v>1490447.2</v>
      </c>
      <c r="G184" s="1"/>
    </row>
    <row r="185" spans="1:7" s="1" customFormat="1" ht="15.75">
      <c r="B185" s="251"/>
      <c r="C185" s="251"/>
      <c r="D185" s="8" t="s">
        <v>33</v>
      </c>
      <c r="E185" s="7">
        <v>1064900</v>
      </c>
      <c r="F185" s="7">
        <v>1064900</v>
      </c>
    </row>
    <row r="186" spans="1:7" ht="15.75">
      <c r="A186" s="1"/>
      <c r="B186" s="251"/>
      <c r="C186" s="251"/>
      <c r="D186" s="8" t="s">
        <v>34</v>
      </c>
      <c r="E186" s="7">
        <v>425740.2</v>
      </c>
      <c r="F186" s="7">
        <v>425547.2</v>
      </c>
      <c r="G186" s="1"/>
    </row>
    <row r="187" spans="1:7" s="1" customFormat="1" ht="15.75">
      <c r="B187" s="251" t="s">
        <v>127</v>
      </c>
      <c r="C187" s="251" t="s">
        <v>87</v>
      </c>
      <c r="D187" s="6" t="s">
        <v>30</v>
      </c>
      <c r="E187" s="7">
        <f>E188</f>
        <v>879470</v>
      </c>
      <c r="F187" s="7">
        <f>F188</f>
        <v>879208.29999999993</v>
      </c>
    </row>
    <row r="188" spans="1:7" s="1" customFormat="1" ht="63">
      <c r="B188" s="251"/>
      <c r="C188" s="251"/>
      <c r="D188" s="6" t="s">
        <v>32</v>
      </c>
      <c r="E188" s="7">
        <f>E189+E190</f>
        <v>879470</v>
      </c>
      <c r="F188" s="7">
        <f>F189+F190</f>
        <v>879208.29999999993</v>
      </c>
    </row>
    <row r="189" spans="1:7" s="1" customFormat="1" ht="15.75">
      <c r="B189" s="251"/>
      <c r="C189" s="251"/>
      <c r="D189" s="8" t="s">
        <v>33</v>
      </c>
      <c r="E189" s="7">
        <v>674574.7</v>
      </c>
      <c r="F189" s="7">
        <v>674574.7</v>
      </c>
    </row>
    <row r="190" spans="1:7" s="1" customFormat="1" ht="15.75">
      <c r="B190" s="251"/>
      <c r="C190" s="251"/>
      <c r="D190" s="8" t="s">
        <v>34</v>
      </c>
      <c r="E190" s="7">
        <v>204895.3</v>
      </c>
      <c r="F190" s="7">
        <v>204633.60000000001</v>
      </c>
    </row>
    <row r="191" spans="1:7" ht="15.75">
      <c r="A191" s="1"/>
      <c r="B191" s="251" t="s">
        <v>365</v>
      </c>
      <c r="C191" s="251" t="s">
        <v>366</v>
      </c>
      <c r="D191" s="6" t="s">
        <v>30</v>
      </c>
      <c r="E191" s="7">
        <f>E192</f>
        <v>445044.7</v>
      </c>
      <c r="F191" s="7">
        <f>F192</f>
        <v>444971.5</v>
      </c>
      <c r="G191" s="1"/>
    </row>
    <row r="192" spans="1:7" ht="63">
      <c r="A192" s="1"/>
      <c r="B192" s="251"/>
      <c r="C192" s="251"/>
      <c r="D192" s="6" t="s">
        <v>32</v>
      </c>
      <c r="E192" s="7">
        <f>E193+E194</f>
        <v>445044.7</v>
      </c>
      <c r="F192" s="7">
        <f>F193+F194</f>
        <v>444971.5</v>
      </c>
      <c r="G192" s="1"/>
    </row>
    <row r="193" spans="1:7" s="1" customFormat="1" ht="15.75">
      <c r="B193" s="251"/>
      <c r="C193" s="251"/>
      <c r="D193" s="8" t="s">
        <v>33</v>
      </c>
      <c r="E193" s="7">
        <v>350000</v>
      </c>
      <c r="F193" s="7">
        <v>350000</v>
      </c>
    </row>
    <row r="194" spans="1:7" ht="15.75">
      <c r="A194" s="1"/>
      <c r="B194" s="251"/>
      <c r="C194" s="251"/>
      <c r="D194" s="8" t="s">
        <v>34</v>
      </c>
      <c r="E194" s="7">
        <v>95044.7</v>
      </c>
      <c r="F194" s="7">
        <v>94971.5</v>
      </c>
      <c r="G194" s="1"/>
    </row>
    <row r="195" spans="1:7" ht="15.75">
      <c r="A195" s="1"/>
      <c r="B195" s="252" t="s">
        <v>128</v>
      </c>
      <c r="C195" s="252" t="s">
        <v>129</v>
      </c>
      <c r="D195" s="6" t="s">
        <v>30</v>
      </c>
      <c r="E195" s="7">
        <f>E196</f>
        <v>102177</v>
      </c>
      <c r="F195" s="7">
        <f>F196</f>
        <v>102045.4</v>
      </c>
      <c r="G195" s="1"/>
    </row>
    <row r="196" spans="1:7" ht="63">
      <c r="A196" s="1"/>
      <c r="B196" s="252"/>
      <c r="C196" s="252"/>
      <c r="D196" s="6" t="s">
        <v>32</v>
      </c>
      <c r="E196" s="7">
        <f>E197+E198</f>
        <v>102177</v>
      </c>
      <c r="F196" s="7">
        <f>F197+F198</f>
        <v>102045.4</v>
      </c>
      <c r="G196" s="1"/>
    </row>
    <row r="197" spans="1:7" ht="15.75">
      <c r="A197" s="1"/>
      <c r="B197" s="252"/>
      <c r="C197" s="252"/>
      <c r="D197" s="8" t="s">
        <v>33</v>
      </c>
      <c r="E197" s="7">
        <f>E201+E205</f>
        <v>5552</v>
      </c>
      <c r="F197" s="7">
        <f>F201+F205</f>
        <v>5551.9</v>
      </c>
      <c r="G197" s="1"/>
    </row>
    <row r="198" spans="1:7" ht="15.75">
      <c r="A198" s="1"/>
      <c r="B198" s="252"/>
      <c r="C198" s="252"/>
      <c r="D198" s="8" t="s">
        <v>34</v>
      </c>
      <c r="E198" s="7">
        <f>E202</f>
        <v>96625</v>
      </c>
      <c r="F198" s="7">
        <f>F202</f>
        <v>96493.5</v>
      </c>
      <c r="G198" s="1"/>
    </row>
    <row r="199" spans="1:7" ht="15.75">
      <c r="A199" s="1"/>
      <c r="B199" s="251" t="s">
        <v>130</v>
      </c>
      <c r="C199" s="251" t="s">
        <v>131</v>
      </c>
      <c r="D199" s="6" t="s">
        <v>30</v>
      </c>
      <c r="E199" s="7">
        <f>E200</f>
        <v>99733.3</v>
      </c>
      <c r="F199" s="7">
        <f>F200</f>
        <v>99601.8</v>
      </c>
      <c r="G199" s="1"/>
    </row>
    <row r="200" spans="1:7" ht="63">
      <c r="A200" s="1"/>
      <c r="B200" s="251"/>
      <c r="C200" s="251"/>
      <c r="D200" s="6" t="s">
        <v>32</v>
      </c>
      <c r="E200" s="7">
        <f>E201+E202</f>
        <v>99733.3</v>
      </c>
      <c r="F200" s="7">
        <f>F201+F202</f>
        <v>99601.8</v>
      </c>
      <c r="G200" s="1"/>
    </row>
    <row r="201" spans="1:7" s="1" customFormat="1" ht="15.75">
      <c r="B201" s="251"/>
      <c r="C201" s="251"/>
      <c r="D201" s="8" t="s">
        <v>33</v>
      </c>
      <c r="E201" s="7">
        <v>3108.3</v>
      </c>
      <c r="F201" s="7">
        <v>3108.3</v>
      </c>
    </row>
    <row r="202" spans="1:7" ht="15.75">
      <c r="A202" s="1"/>
      <c r="B202" s="251"/>
      <c r="C202" s="251"/>
      <c r="D202" s="8" t="s">
        <v>34</v>
      </c>
      <c r="E202" s="7">
        <v>96625</v>
      </c>
      <c r="F202" s="7">
        <v>96493.5</v>
      </c>
      <c r="G202" s="1"/>
    </row>
    <row r="203" spans="1:7" ht="15.75">
      <c r="A203" s="1"/>
      <c r="B203" s="251" t="s">
        <v>132</v>
      </c>
      <c r="C203" s="251" t="s">
        <v>133</v>
      </c>
      <c r="D203" s="6" t="s">
        <v>30</v>
      </c>
      <c r="E203" s="7">
        <f>E204</f>
        <v>2443.6999999999998</v>
      </c>
      <c r="F203" s="7">
        <f>F204</f>
        <v>2443.6</v>
      </c>
      <c r="G203" s="1"/>
    </row>
    <row r="204" spans="1:7" ht="63">
      <c r="A204" s="1"/>
      <c r="B204" s="251"/>
      <c r="C204" s="251"/>
      <c r="D204" s="6" t="s">
        <v>32</v>
      </c>
      <c r="E204" s="7">
        <f>E205</f>
        <v>2443.6999999999998</v>
      </c>
      <c r="F204" s="7">
        <f>F205</f>
        <v>2443.6</v>
      </c>
      <c r="G204" s="1"/>
    </row>
    <row r="205" spans="1:7" ht="15.75">
      <c r="A205" s="1"/>
      <c r="B205" s="251"/>
      <c r="C205" s="251"/>
      <c r="D205" s="8" t="s">
        <v>33</v>
      </c>
      <c r="E205" s="7">
        <v>2443.6999999999998</v>
      </c>
      <c r="F205" s="7">
        <v>2443.6</v>
      </c>
      <c r="G205" s="1"/>
    </row>
    <row r="206" spans="1:7" ht="15.75">
      <c r="A206" s="1"/>
      <c r="B206" s="252" t="s">
        <v>134</v>
      </c>
      <c r="C206" s="252" t="s">
        <v>135</v>
      </c>
      <c r="D206" s="6" t="s">
        <v>30</v>
      </c>
      <c r="E206" s="7">
        <f>E208</f>
        <v>22671053.899999999</v>
      </c>
      <c r="F206" s="7">
        <f>F208</f>
        <v>22172187.999999996</v>
      </c>
      <c r="G206" s="1"/>
    </row>
    <row r="207" spans="1:7" ht="63">
      <c r="A207" s="1"/>
      <c r="B207" s="252"/>
      <c r="C207" s="252"/>
      <c r="D207" s="6" t="s">
        <v>31</v>
      </c>
      <c r="E207" s="7">
        <v>0</v>
      </c>
      <c r="F207" s="7">
        <v>0</v>
      </c>
      <c r="G207" s="1"/>
    </row>
    <row r="208" spans="1:7" ht="63">
      <c r="A208" s="1"/>
      <c r="B208" s="252"/>
      <c r="C208" s="252"/>
      <c r="D208" s="6" t="s">
        <v>32</v>
      </c>
      <c r="E208" s="7">
        <f>E209+E210</f>
        <v>22671053.899999999</v>
      </c>
      <c r="F208" s="7">
        <f>F209+F210</f>
        <v>22172187.999999996</v>
      </c>
      <c r="G208" s="1"/>
    </row>
    <row r="209" spans="1:7" ht="15.75">
      <c r="A209" s="1"/>
      <c r="B209" s="252"/>
      <c r="C209" s="252"/>
      <c r="D209" s="8" t="s">
        <v>33</v>
      </c>
      <c r="E209" s="7">
        <f>E219+E228</f>
        <v>4499229.3999999994</v>
      </c>
      <c r="F209" s="7">
        <f>F219+F228</f>
        <v>4311209.7</v>
      </c>
      <c r="G209" s="1"/>
    </row>
    <row r="210" spans="1:7" ht="15.75">
      <c r="A210" s="1"/>
      <c r="B210" s="252"/>
      <c r="C210" s="252"/>
      <c r="D210" s="8" t="s">
        <v>34</v>
      </c>
      <c r="E210" s="7">
        <f>E213+E216+E220+E229+E232</f>
        <v>18171824.5</v>
      </c>
      <c r="F210" s="7">
        <f>F213+F216+F220+F229+F232</f>
        <v>17860978.299999997</v>
      </c>
      <c r="G210" s="1"/>
    </row>
    <row r="211" spans="1:7" ht="15.75">
      <c r="A211" s="1"/>
      <c r="B211" s="251" t="s">
        <v>136</v>
      </c>
      <c r="C211" s="251" t="s">
        <v>137</v>
      </c>
      <c r="D211" s="6" t="s">
        <v>30</v>
      </c>
      <c r="E211" s="7">
        <f>E212</f>
        <v>3623.2</v>
      </c>
      <c r="F211" s="7">
        <f>F212</f>
        <v>3469.2</v>
      </c>
      <c r="G211" s="1"/>
    </row>
    <row r="212" spans="1:7" ht="63">
      <c r="A212" s="1"/>
      <c r="B212" s="251"/>
      <c r="C212" s="251"/>
      <c r="D212" s="6" t="s">
        <v>32</v>
      </c>
      <c r="E212" s="7">
        <f>E213</f>
        <v>3623.2</v>
      </c>
      <c r="F212" s="7">
        <f>F213</f>
        <v>3469.2</v>
      </c>
      <c r="G212" s="1"/>
    </row>
    <row r="213" spans="1:7" ht="15.75">
      <c r="A213" s="1"/>
      <c r="B213" s="251"/>
      <c r="C213" s="251"/>
      <c r="D213" s="8" t="s">
        <v>34</v>
      </c>
      <c r="E213" s="7">
        <v>3623.2</v>
      </c>
      <c r="F213" s="7">
        <v>3469.2</v>
      </c>
      <c r="G213" s="1"/>
    </row>
    <row r="214" spans="1:7" ht="15.75">
      <c r="A214" s="1"/>
      <c r="B214" s="251" t="s">
        <v>138</v>
      </c>
      <c r="C214" s="251" t="s">
        <v>139</v>
      </c>
      <c r="D214" s="6" t="s">
        <v>30</v>
      </c>
      <c r="E214" s="7">
        <f>E215</f>
        <v>14103.9</v>
      </c>
      <c r="F214" s="7">
        <f>F215</f>
        <v>14101.3</v>
      </c>
      <c r="G214" s="1"/>
    </row>
    <row r="215" spans="1:7" ht="63">
      <c r="A215" s="1"/>
      <c r="B215" s="251"/>
      <c r="C215" s="251"/>
      <c r="D215" s="6" t="s">
        <v>32</v>
      </c>
      <c r="E215" s="7">
        <f>E216</f>
        <v>14103.9</v>
      </c>
      <c r="F215" s="7">
        <f>F216</f>
        <v>14101.3</v>
      </c>
      <c r="G215" s="1"/>
    </row>
    <row r="216" spans="1:7" ht="15.75">
      <c r="A216" s="1"/>
      <c r="B216" s="251"/>
      <c r="C216" s="251"/>
      <c r="D216" s="8" t="s">
        <v>34</v>
      </c>
      <c r="E216" s="7">
        <v>14103.9</v>
      </c>
      <c r="F216" s="7">
        <v>14101.3</v>
      </c>
      <c r="G216" s="1"/>
    </row>
    <row r="217" spans="1:7" ht="15.75" customHeight="1">
      <c r="A217" s="1"/>
      <c r="B217" s="252" t="s">
        <v>140</v>
      </c>
      <c r="C217" s="259" t="s">
        <v>141</v>
      </c>
      <c r="D217" s="6" t="s">
        <v>30</v>
      </c>
      <c r="E217" s="7">
        <f>E218</f>
        <v>9807674.6999999993</v>
      </c>
      <c r="F217" s="7">
        <f>F218</f>
        <v>9783280.5999999996</v>
      </c>
      <c r="G217" s="1"/>
    </row>
    <row r="218" spans="1:7" ht="63">
      <c r="A218" s="1"/>
      <c r="B218" s="253"/>
      <c r="C218" s="260"/>
      <c r="D218" s="6" t="s">
        <v>32</v>
      </c>
      <c r="E218" s="7">
        <f>E219+E220</f>
        <v>9807674.6999999993</v>
      </c>
      <c r="F218" s="7">
        <f>F219+F220</f>
        <v>9783280.5999999996</v>
      </c>
      <c r="G218" s="1"/>
    </row>
    <row r="219" spans="1:7" s="1" customFormat="1" ht="15.75">
      <c r="B219" s="253"/>
      <c r="C219" s="260"/>
      <c r="D219" s="8" t="s">
        <v>33</v>
      </c>
      <c r="E219" s="7">
        <v>321587.59999999998</v>
      </c>
      <c r="F219" s="7">
        <v>297193.5</v>
      </c>
    </row>
    <row r="220" spans="1:7" ht="15.75">
      <c r="A220" s="1"/>
      <c r="B220" s="253"/>
      <c r="C220" s="260"/>
      <c r="D220" s="8" t="s">
        <v>34</v>
      </c>
      <c r="E220" s="7">
        <v>9486087.0999999996</v>
      </c>
      <c r="F220" s="7">
        <v>9486087.0999999996</v>
      </c>
      <c r="G220" s="1"/>
    </row>
    <row r="221" spans="1:7" ht="15.75" hidden="1" customHeight="1">
      <c r="A221" s="1"/>
      <c r="B221" s="253"/>
      <c r="C221" s="260"/>
      <c r="D221" s="6" t="s">
        <v>35</v>
      </c>
      <c r="E221" s="7">
        <v>25900149.800000001</v>
      </c>
      <c r="F221" s="7">
        <v>25900149.800000001</v>
      </c>
      <c r="G221" s="1"/>
    </row>
    <row r="222" spans="1:7" ht="31.5" hidden="1" customHeight="1">
      <c r="A222" s="1"/>
      <c r="B222" s="253"/>
      <c r="C222" s="260"/>
      <c r="D222" s="8" t="s">
        <v>36</v>
      </c>
      <c r="E222" s="7">
        <v>25900149.800000001</v>
      </c>
      <c r="F222" s="7">
        <v>25900149.800000001</v>
      </c>
      <c r="G222" s="1"/>
    </row>
    <row r="223" spans="1:7" s="1" customFormat="1" ht="15.75">
      <c r="B223" s="253"/>
      <c r="C223" s="260"/>
      <c r="D223" s="207" t="s">
        <v>35</v>
      </c>
      <c r="E223" s="7">
        <f>E224</f>
        <v>28561597.100000001</v>
      </c>
      <c r="F223" s="7">
        <f>F224</f>
        <v>27651124.899999999</v>
      </c>
    </row>
    <row r="224" spans="1:7" s="1" customFormat="1" ht="32.25" customHeight="1">
      <c r="B224" s="254"/>
      <c r="C224" s="261"/>
      <c r="D224" s="8" t="s">
        <v>833</v>
      </c>
      <c r="E224" s="7">
        <v>28561597.100000001</v>
      </c>
      <c r="F224" s="7">
        <v>27651124.899999999</v>
      </c>
    </row>
    <row r="225" spans="1:7" ht="15.75">
      <c r="A225" s="1"/>
      <c r="B225" s="251" t="s">
        <v>142</v>
      </c>
      <c r="C225" s="251" t="s">
        <v>143</v>
      </c>
      <c r="D225" s="6" t="s">
        <v>30</v>
      </c>
      <c r="E225" s="7">
        <f>E226+E227</f>
        <v>11813185.299999999</v>
      </c>
      <c r="F225" s="7">
        <f>F226+F227</f>
        <v>11447804.699999999</v>
      </c>
      <c r="G225" s="1"/>
    </row>
    <row r="226" spans="1:7" ht="63">
      <c r="A226" s="1"/>
      <c r="B226" s="251"/>
      <c r="C226" s="251"/>
      <c r="D226" s="6" t="s">
        <v>31</v>
      </c>
      <c r="E226" s="7">
        <v>2704.2</v>
      </c>
      <c r="F226" s="7">
        <f>1654.2+1022</f>
        <v>2676.2</v>
      </c>
      <c r="G226" s="1"/>
    </row>
    <row r="227" spans="1:7" ht="63">
      <c r="A227" s="1"/>
      <c r="B227" s="251"/>
      <c r="C227" s="251"/>
      <c r="D227" s="6" t="s">
        <v>32</v>
      </c>
      <c r="E227" s="7">
        <f>E228+E229</f>
        <v>11810481.1</v>
      </c>
      <c r="F227" s="7">
        <f>F228+F229</f>
        <v>11445128.5</v>
      </c>
      <c r="G227" s="1"/>
    </row>
    <row r="228" spans="1:7" s="1" customFormat="1" ht="15.75">
      <c r="B228" s="251"/>
      <c r="C228" s="251"/>
      <c r="D228" s="8" t="s">
        <v>33</v>
      </c>
      <c r="E228" s="7">
        <v>4177641.8</v>
      </c>
      <c r="F228" s="7">
        <v>4014016.2</v>
      </c>
    </row>
    <row r="229" spans="1:7" ht="15.75">
      <c r="A229" s="1"/>
      <c r="B229" s="251"/>
      <c r="C229" s="251"/>
      <c r="D229" s="8" t="s">
        <v>34</v>
      </c>
      <c r="E229" s="7">
        <v>7632839.2999999998</v>
      </c>
      <c r="F229" s="7">
        <v>7431112.2999999998</v>
      </c>
      <c r="G229" s="1"/>
    </row>
    <row r="230" spans="1:7" ht="15.75">
      <c r="A230" s="1"/>
      <c r="B230" s="251" t="s">
        <v>144</v>
      </c>
      <c r="C230" s="251" t="s">
        <v>145</v>
      </c>
      <c r="D230" s="6" t="s">
        <v>30</v>
      </c>
      <c r="E230" s="7">
        <f>E231</f>
        <v>1035171</v>
      </c>
      <c r="F230" s="7">
        <f>F231</f>
        <v>926208.4</v>
      </c>
      <c r="G230" s="1"/>
    </row>
    <row r="231" spans="1:7" ht="63">
      <c r="A231" s="1"/>
      <c r="B231" s="251"/>
      <c r="C231" s="251"/>
      <c r="D231" s="6" t="s">
        <v>32</v>
      </c>
      <c r="E231" s="7">
        <f>E232</f>
        <v>1035171</v>
      </c>
      <c r="F231" s="7">
        <f>F232</f>
        <v>926208.4</v>
      </c>
      <c r="G231" s="1"/>
    </row>
    <row r="232" spans="1:7" ht="15.75">
      <c r="A232" s="1"/>
      <c r="B232" s="251"/>
      <c r="C232" s="251"/>
      <c r="D232" s="8" t="s">
        <v>834</v>
      </c>
      <c r="E232" s="7">
        <v>1035171</v>
      </c>
      <c r="F232" s="7">
        <v>926208.4</v>
      </c>
      <c r="G232" s="1"/>
    </row>
    <row r="233" spans="1:7">
      <c r="A233" s="1"/>
      <c r="B233" s="1"/>
      <c r="C233" s="1"/>
      <c r="D233" s="1"/>
      <c r="E233" s="1"/>
      <c r="F233" s="1"/>
      <c r="G233" s="1"/>
    </row>
  </sheetData>
  <mergeCells count="127">
    <mergeCell ref="B203:B205"/>
    <mergeCell ref="C203:C205"/>
    <mergeCell ref="B230:B232"/>
    <mergeCell ref="C230:C232"/>
    <mergeCell ref="B206:B210"/>
    <mergeCell ref="C206:C210"/>
    <mergeCell ref="B211:B213"/>
    <mergeCell ref="C211:C213"/>
    <mergeCell ref="B214:B216"/>
    <mergeCell ref="C214:C216"/>
    <mergeCell ref="B225:B229"/>
    <mergeCell ref="C225:C229"/>
    <mergeCell ref="B217:B224"/>
    <mergeCell ref="C217:C224"/>
    <mergeCell ref="B179:B182"/>
    <mergeCell ref="C179:C182"/>
    <mergeCell ref="B183:B186"/>
    <mergeCell ref="C183:C186"/>
    <mergeCell ref="B191:B194"/>
    <mergeCell ref="C191:C194"/>
    <mergeCell ref="B195:B198"/>
    <mergeCell ref="C195:C198"/>
    <mergeCell ref="B199:B202"/>
    <mergeCell ref="C199:C202"/>
    <mergeCell ref="B161:B164"/>
    <mergeCell ref="C161:C164"/>
    <mergeCell ref="C157:C160"/>
    <mergeCell ref="B157:B158"/>
    <mergeCell ref="B168:B170"/>
    <mergeCell ref="C168:C170"/>
    <mergeCell ref="B171:B174"/>
    <mergeCell ref="C171:C174"/>
    <mergeCell ref="B175:B178"/>
    <mergeCell ref="C175:C178"/>
    <mergeCell ref="B137:B140"/>
    <mergeCell ref="C137:C140"/>
    <mergeCell ref="B141:B143"/>
    <mergeCell ref="C141:C143"/>
    <mergeCell ref="B144:B148"/>
    <mergeCell ref="C144:C148"/>
    <mergeCell ref="B149:B153"/>
    <mergeCell ref="C149:C153"/>
    <mergeCell ref="B154:B156"/>
    <mergeCell ref="C154:C156"/>
    <mergeCell ref="B119:B122"/>
    <mergeCell ref="C119:C122"/>
    <mergeCell ref="B123:B126"/>
    <mergeCell ref="C123:C126"/>
    <mergeCell ref="B127:B130"/>
    <mergeCell ref="C127:C130"/>
    <mergeCell ref="B131:B133"/>
    <mergeCell ref="C131:C133"/>
    <mergeCell ref="B134:B136"/>
    <mergeCell ref="C134:C136"/>
    <mergeCell ref="B102:B105"/>
    <mergeCell ref="C102:C105"/>
    <mergeCell ref="B106:B108"/>
    <mergeCell ref="C106:C108"/>
    <mergeCell ref="B109:B111"/>
    <mergeCell ref="C109:C111"/>
    <mergeCell ref="B112:B114"/>
    <mergeCell ref="C112:C114"/>
    <mergeCell ref="B115:B118"/>
    <mergeCell ref="C115:C118"/>
    <mergeCell ref="B86:B89"/>
    <mergeCell ref="C86:C89"/>
    <mergeCell ref="B90:B92"/>
    <mergeCell ref="C90:C92"/>
    <mergeCell ref="B93:B95"/>
    <mergeCell ref="C93:C95"/>
    <mergeCell ref="B96:B98"/>
    <mergeCell ref="C96:C98"/>
    <mergeCell ref="B99:B101"/>
    <mergeCell ref="C99:C101"/>
    <mergeCell ref="B69:B72"/>
    <mergeCell ref="C69:C72"/>
    <mergeCell ref="B73:B76"/>
    <mergeCell ref="C73:C76"/>
    <mergeCell ref="B77:B79"/>
    <mergeCell ref="C77:C79"/>
    <mergeCell ref="B80:B82"/>
    <mergeCell ref="C80:C82"/>
    <mergeCell ref="B83:B85"/>
    <mergeCell ref="C83:C85"/>
    <mergeCell ref="B52:B54"/>
    <mergeCell ref="C52:C54"/>
    <mergeCell ref="B55:B57"/>
    <mergeCell ref="C55:C57"/>
    <mergeCell ref="B58:B61"/>
    <mergeCell ref="C58:C61"/>
    <mergeCell ref="B62:B64"/>
    <mergeCell ref="C62:C64"/>
    <mergeCell ref="B65:B68"/>
    <mergeCell ref="C65:C68"/>
    <mergeCell ref="B1:F1"/>
    <mergeCell ref="B2:F2"/>
    <mergeCell ref="B3:F3"/>
    <mergeCell ref="B5:B6"/>
    <mergeCell ref="C5:C6"/>
    <mergeCell ref="D5:D6"/>
    <mergeCell ref="E5:F5"/>
    <mergeCell ref="B8:B14"/>
    <mergeCell ref="C8:C14"/>
    <mergeCell ref="B34:B36"/>
    <mergeCell ref="C34:C36"/>
    <mergeCell ref="B37:B40"/>
    <mergeCell ref="B165:B167"/>
    <mergeCell ref="C165:C167"/>
    <mergeCell ref="B187:B190"/>
    <mergeCell ref="C187:C190"/>
    <mergeCell ref="B15:B18"/>
    <mergeCell ref="C15:C18"/>
    <mergeCell ref="B19:B21"/>
    <mergeCell ref="C19:C21"/>
    <mergeCell ref="B22:B25"/>
    <mergeCell ref="C22:C25"/>
    <mergeCell ref="B26:B29"/>
    <mergeCell ref="C26:C29"/>
    <mergeCell ref="B30:B33"/>
    <mergeCell ref="C30:C33"/>
    <mergeCell ref="C37:C40"/>
    <mergeCell ref="B41:B44"/>
    <mergeCell ref="C41:C44"/>
    <mergeCell ref="B45:B48"/>
    <mergeCell ref="C45:C48"/>
    <mergeCell ref="B49:B51"/>
    <mergeCell ref="C49:C5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79"/>
  <sheetViews>
    <sheetView topLeftCell="A133" zoomScale="80" zoomScaleNormal="80" workbookViewId="0">
      <selection activeCell="E141" sqref="E141"/>
    </sheetView>
  </sheetViews>
  <sheetFormatPr defaultRowHeight="12.75"/>
  <cols>
    <col min="1" max="1" width="32.83203125" style="45" customWidth="1"/>
    <col min="2" max="2" width="69.33203125" style="45" customWidth="1"/>
    <col min="3" max="3" width="30.6640625" style="45" customWidth="1"/>
    <col min="4" max="4" width="32.83203125" style="45" customWidth="1"/>
    <col min="5" max="5" width="42.6640625" style="45" customWidth="1"/>
    <col min="6" max="6" width="25.5" style="45" customWidth="1"/>
    <col min="7" max="7" width="34.5" style="45" customWidth="1"/>
    <col min="8" max="256" width="9.33203125" style="45"/>
    <col min="257" max="257" width="32.83203125" style="45" customWidth="1"/>
    <col min="258" max="258" width="69.33203125" style="45" customWidth="1"/>
    <col min="259" max="259" width="30.6640625" style="45" customWidth="1"/>
    <col min="260" max="260" width="32.83203125" style="45" customWidth="1"/>
    <col min="261" max="261" width="42.6640625" style="45" customWidth="1"/>
    <col min="262" max="262" width="25.5" style="45" customWidth="1"/>
    <col min="263" max="263" width="34.5" style="45" customWidth="1"/>
    <col min="264" max="512" width="9.33203125" style="45"/>
    <col min="513" max="513" width="32.83203125" style="45" customWidth="1"/>
    <col min="514" max="514" width="69.33203125" style="45" customWidth="1"/>
    <col min="515" max="515" width="30.6640625" style="45" customWidth="1"/>
    <col min="516" max="516" width="32.83203125" style="45" customWidth="1"/>
    <col min="517" max="517" width="42.6640625" style="45" customWidth="1"/>
    <col min="518" max="518" width="25.5" style="45" customWidth="1"/>
    <col min="519" max="519" width="34.5" style="45" customWidth="1"/>
    <col min="520" max="768" width="9.33203125" style="45"/>
    <col min="769" max="769" width="32.83203125" style="45" customWidth="1"/>
    <col min="770" max="770" width="69.33203125" style="45" customWidth="1"/>
    <col min="771" max="771" width="30.6640625" style="45" customWidth="1"/>
    <col min="772" max="772" width="32.83203125" style="45" customWidth="1"/>
    <col min="773" max="773" width="42.6640625" style="45" customWidth="1"/>
    <col min="774" max="774" width="25.5" style="45" customWidth="1"/>
    <col min="775" max="775" width="34.5" style="45" customWidth="1"/>
    <col min="776" max="1024" width="9.33203125" style="45"/>
    <col min="1025" max="1025" width="32.83203125" style="45" customWidth="1"/>
    <col min="1026" max="1026" width="69.33203125" style="45" customWidth="1"/>
    <col min="1027" max="1027" width="30.6640625" style="45" customWidth="1"/>
    <col min="1028" max="1028" width="32.83203125" style="45" customWidth="1"/>
    <col min="1029" max="1029" width="42.6640625" style="45" customWidth="1"/>
    <col min="1030" max="1030" width="25.5" style="45" customWidth="1"/>
    <col min="1031" max="1031" width="34.5" style="45" customWidth="1"/>
    <col min="1032" max="1280" width="9.33203125" style="45"/>
    <col min="1281" max="1281" width="32.83203125" style="45" customWidth="1"/>
    <col min="1282" max="1282" width="69.33203125" style="45" customWidth="1"/>
    <col min="1283" max="1283" width="30.6640625" style="45" customWidth="1"/>
    <col min="1284" max="1284" width="32.83203125" style="45" customWidth="1"/>
    <col min="1285" max="1285" width="42.6640625" style="45" customWidth="1"/>
    <col min="1286" max="1286" width="25.5" style="45" customWidth="1"/>
    <col min="1287" max="1287" width="34.5" style="45" customWidth="1"/>
    <col min="1288" max="1536" width="9.33203125" style="45"/>
    <col min="1537" max="1537" width="32.83203125" style="45" customWidth="1"/>
    <col min="1538" max="1538" width="69.33203125" style="45" customWidth="1"/>
    <col min="1539" max="1539" width="30.6640625" style="45" customWidth="1"/>
    <col min="1540" max="1540" width="32.83203125" style="45" customWidth="1"/>
    <col min="1541" max="1541" width="42.6640625" style="45" customWidth="1"/>
    <col min="1542" max="1542" width="25.5" style="45" customWidth="1"/>
    <col min="1543" max="1543" width="34.5" style="45" customWidth="1"/>
    <col min="1544" max="1792" width="9.33203125" style="45"/>
    <col min="1793" max="1793" width="32.83203125" style="45" customWidth="1"/>
    <col min="1794" max="1794" width="69.33203125" style="45" customWidth="1"/>
    <col min="1795" max="1795" width="30.6640625" style="45" customWidth="1"/>
    <col min="1796" max="1796" width="32.83203125" style="45" customWidth="1"/>
    <col min="1797" max="1797" width="42.6640625" style="45" customWidth="1"/>
    <col min="1798" max="1798" width="25.5" style="45" customWidth="1"/>
    <col min="1799" max="1799" width="34.5" style="45" customWidth="1"/>
    <col min="1800" max="2048" width="9.33203125" style="45"/>
    <col min="2049" max="2049" width="32.83203125" style="45" customWidth="1"/>
    <col min="2050" max="2050" width="69.33203125" style="45" customWidth="1"/>
    <col min="2051" max="2051" width="30.6640625" style="45" customWidth="1"/>
    <col min="2052" max="2052" width="32.83203125" style="45" customWidth="1"/>
    <col min="2053" max="2053" width="42.6640625" style="45" customWidth="1"/>
    <col min="2054" max="2054" width="25.5" style="45" customWidth="1"/>
    <col min="2055" max="2055" width="34.5" style="45" customWidth="1"/>
    <col min="2056" max="2304" width="9.33203125" style="45"/>
    <col min="2305" max="2305" width="32.83203125" style="45" customWidth="1"/>
    <col min="2306" max="2306" width="69.33203125" style="45" customWidth="1"/>
    <col min="2307" max="2307" width="30.6640625" style="45" customWidth="1"/>
    <col min="2308" max="2308" width="32.83203125" style="45" customWidth="1"/>
    <col min="2309" max="2309" width="42.6640625" style="45" customWidth="1"/>
    <col min="2310" max="2310" width="25.5" style="45" customWidth="1"/>
    <col min="2311" max="2311" width="34.5" style="45" customWidth="1"/>
    <col min="2312" max="2560" width="9.33203125" style="45"/>
    <col min="2561" max="2561" width="32.83203125" style="45" customWidth="1"/>
    <col min="2562" max="2562" width="69.33203125" style="45" customWidth="1"/>
    <col min="2563" max="2563" width="30.6640625" style="45" customWidth="1"/>
    <col min="2564" max="2564" width="32.83203125" style="45" customWidth="1"/>
    <col min="2565" max="2565" width="42.6640625" style="45" customWidth="1"/>
    <col min="2566" max="2566" width="25.5" style="45" customWidth="1"/>
    <col min="2567" max="2567" width="34.5" style="45" customWidth="1"/>
    <col min="2568" max="2816" width="9.33203125" style="45"/>
    <col min="2817" max="2817" width="32.83203125" style="45" customWidth="1"/>
    <col min="2818" max="2818" width="69.33203125" style="45" customWidth="1"/>
    <col min="2819" max="2819" width="30.6640625" style="45" customWidth="1"/>
    <col min="2820" max="2820" width="32.83203125" style="45" customWidth="1"/>
    <col min="2821" max="2821" width="42.6640625" style="45" customWidth="1"/>
    <col min="2822" max="2822" width="25.5" style="45" customWidth="1"/>
    <col min="2823" max="2823" width="34.5" style="45" customWidth="1"/>
    <col min="2824" max="3072" width="9.33203125" style="45"/>
    <col min="3073" max="3073" width="32.83203125" style="45" customWidth="1"/>
    <col min="3074" max="3074" width="69.33203125" style="45" customWidth="1"/>
    <col min="3075" max="3075" width="30.6640625" style="45" customWidth="1"/>
    <col min="3076" max="3076" width="32.83203125" style="45" customWidth="1"/>
    <col min="3077" max="3077" width="42.6640625" style="45" customWidth="1"/>
    <col min="3078" max="3078" width="25.5" style="45" customWidth="1"/>
    <col min="3079" max="3079" width="34.5" style="45" customWidth="1"/>
    <col min="3080" max="3328" width="9.33203125" style="45"/>
    <col min="3329" max="3329" width="32.83203125" style="45" customWidth="1"/>
    <col min="3330" max="3330" width="69.33203125" style="45" customWidth="1"/>
    <col min="3331" max="3331" width="30.6640625" style="45" customWidth="1"/>
    <col min="3332" max="3332" width="32.83203125" style="45" customWidth="1"/>
    <col min="3333" max="3333" width="42.6640625" style="45" customWidth="1"/>
    <col min="3334" max="3334" width="25.5" style="45" customWidth="1"/>
    <col min="3335" max="3335" width="34.5" style="45" customWidth="1"/>
    <col min="3336" max="3584" width="9.33203125" style="45"/>
    <col min="3585" max="3585" width="32.83203125" style="45" customWidth="1"/>
    <col min="3586" max="3586" width="69.33203125" style="45" customWidth="1"/>
    <col min="3587" max="3587" width="30.6640625" style="45" customWidth="1"/>
    <col min="3588" max="3588" width="32.83203125" style="45" customWidth="1"/>
    <col min="3589" max="3589" width="42.6640625" style="45" customWidth="1"/>
    <col min="3590" max="3590" width="25.5" style="45" customWidth="1"/>
    <col min="3591" max="3591" width="34.5" style="45" customWidth="1"/>
    <col min="3592" max="3840" width="9.33203125" style="45"/>
    <col min="3841" max="3841" width="32.83203125" style="45" customWidth="1"/>
    <col min="3842" max="3842" width="69.33203125" style="45" customWidth="1"/>
    <col min="3843" max="3843" width="30.6640625" style="45" customWidth="1"/>
    <col min="3844" max="3844" width="32.83203125" style="45" customWidth="1"/>
    <col min="3845" max="3845" width="42.6640625" style="45" customWidth="1"/>
    <col min="3846" max="3846" width="25.5" style="45" customWidth="1"/>
    <col min="3847" max="3847" width="34.5" style="45" customWidth="1"/>
    <col min="3848" max="4096" width="9.33203125" style="45"/>
    <col min="4097" max="4097" width="32.83203125" style="45" customWidth="1"/>
    <col min="4098" max="4098" width="69.33203125" style="45" customWidth="1"/>
    <col min="4099" max="4099" width="30.6640625" style="45" customWidth="1"/>
    <col min="4100" max="4100" width="32.83203125" style="45" customWidth="1"/>
    <col min="4101" max="4101" width="42.6640625" style="45" customWidth="1"/>
    <col min="4102" max="4102" width="25.5" style="45" customWidth="1"/>
    <col min="4103" max="4103" width="34.5" style="45" customWidth="1"/>
    <col min="4104" max="4352" width="9.33203125" style="45"/>
    <col min="4353" max="4353" width="32.83203125" style="45" customWidth="1"/>
    <col min="4354" max="4354" width="69.33203125" style="45" customWidth="1"/>
    <col min="4355" max="4355" width="30.6640625" style="45" customWidth="1"/>
    <col min="4356" max="4356" width="32.83203125" style="45" customWidth="1"/>
    <col min="4357" max="4357" width="42.6640625" style="45" customWidth="1"/>
    <col min="4358" max="4358" width="25.5" style="45" customWidth="1"/>
    <col min="4359" max="4359" width="34.5" style="45" customWidth="1"/>
    <col min="4360" max="4608" width="9.33203125" style="45"/>
    <col min="4609" max="4609" width="32.83203125" style="45" customWidth="1"/>
    <col min="4610" max="4610" width="69.33203125" style="45" customWidth="1"/>
    <col min="4611" max="4611" width="30.6640625" style="45" customWidth="1"/>
    <col min="4612" max="4612" width="32.83203125" style="45" customWidth="1"/>
    <col min="4613" max="4613" width="42.6640625" style="45" customWidth="1"/>
    <col min="4614" max="4614" width="25.5" style="45" customWidth="1"/>
    <col min="4615" max="4615" width="34.5" style="45" customWidth="1"/>
    <col min="4616" max="4864" width="9.33203125" style="45"/>
    <col min="4865" max="4865" width="32.83203125" style="45" customWidth="1"/>
    <col min="4866" max="4866" width="69.33203125" style="45" customWidth="1"/>
    <col min="4867" max="4867" width="30.6640625" style="45" customWidth="1"/>
    <col min="4868" max="4868" width="32.83203125" style="45" customWidth="1"/>
    <col min="4869" max="4869" width="42.6640625" style="45" customWidth="1"/>
    <col min="4870" max="4870" width="25.5" style="45" customWidth="1"/>
    <col min="4871" max="4871" width="34.5" style="45" customWidth="1"/>
    <col min="4872" max="5120" width="9.33203125" style="45"/>
    <col min="5121" max="5121" width="32.83203125" style="45" customWidth="1"/>
    <col min="5122" max="5122" width="69.33203125" style="45" customWidth="1"/>
    <col min="5123" max="5123" width="30.6640625" style="45" customWidth="1"/>
    <col min="5124" max="5124" width="32.83203125" style="45" customWidth="1"/>
    <col min="5125" max="5125" width="42.6640625" style="45" customWidth="1"/>
    <col min="5126" max="5126" width="25.5" style="45" customWidth="1"/>
    <col min="5127" max="5127" width="34.5" style="45" customWidth="1"/>
    <col min="5128" max="5376" width="9.33203125" style="45"/>
    <col min="5377" max="5377" width="32.83203125" style="45" customWidth="1"/>
    <col min="5378" max="5378" width="69.33203125" style="45" customWidth="1"/>
    <col min="5379" max="5379" width="30.6640625" style="45" customWidth="1"/>
    <col min="5380" max="5380" width="32.83203125" style="45" customWidth="1"/>
    <col min="5381" max="5381" width="42.6640625" style="45" customWidth="1"/>
    <col min="5382" max="5382" width="25.5" style="45" customWidth="1"/>
    <col min="5383" max="5383" width="34.5" style="45" customWidth="1"/>
    <col min="5384" max="5632" width="9.33203125" style="45"/>
    <col min="5633" max="5633" width="32.83203125" style="45" customWidth="1"/>
    <col min="5634" max="5634" width="69.33203125" style="45" customWidth="1"/>
    <col min="5635" max="5635" width="30.6640625" style="45" customWidth="1"/>
    <col min="5636" max="5636" width="32.83203125" style="45" customWidth="1"/>
    <col min="5637" max="5637" width="42.6640625" style="45" customWidth="1"/>
    <col min="5638" max="5638" width="25.5" style="45" customWidth="1"/>
    <col min="5639" max="5639" width="34.5" style="45" customWidth="1"/>
    <col min="5640" max="5888" width="9.33203125" style="45"/>
    <col min="5889" max="5889" width="32.83203125" style="45" customWidth="1"/>
    <col min="5890" max="5890" width="69.33203125" style="45" customWidth="1"/>
    <col min="5891" max="5891" width="30.6640625" style="45" customWidth="1"/>
    <col min="5892" max="5892" width="32.83203125" style="45" customWidth="1"/>
    <col min="5893" max="5893" width="42.6640625" style="45" customWidth="1"/>
    <col min="5894" max="5894" width="25.5" style="45" customWidth="1"/>
    <col min="5895" max="5895" width="34.5" style="45" customWidth="1"/>
    <col min="5896" max="6144" width="9.33203125" style="45"/>
    <col min="6145" max="6145" width="32.83203125" style="45" customWidth="1"/>
    <col min="6146" max="6146" width="69.33203125" style="45" customWidth="1"/>
    <col min="6147" max="6147" width="30.6640625" style="45" customWidth="1"/>
    <col min="6148" max="6148" width="32.83203125" style="45" customWidth="1"/>
    <col min="6149" max="6149" width="42.6640625" style="45" customWidth="1"/>
    <col min="6150" max="6150" width="25.5" style="45" customWidth="1"/>
    <col min="6151" max="6151" width="34.5" style="45" customWidth="1"/>
    <col min="6152" max="6400" width="9.33203125" style="45"/>
    <col min="6401" max="6401" width="32.83203125" style="45" customWidth="1"/>
    <col min="6402" max="6402" width="69.33203125" style="45" customWidth="1"/>
    <col min="6403" max="6403" width="30.6640625" style="45" customWidth="1"/>
    <col min="6404" max="6404" width="32.83203125" style="45" customWidth="1"/>
    <col min="6405" max="6405" width="42.6640625" style="45" customWidth="1"/>
    <col min="6406" max="6406" width="25.5" style="45" customWidth="1"/>
    <col min="6407" max="6407" width="34.5" style="45" customWidth="1"/>
    <col min="6408" max="6656" width="9.33203125" style="45"/>
    <col min="6657" max="6657" width="32.83203125" style="45" customWidth="1"/>
    <col min="6658" max="6658" width="69.33203125" style="45" customWidth="1"/>
    <col min="6659" max="6659" width="30.6640625" style="45" customWidth="1"/>
    <col min="6660" max="6660" width="32.83203125" style="45" customWidth="1"/>
    <col min="6661" max="6661" width="42.6640625" style="45" customWidth="1"/>
    <col min="6662" max="6662" width="25.5" style="45" customWidth="1"/>
    <col min="6663" max="6663" width="34.5" style="45" customWidth="1"/>
    <col min="6664" max="6912" width="9.33203125" style="45"/>
    <col min="6913" max="6913" width="32.83203125" style="45" customWidth="1"/>
    <col min="6914" max="6914" width="69.33203125" style="45" customWidth="1"/>
    <col min="6915" max="6915" width="30.6640625" style="45" customWidth="1"/>
    <col min="6916" max="6916" width="32.83203125" style="45" customWidth="1"/>
    <col min="6917" max="6917" width="42.6640625" style="45" customWidth="1"/>
    <col min="6918" max="6918" width="25.5" style="45" customWidth="1"/>
    <col min="6919" max="6919" width="34.5" style="45" customWidth="1"/>
    <col min="6920" max="7168" width="9.33203125" style="45"/>
    <col min="7169" max="7169" width="32.83203125" style="45" customWidth="1"/>
    <col min="7170" max="7170" width="69.33203125" style="45" customWidth="1"/>
    <col min="7171" max="7171" width="30.6640625" style="45" customWidth="1"/>
    <col min="7172" max="7172" width="32.83203125" style="45" customWidth="1"/>
    <col min="7173" max="7173" width="42.6640625" style="45" customWidth="1"/>
    <col min="7174" max="7174" width="25.5" style="45" customWidth="1"/>
    <col min="7175" max="7175" width="34.5" style="45" customWidth="1"/>
    <col min="7176" max="7424" width="9.33203125" style="45"/>
    <col min="7425" max="7425" width="32.83203125" style="45" customWidth="1"/>
    <col min="7426" max="7426" width="69.33203125" style="45" customWidth="1"/>
    <col min="7427" max="7427" width="30.6640625" style="45" customWidth="1"/>
    <col min="7428" max="7428" width="32.83203125" style="45" customWidth="1"/>
    <col min="7429" max="7429" width="42.6640625" style="45" customWidth="1"/>
    <col min="7430" max="7430" width="25.5" style="45" customWidth="1"/>
    <col min="7431" max="7431" width="34.5" style="45" customWidth="1"/>
    <col min="7432" max="7680" width="9.33203125" style="45"/>
    <col min="7681" max="7681" width="32.83203125" style="45" customWidth="1"/>
    <col min="7682" max="7682" width="69.33203125" style="45" customWidth="1"/>
    <col min="7683" max="7683" width="30.6640625" style="45" customWidth="1"/>
    <col min="7684" max="7684" width="32.83203125" style="45" customWidth="1"/>
    <col min="7685" max="7685" width="42.6640625" style="45" customWidth="1"/>
    <col min="7686" max="7686" width="25.5" style="45" customWidth="1"/>
    <col min="7687" max="7687" width="34.5" style="45" customWidth="1"/>
    <col min="7688" max="7936" width="9.33203125" style="45"/>
    <col min="7937" max="7937" width="32.83203125" style="45" customWidth="1"/>
    <col min="7938" max="7938" width="69.33203125" style="45" customWidth="1"/>
    <col min="7939" max="7939" width="30.6640625" style="45" customWidth="1"/>
    <col min="7940" max="7940" width="32.83203125" style="45" customWidth="1"/>
    <col min="7941" max="7941" width="42.6640625" style="45" customWidth="1"/>
    <col min="7942" max="7942" width="25.5" style="45" customWidth="1"/>
    <col min="7943" max="7943" width="34.5" style="45" customWidth="1"/>
    <col min="7944" max="8192" width="9.33203125" style="45"/>
    <col min="8193" max="8193" width="32.83203125" style="45" customWidth="1"/>
    <col min="8194" max="8194" width="69.33203125" style="45" customWidth="1"/>
    <col min="8195" max="8195" width="30.6640625" style="45" customWidth="1"/>
    <col min="8196" max="8196" width="32.83203125" style="45" customWidth="1"/>
    <col min="8197" max="8197" width="42.6640625" style="45" customWidth="1"/>
    <col min="8198" max="8198" width="25.5" style="45" customWidth="1"/>
    <col min="8199" max="8199" width="34.5" style="45" customWidth="1"/>
    <col min="8200" max="8448" width="9.33203125" style="45"/>
    <col min="8449" max="8449" width="32.83203125" style="45" customWidth="1"/>
    <col min="8450" max="8450" width="69.33203125" style="45" customWidth="1"/>
    <col min="8451" max="8451" width="30.6640625" style="45" customWidth="1"/>
    <col min="8452" max="8452" width="32.83203125" style="45" customWidth="1"/>
    <col min="8453" max="8453" width="42.6640625" style="45" customWidth="1"/>
    <col min="8454" max="8454" width="25.5" style="45" customWidth="1"/>
    <col min="8455" max="8455" width="34.5" style="45" customWidth="1"/>
    <col min="8456" max="8704" width="9.33203125" style="45"/>
    <col min="8705" max="8705" width="32.83203125" style="45" customWidth="1"/>
    <col min="8706" max="8706" width="69.33203125" style="45" customWidth="1"/>
    <col min="8707" max="8707" width="30.6640625" style="45" customWidth="1"/>
    <col min="8708" max="8708" width="32.83203125" style="45" customWidth="1"/>
    <col min="8709" max="8709" width="42.6640625" style="45" customWidth="1"/>
    <col min="8710" max="8710" width="25.5" style="45" customWidth="1"/>
    <col min="8711" max="8711" width="34.5" style="45" customWidth="1"/>
    <col min="8712" max="8960" width="9.33203125" style="45"/>
    <col min="8961" max="8961" width="32.83203125" style="45" customWidth="1"/>
    <col min="8962" max="8962" width="69.33203125" style="45" customWidth="1"/>
    <col min="8963" max="8963" width="30.6640625" style="45" customWidth="1"/>
    <col min="8964" max="8964" width="32.83203125" style="45" customWidth="1"/>
    <col min="8965" max="8965" width="42.6640625" style="45" customWidth="1"/>
    <col min="8966" max="8966" width="25.5" style="45" customWidth="1"/>
    <col min="8967" max="8967" width="34.5" style="45" customWidth="1"/>
    <col min="8968" max="9216" width="9.33203125" style="45"/>
    <col min="9217" max="9217" width="32.83203125" style="45" customWidth="1"/>
    <col min="9218" max="9218" width="69.33203125" style="45" customWidth="1"/>
    <col min="9219" max="9219" width="30.6640625" style="45" customWidth="1"/>
    <col min="9220" max="9220" width="32.83203125" style="45" customWidth="1"/>
    <col min="9221" max="9221" width="42.6640625" style="45" customWidth="1"/>
    <col min="9222" max="9222" width="25.5" style="45" customWidth="1"/>
    <col min="9223" max="9223" width="34.5" style="45" customWidth="1"/>
    <col min="9224" max="9472" width="9.33203125" style="45"/>
    <col min="9473" max="9473" width="32.83203125" style="45" customWidth="1"/>
    <col min="9474" max="9474" width="69.33203125" style="45" customWidth="1"/>
    <col min="9475" max="9475" width="30.6640625" style="45" customWidth="1"/>
    <col min="9476" max="9476" width="32.83203125" style="45" customWidth="1"/>
    <col min="9477" max="9477" width="42.6640625" style="45" customWidth="1"/>
    <col min="9478" max="9478" width="25.5" style="45" customWidth="1"/>
    <col min="9479" max="9479" width="34.5" style="45" customWidth="1"/>
    <col min="9480" max="9728" width="9.33203125" style="45"/>
    <col min="9729" max="9729" width="32.83203125" style="45" customWidth="1"/>
    <col min="9730" max="9730" width="69.33203125" style="45" customWidth="1"/>
    <col min="9731" max="9731" width="30.6640625" style="45" customWidth="1"/>
    <col min="9732" max="9732" width="32.83203125" style="45" customWidth="1"/>
    <col min="9733" max="9733" width="42.6640625" style="45" customWidth="1"/>
    <col min="9734" max="9734" width="25.5" style="45" customWidth="1"/>
    <col min="9735" max="9735" width="34.5" style="45" customWidth="1"/>
    <col min="9736" max="9984" width="9.33203125" style="45"/>
    <col min="9985" max="9985" width="32.83203125" style="45" customWidth="1"/>
    <col min="9986" max="9986" width="69.33203125" style="45" customWidth="1"/>
    <col min="9987" max="9987" width="30.6640625" style="45" customWidth="1"/>
    <col min="9988" max="9988" width="32.83203125" style="45" customWidth="1"/>
    <col min="9989" max="9989" width="42.6640625" style="45" customWidth="1"/>
    <col min="9990" max="9990" width="25.5" style="45" customWidth="1"/>
    <col min="9991" max="9991" width="34.5" style="45" customWidth="1"/>
    <col min="9992" max="10240" width="9.33203125" style="45"/>
    <col min="10241" max="10241" width="32.83203125" style="45" customWidth="1"/>
    <col min="10242" max="10242" width="69.33203125" style="45" customWidth="1"/>
    <col min="10243" max="10243" width="30.6640625" style="45" customWidth="1"/>
    <col min="10244" max="10244" width="32.83203125" style="45" customWidth="1"/>
    <col min="10245" max="10245" width="42.6640625" style="45" customWidth="1"/>
    <col min="10246" max="10246" width="25.5" style="45" customWidth="1"/>
    <col min="10247" max="10247" width="34.5" style="45" customWidth="1"/>
    <col min="10248" max="10496" width="9.33203125" style="45"/>
    <col min="10497" max="10497" width="32.83203125" style="45" customWidth="1"/>
    <col min="10498" max="10498" width="69.33203125" style="45" customWidth="1"/>
    <col min="10499" max="10499" width="30.6640625" style="45" customWidth="1"/>
    <col min="10500" max="10500" width="32.83203125" style="45" customWidth="1"/>
    <col min="10501" max="10501" width="42.6640625" style="45" customWidth="1"/>
    <col min="10502" max="10502" width="25.5" style="45" customWidth="1"/>
    <col min="10503" max="10503" width="34.5" style="45" customWidth="1"/>
    <col min="10504" max="10752" width="9.33203125" style="45"/>
    <col min="10753" max="10753" width="32.83203125" style="45" customWidth="1"/>
    <col min="10754" max="10754" width="69.33203125" style="45" customWidth="1"/>
    <col min="10755" max="10755" width="30.6640625" style="45" customWidth="1"/>
    <col min="10756" max="10756" width="32.83203125" style="45" customWidth="1"/>
    <col min="10757" max="10757" width="42.6640625" style="45" customWidth="1"/>
    <col min="10758" max="10758" width="25.5" style="45" customWidth="1"/>
    <col min="10759" max="10759" width="34.5" style="45" customWidth="1"/>
    <col min="10760" max="11008" width="9.33203125" style="45"/>
    <col min="11009" max="11009" width="32.83203125" style="45" customWidth="1"/>
    <col min="11010" max="11010" width="69.33203125" style="45" customWidth="1"/>
    <col min="11011" max="11011" width="30.6640625" style="45" customWidth="1"/>
    <col min="11012" max="11012" width="32.83203125" style="45" customWidth="1"/>
    <col min="11013" max="11013" width="42.6640625" style="45" customWidth="1"/>
    <col min="11014" max="11014" width="25.5" style="45" customWidth="1"/>
    <col min="11015" max="11015" width="34.5" style="45" customWidth="1"/>
    <col min="11016" max="11264" width="9.33203125" style="45"/>
    <col min="11265" max="11265" width="32.83203125" style="45" customWidth="1"/>
    <col min="11266" max="11266" width="69.33203125" style="45" customWidth="1"/>
    <col min="11267" max="11267" width="30.6640625" style="45" customWidth="1"/>
    <col min="11268" max="11268" width="32.83203125" style="45" customWidth="1"/>
    <col min="11269" max="11269" width="42.6640625" style="45" customWidth="1"/>
    <col min="11270" max="11270" width="25.5" style="45" customWidth="1"/>
    <col min="11271" max="11271" width="34.5" style="45" customWidth="1"/>
    <col min="11272" max="11520" width="9.33203125" style="45"/>
    <col min="11521" max="11521" width="32.83203125" style="45" customWidth="1"/>
    <col min="11522" max="11522" width="69.33203125" style="45" customWidth="1"/>
    <col min="11523" max="11523" width="30.6640625" style="45" customWidth="1"/>
    <col min="11524" max="11524" width="32.83203125" style="45" customWidth="1"/>
    <col min="11525" max="11525" width="42.6640625" style="45" customWidth="1"/>
    <col min="11526" max="11526" width="25.5" style="45" customWidth="1"/>
    <col min="11527" max="11527" width="34.5" style="45" customWidth="1"/>
    <col min="11528" max="11776" width="9.33203125" style="45"/>
    <col min="11777" max="11777" width="32.83203125" style="45" customWidth="1"/>
    <col min="11778" max="11778" width="69.33203125" style="45" customWidth="1"/>
    <col min="11779" max="11779" width="30.6640625" style="45" customWidth="1"/>
    <col min="11780" max="11780" width="32.83203125" style="45" customWidth="1"/>
    <col min="11781" max="11781" width="42.6640625" style="45" customWidth="1"/>
    <col min="11782" max="11782" width="25.5" style="45" customWidth="1"/>
    <col min="11783" max="11783" width="34.5" style="45" customWidth="1"/>
    <col min="11784" max="12032" width="9.33203125" style="45"/>
    <col min="12033" max="12033" width="32.83203125" style="45" customWidth="1"/>
    <col min="12034" max="12034" width="69.33203125" style="45" customWidth="1"/>
    <col min="12035" max="12035" width="30.6640625" style="45" customWidth="1"/>
    <col min="12036" max="12036" width="32.83203125" style="45" customWidth="1"/>
    <col min="12037" max="12037" width="42.6640625" style="45" customWidth="1"/>
    <col min="12038" max="12038" width="25.5" style="45" customWidth="1"/>
    <col min="12039" max="12039" width="34.5" style="45" customWidth="1"/>
    <col min="12040" max="12288" width="9.33203125" style="45"/>
    <col min="12289" max="12289" width="32.83203125" style="45" customWidth="1"/>
    <col min="12290" max="12290" width="69.33203125" style="45" customWidth="1"/>
    <col min="12291" max="12291" width="30.6640625" style="45" customWidth="1"/>
    <col min="12292" max="12292" width="32.83203125" style="45" customWidth="1"/>
    <col min="12293" max="12293" width="42.6640625" style="45" customWidth="1"/>
    <col min="12294" max="12294" width="25.5" style="45" customWidth="1"/>
    <col min="12295" max="12295" width="34.5" style="45" customWidth="1"/>
    <col min="12296" max="12544" width="9.33203125" style="45"/>
    <col min="12545" max="12545" width="32.83203125" style="45" customWidth="1"/>
    <col min="12546" max="12546" width="69.33203125" style="45" customWidth="1"/>
    <col min="12547" max="12547" width="30.6640625" style="45" customWidth="1"/>
    <col min="12548" max="12548" width="32.83203125" style="45" customWidth="1"/>
    <col min="12549" max="12549" width="42.6640625" style="45" customWidth="1"/>
    <col min="12550" max="12550" width="25.5" style="45" customWidth="1"/>
    <col min="12551" max="12551" width="34.5" style="45" customWidth="1"/>
    <col min="12552" max="12800" width="9.33203125" style="45"/>
    <col min="12801" max="12801" width="32.83203125" style="45" customWidth="1"/>
    <col min="12802" max="12802" width="69.33203125" style="45" customWidth="1"/>
    <col min="12803" max="12803" width="30.6640625" style="45" customWidth="1"/>
    <col min="12804" max="12804" width="32.83203125" style="45" customWidth="1"/>
    <col min="12805" max="12805" width="42.6640625" style="45" customWidth="1"/>
    <col min="12806" max="12806" width="25.5" style="45" customWidth="1"/>
    <col min="12807" max="12807" width="34.5" style="45" customWidth="1"/>
    <col min="12808" max="13056" width="9.33203125" style="45"/>
    <col min="13057" max="13057" width="32.83203125" style="45" customWidth="1"/>
    <col min="13058" max="13058" width="69.33203125" style="45" customWidth="1"/>
    <col min="13059" max="13059" width="30.6640625" style="45" customWidth="1"/>
    <col min="13060" max="13060" width="32.83203125" style="45" customWidth="1"/>
    <col min="13061" max="13061" width="42.6640625" style="45" customWidth="1"/>
    <col min="13062" max="13062" width="25.5" style="45" customWidth="1"/>
    <col min="13063" max="13063" width="34.5" style="45" customWidth="1"/>
    <col min="13064" max="13312" width="9.33203125" style="45"/>
    <col min="13313" max="13313" width="32.83203125" style="45" customWidth="1"/>
    <col min="13314" max="13314" width="69.33203125" style="45" customWidth="1"/>
    <col min="13315" max="13315" width="30.6640625" style="45" customWidth="1"/>
    <col min="13316" max="13316" width="32.83203125" style="45" customWidth="1"/>
    <col min="13317" max="13317" width="42.6640625" style="45" customWidth="1"/>
    <col min="13318" max="13318" width="25.5" style="45" customWidth="1"/>
    <col min="13319" max="13319" width="34.5" style="45" customWidth="1"/>
    <col min="13320" max="13568" width="9.33203125" style="45"/>
    <col min="13569" max="13569" width="32.83203125" style="45" customWidth="1"/>
    <col min="13570" max="13570" width="69.33203125" style="45" customWidth="1"/>
    <col min="13571" max="13571" width="30.6640625" style="45" customWidth="1"/>
    <col min="13572" max="13572" width="32.83203125" style="45" customWidth="1"/>
    <col min="13573" max="13573" width="42.6640625" style="45" customWidth="1"/>
    <col min="13574" max="13574" width="25.5" style="45" customWidth="1"/>
    <col min="13575" max="13575" width="34.5" style="45" customWidth="1"/>
    <col min="13576" max="13824" width="9.33203125" style="45"/>
    <col min="13825" max="13825" width="32.83203125" style="45" customWidth="1"/>
    <col min="13826" max="13826" width="69.33203125" style="45" customWidth="1"/>
    <col min="13827" max="13827" width="30.6640625" style="45" customWidth="1"/>
    <col min="13828" max="13828" width="32.83203125" style="45" customWidth="1"/>
    <col min="13829" max="13829" width="42.6640625" style="45" customWidth="1"/>
    <col min="13830" max="13830" width="25.5" style="45" customWidth="1"/>
    <col min="13831" max="13831" width="34.5" style="45" customWidth="1"/>
    <col min="13832" max="14080" width="9.33203125" style="45"/>
    <col min="14081" max="14081" width="32.83203125" style="45" customWidth="1"/>
    <col min="14082" max="14082" width="69.33203125" style="45" customWidth="1"/>
    <col min="14083" max="14083" width="30.6640625" style="45" customWidth="1"/>
    <col min="14084" max="14084" width="32.83203125" style="45" customWidth="1"/>
    <col min="14085" max="14085" width="42.6640625" style="45" customWidth="1"/>
    <col min="14086" max="14086" width="25.5" style="45" customWidth="1"/>
    <col min="14087" max="14087" width="34.5" style="45" customWidth="1"/>
    <col min="14088" max="14336" width="9.33203125" style="45"/>
    <col min="14337" max="14337" width="32.83203125" style="45" customWidth="1"/>
    <col min="14338" max="14338" width="69.33203125" style="45" customWidth="1"/>
    <col min="14339" max="14339" width="30.6640625" style="45" customWidth="1"/>
    <col min="14340" max="14340" width="32.83203125" style="45" customWidth="1"/>
    <col min="14341" max="14341" width="42.6640625" style="45" customWidth="1"/>
    <col min="14342" max="14342" width="25.5" style="45" customWidth="1"/>
    <col min="14343" max="14343" width="34.5" style="45" customWidth="1"/>
    <col min="14344" max="14592" width="9.33203125" style="45"/>
    <col min="14593" max="14593" width="32.83203125" style="45" customWidth="1"/>
    <col min="14594" max="14594" width="69.33203125" style="45" customWidth="1"/>
    <col min="14595" max="14595" width="30.6640625" style="45" customWidth="1"/>
    <col min="14596" max="14596" width="32.83203125" style="45" customWidth="1"/>
    <col min="14597" max="14597" width="42.6640625" style="45" customWidth="1"/>
    <col min="14598" max="14598" width="25.5" style="45" customWidth="1"/>
    <col min="14599" max="14599" width="34.5" style="45" customWidth="1"/>
    <col min="14600" max="14848" width="9.33203125" style="45"/>
    <col min="14849" max="14849" width="32.83203125" style="45" customWidth="1"/>
    <col min="14850" max="14850" width="69.33203125" style="45" customWidth="1"/>
    <col min="14851" max="14851" width="30.6640625" style="45" customWidth="1"/>
    <col min="14852" max="14852" width="32.83203125" style="45" customWidth="1"/>
    <col min="14853" max="14853" width="42.6640625" style="45" customWidth="1"/>
    <col min="14854" max="14854" width="25.5" style="45" customWidth="1"/>
    <col min="14855" max="14855" width="34.5" style="45" customWidth="1"/>
    <col min="14856" max="15104" width="9.33203125" style="45"/>
    <col min="15105" max="15105" width="32.83203125" style="45" customWidth="1"/>
    <col min="15106" max="15106" width="69.33203125" style="45" customWidth="1"/>
    <col min="15107" max="15107" width="30.6640625" style="45" customWidth="1"/>
    <col min="15108" max="15108" width="32.83203125" style="45" customWidth="1"/>
    <col min="15109" max="15109" width="42.6640625" style="45" customWidth="1"/>
    <col min="15110" max="15110" width="25.5" style="45" customWidth="1"/>
    <col min="15111" max="15111" width="34.5" style="45" customWidth="1"/>
    <col min="15112" max="15360" width="9.33203125" style="45"/>
    <col min="15361" max="15361" width="32.83203125" style="45" customWidth="1"/>
    <col min="15362" max="15362" width="69.33203125" style="45" customWidth="1"/>
    <col min="15363" max="15363" width="30.6640625" style="45" customWidth="1"/>
    <col min="15364" max="15364" width="32.83203125" style="45" customWidth="1"/>
    <col min="15365" max="15365" width="42.6640625" style="45" customWidth="1"/>
    <col min="15366" max="15366" width="25.5" style="45" customWidth="1"/>
    <col min="15367" max="15367" width="34.5" style="45" customWidth="1"/>
    <col min="15368" max="15616" width="9.33203125" style="45"/>
    <col min="15617" max="15617" width="32.83203125" style="45" customWidth="1"/>
    <col min="15618" max="15618" width="69.33203125" style="45" customWidth="1"/>
    <col min="15619" max="15619" width="30.6640625" style="45" customWidth="1"/>
    <col min="15620" max="15620" width="32.83203125" style="45" customWidth="1"/>
    <col min="15621" max="15621" width="42.6640625" style="45" customWidth="1"/>
    <col min="15622" max="15622" width="25.5" style="45" customWidth="1"/>
    <col min="15623" max="15623" width="34.5" style="45" customWidth="1"/>
    <col min="15624" max="15872" width="9.33203125" style="45"/>
    <col min="15873" max="15873" width="32.83203125" style="45" customWidth="1"/>
    <col min="15874" max="15874" width="69.33203125" style="45" customWidth="1"/>
    <col min="15875" max="15875" width="30.6640625" style="45" customWidth="1"/>
    <col min="15876" max="15876" width="32.83203125" style="45" customWidth="1"/>
    <col min="15877" max="15877" width="42.6640625" style="45" customWidth="1"/>
    <col min="15878" max="15878" width="25.5" style="45" customWidth="1"/>
    <col min="15879" max="15879" width="34.5" style="45" customWidth="1"/>
    <col min="15880" max="16128" width="9.33203125" style="45"/>
    <col min="16129" max="16129" width="32.83203125" style="45" customWidth="1"/>
    <col min="16130" max="16130" width="69.33203125" style="45" customWidth="1"/>
    <col min="16131" max="16131" width="30.6640625" style="45" customWidth="1"/>
    <col min="16132" max="16132" width="32.83203125" style="45" customWidth="1"/>
    <col min="16133" max="16133" width="42.6640625" style="45" customWidth="1"/>
    <col min="16134" max="16134" width="25.5" style="45" customWidth="1"/>
    <col min="16135" max="16135" width="34.5" style="45" customWidth="1"/>
    <col min="16136" max="16384" width="9.33203125" style="45"/>
  </cols>
  <sheetData>
    <row r="1" spans="1:7" ht="18.75">
      <c r="A1" s="44"/>
      <c r="B1" s="44"/>
      <c r="C1" s="44"/>
      <c r="D1" s="44"/>
    </row>
    <row r="2" spans="1:7" ht="63.75" customHeight="1">
      <c r="A2" s="267" t="s">
        <v>551</v>
      </c>
      <c r="B2" s="267"/>
      <c r="C2" s="267"/>
      <c r="D2" s="267"/>
      <c r="E2" s="267"/>
      <c r="F2" s="267"/>
      <c r="G2" s="267"/>
    </row>
    <row r="3" spans="1:7" ht="16.5" customHeight="1">
      <c r="A3" s="46"/>
      <c r="B3" s="47"/>
      <c r="C3" s="47"/>
      <c r="D3" s="47"/>
    </row>
    <row r="4" spans="1:7" ht="131.25">
      <c r="A4" s="48" t="s">
        <v>0</v>
      </c>
      <c r="B4" s="48" t="s">
        <v>552</v>
      </c>
      <c r="C4" s="48" t="s">
        <v>553</v>
      </c>
      <c r="D4" s="48" t="s">
        <v>554</v>
      </c>
      <c r="E4" s="48" t="s">
        <v>555</v>
      </c>
      <c r="F4" s="48" t="s">
        <v>556</v>
      </c>
      <c r="G4" s="48" t="s">
        <v>557</v>
      </c>
    </row>
    <row r="5" spans="1:7" ht="18.75">
      <c r="A5" s="48">
        <v>1</v>
      </c>
      <c r="B5" s="48">
        <v>2</v>
      </c>
      <c r="C5" s="48">
        <v>3</v>
      </c>
      <c r="D5" s="48">
        <v>4</v>
      </c>
      <c r="E5" s="48">
        <v>5</v>
      </c>
      <c r="F5" s="48">
        <v>6</v>
      </c>
      <c r="G5" s="48">
        <v>7</v>
      </c>
    </row>
    <row r="6" spans="1:7" ht="18.75" customHeight="1">
      <c r="A6" s="268" t="s">
        <v>385</v>
      </c>
      <c r="B6" s="268"/>
      <c r="C6" s="268"/>
      <c r="D6" s="268"/>
      <c r="E6" s="268"/>
      <c r="F6" s="268"/>
      <c r="G6" s="268"/>
    </row>
    <row r="7" spans="1:7" ht="75">
      <c r="A7" s="49" t="s">
        <v>388</v>
      </c>
      <c r="B7" s="49" t="s">
        <v>38</v>
      </c>
      <c r="C7" s="50" t="s">
        <v>558</v>
      </c>
      <c r="D7" s="50" t="s">
        <v>558</v>
      </c>
      <c r="E7" s="51"/>
      <c r="F7" s="51"/>
      <c r="G7" s="51"/>
    </row>
    <row r="8" spans="1:7" ht="131.25">
      <c r="A8" s="52" t="s">
        <v>559</v>
      </c>
      <c r="B8" s="53" t="s">
        <v>391</v>
      </c>
      <c r="C8" s="50" t="s">
        <v>558</v>
      </c>
      <c r="D8" s="54" t="s">
        <v>558</v>
      </c>
      <c r="E8" s="51"/>
      <c r="F8" s="51"/>
      <c r="G8" s="51"/>
    </row>
    <row r="9" spans="1:7" ht="47.25">
      <c r="A9" s="55"/>
      <c r="B9" s="56" t="s">
        <v>560</v>
      </c>
      <c r="C9" s="57" t="s">
        <v>386</v>
      </c>
      <c r="D9" s="54"/>
      <c r="E9" s="51"/>
      <c r="F9" s="51"/>
      <c r="G9" s="51"/>
    </row>
    <row r="10" spans="1:7" ht="37.5">
      <c r="A10" s="55"/>
      <c r="B10" s="55" t="s">
        <v>561</v>
      </c>
      <c r="C10" s="58"/>
      <c r="D10" s="59">
        <v>44196</v>
      </c>
      <c r="E10" s="59">
        <v>44196</v>
      </c>
      <c r="F10" s="51"/>
      <c r="G10" s="51"/>
    </row>
    <row r="11" spans="1:7" ht="37.5">
      <c r="A11" s="52" t="s">
        <v>562</v>
      </c>
      <c r="B11" s="53" t="s">
        <v>40</v>
      </c>
      <c r="C11" s="60" t="s">
        <v>558</v>
      </c>
      <c r="D11" s="61" t="s">
        <v>558</v>
      </c>
      <c r="E11" s="51"/>
      <c r="F11" s="51"/>
      <c r="G11" s="51"/>
    </row>
    <row r="12" spans="1:7" ht="47.25">
      <c r="A12" s="55"/>
      <c r="B12" s="56" t="s">
        <v>563</v>
      </c>
      <c r="C12" s="57" t="s">
        <v>386</v>
      </c>
      <c r="D12" s="54"/>
      <c r="E12" s="51"/>
      <c r="F12" s="51"/>
      <c r="G12" s="51"/>
    </row>
    <row r="13" spans="1:7" ht="37.5">
      <c r="A13" s="55"/>
      <c r="B13" s="55" t="s">
        <v>564</v>
      </c>
      <c r="C13" s="62"/>
      <c r="D13" s="63">
        <v>44196</v>
      </c>
      <c r="E13" s="59">
        <v>44196</v>
      </c>
      <c r="F13" s="51"/>
      <c r="G13" s="51"/>
    </row>
    <row r="14" spans="1:7" ht="47.25">
      <c r="A14" s="55"/>
      <c r="B14" s="56" t="s">
        <v>565</v>
      </c>
      <c r="C14" s="57" t="s">
        <v>386</v>
      </c>
      <c r="D14" s="54"/>
      <c r="E14" s="51"/>
      <c r="F14" s="51"/>
      <c r="G14" s="51"/>
    </row>
    <row r="15" spans="1:7" ht="37.5">
      <c r="A15" s="55"/>
      <c r="B15" s="55" t="s">
        <v>566</v>
      </c>
      <c r="C15" s="62"/>
      <c r="D15" s="59">
        <v>44196</v>
      </c>
      <c r="E15" s="59">
        <v>44196</v>
      </c>
      <c r="F15" s="51"/>
      <c r="G15" s="51"/>
    </row>
    <row r="16" spans="1:7" ht="37.5">
      <c r="A16" s="52" t="s">
        <v>567</v>
      </c>
      <c r="B16" s="64" t="s">
        <v>42</v>
      </c>
      <c r="C16" s="60" t="s">
        <v>558</v>
      </c>
      <c r="D16" s="61" t="s">
        <v>558</v>
      </c>
      <c r="E16" s="51"/>
      <c r="F16" s="51"/>
      <c r="G16" s="51"/>
    </row>
    <row r="17" spans="1:7" ht="47.25">
      <c r="A17" s="55"/>
      <c r="B17" s="65" t="s">
        <v>568</v>
      </c>
      <c r="C17" s="66" t="s">
        <v>386</v>
      </c>
      <c r="D17" s="67"/>
      <c r="E17" s="51"/>
      <c r="F17" s="51"/>
      <c r="G17" s="51"/>
    </row>
    <row r="18" spans="1:7" ht="56.25">
      <c r="A18" s="68"/>
      <c r="B18" s="68" t="s">
        <v>569</v>
      </c>
      <c r="C18" s="69"/>
      <c r="D18" s="59">
        <v>44196</v>
      </c>
      <c r="E18" s="59">
        <v>44196</v>
      </c>
      <c r="F18" s="51"/>
      <c r="G18" s="51"/>
    </row>
    <row r="19" spans="1:7" ht="150">
      <c r="A19" s="52" t="s">
        <v>570</v>
      </c>
      <c r="B19" s="70" t="s">
        <v>571</v>
      </c>
      <c r="C19" s="71" t="s">
        <v>558</v>
      </c>
      <c r="D19" s="61" t="s">
        <v>558</v>
      </c>
      <c r="E19" s="51"/>
      <c r="F19" s="51"/>
      <c r="G19" s="51"/>
    </row>
    <row r="20" spans="1:7" ht="47.25">
      <c r="A20" s="72"/>
      <c r="B20" s="56" t="s">
        <v>572</v>
      </c>
      <c r="C20" s="71" t="s">
        <v>386</v>
      </c>
      <c r="D20" s="54"/>
      <c r="E20" s="51"/>
      <c r="F20" s="51"/>
      <c r="G20" s="51"/>
    </row>
    <row r="21" spans="1:7" ht="37.5">
      <c r="A21" s="72"/>
      <c r="B21" s="73" t="s">
        <v>573</v>
      </c>
      <c r="C21" s="69"/>
      <c r="D21" s="59">
        <v>44196</v>
      </c>
      <c r="E21" s="59">
        <v>44196</v>
      </c>
      <c r="F21" s="51"/>
      <c r="G21" s="51"/>
    </row>
    <row r="22" spans="1:7" ht="47.25">
      <c r="A22" s="72"/>
      <c r="B22" s="65" t="s">
        <v>574</v>
      </c>
      <c r="C22" s="62" t="s">
        <v>386</v>
      </c>
      <c r="D22" s="61"/>
      <c r="E22" s="51"/>
      <c r="F22" s="51"/>
      <c r="G22" s="51"/>
    </row>
    <row r="23" spans="1:7" ht="18.75">
      <c r="A23" s="74"/>
      <c r="B23" s="75" t="s">
        <v>575</v>
      </c>
      <c r="C23" s="76"/>
      <c r="D23" s="59">
        <v>44196</v>
      </c>
      <c r="E23" s="51"/>
      <c r="F23" s="51"/>
      <c r="G23" s="51"/>
    </row>
    <row r="24" spans="1:7" ht="56.25">
      <c r="A24" s="52" t="s">
        <v>576</v>
      </c>
      <c r="B24" s="77" t="s">
        <v>577</v>
      </c>
      <c r="C24" s="60" t="s">
        <v>558</v>
      </c>
      <c r="D24" s="50" t="s">
        <v>558</v>
      </c>
      <c r="E24" s="51"/>
      <c r="F24" s="51"/>
      <c r="G24" s="51"/>
    </row>
    <row r="25" spans="1:7" ht="47.25">
      <c r="A25" s="72"/>
      <c r="B25" s="56" t="s">
        <v>578</v>
      </c>
      <c r="C25" s="57" t="s">
        <v>386</v>
      </c>
      <c r="D25" s="54"/>
      <c r="E25" s="51"/>
      <c r="F25" s="51"/>
      <c r="G25" s="51"/>
    </row>
    <row r="26" spans="1:7" ht="37.5">
      <c r="A26" s="72"/>
      <c r="B26" s="78" t="s">
        <v>579</v>
      </c>
      <c r="C26" s="76"/>
      <c r="D26" s="59">
        <v>44196</v>
      </c>
      <c r="E26" s="59">
        <v>44196</v>
      </c>
      <c r="F26" s="51"/>
      <c r="G26" s="51"/>
    </row>
    <row r="27" spans="1:7" ht="47.25">
      <c r="A27" s="72"/>
      <c r="B27" s="56" t="s">
        <v>580</v>
      </c>
      <c r="C27" s="79" t="s">
        <v>386</v>
      </c>
      <c r="D27" s="54"/>
      <c r="E27" s="51"/>
      <c r="F27" s="51"/>
      <c r="G27" s="51"/>
    </row>
    <row r="28" spans="1:7" ht="37.5">
      <c r="A28" s="72"/>
      <c r="B28" s="73" t="s">
        <v>581</v>
      </c>
      <c r="C28" s="80"/>
      <c r="D28" s="59">
        <v>44196</v>
      </c>
      <c r="E28" s="59">
        <v>44196</v>
      </c>
      <c r="F28" s="51"/>
      <c r="G28" s="51"/>
    </row>
    <row r="29" spans="1:7" ht="29.25" customHeight="1">
      <c r="A29" s="72"/>
      <c r="B29" s="56" t="s">
        <v>582</v>
      </c>
      <c r="C29" s="57" t="s">
        <v>386</v>
      </c>
      <c r="D29" s="54"/>
      <c r="E29" s="51"/>
      <c r="F29" s="51"/>
      <c r="G29" s="51"/>
    </row>
    <row r="30" spans="1:7" ht="83.25" customHeight="1">
      <c r="A30" s="72"/>
      <c r="B30" s="78" t="s">
        <v>583</v>
      </c>
      <c r="C30" s="76"/>
      <c r="D30" s="59">
        <v>44196</v>
      </c>
      <c r="E30" s="59">
        <v>44196</v>
      </c>
      <c r="F30" s="51"/>
      <c r="G30" s="51"/>
    </row>
    <row r="31" spans="1:7" ht="47.25">
      <c r="A31" s="72"/>
      <c r="B31" s="56" t="s">
        <v>584</v>
      </c>
      <c r="C31" s="79" t="s">
        <v>386</v>
      </c>
      <c r="D31" s="54"/>
      <c r="E31" s="51"/>
      <c r="F31" s="51"/>
      <c r="G31" s="51"/>
    </row>
    <row r="32" spans="1:7" ht="93.75">
      <c r="A32" s="72"/>
      <c r="B32" s="73" t="s">
        <v>585</v>
      </c>
      <c r="C32" s="81"/>
      <c r="D32" s="59">
        <v>44196</v>
      </c>
      <c r="E32" s="59">
        <v>44196</v>
      </c>
      <c r="F32" s="51"/>
      <c r="G32" s="51"/>
    </row>
    <row r="33" spans="1:7" ht="37.5">
      <c r="A33" s="52" t="s">
        <v>586</v>
      </c>
      <c r="B33" s="53" t="s">
        <v>587</v>
      </c>
      <c r="C33" s="54" t="s">
        <v>558</v>
      </c>
      <c r="D33" s="50" t="s">
        <v>558</v>
      </c>
      <c r="E33" s="51"/>
      <c r="F33" s="51"/>
      <c r="G33" s="51"/>
    </row>
    <row r="34" spans="1:7" ht="47.25">
      <c r="A34" s="55"/>
      <c r="B34" s="82" t="s">
        <v>588</v>
      </c>
      <c r="C34" s="83" t="s">
        <v>386</v>
      </c>
      <c r="D34" s="84"/>
      <c r="E34" s="51"/>
      <c r="F34" s="51"/>
      <c r="G34" s="51"/>
    </row>
    <row r="35" spans="1:7" ht="93" customHeight="1">
      <c r="A35" s="85"/>
      <c r="B35" s="74" t="s">
        <v>589</v>
      </c>
      <c r="C35" s="86"/>
      <c r="D35" s="87">
        <v>44196</v>
      </c>
      <c r="E35" s="59">
        <v>44196</v>
      </c>
      <c r="F35" s="51"/>
      <c r="G35" s="51"/>
    </row>
    <row r="36" spans="1:7" ht="39" customHeight="1">
      <c r="A36" s="52" t="s">
        <v>590</v>
      </c>
      <c r="B36" s="88" t="s">
        <v>591</v>
      </c>
      <c r="C36" s="61" t="s">
        <v>558</v>
      </c>
      <c r="D36" s="50" t="s">
        <v>558</v>
      </c>
      <c r="E36" s="51"/>
      <c r="F36" s="51"/>
      <c r="G36" s="51"/>
    </row>
    <row r="37" spans="1:7" ht="45" customHeight="1">
      <c r="B37" s="82" t="s">
        <v>592</v>
      </c>
      <c r="C37" s="83" t="s">
        <v>386</v>
      </c>
      <c r="D37" s="84"/>
      <c r="E37" s="51"/>
      <c r="F37" s="51"/>
      <c r="G37" s="51"/>
    </row>
    <row r="38" spans="1:7" ht="34.5" customHeight="1">
      <c r="B38" s="89" t="s">
        <v>593</v>
      </c>
      <c r="C38" s="86"/>
      <c r="D38" s="87">
        <v>44196</v>
      </c>
      <c r="E38" s="59">
        <v>44196</v>
      </c>
      <c r="F38" s="51"/>
      <c r="G38" s="51"/>
    </row>
    <row r="39" spans="1:7" ht="112.5">
      <c r="A39" s="49" t="s">
        <v>405</v>
      </c>
      <c r="B39" s="49" t="s">
        <v>50</v>
      </c>
      <c r="C39" s="90" t="s">
        <v>558</v>
      </c>
      <c r="D39" s="50" t="s">
        <v>558</v>
      </c>
      <c r="E39" s="51"/>
      <c r="F39" s="51"/>
      <c r="G39" s="51"/>
    </row>
    <row r="40" spans="1:7" ht="62.25" customHeight="1">
      <c r="A40" s="52" t="s">
        <v>594</v>
      </c>
      <c r="B40" s="53" t="s">
        <v>595</v>
      </c>
      <c r="C40" s="54" t="s">
        <v>558</v>
      </c>
      <c r="D40" s="54" t="s">
        <v>558</v>
      </c>
      <c r="E40" s="51"/>
      <c r="F40" s="51"/>
      <c r="G40" s="51"/>
    </row>
    <row r="41" spans="1:7" ht="18.75">
      <c r="A41" s="55"/>
      <c r="B41" s="82" t="s">
        <v>596</v>
      </c>
      <c r="C41" s="91"/>
      <c r="D41" s="54"/>
      <c r="E41" s="51"/>
      <c r="F41" s="51"/>
      <c r="G41" s="51"/>
    </row>
    <row r="42" spans="1:7" ht="168.75">
      <c r="A42" s="55"/>
      <c r="B42" s="72" t="s">
        <v>597</v>
      </c>
      <c r="C42" s="92" t="s">
        <v>386</v>
      </c>
      <c r="D42" s="59">
        <v>44196</v>
      </c>
      <c r="E42" s="59">
        <v>44196</v>
      </c>
      <c r="F42" s="51"/>
      <c r="G42" s="51"/>
    </row>
    <row r="43" spans="1:7" ht="56.25">
      <c r="A43" s="52" t="s">
        <v>598</v>
      </c>
      <c r="B43" s="53" t="s">
        <v>599</v>
      </c>
      <c r="C43" s="54" t="s">
        <v>558</v>
      </c>
      <c r="D43" s="50" t="s">
        <v>558</v>
      </c>
      <c r="E43" s="51"/>
      <c r="F43" s="51"/>
      <c r="G43" s="51"/>
    </row>
    <row r="44" spans="1:7" ht="18.75">
      <c r="A44" s="55"/>
      <c r="B44" s="82" t="s">
        <v>600</v>
      </c>
      <c r="C44" s="83"/>
      <c r="D44" s="54"/>
      <c r="E44" s="51"/>
      <c r="F44" s="51"/>
      <c r="G44" s="51"/>
    </row>
    <row r="45" spans="1:7" ht="162" customHeight="1">
      <c r="A45" s="55"/>
      <c r="B45" s="72" t="s">
        <v>601</v>
      </c>
      <c r="C45" s="92" t="s">
        <v>386</v>
      </c>
      <c r="D45" s="59">
        <v>44196</v>
      </c>
      <c r="E45" s="59">
        <v>44196</v>
      </c>
      <c r="F45" s="51"/>
      <c r="G45" s="51"/>
    </row>
    <row r="46" spans="1:7" ht="56.25">
      <c r="A46" s="52" t="s">
        <v>602</v>
      </c>
      <c r="B46" s="53" t="s">
        <v>603</v>
      </c>
      <c r="C46" s="54" t="s">
        <v>558</v>
      </c>
      <c r="D46" s="54" t="s">
        <v>558</v>
      </c>
      <c r="E46" s="51"/>
      <c r="F46" s="51"/>
      <c r="G46" s="51"/>
    </row>
    <row r="47" spans="1:7" ht="18.75">
      <c r="A47" s="55"/>
      <c r="B47" s="82" t="s">
        <v>604</v>
      </c>
      <c r="C47" s="93"/>
      <c r="D47" s="54"/>
      <c r="E47" s="51"/>
      <c r="F47" s="51"/>
      <c r="G47" s="51"/>
    </row>
    <row r="48" spans="1:7" ht="82.5" customHeight="1">
      <c r="A48" s="55"/>
      <c r="B48" s="94" t="s">
        <v>605</v>
      </c>
      <c r="C48" s="92" t="s">
        <v>386</v>
      </c>
      <c r="D48" s="59">
        <v>44196</v>
      </c>
      <c r="E48" s="59">
        <v>44196</v>
      </c>
      <c r="F48" s="51"/>
      <c r="G48" s="51"/>
    </row>
    <row r="49" spans="1:7" ht="82.5" customHeight="1">
      <c r="A49" s="52" t="s">
        <v>606</v>
      </c>
      <c r="B49" s="53" t="s">
        <v>607</v>
      </c>
      <c r="C49" s="54" t="s">
        <v>558</v>
      </c>
      <c r="D49" s="54" t="s">
        <v>558</v>
      </c>
      <c r="E49" s="51"/>
      <c r="F49" s="51"/>
      <c r="G49" s="51"/>
    </row>
    <row r="50" spans="1:7" ht="18.75">
      <c r="A50" s="55"/>
      <c r="B50" s="82" t="s">
        <v>608</v>
      </c>
      <c r="C50" s="83"/>
      <c r="D50" s="54"/>
      <c r="E50" s="51"/>
      <c r="F50" s="51"/>
      <c r="G50" s="51"/>
    </row>
    <row r="51" spans="1:7" ht="75">
      <c r="A51" s="55"/>
      <c r="B51" s="72" t="s">
        <v>609</v>
      </c>
      <c r="C51" s="92" t="s">
        <v>386</v>
      </c>
      <c r="D51" s="59">
        <v>44196</v>
      </c>
      <c r="E51" s="59">
        <v>44196</v>
      </c>
      <c r="F51" s="51"/>
      <c r="G51" s="51"/>
    </row>
    <row r="52" spans="1:7" ht="18.75">
      <c r="A52" s="55"/>
      <c r="B52" s="82" t="s">
        <v>610</v>
      </c>
      <c r="C52" s="83"/>
      <c r="D52" s="54"/>
      <c r="E52" s="51"/>
      <c r="F52" s="51"/>
      <c r="G52" s="51"/>
    </row>
    <row r="53" spans="1:7" ht="63.75" customHeight="1">
      <c r="A53" s="55"/>
      <c r="B53" s="72" t="s">
        <v>611</v>
      </c>
      <c r="C53" s="92" t="s">
        <v>386</v>
      </c>
      <c r="D53" s="59">
        <v>44196</v>
      </c>
      <c r="E53" s="59">
        <v>44196</v>
      </c>
      <c r="F53" s="51"/>
      <c r="G53" s="51"/>
    </row>
    <row r="54" spans="1:7" ht="56.25">
      <c r="A54" s="52" t="s">
        <v>612</v>
      </c>
      <c r="B54" s="95" t="s">
        <v>613</v>
      </c>
      <c r="C54" s="54" t="s">
        <v>558</v>
      </c>
      <c r="D54" s="54" t="s">
        <v>558</v>
      </c>
      <c r="E54" s="51"/>
      <c r="F54" s="51"/>
      <c r="G54" s="51"/>
    </row>
    <row r="55" spans="1:7" ht="18.75">
      <c r="A55" s="55"/>
      <c r="B55" s="96" t="s">
        <v>614</v>
      </c>
      <c r="C55" s="83"/>
      <c r="D55" s="54"/>
      <c r="E55" s="51"/>
      <c r="F55" s="51"/>
      <c r="G55" s="51"/>
    </row>
    <row r="56" spans="1:7" ht="75">
      <c r="A56" s="55"/>
      <c r="B56" s="97" t="s">
        <v>615</v>
      </c>
      <c r="C56" s="92" t="s">
        <v>386</v>
      </c>
      <c r="D56" s="59">
        <v>44196</v>
      </c>
      <c r="E56" s="59">
        <v>44196</v>
      </c>
      <c r="F56" s="51"/>
      <c r="G56" s="51"/>
    </row>
    <row r="57" spans="1:7" ht="56.25">
      <c r="A57" s="52" t="s">
        <v>616</v>
      </c>
      <c r="B57" s="95" t="s">
        <v>617</v>
      </c>
      <c r="C57" s="54" t="s">
        <v>558</v>
      </c>
      <c r="D57" s="54" t="s">
        <v>558</v>
      </c>
      <c r="E57" s="51"/>
      <c r="F57" s="51"/>
      <c r="G57" s="51"/>
    </row>
    <row r="58" spans="1:7" ht="18.75">
      <c r="A58" s="55"/>
      <c r="B58" s="96" t="s">
        <v>618</v>
      </c>
      <c r="C58" s="83"/>
      <c r="D58" s="54"/>
      <c r="E58" s="51"/>
      <c r="F58" s="51"/>
      <c r="G58" s="51"/>
    </row>
    <row r="59" spans="1:7" ht="63.75" customHeight="1">
      <c r="A59" s="55"/>
      <c r="B59" s="97" t="s">
        <v>619</v>
      </c>
      <c r="C59" s="92" t="s">
        <v>386</v>
      </c>
      <c r="D59" s="59">
        <v>44196</v>
      </c>
      <c r="E59" s="59">
        <v>44196</v>
      </c>
      <c r="F59" s="51"/>
      <c r="G59" s="51"/>
    </row>
    <row r="60" spans="1:7" ht="56.25">
      <c r="A60" s="52" t="s">
        <v>620</v>
      </c>
      <c r="B60" s="95" t="s">
        <v>621</v>
      </c>
      <c r="C60" s="54" t="s">
        <v>558</v>
      </c>
      <c r="D60" s="54" t="s">
        <v>558</v>
      </c>
      <c r="E60" s="51"/>
      <c r="F60" s="51"/>
      <c r="G60" s="51"/>
    </row>
    <row r="61" spans="1:7" ht="18.75">
      <c r="A61" s="55"/>
      <c r="B61" s="82" t="s">
        <v>622</v>
      </c>
      <c r="C61" s="83"/>
      <c r="D61" s="67"/>
      <c r="E61" s="51"/>
      <c r="F61" s="51"/>
      <c r="G61" s="51"/>
    </row>
    <row r="62" spans="1:7" ht="47.25">
      <c r="A62" s="55"/>
      <c r="B62" s="72" t="s">
        <v>623</v>
      </c>
      <c r="C62" s="92" t="s">
        <v>386</v>
      </c>
      <c r="D62" s="59">
        <v>44196</v>
      </c>
      <c r="E62" s="59">
        <v>44196</v>
      </c>
      <c r="F62" s="51"/>
      <c r="G62" s="51"/>
    </row>
    <row r="63" spans="1:7" ht="56.25">
      <c r="A63" s="52" t="s">
        <v>624</v>
      </c>
      <c r="B63" s="53" t="s">
        <v>625</v>
      </c>
      <c r="C63" s="54" t="s">
        <v>558</v>
      </c>
      <c r="D63" s="54" t="s">
        <v>558</v>
      </c>
      <c r="E63" s="51"/>
      <c r="F63" s="51"/>
      <c r="G63" s="51"/>
    </row>
    <row r="64" spans="1:7" ht="18.75">
      <c r="A64" s="55"/>
      <c r="B64" s="82" t="s">
        <v>626</v>
      </c>
      <c r="C64" s="83"/>
      <c r="D64" s="54"/>
      <c r="E64" s="51"/>
      <c r="F64" s="51"/>
      <c r="G64" s="51"/>
    </row>
    <row r="65" spans="1:7" ht="56.25">
      <c r="A65" s="55"/>
      <c r="B65" s="97" t="s">
        <v>627</v>
      </c>
      <c r="C65" s="92" t="s">
        <v>386</v>
      </c>
      <c r="D65" s="59">
        <v>44196</v>
      </c>
      <c r="E65" s="59">
        <v>44196</v>
      </c>
      <c r="F65" s="51"/>
      <c r="G65" s="51"/>
    </row>
    <row r="66" spans="1:7" ht="37.5">
      <c r="A66" s="52" t="s">
        <v>628</v>
      </c>
      <c r="B66" s="95" t="s">
        <v>629</v>
      </c>
      <c r="C66" s="54" t="s">
        <v>558</v>
      </c>
      <c r="D66" s="54" t="s">
        <v>558</v>
      </c>
      <c r="E66" s="51"/>
      <c r="F66" s="51"/>
      <c r="G66" s="51"/>
    </row>
    <row r="67" spans="1:7" ht="18.75">
      <c r="A67" s="55"/>
      <c r="B67" s="96" t="s">
        <v>630</v>
      </c>
      <c r="C67" s="83"/>
      <c r="D67" s="67"/>
      <c r="E67" s="51"/>
      <c r="F67" s="51"/>
      <c r="G67" s="51"/>
    </row>
    <row r="68" spans="1:7" ht="47.25">
      <c r="A68" s="55"/>
      <c r="B68" s="97" t="s">
        <v>631</v>
      </c>
      <c r="C68" s="92" t="s">
        <v>386</v>
      </c>
      <c r="D68" s="59">
        <v>44196</v>
      </c>
      <c r="E68" s="59">
        <v>44196</v>
      </c>
      <c r="F68" s="51"/>
      <c r="G68" s="51"/>
    </row>
    <row r="69" spans="1:7" ht="56.25">
      <c r="A69" s="52" t="s">
        <v>632</v>
      </c>
      <c r="B69" s="95" t="s">
        <v>633</v>
      </c>
      <c r="C69" s="54" t="s">
        <v>558</v>
      </c>
      <c r="D69" s="54" t="s">
        <v>558</v>
      </c>
      <c r="E69" s="51"/>
      <c r="F69" s="51"/>
      <c r="G69" s="51"/>
    </row>
    <row r="70" spans="1:7" ht="18.75">
      <c r="A70" s="55"/>
      <c r="B70" s="96" t="s">
        <v>634</v>
      </c>
      <c r="C70" s="83"/>
      <c r="D70" s="54"/>
      <c r="E70" s="51"/>
      <c r="F70" s="51"/>
      <c r="G70" s="51"/>
    </row>
    <row r="71" spans="1:7" ht="47.25">
      <c r="A71" s="55"/>
      <c r="B71" s="97" t="s">
        <v>635</v>
      </c>
      <c r="C71" s="92" t="s">
        <v>386</v>
      </c>
      <c r="D71" s="59">
        <v>44196</v>
      </c>
      <c r="E71" s="59">
        <v>44196</v>
      </c>
      <c r="F71" s="51"/>
      <c r="G71" s="51"/>
    </row>
    <row r="72" spans="1:7" ht="50.25" customHeight="1">
      <c r="A72" s="52" t="s">
        <v>636</v>
      </c>
      <c r="B72" s="95" t="s">
        <v>637</v>
      </c>
      <c r="C72" s="54" t="s">
        <v>558</v>
      </c>
      <c r="D72" s="54" t="s">
        <v>558</v>
      </c>
      <c r="E72" s="51"/>
      <c r="F72" s="51"/>
      <c r="G72" s="51"/>
    </row>
    <row r="73" spans="1:7" ht="18.75">
      <c r="A73" s="55"/>
      <c r="B73" s="96" t="s">
        <v>638</v>
      </c>
      <c r="C73" s="83"/>
      <c r="D73" s="54"/>
      <c r="E73" s="51"/>
      <c r="F73" s="51"/>
      <c r="G73" s="51"/>
    </row>
    <row r="74" spans="1:7" ht="56.25">
      <c r="A74" s="55"/>
      <c r="B74" s="97" t="s">
        <v>639</v>
      </c>
      <c r="C74" s="92" t="s">
        <v>386</v>
      </c>
      <c r="D74" s="59">
        <v>44196</v>
      </c>
      <c r="E74" s="59">
        <v>44196</v>
      </c>
      <c r="F74" s="51"/>
      <c r="G74" s="51"/>
    </row>
    <row r="75" spans="1:7" ht="37.5">
      <c r="A75" s="52" t="s">
        <v>640</v>
      </c>
      <c r="B75" s="95" t="s">
        <v>641</v>
      </c>
      <c r="C75" s="54" t="s">
        <v>558</v>
      </c>
      <c r="D75" s="54" t="s">
        <v>558</v>
      </c>
      <c r="E75" s="51"/>
      <c r="F75" s="51"/>
      <c r="G75" s="51"/>
    </row>
    <row r="76" spans="1:7" ht="18.75">
      <c r="A76" s="55"/>
      <c r="B76" s="82" t="s">
        <v>642</v>
      </c>
      <c r="C76" s="83"/>
      <c r="D76" s="54"/>
      <c r="E76" s="51"/>
      <c r="F76" s="51"/>
      <c r="G76" s="51"/>
    </row>
    <row r="77" spans="1:7" ht="60.75" customHeight="1">
      <c r="A77" s="55"/>
      <c r="B77" s="72" t="s">
        <v>643</v>
      </c>
      <c r="C77" s="92" t="s">
        <v>386</v>
      </c>
      <c r="D77" s="59">
        <v>44196</v>
      </c>
      <c r="E77" s="59">
        <v>44196</v>
      </c>
      <c r="F77" s="51"/>
      <c r="G77" s="51"/>
    </row>
    <row r="78" spans="1:7" ht="18.75">
      <c r="A78" s="55"/>
      <c r="B78" s="82" t="s">
        <v>644</v>
      </c>
      <c r="C78" s="83"/>
      <c r="D78" s="54"/>
      <c r="E78" s="51"/>
      <c r="F78" s="51"/>
      <c r="G78" s="51"/>
    </row>
    <row r="79" spans="1:7" ht="47.25">
      <c r="A79" s="55"/>
      <c r="B79" s="72" t="s">
        <v>645</v>
      </c>
      <c r="C79" s="92" t="s">
        <v>386</v>
      </c>
      <c r="D79" s="98">
        <v>44013</v>
      </c>
      <c r="E79" s="59">
        <v>44013</v>
      </c>
      <c r="F79" s="51"/>
      <c r="G79" s="51"/>
    </row>
    <row r="80" spans="1:7" ht="37.5">
      <c r="A80" s="52" t="s">
        <v>646</v>
      </c>
      <c r="B80" s="53" t="s">
        <v>647</v>
      </c>
      <c r="C80" s="54" t="s">
        <v>558</v>
      </c>
      <c r="D80" s="54" t="s">
        <v>558</v>
      </c>
      <c r="E80" s="51"/>
      <c r="F80" s="51"/>
      <c r="G80" s="51"/>
    </row>
    <row r="81" spans="1:7" ht="18.75">
      <c r="A81" s="55"/>
      <c r="B81" s="82" t="s">
        <v>648</v>
      </c>
      <c r="C81" s="83"/>
      <c r="D81" s="54"/>
      <c r="E81" s="51"/>
      <c r="F81" s="51"/>
      <c r="G81" s="51"/>
    </row>
    <row r="82" spans="1:7" ht="47.25">
      <c r="A82" s="55"/>
      <c r="B82" s="72" t="s">
        <v>649</v>
      </c>
      <c r="C82" s="92" t="s">
        <v>386</v>
      </c>
      <c r="D82" s="59">
        <v>44196</v>
      </c>
      <c r="E82" s="59">
        <v>44196</v>
      </c>
      <c r="F82" s="51"/>
      <c r="G82" s="51"/>
    </row>
    <row r="83" spans="1:7" ht="37.5">
      <c r="A83" s="49" t="s">
        <v>428</v>
      </c>
      <c r="B83" s="49" t="s">
        <v>72</v>
      </c>
      <c r="C83" s="50" t="s">
        <v>558</v>
      </c>
      <c r="D83" s="50" t="s">
        <v>558</v>
      </c>
      <c r="E83" s="51"/>
      <c r="F83" s="51"/>
      <c r="G83" s="51"/>
    </row>
    <row r="84" spans="1:7" ht="56.25">
      <c r="A84" s="269" t="s">
        <v>650</v>
      </c>
      <c r="B84" s="53" t="s">
        <v>651</v>
      </c>
      <c r="C84" s="50" t="s">
        <v>558</v>
      </c>
      <c r="D84" s="50" t="s">
        <v>558</v>
      </c>
      <c r="E84" s="51"/>
      <c r="F84" s="51"/>
      <c r="G84" s="51"/>
    </row>
    <row r="85" spans="1:7" ht="18.75">
      <c r="A85" s="270"/>
      <c r="B85" s="99" t="s">
        <v>652</v>
      </c>
      <c r="C85" s="91"/>
      <c r="D85" s="50"/>
      <c r="E85" s="51"/>
      <c r="F85" s="51"/>
      <c r="G85" s="51"/>
    </row>
    <row r="86" spans="1:7" ht="47.25">
      <c r="A86" s="270"/>
      <c r="B86" s="64" t="s">
        <v>653</v>
      </c>
      <c r="C86" s="91" t="s">
        <v>386</v>
      </c>
      <c r="D86" s="100">
        <v>43891</v>
      </c>
      <c r="E86" s="59">
        <v>43891</v>
      </c>
      <c r="F86" s="51"/>
      <c r="G86" s="51"/>
    </row>
    <row r="87" spans="1:7" ht="18.75">
      <c r="A87" s="270"/>
      <c r="B87" s="99" t="s">
        <v>654</v>
      </c>
      <c r="C87" s="91"/>
      <c r="D87" s="50"/>
      <c r="E87" s="51"/>
      <c r="F87" s="51"/>
      <c r="G87" s="51"/>
    </row>
    <row r="88" spans="1:7" ht="47.25">
      <c r="A88" s="270"/>
      <c r="B88" s="64" t="s">
        <v>655</v>
      </c>
      <c r="C88" s="91" t="s">
        <v>386</v>
      </c>
      <c r="D88" s="100">
        <v>44196</v>
      </c>
      <c r="E88" s="59">
        <v>44196</v>
      </c>
      <c r="F88" s="51"/>
      <c r="G88" s="51"/>
    </row>
    <row r="89" spans="1:7" ht="37.5">
      <c r="A89" s="269" t="s">
        <v>656</v>
      </c>
      <c r="B89" s="53" t="s">
        <v>657</v>
      </c>
      <c r="C89" s="50" t="s">
        <v>558</v>
      </c>
      <c r="D89" s="50" t="s">
        <v>558</v>
      </c>
      <c r="E89" s="51"/>
      <c r="F89" s="51"/>
      <c r="G89" s="51"/>
    </row>
    <row r="90" spans="1:7" ht="18.75">
      <c r="A90" s="270"/>
      <c r="B90" s="99" t="s">
        <v>658</v>
      </c>
      <c r="C90" s="64"/>
      <c r="D90" s="50"/>
      <c r="E90" s="51"/>
      <c r="F90" s="51"/>
      <c r="G90" s="51"/>
    </row>
    <row r="91" spans="1:7" ht="75">
      <c r="A91" s="270"/>
      <c r="B91" s="64" t="s">
        <v>659</v>
      </c>
      <c r="C91" s="43" t="s">
        <v>386</v>
      </c>
      <c r="D91" s="100">
        <v>43891</v>
      </c>
      <c r="E91" s="59">
        <v>43891</v>
      </c>
      <c r="F91" s="51"/>
      <c r="G91" s="51"/>
    </row>
    <row r="92" spans="1:7" ht="18.75">
      <c r="A92" s="270"/>
      <c r="B92" s="99" t="s">
        <v>660</v>
      </c>
      <c r="C92" s="64"/>
      <c r="D92" s="50"/>
      <c r="E92" s="51"/>
      <c r="F92" s="51"/>
      <c r="G92" s="51"/>
    </row>
    <row r="93" spans="1:7" ht="93.75">
      <c r="A93" s="270"/>
      <c r="B93" s="64" t="s">
        <v>661</v>
      </c>
      <c r="C93" s="43" t="s">
        <v>386</v>
      </c>
      <c r="D93" s="100">
        <v>44196</v>
      </c>
      <c r="E93" s="59">
        <v>44196</v>
      </c>
      <c r="F93" s="51"/>
      <c r="G93" s="51"/>
    </row>
    <row r="94" spans="1:7" ht="37.5">
      <c r="A94" s="49" t="s">
        <v>437</v>
      </c>
      <c r="B94" s="49" t="s">
        <v>662</v>
      </c>
      <c r="C94" s="50" t="s">
        <v>558</v>
      </c>
      <c r="D94" s="50" t="s">
        <v>558</v>
      </c>
      <c r="E94" s="51"/>
      <c r="F94" s="51"/>
      <c r="G94" s="51"/>
    </row>
    <row r="95" spans="1:7" ht="75">
      <c r="A95" s="52" t="s">
        <v>663</v>
      </c>
      <c r="B95" s="53" t="s">
        <v>664</v>
      </c>
      <c r="C95" s="50" t="s">
        <v>558</v>
      </c>
      <c r="D95" s="50" t="s">
        <v>558</v>
      </c>
      <c r="E95" s="51"/>
      <c r="F95" s="51"/>
      <c r="G95" s="51"/>
    </row>
    <row r="96" spans="1:7" ht="18.75">
      <c r="A96" s="55"/>
      <c r="B96" s="56" t="s">
        <v>665</v>
      </c>
      <c r="C96" s="101"/>
      <c r="D96" s="54"/>
      <c r="E96" s="51"/>
      <c r="F96" s="51"/>
      <c r="G96" s="51"/>
    </row>
    <row r="97" spans="1:7" ht="47.25">
      <c r="A97" s="55"/>
      <c r="B97" s="55" t="s">
        <v>666</v>
      </c>
      <c r="C97" s="102" t="s">
        <v>386</v>
      </c>
      <c r="D97" s="59">
        <v>44196</v>
      </c>
      <c r="E97" s="59">
        <v>44196</v>
      </c>
      <c r="F97" s="51"/>
      <c r="G97" s="51"/>
    </row>
    <row r="98" spans="1:7" ht="37.5">
      <c r="A98" s="52" t="s">
        <v>667</v>
      </c>
      <c r="B98" s="53" t="s">
        <v>668</v>
      </c>
      <c r="C98" s="54" t="s">
        <v>558</v>
      </c>
      <c r="D98" s="54" t="s">
        <v>558</v>
      </c>
      <c r="E98" s="51"/>
      <c r="F98" s="51"/>
      <c r="G98" s="51"/>
    </row>
    <row r="99" spans="1:7" ht="18.75">
      <c r="A99" s="55"/>
      <c r="B99" s="82" t="s">
        <v>669</v>
      </c>
      <c r="C99" s="101"/>
      <c r="D99" s="54"/>
      <c r="E99" s="51"/>
      <c r="F99" s="51"/>
      <c r="G99" s="51"/>
    </row>
    <row r="100" spans="1:7" ht="47.25">
      <c r="A100" s="55"/>
      <c r="B100" s="72" t="s">
        <v>670</v>
      </c>
      <c r="C100" s="102" t="s">
        <v>386</v>
      </c>
      <c r="D100" s="59">
        <v>44196</v>
      </c>
      <c r="E100" s="59">
        <v>44196</v>
      </c>
      <c r="F100" s="51"/>
      <c r="G100" s="51"/>
    </row>
    <row r="101" spans="1:7" ht="18.75">
      <c r="A101" s="55"/>
      <c r="B101" s="56" t="s">
        <v>671</v>
      </c>
      <c r="C101" s="93"/>
      <c r="D101" s="54"/>
      <c r="E101" s="51"/>
      <c r="F101" s="51"/>
      <c r="G101" s="51"/>
    </row>
    <row r="102" spans="1:7" ht="47.25">
      <c r="A102" s="55"/>
      <c r="B102" s="55" t="s">
        <v>672</v>
      </c>
      <c r="C102" s="92" t="s">
        <v>386</v>
      </c>
      <c r="D102" s="59">
        <v>44196</v>
      </c>
      <c r="E102" s="59">
        <v>44196</v>
      </c>
      <c r="F102" s="51"/>
      <c r="G102" s="51"/>
    </row>
    <row r="103" spans="1:7" ht="18.75">
      <c r="A103" s="55"/>
      <c r="B103" s="56" t="s">
        <v>673</v>
      </c>
      <c r="C103" s="93"/>
      <c r="D103" s="54"/>
      <c r="E103" s="51"/>
      <c r="F103" s="51"/>
      <c r="G103" s="51"/>
    </row>
    <row r="104" spans="1:7" ht="56.25">
      <c r="A104" s="55"/>
      <c r="B104" s="55" t="s">
        <v>674</v>
      </c>
      <c r="C104" s="92" t="s">
        <v>386</v>
      </c>
      <c r="D104" s="59">
        <v>44196</v>
      </c>
      <c r="E104" s="59">
        <v>44196</v>
      </c>
      <c r="F104" s="51"/>
      <c r="G104" s="51"/>
    </row>
    <row r="105" spans="1:7" ht="37.5">
      <c r="A105" s="52" t="s">
        <v>675</v>
      </c>
      <c r="B105" s="53" t="s">
        <v>676</v>
      </c>
      <c r="C105" s="50" t="s">
        <v>558</v>
      </c>
      <c r="D105" s="50" t="s">
        <v>558</v>
      </c>
      <c r="E105" s="51"/>
      <c r="F105" s="51"/>
      <c r="G105" s="51"/>
    </row>
    <row r="106" spans="1:7" ht="18.75">
      <c r="A106" s="55"/>
      <c r="B106" s="56" t="s">
        <v>677</v>
      </c>
      <c r="C106" s="93"/>
      <c r="D106" s="54"/>
      <c r="E106" s="51"/>
      <c r="F106" s="51"/>
      <c r="G106" s="51"/>
    </row>
    <row r="107" spans="1:7" ht="47.25">
      <c r="A107" s="55"/>
      <c r="B107" s="55" t="s">
        <v>678</v>
      </c>
      <c r="C107" s="92" t="s">
        <v>386</v>
      </c>
      <c r="D107" s="59">
        <v>44196</v>
      </c>
      <c r="E107" s="59">
        <v>44196</v>
      </c>
      <c r="F107" s="51"/>
      <c r="G107" s="51"/>
    </row>
    <row r="108" spans="1:7" ht="18.75">
      <c r="A108" s="55"/>
      <c r="B108" s="56" t="s">
        <v>679</v>
      </c>
      <c r="C108" s="93"/>
      <c r="D108" s="54"/>
      <c r="E108" s="51"/>
      <c r="F108" s="51"/>
      <c r="G108" s="51"/>
    </row>
    <row r="109" spans="1:7" ht="47.25">
      <c r="A109" s="55"/>
      <c r="B109" s="55" t="s">
        <v>680</v>
      </c>
      <c r="C109" s="92" t="s">
        <v>386</v>
      </c>
      <c r="D109" s="59">
        <v>44196</v>
      </c>
      <c r="E109" s="59">
        <v>44196</v>
      </c>
      <c r="F109" s="51"/>
      <c r="G109" s="51"/>
    </row>
    <row r="110" spans="1:7" ht="37.5">
      <c r="A110" s="52" t="s">
        <v>681</v>
      </c>
      <c r="B110" s="53" t="s">
        <v>682</v>
      </c>
      <c r="C110" s="50" t="s">
        <v>558</v>
      </c>
      <c r="D110" s="50" t="s">
        <v>558</v>
      </c>
      <c r="E110" s="51"/>
      <c r="F110" s="51"/>
      <c r="G110" s="51"/>
    </row>
    <row r="111" spans="1:7" ht="18.75">
      <c r="A111" s="55"/>
      <c r="B111" s="56" t="s">
        <v>683</v>
      </c>
      <c r="C111" s="83"/>
      <c r="D111" s="54"/>
      <c r="E111" s="51"/>
      <c r="F111" s="51"/>
      <c r="G111" s="51"/>
    </row>
    <row r="112" spans="1:7" ht="56.25">
      <c r="A112" s="55"/>
      <c r="B112" s="55" t="s">
        <v>684</v>
      </c>
      <c r="C112" s="92" t="s">
        <v>386</v>
      </c>
      <c r="D112" s="59">
        <v>44196</v>
      </c>
      <c r="E112" s="59">
        <v>44196</v>
      </c>
      <c r="F112" s="51"/>
      <c r="G112" s="51"/>
    </row>
    <row r="113" spans="1:7" ht="56.25">
      <c r="A113" s="52" t="s">
        <v>685</v>
      </c>
      <c r="B113" s="53" t="s">
        <v>686</v>
      </c>
      <c r="C113" s="54" t="s">
        <v>558</v>
      </c>
      <c r="D113" s="54" t="s">
        <v>558</v>
      </c>
      <c r="E113" s="51"/>
      <c r="F113" s="51"/>
      <c r="G113" s="51"/>
    </row>
    <row r="114" spans="1:7" ht="18.75">
      <c r="A114" s="55"/>
      <c r="B114" s="82" t="s">
        <v>687</v>
      </c>
      <c r="C114" s="83"/>
      <c r="D114" s="54"/>
      <c r="E114" s="51"/>
      <c r="F114" s="51"/>
      <c r="G114" s="51"/>
    </row>
    <row r="115" spans="1:7" ht="47.25">
      <c r="A115" s="55"/>
      <c r="B115" s="72" t="s">
        <v>688</v>
      </c>
      <c r="C115" s="92" t="s">
        <v>386</v>
      </c>
      <c r="D115" s="59">
        <v>44196</v>
      </c>
      <c r="E115" s="59">
        <v>44196</v>
      </c>
      <c r="F115" s="51"/>
      <c r="G115" s="51"/>
    </row>
    <row r="116" spans="1:7" ht="56.25">
      <c r="A116" s="52" t="s">
        <v>689</v>
      </c>
      <c r="B116" s="53" t="s">
        <v>690</v>
      </c>
      <c r="C116" s="50" t="s">
        <v>558</v>
      </c>
      <c r="D116" s="50" t="s">
        <v>558</v>
      </c>
      <c r="E116" s="51"/>
      <c r="F116" s="51"/>
      <c r="G116" s="51"/>
    </row>
    <row r="117" spans="1:7" ht="18.75">
      <c r="A117" s="55"/>
      <c r="B117" s="56" t="s">
        <v>691</v>
      </c>
      <c r="C117" s="83"/>
      <c r="D117" s="54"/>
      <c r="E117" s="51"/>
      <c r="F117" s="51"/>
      <c r="G117" s="51"/>
    </row>
    <row r="118" spans="1:7" ht="75">
      <c r="A118" s="55"/>
      <c r="B118" s="55" t="s">
        <v>692</v>
      </c>
      <c r="C118" s="92" t="s">
        <v>386</v>
      </c>
      <c r="D118" s="59">
        <v>44196</v>
      </c>
      <c r="E118" s="59">
        <v>44196</v>
      </c>
      <c r="F118" s="51"/>
      <c r="G118" s="51"/>
    </row>
    <row r="119" spans="1:7" ht="75">
      <c r="A119" s="52" t="s">
        <v>693</v>
      </c>
      <c r="B119" s="53" t="s">
        <v>694</v>
      </c>
      <c r="C119" s="50" t="s">
        <v>558</v>
      </c>
      <c r="D119" s="50" t="s">
        <v>558</v>
      </c>
      <c r="E119" s="51"/>
      <c r="F119" s="51"/>
      <c r="G119" s="51"/>
    </row>
    <row r="120" spans="1:7" ht="18.75">
      <c r="A120" s="55"/>
      <c r="B120" s="56" t="s">
        <v>695</v>
      </c>
      <c r="C120" s="83"/>
      <c r="D120" s="54"/>
      <c r="E120" s="51"/>
      <c r="F120" s="51"/>
      <c r="G120" s="51"/>
    </row>
    <row r="121" spans="1:7" ht="68.25" customHeight="1">
      <c r="A121" s="55"/>
      <c r="B121" s="55" t="s">
        <v>696</v>
      </c>
      <c r="C121" s="92" t="s">
        <v>386</v>
      </c>
      <c r="D121" s="59">
        <v>44196</v>
      </c>
      <c r="E121" s="59">
        <v>44196</v>
      </c>
      <c r="F121" s="51"/>
      <c r="G121" s="51"/>
    </row>
    <row r="122" spans="1:7" ht="18.75">
      <c r="A122" s="55"/>
      <c r="B122" s="56" t="s">
        <v>697</v>
      </c>
      <c r="C122" s="83"/>
      <c r="D122" s="54"/>
      <c r="E122" s="51"/>
      <c r="F122" s="51"/>
      <c r="G122" s="51"/>
    </row>
    <row r="123" spans="1:7" ht="112.5">
      <c r="A123" s="55"/>
      <c r="B123" s="55" t="s">
        <v>698</v>
      </c>
      <c r="C123" s="92" t="s">
        <v>386</v>
      </c>
      <c r="D123" s="59">
        <v>44196</v>
      </c>
      <c r="E123" s="59">
        <v>44196</v>
      </c>
      <c r="F123" s="51"/>
      <c r="G123" s="51"/>
    </row>
    <row r="124" spans="1:7" ht="56.25">
      <c r="A124" s="49" t="s">
        <v>448</v>
      </c>
      <c r="B124" s="49" t="s">
        <v>89</v>
      </c>
      <c r="C124" s="50" t="s">
        <v>558</v>
      </c>
      <c r="D124" s="50" t="s">
        <v>558</v>
      </c>
      <c r="E124" s="51"/>
      <c r="F124" s="51"/>
      <c r="G124" s="51"/>
    </row>
    <row r="125" spans="1:7" ht="37.5">
      <c r="A125" s="52" t="s">
        <v>699</v>
      </c>
      <c r="B125" s="53" t="s">
        <v>91</v>
      </c>
      <c r="C125" s="50" t="s">
        <v>558</v>
      </c>
      <c r="D125" s="50" t="s">
        <v>558</v>
      </c>
      <c r="E125" s="51"/>
      <c r="F125" s="51"/>
      <c r="G125" s="51"/>
    </row>
    <row r="126" spans="1:7" ht="47.25">
      <c r="A126" s="55"/>
      <c r="B126" s="56" t="s">
        <v>700</v>
      </c>
      <c r="C126" s="91" t="s">
        <v>386</v>
      </c>
      <c r="D126" s="50"/>
      <c r="E126" s="51"/>
      <c r="F126" s="51"/>
      <c r="G126" s="51"/>
    </row>
    <row r="127" spans="1:7" ht="75">
      <c r="A127" s="55"/>
      <c r="B127" s="55" t="s">
        <v>701</v>
      </c>
      <c r="C127" s="55"/>
      <c r="D127" s="100">
        <v>44196</v>
      </c>
      <c r="E127" s="59">
        <v>44196</v>
      </c>
      <c r="F127" s="51"/>
      <c r="G127" s="51"/>
    </row>
    <row r="128" spans="1:7" ht="37.5">
      <c r="A128" s="52" t="s">
        <v>702</v>
      </c>
      <c r="B128" s="53" t="s">
        <v>93</v>
      </c>
      <c r="C128" s="50" t="s">
        <v>558</v>
      </c>
      <c r="D128" s="50" t="s">
        <v>558</v>
      </c>
      <c r="E128" s="51"/>
      <c r="F128" s="51"/>
      <c r="G128" s="51"/>
    </row>
    <row r="129" spans="1:7" ht="47.25">
      <c r="A129" s="55"/>
      <c r="B129" s="56" t="s">
        <v>703</v>
      </c>
      <c r="C129" s="91" t="s">
        <v>386</v>
      </c>
      <c r="D129" s="50"/>
      <c r="E129" s="51"/>
      <c r="F129" s="51"/>
      <c r="G129" s="51"/>
    </row>
    <row r="130" spans="1:7" ht="37.5">
      <c r="A130" s="55"/>
      <c r="B130" s="55" t="s">
        <v>704</v>
      </c>
      <c r="C130" s="55"/>
      <c r="D130" s="100">
        <v>44196</v>
      </c>
      <c r="E130" s="59">
        <v>44196</v>
      </c>
      <c r="F130" s="51"/>
      <c r="G130" s="51"/>
    </row>
    <row r="131" spans="1:7" ht="37.5">
      <c r="A131" s="53" t="s">
        <v>451</v>
      </c>
      <c r="B131" s="53" t="s">
        <v>95</v>
      </c>
      <c r="C131" s="50" t="s">
        <v>558</v>
      </c>
      <c r="D131" s="50" t="s">
        <v>558</v>
      </c>
      <c r="E131" s="51"/>
      <c r="F131" s="51"/>
      <c r="G131" s="51"/>
    </row>
    <row r="132" spans="1:7" ht="37.5">
      <c r="A132" s="52" t="s">
        <v>705</v>
      </c>
      <c r="B132" s="53" t="s">
        <v>97</v>
      </c>
      <c r="C132" s="50" t="s">
        <v>558</v>
      </c>
      <c r="D132" s="50" t="s">
        <v>558</v>
      </c>
      <c r="E132" s="51"/>
      <c r="F132" s="51"/>
      <c r="G132" s="51"/>
    </row>
    <row r="133" spans="1:7" ht="47.25">
      <c r="A133" s="55"/>
      <c r="B133" s="56" t="s">
        <v>706</v>
      </c>
      <c r="C133" s="91" t="s">
        <v>386</v>
      </c>
      <c r="D133" s="50"/>
      <c r="E133" s="51"/>
      <c r="F133" s="51"/>
      <c r="G133" s="51"/>
    </row>
    <row r="134" spans="1:7" ht="75">
      <c r="A134" s="55"/>
      <c r="B134" s="55" t="s">
        <v>707</v>
      </c>
      <c r="C134" s="55"/>
      <c r="D134" s="100">
        <v>44196</v>
      </c>
      <c r="E134" s="59">
        <v>44196</v>
      </c>
      <c r="F134" s="51"/>
      <c r="G134" s="51"/>
    </row>
    <row r="135" spans="1:7" ht="37.5">
      <c r="A135" s="103" t="s">
        <v>708</v>
      </c>
      <c r="B135" s="49" t="s">
        <v>99</v>
      </c>
      <c r="C135" s="50" t="s">
        <v>558</v>
      </c>
      <c r="D135" s="50" t="s">
        <v>558</v>
      </c>
      <c r="E135" s="51"/>
      <c r="F135" s="51"/>
      <c r="G135" s="51"/>
    </row>
    <row r="136" spans="1:7" ht="47.25">
      <c r="A136" s="55"/>
      <c r="B136" s="56" t="s">
        <v>709</v>
      </c>
      <c r="C136" s="91" t="s">
        <v>386</v>
      </c>
      <c r="D136" s="50"/>
      <c r="E136" s="51"/>
      <c r="F136" s="51"/>
      <c r="G136" s="51"/>
    </row>
    <row r="137" spans="1:7" ht="87" customHeight="1">
      <c r="A137" s="55"/>
      <c r="B137" s="55" t="s">
        <v>710</v>
      </c>
      <c r="C137" s="55"/>
      <c r="D137" s="100">
        <v>44196</v>
      </c>
      <c r="E137" s="59">
        <v>44196</v>
      </c>
      <c r="F137" s="51"/>
      <c r="G137" s="51"/>
    </row>
    <row r="138" spans="1:7" ht="37.5">
      <c r="A138" s="49" t="s">
        <v>455</v>
      </c>
      <c r="B138" s="49" t="s">
        <v>101</v>
      </c>
      <c r="C138" s="50" t="s">
        <v>558</v>
      </c>
      <c r="D138" s="50" t="s">
        <v>558</v>
      </c>
      <c r="E138" s="51"/>
      <c r="F138" s="51"/>
      <c r="G138" s="51"/>
    </row>
    <row r="139" spans="1:7" ht="56.25">
      <c r="A139" s="52" t="s">
        <v>711</v>
      </c>
      <c r="B139" s="53" t="s">
        <v>103</v>
      </c>
      <c r="C139" s="50" t="s">
        <v>558</v>
      </c>
      <c r="D139" s="50" t="s">
        <v>558</v>
      </c>
      <c r="E139" s="51"/>
      <c r="F139" s="51"/>
      <c r="G139" s="51"/>
    </row>
    <row r="140" spans="1:7" ht="47.25">
      <c r="A140" s="55"/>
      <c r="B140" s="56" t="s">
        <v>712</v>
      </c>
      <c r="C140" s="91" t="s">
        <v>386</v>
      </c>
      <c r="D140" s="50"/>
      <c r="E140" s="51"/>
      <c r="F140" s="51"/>
      <c r="G140" s="51"/>
    </row>
    <row r="141" spans="1:7" ht="56.25">
      <c r="A141" s="55"/>
      <c r="B141" s="55" t="s">
        <v>713</v>
      </c>
      <c r="C141" s="55"/>
      <c r="D141" s="100">
        <v>44105</v>
      </c>
      <c r="E141" s="59">
        <v>44105</v>
      </c>
      <c r="F141" s="51"/>
      <c r="G141" s="51"/>
    </row>
    <row r="142" spans="1:7" ht="47.25">
      <c r="A142" s="55"/>
      <c r="B142" s="56" t="s">
        <v>714</v>
      </c>
      <c r="C142" s="91" t="s">
        <v>386</v>
      </c>
      <c r="D142" s="50"/>
      <c r="E142" s="51"/>
      <c r="F142" s="51"/>
      <c r="G142" s="51"/>
    </row>
    <row r="143" spans="1:7" ht="56.25">
      <c r="A143" s="55"/>
      <c r="B143" s="55" t="s">
        <v>715</v>
      </c>
      <c r="C143" s="55"/>
      <c r="D143" s="100">
        <v>44196</v>
      </c>
      <c r="E143" s="59">
        <v>44196</v>
      </c>
      <c r="F143" s="51"/>
      <c r="G143" s="51"/>
    </row>
    <row r="144" spans="1:7" ht="37.5">
      <c r="A144" s="52" t="s">
        <v>716</v>
      </c>
      <c r="B144" s="53" t="s">
        <v>105</v>
      </c>
      <c r="C144" s="50" t="s">
        <v>558</v>
      </c>
      <c r="D144" s="50" t="s">
        <v>558</v>
      </c>
      <c r="E144" s="51"/>
      <c r="F144" s="51"/>
      <c r="G144" s="51"/>
    </row>
    <row r="145" spans="1:7" ht="47.25">
      <c r="A145" s="55"/>
      <c r="B145" s="56" t="s">
        <v>717</v>
      </c>
      <c r="C145" s="91" t="s">
        <v>386</v>
      </c>
      <c r="D145" s="50"/>
      <c r="E145" s="51"/>
      <c r="F145" s="51"/>
      <c r="G145" s="51"/>
    </row>
    <row r="146" spans="1:7" ht="93.75">
      <c r="A146" s="55"/>
      <c r="B146" s="55" t="s">
        <v>718</v>
      </c>
      <c r="C146" s="55"/>
      <c r="D146" s="100">
        <v>44196</v>
      </c>
      <c r="E146" s="59">
        <v>44196</v>
      </c>
      <c r="F146" s="51"/>
      <c r="G146" s="51"/>
    </row>
    <row r="147" spans="1:7" ht="18.75">
      <c r="A147" s="55"/>
      <c r="B147" s="85"/>
      <c r="C147" s="85"/>
      <c r="D147" s="50" t="s">
        <v>719</v>
      </c>
      <c r="E147" s="51"/>
      <c r="F147" s="51"/>
      <c r="G147" s="51"/>
    </row>
    <row r="148" spans="1:7" ht="37.5">
      <c r="A148" s="52" t="s">
        <v>720</v>
      </c>
      <c r="B148" s="53" t="s">
        <v>107</v>
      </c>
      <c r="C148" s="50" t="s">
        <v>558</v>
      </c>
      <c r="D148" s="50" t="s">
        <v>558</v>
      </c>
      <c r="E148" s="51"/>
      <c r="F148" s="51"/>
      <c r="G148" s="51"/>
    </row>
    <row r="149" spans="1:7" ht="47.25">
      <c r="A149" s="55"/>
      <c r="B149" s="56" t="s">
        <v>721</v>
      </c>
      <c r="C149" s="91" t="s">
        <v>386</v>
      </c>
      <c r="D149" s="50"/>
      <c r="E149" s="51"/>
      <c r="F149" s="51"/>
      <c r="G149" s="51"/>
    </row>
    <row r="150" spans="1:7" ht="56.25">
      <c r="A150" s="55"/>
      <c r="B150" s="55" t="s">
        <v>722</v>
      </c>
      <c r="C150" s="55"/>
      <c r="D150" s="100">
        <v>44196</v>
      </c>
      <c r="E150" s="59">
        <v>44196</v>
      </c>
      <c r="F150" s="51"/>
      <c r="G150" s="51"/>
    </row>
    <row r="151" spans="1:7" ht="37.5">
      <c r="A151" s="52" t="s">
        <v>723</v>
      </c>
      <c r="B151" s="53" t="s">
        <v>461</v>
      </c>
      <c r="C151" s="50" t="s">
        <v>558</v>
      </c>
      <c r="D151" s="50" t="s">
        <v>558</v>
      </c>
      <c r="E151" s="51"/>
      <c r="F151" s="51"/>
      <c r="G151" s="51"/>
    </row>
    <row r="152" spans="1:7" ht="47.25">
      <c r="A152" s="55"/>
      <c r="B152" s="56" t="s">
        <v>724</v>
      </c>
      <c r="C152" s="91" t="s">
        <v>386</v>
      </c>
      <c r="D152" s="50"/>
      <c r="E152" s="51"/>
      <c r="F152" s="51"/>
      <c r="G152" s="51"/>
    </row>
    <row r="153" spans="1:7" ht="75">
      <c r="A153" s="55"/>
      <c r="B153" s="55" t="s">
        <v>725</v>
      </c>
      <c r="C153" s="55"/>
      <c r="D153" s="100">
        <v>44196</v>
      </c>
      <c r="E153" s="59">
        <v>44196</v>
      </c>
      <c r="F153" s="51"/>
      <c r="G153" s="51"/>
    </row>
    <row r="154" spans="1:7" ht="75">
      <c r="A154" s="52" t="s">
        <v>726</v>
      </c>
      <c r="B154" s="53" t="s">
        <v>727</v>
      </c>
      <c r="C154" s="50" t="s">
        <v>558</v>
      </c>
      <c r="D154" s="50" t="s">
        <v>558</v>
      </c>
      <c r="E154" s="51"/>
      <c r="F154" s="51"/>
      <c r="G154" s="51"/>
    </row>
    <row r="155" spans="1:7" ht="47.25">
      <c r="A155" s="55"/>
      <c r="B155" s="56" t="s">
        <v>728</v>
      </c>
      <c r="C155" s="91" t="s">
        <v>386</v>
      </c>
      <c r="D155" s="50"/>
      <c r="E155" s="51"/>
      <c r="F155" s="51"/>
      <c r="G155" s="51"/>
    </row>
    <row r="156" spans="1:7" ht="75">
      <c r="A156" s="55"/>
      <c r="B156" s="55" t="s">
        <v>729</v>
      </c>
      <c r="C156" s="55"/>
      <c r="D156" s="100">
        <v>44196</v>
      </c>
      <c r="E156" s="59">
        <v>44196</v>
      </c>
      <c r="F156" s="51"/>
      <c r="G156" s="51"/>
    </row>
    <row r="157" spans="1:7" ht="56.25">
      <c r="A157" s="49" t="s">
        <v>464</v>
      </c>
      <c r="B157" s="49" t="s">
        <v>111</v>
      </c>
      <c r="C157" s="50" t="s">
        <v>558</v>
      </c>
      <c r="D157" s="50" t="s">
        <v>558</v>
      </c>
      <c r="E157" s="51"/>
      <c r="F157" s="51"/>
      <c r="G157" s="51"/>
    </row>
    <row r="158" spans="1:7" ht="93.75">
      <c r="A158" s="52" t="s">
        <v>730</v>
      </c>
      <c r="B158" s="53" t="s">
        <v>113</v>
      </c>
      <c r="C158" s="50" t="s">
        <v>558</v>
      </c>
      <c r="D158" s="54" t="s">
        <v>558</v>
      </c>
      <c r="E158" s="51"/>
      <c r="F158" s="51"/>
      <c r="G158" s="51"/>
    </row>
    <row r="159" spans="1:7" ht="47.25">
      <c r="A159" s="55"/>
      <c r="B159" s="56" t="s">
        <v>731</v>
      </c>
      <c r="C159" s="104" t="s">
        <v>386</v>
      </c>
      <c r="D159" s="54"/>
      <c r="E159" s="51"/>
      <c r="F159" s="51"/>
      <c r="G159" s="51"/>
    </row>
    <row r="160" spans="1:7" ht="81.75" customHeight="1">
      <c r="A160" s="55"/>
      <c r="B160" s="55" t="s">
        <v>732</v>
      </c>
      <c r="C160" s="72"/>
      <c r="D160" s="63">
        <v>44196</v>
      </c>
      <c r="E160" s="59">
        <v>44196</v>
      </c>
      <c r="F160" s="51"/>
      <c r="G160" s="51"/>
    </row>
    <row r="161" spans="1:7" ht="51.75" customHeight="1">
      <c r="A161" s="55"/>
      <c r="B161" s="52" t="s">
        <v>733</v>
      </c>
      <c r="C161" s="104" t="s">
        <v>386</v>
      </c>
      <c r="D161" s="54"/>
      <c r="E161" s="51"/>
      <c r="F161" s="51"/>
      <c r="G161" s="51"/>
    </row>
    <row r="162" spans="1:7" ht="174" customHeight="1">
      <c r="A162" s="55"/>
      <c r="B162" s="55" t="s">
        <v>734</v>
      </c>
      <c r="C162" s="72"/>
      <c r="D162" s="59"/>
      <c r="E162" s="51"/>
      <c r="F162" s="51"/>
      <c r="G162" s="51"/>
    </row>
    <row r="163" spans="1:7" ht="56.25">
      <c r="A163" s="52" t="s">
        <v>735</v>
      </c>
      <c r="B163" s="53" t="s">
        <v>342</v>
      </c>
      <c r="C163" s="50" t="s">
        <v>558</v>
      </c>
      <c r="D163" s="61" t="s">
        <v>558</v>
      </c>
      <c r="E163" s="51"/>
      <c r="F163" s="51"/>
      <c r="G163" s="51"/>
    </row>
    <row r="164" spans="1:7" ht="49.5" customHeight="1">
      <c r="A164" s="55"/>
      <c r="B164" s="56" t="s">
        <v>736</v>
      </c>
      <c r="C164" s="104" t="s">
        <v>386</v>
      </c>
      <c r="D164" s="54"/>
      <c r="E164" s="51"/>
      <c r="F164" s="51"/>
      <c r="G164" s="51"/>
    </row>
    <row r="165" spans="1:7" ht="37.5">
      <c r="A165" s="55"/>
      <c r="B165" s="55" t="s">
        <v>737</v>
      </c>
      <c r="C165" s="72"/>
      <c r="D165" s="59">
        <v>44196</v>
      </c>
      <c r="E165" s="59">
        <v>44196</v>
      </c>
      <c r="F165" s="51"/>
      <c r="G165" s="51"/>
    </row>
    <row r="166" spans="1:7" ht="56.25">
      <c r="A166" s="52" t="s">
        <v>738</v>
      </c>
      <c r="B166" s="53" t="s">
        <v>115</v>
      </c>
      <c r="C166" s="50" t="s">
        <v>558</v>
      </c>
      <c r="D166" s="61" t="s">
        <v>558</v>
      </c>
      <c r="E166" s="51"/>
      <c r="F166" s="51"/>
      <c r="G166" s="51"/>
    </row>
    <row r="167" spans="1:7" ht="47.25">
      <c r="A167" s="55"/>
      <c r="B167" s="56" t="s">
        <v>739</v>
      </c>
      <c r="C167" s="104" t="s">
        <v>386</v>
      </c>
      <c r="D167" s="54"/>
      <c r="E167" s="51"/>
      <c r="F167" s="51"/>
      <c r="G167" s="51"/>
    </row>
    <row r="168" spans="1:7" ht="131.25">
      <c r="A168" s="55"/>
      <c r="B168" s="55" t="s">
        <v>740</v>
      </c>
      <c r="C168" s="72"/>
      <c r="D168" s="59">
        <v>44196</v>
      </c>
      <c r="E168" s="59">
        <v>44196</v>
      </c>
      <c r="F168" s="51"/>
      <c r="G168" s="51"/>
    </row>
    <row r="169" spans="1:7" ht="47.25">
      <c r="A169" s="55"/>
      <c r="B169" s="56" t="s">
        <v>741</v>
      </c>
      <c r="C169" s="104" t="s">
        <v>386</v>
      </c>
      <c r="D169" s="54"/>
      <c r="E169" s="51"/>
      <c r="F169" s="51"/>
      <c r="G169" s="51"/>
    </row>
    <row r="170" spans="1:7" ht="132" customHeight="1">
      <c r="A170" s="55"/>
      <c r="B170" s="105" t="s">
        <v>742</v>
      </c>
      <c r="C170" s="72"/>
      <c r="D170" s="59">
        <v>44196</v>
      </c>
      <c r="E170" s="59">
        <v>44196</v>
      </c>
      <c r="F170" s="51"/>
      <c r="G170" s="51"/>
    </row>
    <row r="171" spans="1:7" ht="37.5">
      <c r="A171" s="269" t="s">
        <v>743</v>
      </c>
      <c r="B171" s="95" t="s">
        <v>473</v>
      </c>
      <c r="C171" s="50" t="s">
        <v>558</v>
      </c>
      <c r="D171" s="61" t="s">
        <v>558</v>
      </c>
      <c r="E171" s="51"/>
      <c r="F171" s="51"/>
      <c r="G171" s="51"/>
    </row>
    <row r="172" spans="1:7" ht="47.25">
      <c r="A172" s="270"/>
      <c r="B172" s="56" t="s">
        <v>744</v>
      </c>
      <c r="C172" s="104" t="s">
        <v>386</v>
      </c>
      <c r="D172" s="54"/>
      <c r="E172" s="51"/>
      <c r="F172" s="51"/>
      <c r="G172" s="51"/>
    </row>
    <row r="173" spans="1:7" ht="65.25" customHeight="1">
      <c r="A173" s="271"/>
      <c r="B173" s="55" t="s">
        <v>745</v>
      </c>
      <c r="C173" s="72"/>
      <c r="D173" s="59">
        <v>44196</v>
      </c>
      <c r="E173" s="59">
        <v>44196</v>
      </c>
      <c r="F173" s="51"/>
      <c r="G173" s="51"/>
    </row>
    <row r="174" spans="1:7" ht="37.5">
      <c r="A174" s="49" t="s">
        <v>474</v>
      </c>
      <c r="B174" s="49" t="s">
        <v>117</v>
      </c>
      <c r="C174" s="50" t="s">
        <v>558</v>
      </c>
      <c r="D174" s="90" t="s">
        <v>558</v>
      </c>
      <c r="E174" s="51"/>
      <c r="F174" s="51"/>
      <c r="G174" s="51"/>
    </row>
    <row r="175" spans="1:7" ht="56.25" hidden="1">
      <c r="A175" s="52" t="s">
        <v>746</v>
      </c>
      <c r="B175" s="53" t="s">
        <v>358</v>
      </c>
      <c r="C175" s="50" t="s">
        <v>558</v>
      </c>
      <c r="D175" s="50" t="s">
        <v>558</v>
      </c>
      <c r="E175" s="51"/>
      <c r="F175" s="51"/>
      <c r="G175" s="51"/>
    </row>
    <row r="176" spans="1:7" ht="47.25" hidden="1">
      <c r="A176" s="55"/>
      <c r="B176" s="52" t="s">
        <v>747</v>
      </c>
      <c r="C176" s="91" t="s">
        <v>386</v>
      </c>
      <c r="D176" s="50"/>
      <c r="E176" s="51"/>
      <c r="F176" s="51"/>
      <c r="G176" s="51"/>
    </row>
    <row r="177" spans="1:7" ht="18.75" hidden="1">
      <c r="A177" s="55"/>
      <c r="B177" s="55"/>
      <c r="C177" s="55"/>
      <c r="D177" s="100"/>
      <c r="E177" s="51"/>
      <c r="F177" s="51"/>
      <c r="G177" s="51"/>
    </row>
    <row r="178" spans="1:7" ht="18.75" hidden="1">
      <c r="A178" s="55"/>
      <c r="B178" s="85"/>
      <c r="C178" s="85"/>
      <c r="D178" s="50" t="s">
        <v>719</v>
      </c>
      <c r="E178" s="51"/>
      <c r="F178" s="51"/>
      <c r="G178" s="51"/>
    </row>
    <row r="179" spans="1:7" ht="47.25" hidden="1">
      <c r="A179" s="55"/>
      <c r="B179" s="52" t="s">
        <v>748</v>
      </c>
      <c r="C179" s="91" t="s">
        <v>386</v>
      </c>
      <c r="D179" s="50"/>
      <c r="E179" s="51"/>
      <c r="F179" s="51"/>
      <c r="G179" s="51"/>
    </row>
    <row r="180" spans="1:7" ht="18.75" hidden="1">
      <c r="A180" s="55"/>
      <c r="B180" s="55"/>
      <c r="C180" s="55"/>
      <c r="D180" s="100"/>
      <c r="E180" s="51"/>
      <c r="F180" s="51"/>
      <c r="G180" s="51"/>
    </row>
    <row r="181" spans="1:7" ht="18.75" hidden="1">
      <c r="A181" s="55"/>
      <c r="B181" s="85"/>
      <c r="C181" s="85"/>
      <c r="D181" s="50" t="s">
        <v>719</v>
      </c>
      <c r="E181" s="51"/>
      <c r="F181" s="51"/>
      <c r="G181" s="51"/>
    </row>
    <row r="182" spans="1:7" ht="18.75" hidden="1">
      <c r="A182" s="85"/>
      <c r="B182" s="53" t="s">
        <v>719</v>
      </c>
      <c r="C182" s="50"/>
      <c r="D182" s="50"/>
      <c r="E182" s="51"/>
      <c r="F182" s="51"/>
      <c r="G182" s="51"/>
    </row>
    <row r="183" spans="1:7" ht="37.5" hidden="1">
      <c r="A183" s="52" t="s">
        <v>749</v>
      </c>
      <c r="B183" s="53" t="s">
        <v>750</v>
      </c>
      <c r="C183" s="50" t="s">
        <v>558</v>
      </c>
      <c r="D183" s="50" t="s">
        <v>558</v>
      </c>
      <c r="E183" s="51"/>
      <c r="F183" s="51"/>
      <c r="G183" s="51"/>
    </row>
    <row r="184" spans="1:7" ht="47.25" hidden="1">
      <c r="A184" s="55"/>
      <c r="B184" s="52" t="s">
        <v>751</v>
      </c>
      <c r="C184" s="91" t="s">
        <v>386</v>
      </c>
      <c r="D184" s="50"/>
      <c r="E184" s="51"/>
      <c r="F184" s="51"/>
      <c r="G184" s="51"/>
    </row>
    <row r="185" spans="1:7" ht="18.75" hidden="1">
      <c r="A185" s="55"/>
      <c r="B185" s="55"/>
      <c r="C185" s="55"/>
      <c r="D185" s="100"/>
      <c r="E185" s="51"/>
      <c r="F185" s="51"/>
      <c r="G185" s="51"/>
    </row>
    <row r="186" spans="1:7" ht="18.75" hidden="1">
      <c r="A186" s="55"/>
      <c r="B186" s="85"/>
      <c r="C186" s="85"/>
      <c r="D186" s="50" t="s">
        <v>719</v>
      </c>
      <c r="E186" s="51"/>
      <c r="F186" s="51"/>
      <c r="G186" s="51"/>
    </row>
    <row r="187" spans="1:7" ht="47.25" hidden="1">
      <c r="A187" s="55"/>
      <c r="B187" s="52" t="s">
        <v>752</v>
      </c>
      <c r="C187" s="91" t="s">
        <v>386</v>
      </c>
      <c r="D187" s="50"/>
      <c r="E187" s="51"/>
      <c r="F187" s="51"/>
      <c r="G187" s="51"/>
    </row>
    <row r="188" spans="1:7" ht="18.75" hidden="1">
      <c r="A188" s="55"/>
      <c r="B188" s="55"/>
      <c r="C188" s="55"/>
      <c r="D188" s="100"/>
      <c r="E188" s="51"/>
      <c r="F188" s="51"/>
      <c r="G188" s="51"/>
    </row>
    <row r="189" spans="1:7" ht="18.75" hidden="1">
      <c r="A189" s="55"/>
      <c r="B189" s="85"/>
      <c r="C189" s="85"/>
      <c r="D189" s="50" t="s">
        <v>719</v>
      </c>
      <c r="E189" s="51"/>
      <c r="F189" s="51"/>
      <c r="G189" s="51"/>
    </row>
    <row r="190" spans="1:7" ht="18.75" hidden="1">
      <c r="A190" s="85"/>
      <c r="B190" s="53" t="s">
        <v>719</v>
      </c>
      <c r="C190" s="50"/>
      <c r="D190" s="50"/>
      <c r="E190" s="51"/>
      <c r="F190" s="51"/>
      <c r="G190" s="51"/>
    </row>
    <row r="191" spans="1:7" ht="75">
      <c r="A191" s="269" t="s">
        <v>753</v>
      </c>
      <c r="B191" s="53" t="s">
        <v>119</v>
      </c>
      <c r="C191" s="50" t="s">
        <v>558</v>
      </c>
      <c r="D191" s="50" t="s">
        <v>558</v>
      </c>
      <c r="E191" s="51"/>
      <c r="F191" s="51"/>
      <c r="G191" s="51"/>
    </row>
    <row r="192" spans="1:7" ht="18.75">
      <c r="A192" s="270"/>
      <c r="B192" s="99" t="s">
        <v>754</v>
      </c>
      <c r="C192" s="17"/>
      <c r="D192" s="50"/>
      <c r="E192" s="51"/>
      <c r="F192" s="51"/>
      <c r="G192" s="51"/>
    </row>
    <row r="193" spans="1:7" ht="75">
      <c r="A193" s="270"/>
      <c r="B193" s="64" t="s">
        <v>755</v>
      </c>
      <c r="C193" s="43" t="s">
        <v>386</v>
      </c>
      <c r="D193" s="100">
        <v>44196</v>
      </c>
      <c r="E193" s="59">
        <v>44196</v>
      </c>
      <c r="F193" s="51"/>
      <c r="G193" s="51"/>
    </row>
    <row r="194" spans="1:7" ht="75" hidden="1">
      <c r="A194" s="52" t="s">
        <v>756</v>
      </c>
      <c r="B194" s="53" t="s">
        <v>482</v>
      </c>
      <c r="C194" s="50" t="s">
        <v>558</v>
      </c>
      <c r="D194" s="50" t="s">
        <v>558</v>
      </c>
      <c r="E194" s="51"/>
      <c r="F194" s="51"/>
      <c r="G194" s="51"/>
    </row>
    <row r="195" spans="1:7" ht="47.25" hidden="1">
      <c r="A195" s="55"/>
      <c r="B195" s="52" t="s">
        <v>757</v>
      </c>
      <c r="C195" s="91" t="s">
        <v>386</v>
      </c>
      <c r="D195" s="50"/>
      <c r="E195" s="51"/>
      <c r="F195" s="51"/>
      <c r="G195" s="51"/>
    </row>
    <row r="196" spans="1:7" ht="18.75" hidden="1">
      <c r="A196" s="55"/>
      <c r="B196" s="55"/>
      <c r="C196" s="55"/>
      <c r="D196" s="100"/>
      <c r="E196" s="51"/>
      <c r="F196" s="51"/>
      <c r="G196" s="51"/>
    </row>
    <row r="197" spans="1:7" ht="18.75" hidden="1">
      <c r="A197" s="55"/>
      <c r="B197" s="85"/>
      <c r="C197" s="85"/>
      <c r="D197" s="50" t="s">
        <v>719</v>
      </c>
      <c r="E197" s="51"/>
      <c r="F197" s="51"/>
      <c r="G197" s="51"/>
    </row>
    <row r="198" spans="1:7" ht="47.25" hidden="1">
      <c r="A198" s="55"/>
      <c r="B198" s="52" t="s">
        <v>758</v>
      </c>
      <c r="C198" s="91" t="s">
        <v>386</v>
      </c>
      <c r="D198" s="50"/>
      <c r="E198" s="51"/>
      <c r="F198" s="51"/>
      <c r="G198" s="51"/>
    </row>
    <row r="199" spans="1:7" ht="18.75" hidden="1">
      <c r="A199" s="55"/>
      <c r="B199" s="55"/>
      <c r="C199" s="55"/>
      <c r="D199" s="100"/>
      <c r="E199" s="51"/>
      <c r="F199" s="51"/>
      <c r="G199" s="51"/>
    </row>
    <row r="200" spans="1:7" ht="18.75" hidden="1">
      <c r="A200" s="55"/>
      <c r="B200" s="85"/>
      <c r="C200" s="85"/>
      <c r="D200" s="50" t="s">
        <v>719</v>
      </c>
      <c r="E200" s="51"/>
      <c r="F200" s="51"/>
      <c r="G200" s="51"/>
    </row>
    <row r="201" spans="1:7" ht="18.75" hidden="1">
      <c r="A201" s="85"/>
      <c r="B201" s="53" t="s">
        <v>719</v>
      </c>
      <c r="C201" s="50"/>
      <c r="D201" s="50"/>
      <c r="E201" s="51"/>
      <c r="F201" s="51"/>
      <c r="G201" s="51"/>
    </row>
    <row r="202" spans="1:7" ht="63">
      <c r="A202" s="263" t="s">
        <v>759</v>
      </c>
      <c r="B202" s="106" t="s">
        <v>760</v>
      </c>
      <c r="C202" s="60" t="s">
        <v>558</v>
      </c>
      <c r="D202" s="60" t="s">
        <v>558</v>
      </c>
      <c r="E202" s="51"/>
      <c r="F202" s="51"/>
      <c r="G202" s="51"/>
    </row>
    <row r="203" spans="1:7" ht="15.75">
      <c r="A203" s="264"/>
      <c r="B203" s="107" t="s">
        <v>761</v>
      </c>
      <c r="C203" s="17"/>
      <c r="D203" s="60"/>
      <c r="E203" s="51"/>
      <c r="F203" s="51"/>
      <c r="G203" s="51"/>
    </row>
    <row r="204" spans="1:7" ht="47.25">
      <c r="A204" s="264"/>
      <c r="B204" s="108" t="s">
        <v>762</v>
      </c>
      <c r="C204" s="43" t="s">
        <v>386</v>
      </c>
      <c r="D204" s="59">
        <v>43983</v>
      </c>
      <c r="E204" s="59">
        <v>43983</v>
      </c>
      <c r="F204" s="51"/>
      <c r="G204" s="51"/>
    </row>
    <row r="205" spans="1:7" ht="15.75">
      <c r="A205" s="264"/>
      <c r="B205" s="109" t="s">
        <v>763</v>
      </c>
      <c r="C205" s="110"/>
      <c r="D205" s="60"/>
      <c r="E205" s="51"/>
      <c r="F205" s="51"/>
      <c r="G205" s="51"/>
    </row>
    <row r="206" spans="1:7" ht="47.25">
      <c r="A206" s="264"/>
      <c r="B206" s="108" t="s">
        <v>764</v>
      </c>
      <c r="C206" s="17" t="s">
        <v>386</v>
      </c>
      <c r="D206" s="59">
        <v>44196</v>
      </c>
      <c r="E206" s="59">
        <v>44196</v>
      </c>
      <c r="F206" s="51"/>
      <c r="G206" s="51"/>
    </row>
    <row r="207" spans="1:7" ht="47.25">
      <c r="A207" s="111" t="s">
        <v>485</v>
      </c>
      <c r="B207" s="111" t="s">
        <v>123</v>
      </c>
      <c r="C207" s="60" t="s">
        <v>558</v>
      </c>
      <c r="D207" s="60" t="s">
        <v>558</v>
      </c>
      <c r="E207" s="51"/>
      <c r="F207" s="51"/>
      <c r="G207" s="51"/>
    </row>
    <row r="208" spans="1:7" ht="37.5" customHeight="1">
      <c r="A208" s="272" t="s">
        <v>765</v>
      </c>
      <c r="B208" s="106" t="s">
        <v>125</v>
      </c>
      <c r="C208" s="60" t="s">
        <v>558</v>
      </c>
      <c r="D208" s="60" t="s">
        <v>558</v>
      </c>
      <c r="E208" s="51"/>
      <c r="F208" s="51"/>
      <c r="G208" s="51"/>
    </row>
    <row r="209" spans="1:7" ht="15.75">
      <c r="A209" s="272"/>
      <c r="B209" s="107" t="s">
        <v>766</v>
      </c>
      <c r="C209" s="108"/>
      <c r="D209" s="112"/>
      <c r="E209" s="51"/>
      <c r="F209" s="51"/>
      <c r="G209" s="51"/>
    </row>
    <row r="210" spans="1:7" ht="47.25">
      <c r="A210" s="272"/>
      <c r="B210" s="108" t="s">
        <v>767</v>
      </c>
      <c r="C210" s="60" t="s">
        <v>283</v>
      </c>
      <c r="D210" s="113" t="s">
        <v>768</v>
      </c>
      <c r="E210" s="113" t="s">
        <v>768</v>
      </c>
      <c r="F210" s="51"/>
      <c r="G210" s="51"/>
    </row>
    <row r="211" spans="1:7" ht="15.75">
      <c r="A211" s="272"/>
      <c r="B211" s="107" t="s">
        <v>769</v>
      </c>
      <c r="C211" s="60"/>
      <c r="D211" s="51"/>
      <c r="E211" s="114"/>
      <c r="F211" s="51"/>
      <c r="G211" s="51"/>
    </row>
    <row r="212" spans="1:7" ht="110.25">
      <c r="A212" s="272"/>
      <c r="B212" s="108" t="s">
        <v>770</v>
      </c>
      <c r="C212" s="60" t="s">
        <v>283</v>
      </c>
      <c r="D212" s="114">
        <v>44186</v>
      </c>
      <c r="E212" s="114">
        <v>44186</v>
      </c>
      <c r="F212" s="51"/>
      <c r="G212" s="51"/>
    </row>
    <row r="213" spans="1:7" ht="15.75">
      <c r="A213" s="272"/>
      <c r="B213" s="107" t="s">
        <v>771</v>
      </c>
      <c r="C213" s="115"/>
      <c r="D213" s="112"/>
      <c r="E213" s="112"/>
      <c r="F213" s="51"/>
      <c r="G213" s="51"/>
    </row>
    <row r="214" spans="1:7" ht="47.25">
      <c r="A214" s="272"/>
      <c r="B214" s="106" t="s">
        <v>772</v>
      </c>
      <c r="C214" s="60" t="s">
        <v>283</v>
      </c>
      <c r="D214" s="113">
        <v>43962</v>
      </c>
      <c r="E214" s="113">
        <v>43962</v>
      </c>
      <c r="F214" s="51"/>
      <c r="G214" s="51"/>
    </row>
    <row r="215" spans="1:7" ht="15.75">
      <c r="A215" s="272"/>
      <c r="B215" s="107" t="s">
        <v>773</v>
      </c>
      <c r="C215" s="115"/>
      <c r="D215" s="112"/>
      <c r="E215" s="112"/>
      <c r="F215" s="51"/>
      <c r="G215" s="51"/>
    </row>
    <row r="216" spans="1:7" ht="47.25">
      <c r="A216" s="272"/>
      <c r="B216" s="106" t="s">
        <v>774</v>
      </c>
      <c r="C216" s="60" t="s">
        <v>283</v>
      </c>
      <c r="D216" s="113">
        <v>44180</v>
      </c>
      <c r="E216" s="113">
        <v>44180</v>
      </c>
      <c r="F216" s="51"/>
      <c r="G216" s="51"/>
    </row>
    <row r="217" spans="1:7" ht="37.5" customHeight="1">
      <c r="A217" s="272" t="s">
        <v>775</v>
      </c>
      <c r="B217" s="106" t="s">
        <v>776</v>
      </c>
      <c r="C217" s="60" t="s">
        <v>558</v>
      </c>
      <c r="D217" s="60" t="s">
        <v>558</v>
      </c>
      <c r="E217" s="60" t="s">
        <v>558</v>
      </c>
      <c r="F217" s="51"/>
      <c r="G217" s="51"/>
    </row>
    <row r="218" spans="1:7" ht="15.75">
      <c r="A218" s="272"/>
      <c r="B218" s="107" t="s">
        <v>777</v>
      </c>
      <c r="C218" s="115"/>
      <c r="D218" s="112"/>
      <c r="E218" s="112"/>
      <c r="F218" s="51"/>
      <c r="G218" s="51"/>
    </row>
    <row r="219" spans="1:7" ht="63">
      <c r="A219" s="272"/>
      <c r="B219" s="108" t="s">
        <v>778</v>
      </c>
      <c r="C219" s="60" t="s">
        <v>283</v>
      </c>
      <c r="D219" s="113">
        <v>43917</v>
      </c>
      <c r="E219" s="113">
        <v>43917</v>
      </c>
      <c r="F219" s="51"/>
      <c r="G219" s="51"/>
    </row>
    <row r="220" spans="1:7" ht="15.75">
      <c r="A220" s="272"/>
      <c r="B220" s="107" t="s">
        <v>779</v>
      </c>
      <c r="C220" s="60"/>
      <c r="D220" s="116"/>
      <c r="E220" s="51"/>
      <c r="F220" s="51"/>
      <c r="G220" s="51"/>
    </row>
    <row r="221" spans="1:7" ht="63">
      <c r="A221" s="272"/>
      <c r="B221" s="117" t="s">
        <v>780</v>
      </c>
      <c r="C221" s="60" t="s">
        <v>283</v>
      </c>
      <c r="D221" s="113">
        <v>44196</v>
      </c>
      <c r="E221" s="113">
        <v>44196</v>
      </c>
      <c r="F221" s="51"/>
      <c r="G221" s="51"/>
    </row>
    <row r="222" spans="1:7" ht="47.25">
      <c r="A222" s="272" t="s">
        <v>781</v>
      </c>
      <c r="B222" s="106" t="s">
        <v>782</v>
      </c>
      <c r="C222" s="60" t="s">
        <v>558</v>
      </c>
      <c r="D222" s="60" t="s">
        <v>558</v>
      </c>
      <c r="E222" s="60" t="s">
        <v>558</v>
      </c>
      <c r="F222" s="51"/>
      <c r="G222" s="51"/>
    </row>
    <row r="223" spans="1:7" ht="18.75" customHeight="1">
      <c r="A223" s="272"/>
      <c r="B223" s="107" t="s">
        <v>783</v>
      </c>
      <c r="C223" s="116"/>
      <c r="D223" s="116"/>
      <c r="E223" s="116"/>
      <c r="F223" s="51"/>
      <c r="G223" s="51"/>
    </row>
    <row r="224" spans="1:7" ht="94.5">
      <c r="A224" s="272"/>
      <c r="B224" s="108" t="s">
        <v>784</v>
      </c>
      <c r="C224" s="60" t="s">
        <v>283</v>
      </c>
      <c r="D224" s="113">
        <v>43922</v>
      </c>
      <c r="E224" s="113">
        <v>43922</v>
      </c>
      <c r="F224" s="51"/>
      <c r="G224" s="51"/>
    </row>
    <row r="225" spans="1:7" ht="15.75">
      <c r="A225" s="272"/>
      <c r="B225" s="107" t="s">
        <v>785</v>
      </c>
      <c r="C225" s="60"/>
      <c r="D225" s="116"/>
      <c r="E225" s="116"/>
      <c r="F225" s="51"/>
      <c r="G225" s="51"/>
    </row>
    <row r="226" spans="1:7" ht="109.5" customHeight="1">
      <c r="A226" s="272"/>
      <c r="B226" s="117" t="s">
        <v>786</v>
      </c>
      <c r="C226" s="60" t="s">
        <v>283</v>
      </c>
      <c r="D226" s="113">
        <v>44196</v>
      </c>
      <c r="E226" s="113">
        <v>44196</v>
      </c>
      <c r="F226" s="51"/>
      <c r="G226" s="51"/>
    </row>
    <row r="227" spans="1:7" ht="37.5" customHeight="1">
      <c r="A227" s="272" t="s">
        <v>787</v>
      </c>
      <c r="B227" s="106" t="s">
        <v>788</v>
      </c>
      <c r="C227" s="60" t="s">
        <v>558</v>
      </c>
      <c r="D227" s="60" t="s">
        <v>558</v>
      </c>
      <c r="E227" s="60" t="s">
        <v>558</v>
      </c>
      <c r="F227" s="51"/>
      <c r="G227" s="51"/>
    </row>
    <row r="228" spans="1:7" ht="18.75" customHeight="1">
      <c r="A228" s="272"/>
      <c r="B228" s="107" t="s">
        <v>789</v>
      </c>
      <c r="C228" s="112"/>
      <c r="D228" s="112"/>
      <c r="E228" s="51"/>
      <c r="F228" s="51"/>
      <c r="G228" s="51"/>
    </row>
    <row r="229" spans="1:7" ht="96.75" customHeight="1">
      <c r="A229" s="272"/>
      <c r="B229" s="108" t="s">
        <v>790</v>
      </c>
      <c r="C229" s="60" t="s">
        <v>283</v>
      </c>
      <c r="D229" s="113">
        <v>43941</v>
      </c>
      <c r="E229" s="113">
        <v>43941</v>
      </c>
      <c r="F229" s="51"/>
      <c r="G229" s="51"/>
    </row>
    <row r="230" spans="1:7" ht="15.75">
      <c r="A230" s="272"/>
      <c r="B230" s="107" t="s">
        <v>791</v>
      </c>
      <c r="C230" s="60"/>
      <c r="D230" s="116"/>
      <c r="E230" s="116"/>
      <c r="F230" s="51"/>
      <c r="G230" s="51"/>
    </row>
    <row r="231" spans="1:7" ht="87" customHeight="1">
      <c r="A231" s="272"/>
      <c r="B231" s="117" t="s">
        <v>792</v>
      </c>
      <c r="C231" s="60" t="s">
        <v>283</v>
      </c>
      <c r="D231" s="113">
        <v>44196</v>
      </c>
      <c r="E231" s="113">
        <v>44196</v>
      </c>
      <c r="F231" s="51"/>
      <c r="G231" s="51"/>
    </row>
    <row r="232" spans="1:7" ht="15.75">
      <c r="A232" s="111" t="s">
        <v>496</v>
      </c>
      <c r="B232" s="111" t="s">
        <v>129</v>
      </c>
      <c r="C232" s="60" t="s">
        <v>558</v>
      </c>
      <c r="D232" s="60" t="s">
        <v>558</v>
      </c>
      <c r="E232" s="60" t="s">
        <v>558</v>
      </c>
      <c r="F232" s="51"/>
      <c r="G232" s="51"/>
    </row>
    <row r="233" spans="1:7" ht="63">
      <c r="A233" s="263" t="s">
        <v>793</v>
      </c>
      <c r="B233" s="106" t="s">
        <v>131</v>
      </c>
      <c r="C233" s="60" t="s">
        <v>558</v>
      </c>
      <c r="D233" s="60" t="s">
        <v>558</v>
      </c>
      <c r="E233" s="60" t="s">
        <v>558</v>
      </c>
      <c r="F233" s="51"/>
      <c r="G233" s="51"/>
    </row>
    <row r="234" spans="1:7" ht="15.75">
      <c r="A234" s="264"/>
      <c r="B234" s="107" t="s">
        <v>794</v>
      </c>
      <c r="C234" s="91"/>
      <c r="D234" s="60"/>
      <c r="E234" s="60"/>
      <c r="F234" s="51"/>
      <c r="G234" s="51"/>
    </row>
    <row r="235" spans="1:7" ht="47.25">
      <c r="A235" s="264"/>
      <c r="B235" s="118" t="s">
        <v>795</v>
      </c>
      <c r="C235" s="91" t="s">
        <v>386</v>
      </c>
      <c r="D235" s="113">
        <v>44280</v>
      </c>
      <c r="E235" s="113">
        <v>44280</v>
      </c>
      <c r="F235" s="51"/>
      <c r="G235" s="51"/>
    </row>
    <row r="236" spans="1:7" ht="78.75" hidden="1">
      <c r="A236" s="119" t="s">
        <v>796</v>
      </c>
      <c r="B236" s="106" t="s">
        <v>339</v>
      </c>
      <c r="C236" s="60" t="s">
        <v>558</v>
      </c>
      <c r="D236" s="60" t="s">
        <v>558</v>
      </c>
      <c r="E236" s="60" t="s">
        <v>558</v>
      </c>
      <c r="F236" s="51"/>
      <c r="G236" s="51"/>
    </row>
    <row r="237" spans="1:7" ht="47.25" hidden="1">
      <c r="A237" s="115"/>
      <c r="B237" s="119" t="s">
        <v>797</v>
      </c>
      <c r="C237" s="91" t="s">
        <v>386</v>
      </c>
      <c r="D237" s="60"/>
      <c r="E237" s="60"/>
      <c r="F237" s="51"/>
      <c r="G237" s="51"/>
    </row>
    <row r="238" spans="1:7" ht="15.75" hidden="1">
      <c r="A238" s="115"/>
      <c r="B238" s="115"/>
      <c r="C238" s="115"/>
      <c r="D238" s="113"/>
      <c r="E238" s="113"/>
      <c r="F238" s="51"/>
      <c r="G238" s="51"/>
    </row>
    <row r="239" spans="1:7" ht="15.75" hidden="1">
      <c r="A239" s="115"/>
      <c r="B239" s="120"/>
      <c r="C239" s="120"/>
      <c r="D239" s="60" t="s">
        <v>719</v>
      </c>
      <c r="E239" s="60" t="s">
        <v>719</v>
      </c>
      <c r="F239" s="51"/>
      <c r="G239" s="51"/>
    </row>
    <row r="240" spans="1:7" ht="47.25" hidden="1">
      <c r="A240" s="115"/>
      <c r="B240" s="119" t="s">
        <v>798</v>
      </c>
      <c r="C240" s="91" t="s">
        <v>386</v>
      </c>
      <c r="D240" s="60"/>
      <c r="E240" s="60"/>
      <c r="F240" s="51"/>
      <c r="G240" s="51"/>
    </row>
    <row r="241" spans="1:7" ht="15.75" hidden="1">
      <c r="A241" s="115"/>
      <c r="B241" s="115"/>
      <c r="C241" s="115"/>
      <c r="D241" s="113"/>
      <c r="E241" s="113"/>
      <c r="F241" s="51"/>
      <c r="G241" s="51"/>
    </row>
    <row r="242" spans="1:7" ht="15.75" hidden="1">
      <c r="A242" s="115"/>
      <c r="B242" s="120"/>
      <c r="C242" s="120"/>
      <c r="D242" s="60" t="s">
        <v>719</v>
      </c>
      <c r="E242" s="60" t="s">
        <v>719</v>
      </c>
      <c r="F242" s="51"/>
      <c r="G242" s="51"/>
    </row>
    <row r="243" spans="1:7" ht="15.75" hidden="1">
      <c r="A243" s="120"/>
      <c r="B243" s="106" t="s">
        <v>719</v>
      </c>
      <c r="C243" s="60"/>
      <c r="D243" s="60"/>
      <c r="E243" s="60"/>
      <c r="F243" s="51"/>
      <c r="G243" s="51"/>
    </row>
    <row r="244" spans="1:7" ht="31.5">
      <c r="A244" s="263" t="s">
        <v>799</v>
      </c>
      <c r="B244" s="106" t="s">
        <v>133</v>
      </c>
      <c r="C244" s="60" t="s">
        <v>558</v>
      </c>
      <c r="D244" s="60" t="s">
        <v>558</v>
      </c>
      <c r="E244" s="60" t="s">
        <v>558</v>
      </c>
      <c r="F244" s="51"/>
      <c r="G244" s="51"/>
    </row>
    <row r="245" spans="1:7" ht="15.75">
      <c r="A245" s="264"/>
      <c r="B245" s="108" t="s">
        <v>800</v>
      </c>
      <c r="C245" s="112"/>
      <c r="D245" s="60"/>
      <c r="E245" s="60"/>
      <c r="F245" s="51"/>
      <c r="G245" s="51"/>
    </row>
    <row r="246" spans="1:7" ht="47.25">
      <c r="A246" s="265"/>
      <c r="B246" s="108" t="s">
        <v>801</v>
      </c>
      <c r="C246" s="17" t="s">
        <v>386</v>
      </c>
      <c r="D246" s="113">
        <v>44196</v>
      </c>
      <c r="E246" s="113">
        <v>44196</v>
      </c>
      <c r="F246" s="51"/>
      <c r="G246" s="51"/>
    </row>
    <row r="247" spans="1:7" ht="15.75">
      <c r="A247" s="111" t="s">
        <v>504</v>
      </c>
      <c r="B247" s="111" t="s">
        <v>135</v>
      </c>
      <c r="C247" s="60" t="s">
        <v>558</v>
      </c>
      <c r="D247" s="60" t="s">
        <v>558</v>
      </c>
      <c r="E247" s="60" t="s">
        <v>558</v>
      </c>
      <c r="F247" s="51"/>
      <c r="G247" s="51"/>
    </row>
    <row r="248" spans="1:7" ht="37.5" customHeight="1">
      <c r="A248" s="263" t="s">
        <v>802</v>
      </c>
      <c r="B248" s="106" t="s">
        <v>137</v>
      </c>
      <c r="C248" s="60" t="s">
        <v>558</v>
      </c>
      <c r="D248" s="60" t="s">
        <v>558</v>
      </c>
      <c r="E248" s="60" t="s">
        <v>558</v>
      </c>
      <c r="F248" s="51"/>
      <c r="G248" s="51"/>
    </row>
    <row r="249" spans="1:7" ht="15.75">
      <c r="A249" s="264"/>
      <c r="B249" s="107" t="s">
        <v>803</v>
      </c>
      <c r="C249" s="91"/>
      <c r="D249" s="60"/>
      <c r="E249" s="60"/>
      <c r="F249" s="51"/>
      <c r="G249" s="51"/>
    </row>
    <row r="250" spans="1:7" ht="47.25">
      <c r="A250" s="265"/>
      <c r="B250" s="108" t="s">
        <v>804</v>
      </c>
      <c r="C250" s="91" t="s">
        <v>386</v>
      </c>
      <c r="D250" s="113">
        <v>44196</v>
      </c>
      <c r="E250" s="113">
        <v>44196</v>
      </c>
      <c r="F250" s="51"/>
      <c r="G250" s="51"/>
    </row>
    <row r="251" spans="1:7" ht="37.5" customHeight="1">
      <c r="A251" s="263" t="s">
        <v>805</v>
      </c>
      <c r="B251" s="106" t="s">
        <v>139</v>
      </c>
      <c r="C251" s="60" t="s">
        <v>558</v>
      </c>
      <c r="D251" s="60" t="s">
        <v>558</v>
      </c>
      <c r="E251" s="60" t="s">
        <v>558</v>
      </c>
      <c r="F251" s="51"/>
      <c r="G251" s="51"/>
    </row>
    <row r="252" spans="1:7" ht="15.75">
      <c r="A252" s="264"/>
      <c r="B252" s="107" t="s">
        <v>806</v>
      </c>
      <c r="C252" s="91"/>
      <c r="D252" s="60"/>
      <c r="E252" s="60"/>
      <c r="F252" s="51"/>
      <c r="G252" s="51"/>
    </row>
    <row r="253" spans="1:7" ht="47.25">
      <c r="A253" s="264"/>
      <c r="B253" s="108" t="s">
        <v>807</v>
      </c>
      <c r="C253" s="91" t="s">
        <v>386</v>
      </c>
      <c r="D253" s="113">
        <v>44196</v>
      </c>
      <c r="E253" s="113">
        <v>44196</v>
      </c>
      <c r="F253" s="51"/>
      <c r="G253" s="51"/>
    </row>
    <row r="254" spans="1:7" ht="47.25">
      <c r="A254" s="263" t="s">
        <v>808</v>
      </c>
      <c r="B254" s="106" t="s">
        <v>141</v>
      </c>
      <c r="C254" s="60" t="s">
        <v>558</v>
      </c>
      <c r="D254" s="60" t="s">
        <v>558</v>
      </c>
      <c r="E254" s="60" t="s">
        <v>558</v>
      </c>
      <c r="F254" s="51"/>
      <c r="G254" s="51"/>
    </row>
    <row r="255" spans="1:7" ht="15.75">
      <c r="A255" s="264"/>
      <c r="B255" s="107" t="s">
        <v>809</v>
      </c>
      <c r="C255" s="91"/>
      <c r="D255" s="60"/>
      <c r="E255" s="60"/>
      <c r="F255" s="51"/>
      <c r="G255" s="51"/>
    </row>
    <row r="256" spans="1:7" ht="78.75">
      <c r="A256" s="264"/>
      <c r="B256" s="108" t="s">
        <v>810</v>
      </c>
      <c r="C256" s="83" t="s">
        <v>386</v>
      </c>
      <c r="D256" s="113">
        <v>44196</v>
      </c>
      <c r="E256" s="113">
        <v>44196</v>
      </c>
      <c r="F256" s="51"/>
      <c r="G256" s="51"/>
    </row>
    <row r="257" spans="1:7" ht="31.5">
      <c r="A257" s="263" t="s">
        <v>811</v>
      </c>
      <c r="B257" s="106" t="s">
        <v>143</v>
      </c>
      <c r="C257" s="60" t="s">
        <v>558</v>
      </c>
      <c r="D257" s="60" t="s">
        <v>558</v>
      </c>
      <c r="E257" s="60" t="s">
        <v>558</v>
      </c>
      <c r="F257" s="51"/>
      <c r="G257" s="51"/>
    </row>
    <row r="258" spans="1:7" ht="15.75">
      <c r="A258" s="264"/>
      <c r="B258" s="107" t="s">
        <v>812</v>
      </c>
      <c r="C258" s="91"/>
      <c r="D258" s="60"/>
      <c r="E258" s="60"/>
      <c r="F258" s="51"/>
      <c r="G258" s="51"/>
    </row>
    <row r="259" spans="1:7" ht="47.25">
      <c r="A259" s="264"/>
      <c r="B259" s="115" t="s">
        <v>813</v>
      </c>
      <c r="C259" s="83" t="s">
        <v>386</v>
      </c>
      <c r="D259" s="113">
        <v>44196</v>
      </c>
      <c r="E259" s="113">
        <v>44196</v>
      </c>
      <c r="F259" s="51"/>
      <c r="G259" s="51"/>
    </row>
    <row r="260" spans="1:7" ht="31.5" hidden="1">
      <c r="A260" s="119" t="s">
        <v>814</v>
      </c>
      <c r="B260" s="106" t="s">
        <v>815</v>
      </c>
      <c r="C260" s="60" t="s">
        <v>558</v>
      </c>
      <c r="D260" s="60" t="s">
        <v>558</v>
      </c>
      <c r="E260" s="60" t="s">
        <v>558</v>
      </c>
      <c r="F260" s="51"/>
      <c r="G260" s="51"/>
    </row>
    <row r="261" spans="1:7" ht="47.25" hidden="1">
      <c r="A261" s="115"/>
      <c r="B261" s="119" t="s">
        <v>816</v>
      </c>
      <c r="C261" s="91" t="s">
        <v>386</v>
      </c>
      <c r="D261" s="60"/>
      <c r="E261" s="60"/>
      <c r="F261" s="51"/>
      <c r="G261" s="51"/>
    </row>
    <row r="262" spans="1:7" ht="15.75" hidden="1">
      <c r="A262" s="115"/>
      <c r="B262" s="115"/>
      <c r="C262" s="115"/>
      <c r="D262" s="113"/>
      <c r="E262" s="113"/>
      <c r="F262" s="51"/>
      <c r="G262" s="51"/>
    </row>
    <row r="263" spans="1:7" ht="15.75" hidden="1">
      <c r="A263" s="115"/>
      <c r="B263" s="120"/>
      <c r="C263" s="120"/>
      <c r="D263" s="60" t="s">
        <v>719</v>
      </c>
      <c r="E263" s="60" t="s">
        <v>719</v>
      </c>
      <c r="F263" s="51"/>
      <c r="G263" s="51"/>
    </row>
    <row r="264" spans="1:7" ht="47.25" hidden="1">
      <c r="A264" s="115"/>
      <c r="B264" s="119" t="s">
        <v>817</v>
      </c>
      <c r="C264" s="91" t="s">
        <v>386</v>
      </c>
      <c r="D264" s="60"/>
      <c r="E264" s="60"/>
      <c r="F264" s="51"/>
      <c r="G264" s="51"/>
    </row>
    <row r="265" spans="1:7" ht="15.75" hidden="1">
      <c r="A265" s="115"/>
      <c r="B265" s="115"/>
      <c r="C265" s="115"/>
      <c r="D265" s="113"/>
      <c r="E265" s="113"/>
      <c r="F265" s="51"/>
      <c r="G265" s="51"/>
    </row>
    <row r="266" spans="1:7" ht="15.75" hidden="1">
      <c r="A266" s="115"/>
      <c r="B266" s="120"/>
      <c r="C266" s="120"/>
      <c r="D266" s="60" t="s">
        <v>719</v>
      </c>
      <c r="E266" s="60" t="s">
        <v>719</v>
      </c>
      <c r="F266" s="51"/>
      <c r="G266" s="51"/>
    </row>
    <row r="267" spans="1:7" ht="15.75" hidden="1">
      <c r="A267" s="120"/>
      <c r="B267" s="106" t="s">
        <v>719</v>
      </c>
      <c r="C267" s="60"/>
      <c r="D267" s="60"/>
      <c r="E267" s="60"/>
      <c r="F267" s="51"/>
      <c r="G267" s="51"/>
    </row>
    <row r="268" spans="1:7" ht="31.5">
      <c r="A268" s="263" t="s">
        <v>818</v>
      </c>
      <c r="B268" s="106" t="s">
        <v>145</v>
      </c>
      <c r="C268" s="60" t="s">
        <v>558</v>
      </c>
      <c r="D268" s="60" t="s">
        <v>558</v>
      </c>
      <c r="E268" s="60" t="s">
        <v>558</v>
      </c>
      <c r="F268" s="51"/>
      <c r="G268" s="51"/>
    </row>
    <row r="269" spans="1:7" ht="15.75">
      <c r="A269" s="264"/>
      <c r="B269" s="107" t="s">
        <v>819</v>
      </c>
      <c r="C269" s="91"/>
      <c r="D269" s="60"/>
      <c r="E269" s="60"/>
      <c r="F269" s="51"/>
      <c r="G269" s="51"/>
    </row>
    <row r="270" spans="1:7" ht="47.25">
      <c r="A270" s="264"/>
      <c r="B270" s="120" t="s">
        <v>820</v>
      </c>
      <c r="C270" s="91" t="s">
        <v>283</v>
      </c>
      <c r="D270" s="113">
        <v>43964</v>
      </c>
      <c r="E270" s="113">
        <v>43964</v>
      </c>
      <c r="F270" s="51"/>
      <c r="G270" s="51"/>
    </row>
    <row r="271" spans="1:7" ht="47.25">
      <c r="A271" s="264"/>
      <c r="B271" s="120" t="s">
        <v>820</v>
      </c>
      <c r="C271" s="91" t="s">
        <v>386</v>
      </c>
      <c r="D271" s="113">
        <v>43983</v>
      </c>
      <c r="E271" s="113">
        <v>43983</v>
      </c>
      <c r="F271" s="51"/>
      <c r="G271" s="51"/>
    </row>
    <row r="272" spans="1:7" ht="15.75">
      <c r="A272" s="264"/>
      <c r="B272" s="107" t="s">
        <v>821</v>
      </c>
      <c r="C272" s="91"/>
      <c r="D272" s="60"/>
      <c r="E272" s="60"/>
      <c r="F272" s="51"/>
      <c r="G272" s="51"/>
    </row>
    <row r="273" spans="1:256" ht="47.25">
      <c r="A273" s="264"/>
      <c r="B273" s="120" t="s">
        <v>822</v>
      </c>
      <c r="C273" s="91" t="s">
        <v>283</v>
      </c>
      <c r="D273" s="113">
        <v>44196</v>
      </c>
      <c r="E273" s="113">
        <v>44196</v>
      </c>
      <c r="F273" s="51"/>
      <c r="G273" s="51"/>
    </row>
    <row r="274" spans="1:256" ht="47.25">
      <c r="A274" s="265"/>
      <c r="B274" s="120" t="s">
        <v>822</v>
      </c>
      <c r="C274" s="17" t="s">
        <v>386</v>
      </c>
      <c r="D274" s="113">
        <v>44196</v>
      </c>
      <c r="E274" s="113">
        <v>44196</v>
      </c>
      <c r="F274" s="51"/>
      <c r="G274" s="51"/>
    </row>
    <row r="275" spans="1:256" ht="15.75">
      <c r="A275" s="121"/>
      <c r="B275" s="121"/>
      <c r="C275" s="121"/>
      <c r="D275" s="121"/>
      <c r="E275" s="121"/>
      <c r="F275" s="121"/>
      <c r="G275" s="121"/>
    </row>
    <row r="276" spans="1:256" ht="15.75">
      <c r="A276" s="121"/>
      <c r="B276" s="121"/>
      <c r="C276" s="121"/>
      <c r="D276" s="121"/>
      <c r="E276" s="121"/>
      <c r="F276" s="121"/>
      <c r="G276" s="121"/>
    </row>
    <row r="277" spans="1:256" ht="21" customHeight="1">
      <c r="A277" s="266" t="s">
        <v>823</v>
      </c>
      <c r="B277" s="266"/>
      <c r="C277" s="266"/>
      <c r="D277" s="266"/>
      <c r="E277" s="266"/>
      <c r="F277" s="266"/>
      <c r="G277" s="266"/>
    </row>
    <row r="278" spans="1:256" ht="15.75">
      <c r="A278" s="266" t="s">
        <v>824</v>
      </c>
      <c r="B278" s="266"/>
      <c r="C278" s="266"/>
      <c r="D278" s="266"/>
      <c r="E278" s="266"/>
      <c r="F278" s="266"/>
      <c r="G278" s="266"/>
      <c r="H278" s="262"/>
      <c r="I278" s="262"/>
      <c r="J278" s="262"/>
      <c r="K278" s="262"/>
      <c r="L278" s="262"/>
      <c r="M278" s="262"/>
      <c r="N278" s="262"/>
      <c r="O278" s="262"/>
      <c r="P278" s="262"/>
      <c r="Q278" s="262"/>
      <c r="R278" s="262"/>
      <c r="S278" s="262"/>
      <c r="T278" s="262"/>
      <c r="U278" s="262"/>
      <c r="V278" s="262"/>
      <c r="W278" s="262"/>
      <c r="X278" s="262"/>
      <c r="Y278" s="262"/>
      <c r="Z278" s="262"/>
      <c r="AA278" s="262"/>
      <c r="AB278" s="262"/>
      <c r="AC278" s="262"/>
      <c r="AD278" s="262"/>
      <c r="AE278" s="262"/>
      <c r="AF278" s="262"/>
      <c r="AG278" s="262"/>
      <c r="AH278" s="262"/>
      <c r="AI278" s="262"/>
      <c r="AJ278" s="262"/>
      <c r="AK278" s="262"/>
      <c r="AL278" s="262"/>
      <c r="AM278" s="262"/>
      <c r="AN278" s="262"/>
      <c r="AO278" s="262"/>
      <c r="AP278" s="262"/>
      <c r="AQ278" s="262"/>
      <c r="AR278" s="262"/>
      <c r="AS278" s="262"/>
      <c r="AT278" s="262"/>
      <c r="AU278" s="262"/>
      <c r="AV278" s="262"/>
      <c r="AW278" s="262"/>
      <c r="AX278" s="262"/>
      <c r="AY278" s="262"/>
      <c r="AZ278" s="262"/>
      <c r="BA278" s="262"/>
      <c r="BB278" s="262"/>
      <c r="BC278" s="262"/>
      <c r="BD278" s="262"/>
      <c r="BE278" s="262"/>
      <c r="BF278" s="262"/>
      <c r="BG278" s="262"/>
      <c r="BH278" s="262"/>
      <c r="BI278" s="262"/>
      <c r="BJ278" s="262"/>
      <c r="BK278" s="262"/>
      <c r="BL278" s="262"/>
      <c r="BM278" s="262"/>
      <c r="BN278" s="262"/>
      <c r="BO278" s="262"/>
      <c r="BP278" s="262"/>
      <c r="BQ278" s="262"/>
      <c r="BR278" s="262"/>
      <c r="BS278" s="262"/>
      <c r="BT278" s="262"/>
      <c r="BU278" s="262"/>
      <c r="BV278" s="262"/>
      <c r="BW278" s="262"/>
      <c r="BX278" s="262"/>
      <c r="BY278" s="262"/>
      <c r="BZ278" s="262"/>
      <c r="CA278" s="262"/>
      <c r="CB278" s="262"/>
      <c r="CC278" s="262"/>
      <c r="CD278" s="262"/>
      <c r="CE278" s="262"/>
      <c r="CF278" s="262"/>
      <c r="CG278" s="262"/>
      <c r="CH278" s="262"/>
      <c r="CI278" s="262"/>
      <c r="CJ278" s="262"/>
      <c r="CK278" s="262"/>
      <c r="CL278" s="262"/>
      <c r="CM278" s="262"/>
      <c r="CN278" s="262"/>
      <c r="CO278" s="262"/>
      <c r="CP278" s="262"/>
      <c r="CQ278" s="262"/>
      <c r="CR278" s="262"/>
      <c r="CS278" s="262"/>
      <c r="CT278" s="262"/>
      <c r="CU278" s="262"/>
      <c r="CV278" s="262"/>
      <c r="CW278" s="262"/>
      <c r="CX278" s="262"/>
      <c r="CY278" s="262"/>
      <c r="CZ278" s="262"/>
      <c r="DA278" s="262"/>
      <c r="DB278" s="262"/>
      <c r="DC278" s="262"/>
      <c r="DD278" s="262"/>
      <c r="DE278" s="262"/>
      <c r="DF278" s="262"/>
      <c r="DG278" s="262"/>
      <c r="DH278" s="262"/>
      <c r="DI278" s="262"/>
      <c r="DJ278" s="262"/>
      <c r="DK278" s="262"/>
      <c r="DL278" s="262"/>
      <c r="DM278" s="262"/>
      <c r="DN278" s="262"/>
      <c r="DO278" s="262"/>
      <c r="DP278" s="262"/>
      <c r="DQ278" s="262"/>
      <c r="DR278" s="262"/>
      <c r="DS278" s="262"/>
      <c r="DT278" s="262"/>
      <c r="DU278" s="262"/>
      <c r="DV278" s="262"/>
      <c r="DW278" s="262"/>
      <c r="DX278" s="262"/>
      <c r="DY278" s="262"/>
      <c r="DZ278" s="262"/>
      <c r="EA278" s="262"/>
      <c r="EB278" s="262"/>
      <c r="EC278" s="262"/>
      <c r="ED278" s="262"/>
      <c r="EE278" s="262"/>
      <c r="EF278" s="262"/>
      <c r="EG278" s="262"/>
      <c r="EH278" s="262"/>
      <c r="EI278" s="262"/>
      <c r="EJ278" s="262"/>
      <c r="EK278" s="262"/>
      <c r="EL278" s="262"/>
      <c r="EM278" s="262"/>
      <c r="EN278" s="262"/>
      <c r="EO278" s="262"/>
      <c r="EP278" s="262"/>
      <c r="EQ278" s="262"/>
      <c r="ER278" s="262"/>
      <c r="ES278" s="262"/>
      <c r="ET278" s="262"/>
      <c r="EU278" s="262"/>
      <c r="EV278" s="262"/>
      <c r="EW278" s="262"/>
      <c r="EX278" s="262"/>
      <c r="EY278" s="262"/>
      <c r="EZ278" s="262"/>
      <c r="FA278" s="262"/>
      <c r="FB278" s="262"/>
      <c r="FC278" s="262"/>
      <c r="FD278" s="262"/>
      <c r="FE278" s="262"/>
      <c r="FF278" s="262"/>
      <c r="FG278" s="262"/>
      <c r="FH278" s="262"/>
      <c r="FI278" s="262"/>
      <c r="FJ278" s="262"/>
      <c r="FK278" s="262"/>
      <c r="FL278" s="262"/>
      <c r="FM278" s="262"/>
      <c r="FN278" s="262"/>
      <c r="FO278" s="262"/>
      <c r="FP278" s="262"/>
      <c r="FQ278" s="262"/>
      <c r="FR278" s="262"/>
      <c r="FS278" s="262"/>
      <c r="FT278" s="262"/>
      <c r="FU278" s="262"/>
      <c r="FV278" s="262"/>
      <c r="FW278" s="262"/>
      <c r="FX278" s="262"/>
      <c r="FY278" s="262"/>
      <c r="FZ278" s="262"/>
      <c r="GA278" s="262"/>
      <c r="GB278" s="262"/>
      <c r="GC278" s="262"/>
      <c r="GD278" s="262"/>
      <c r="GE278" s="262"/>
      <c r="GF278" s="262"/>
      <c r="GG278" s="262"/>
      <c r="GH278" s="262"/>
      <c r="GI278" s="262"/>
      <c r="GJ278" s="262"/>
      <c r="GK278" s="262"/>
      <c r="GL278" s="262"/>
      <c r="GM278" s="262"/>
      <c r="GN278" s="262"/>
      <c r="GO278" s="262"/>
      <c r="GP278" s="262"/>
      <c r="GQ278" s="262"/>
      <c r="GR278" s="262"/>
      <c r="GS278" s="262"/>
      <c r="GT278" s="262"/>
      <c r="GU278" s="262"/>
      <c r="GV278" s="262"/>
      <c r="GW278" s="262"/>
      <c r="GX278" s="262"/>
      <c r="GY278" s="262"/>
      <c r="GZ278" s="262"/>
      <c r="HA278" s="262"/>
      <c r="HB278" s="262"/>
      <c r="HC278" s="262"/>
      <c r="HD278" s="262"/>
      <c r="HE278" s="262"/>
      <c r="HF278" s="262"/>
      <c r="HG278" s="262"/>
      <c r="HH278" s="262"/>
      <c r="HI278" s="262"/>
      <c r="HJ278" s="262"/>
      <c r="HK278" s="262"/>
      <c r="HL278" s="262"/>
      <c r="HM278" s="262"/>
      <c r="HN278" s="262"/>
      <c r="HO278" s="262"/>
      <c r="HP278" s="262"/>
      <c r="HQ278" s="262"/>
      <c r="HR278" s="262"/>
      <c r="HS278" s="262"/>
      <c r="HT278" s="262"/>
      <c r="HU278" s="262"/>
      <c r="HV278" s="262"/>
      <c r="HW278" s="262"/>
      <c r="HX278" s="262"/>
      <c r="HY278" s="262"/>
      <c r="HZ278" s="262"/>
      <c r="IA278" s="262"/>
      <c r="IB278" s="262"/>
      <c r="IC278" s="262"/>
      <c r="ID278" s="262"/>
      <c r="IE278" s="262"/>
      <c r="IF278" s="262"/>
      <c r="IG278" s="262"/>
      <c r="IH278" s="262"/>
      <c r="II278" s="262"/>
      <c r="IJ278" s="262"/>
      <c r="IK278" s="262"/>
      <c r="IL278" s="262"/>
      <c r="IM278" s="262"/>
      <c r="IN278" s="262"/>
      <c r="IO278" s="262"/>
      <c r="IP278" s="262"/>
      <c r="IQ278" s="262"/>
      <c r="IR278" s="262"/>
      <c r="IS278" s="262"/>
      <c r="IT278" s="262"/>
      <c r="IU278" s="262"/>
      <c r="IV278" s="262"/>
    </row>
    <row r="279" spans="1:256">
      <c r="A279" s="262"/>
      <c r="B279" s="262"/>
      <c r="C279" s="262"/>
      <c r="D279" s="262"/>
      <c r="E279" s="262"/>
      <c r="F279" s="262"/>
      <c r="G279" s="262"/>
      <c r="H279" s="262"/>
      <c r="I279" s="262"/>
      <c r="J279" s="262"/>
      <c r="K279" s="262"/>
      <c r="L279" s="262"/>
      <c r="M279" s="262"/>
      <c r="N279" s="262"/>
      <c r="O279" s="262"/>
      <c r="P279" s="262"/>
      <c r="Q279" s="262"/>
      <c r="R279" s="262"/>
      <c r="S279" s="262"/>
      <c r="T279" s="262"/>
      <c r="U279" s="262"/>
      <c r="V279" s="262"/>
      <c r="W279" s="262"/>
      <c r="X279" s="262"/>
      <c r="Y279" s="262"/>
      <c r="Z279" s="262"/>
      <c r="AA279" s="262"/>
      <c r="AB279" s="262"/>
      <c r="AC279" s="262"/>
      <c r="AD279" s="262"/>
      <c r="AE279" s="262"/>
      <c r="AF279" s="262"/>
      <c r="AG279" s="262"/>
      <c r="AH279" s="262"/>
      <c r="AI279" s="262"/>
      <c r="AJ279" s="262"/>
      <c r="AK279" s="262"/>
      <c r="AL279" s="262"/>
      <c r="AM279" s="262"/>
      <c r="AN279" s="262"/>
      <c r="AO279" s="262"/>
      <c r="AP279" s="262"/>
      <c r="AQ279" s="262"/>
      <c r="AR279" s="262"/>
      <c r="AS279" s="262"/>
      <c r="AT279" s="262"/>
      <c r="AU279" s="262"/>
      <c r="AV279" s="262"/>
      <c r="AW279" s="262"/>
      <c r="AX279" s="262"/>
      <c r="AY279" s="262"/>
      <c r="AZ279" s="262"/>
      <c r="BA279" s="262"/>
      <c r="BB279" s="262"/>
      <c r="BC279" s="262"/>
      <c r="BD279" s="262"/>
      <c r="BE279" s="262"/>
      <c r="BF279" s="262"/>
      <c r="BG279" s="262"/>
      <c r="BH279" s="262"/>
      <c r="BI279" s="262"/>
      <c r="BJ279" s="262"/>
      <c r="BK279" s="262"/>
      <c r="BL279" s="262"/>
      <c r="BM279" s="262"/>
      <c r="BN279" s="262"/>
      <c r="BO279" s="262"/>
      <c r="BP279" s="262"/>
      <c r="BQ279" s="262"/>
      <c r="BR279" s="262"/>
      <c r="BS279" s="262"/>
      <c r="BT279" s="262"/>
      <c r="BU279" s="262"/>
      <c r="BV279" s="262"/>
      <c r="BW279" s="262"/>
      <c r="BX279" s="262"/>
      <c r="BY279" s="262"/>
      <c r="BZ279" s="262"/>
      <c r="CA279" s="262"/>
      <c r="CB279" s="262"/>
      <c r="CC279" s="262"/>
      <c r="CD279" s="262"/>
      <c r="CE279" s="262"/>
      <c r="CF279" s="262"/>
      <c r="CG279" s="262"/>
      <c r="CH279" s="262"/>
      <c r="CI279" s="262"/>
      <c r="CJ279" s="262"/>
      <c r="CK279" s="262"/>
      <c r="CL279" s="262"/>
      <c r="CM279" s="262"/>
      <c r="CN279" s="262"/>
      <c r="CO279" s="262"/>
      <c r="CP279" s="262"/>
      <c r="CQ279" s="262"/>
      <c r="CR279" s="262"/>
      <c r="CS279" s="262"/>
      <c r="CT279" s="262"/>
      <c r="CU279" s="262"/>
      <c r="CV279" s="262"/>
      <c r="CW279" s="262"/>
      <c r="CX279" s="262"/>
      <c r="CY279" s="262"/>
      <c r="CZ279" s="262"/>
      <c r="DA279" s="262"/>
      <c r="DB279" s="262"/>
      <c r="DC279" s="262"/>
      <c r="DD279" s="262"/>
      <c r="DE279" s="262"/>
      <c r="DF279" s="262"/>
      <c r="DG279" s="262"/>
      <c r="DH279" s="262"/>
      <c r="DI279" s="262"/>
      <c r="DJ279" s="262"/>
      <c r="DK279" s="262"/>
      <c r="DL279" s="262"/>
      <c r="DM279" s="262"/>
      <c r="DN279" s="262"/>
      <c r="DO279" s="262"/>
      <c r="DP279" s="262"/>
      <c r="DQ279" s="262"/>
      <c r="DR279" s="262"/>
      <c r="DS279" s="262"/>
      <c r="DT279" s="262"/>
      <c r="DU279" s="262"/>
      <c r="DV279" s="262"/>
      <c r="DW279" s="262"/>
      <c r="DX279" s="262"/>
      <c r="DY279" s="262"/>
      <c r="DZ279" s="262"/>
      <c r="EA279" s="262"/>
      <c r="EB279" s="262"/>
      <c r="EC279" s="262"/>
      <c r="ED279" s="262"/>
      <c r="EE279" s="262"/>
      <c r="EF279" s="262"/>
      <c r="EG279" s="262"/>
      <c r="EH279" s="262"/>
      <c r="EI279" s="262"/>
      <c r="EJ279" s="262"/>
      <c r="EK279" s="262"/>
      <c r="EL279" s="262"/>
      <c r="EM279" s="262"/>
      <c r="EN279" s="262"/>
      <c r="EO279" s="262"/>
      <c r="EP279" s="262"/>
      <c r="EQ279" s="262"/>
      <c r="ER279" s="262"/>
      <c r="ES279" s="262"/>
      <c r="ET279" s="262"/>
      <c r="EU279" s="262"/>
      <c r="EV279" s="262"/>
      <c r="EW279" s="262"/>
      <c r="EX279" s="262"/>
      <c r="EY279" s="262"/>
      <c r="EZ279" s="262"/>
      <c r="FA279" s="262"/>
      <c r="FB279" s="262"/>
      <c r="FC279" s="262"/>
      <c r="FD279" s="262"/>
      <c r="FE279" s="262"/>
      <c r="FF279" s="262"/>
      <c r="FG279" s="262"/>
      <c r="FH279" s="262"/>
      <c r="FI279" s="262"/>
      <c r="FJ279" s="262"/>
      <c r="FK279" s="262"/>
      <c r="FL279" s="262"/>
      <c r="FM279" s="262"/>
      <c r="FN279" s="262"/>
      <c r="FO279" s="262"/>
      <c r="FP279" s="262"/>
      <c r="FQ279" s="262"/>
      <c r="FR279" s="262"/>
      <c r="FS279" s="262"/>
      <c r="FT279" s="262"/>
      <c r="FU279" s="262"/>
      <c r="FV279" s="262"/>
      <c r="FW279" s="262"/>
      <c r="FX279" s="262"/>
      <c r="FY279" s="262"/>
      <c r="FZ279" s="262"/>
      <c r="GA279" s="262"/>
      <c r="GB279" s="262"/>
      <c r="GC279" s="262"/>
      <c r="GD279" s="262"/>
      <c r="GE279" s="262"/>
      <c r="GF279" s="262"/>
      <c r="GG279" s="262"/>
      <c r="GH279" s="262"/>
      <c r="GI279" s="262"/>
      <c r="GJ279" s="262"/>
      <c r="GK279" s="262"/>
      <c r="GL279" s="262"/>
      <c r="GM279" s="262"/>
      <c r="GN279" s="262"/>
      <c r="GO279" s="262"/>
      <c r="GP279" s="262"/>
      <c r="GQ279" s="262"/>
      <c r="GR279" s="262"/>
      <c r="GS279" s="262"/>
      <c r="GT279" s="262"/>
      <c r="GU279" s="262"/>
      <c r="GV279" s="262"/>
      <c r="GW279" s="262"/>
      <c r="GX279" s="262"/>
      <c r="GY279" s="262"/>
      <c r="GZ279" s="262"/>
      <c r="HA279" s="262"/>
      <c r="HB279" s="262"/>
      <c r="HC279" s="262"/>
      <c r="HD279" s="262"/>
      <c r="HE279" s="262"/>
      <c r="HF279" s="262"/>
      <c r="HG279" s="262"/>
      <c r="HH279" s="262"/>
      <c r="HI279" s="262"/>
      <c r="HJ279" s="262"/>
      <c r="HK279" s="262"/>
      <c r="HL279" s="262"/>
      <c r="HM279" s="262"/>
      <c r="HN279" s="262"/>
      <c r="HO279" s="262"/>
      <c r="HP279" s="262"/>
      <c r="HQ279" s="262"/>
      <c r="HR279" s="262"/>
      <c r="HS279" s="262"/>
      <c r="HT279" s="262"/>
      <c r="HU279" s="262"/>
      <c r="HV279" s="262"/>
      <c r="HW279" s="262"/>
      <c r="HX279" s="262"/>
      <c r="HY279" s="262"/>
      <c r="HZ279" s="262"/>
      <c r="IA279" s="262"/>
      <c r="IB279" s="262"/>
      <c r="IC279" s="262"/>
      <c r="ID279" s="262"/>
      <c r="IE279" s="262"/>
      <c r="IF279" s="262"/>
      <c r="IG279" s="262"/>
      <c r="IH279" s="262"/>
      <c r="II279" s="262"/>
      <c r="IJ279" s="262"/>
      <c r="IK279" s="262"/>
      <c r="IL279" s="262"/>
      <c r="IM279" s="262"/>
      <c r="IN279" s="262"/>
      <c r="IO279" s="262"/>
      <c r="IP279" s="262"/>
      <c r="IQ279" s="262"/>
      <c r="IR279" s="262"/>
      <c r="IS279" s="262"/>
      <c r="IT279" s="262"/>
      <c r="IU279" s="262"/>
      <c r="IV279" s="262"/>
    </row>
  </sheetData>
  <mergeCells count="93">
    <mergeCell ref="A233:A235"/>
    <mergeCell ref="A2:G2"/>
    <mergeCell ref="A6:G6"/>
    <mergeCell ref="A84:A88"/>
    <mergeCell ref="A89:A93"/>
    <mergeCell ref="A171:A173"/>
    <mergeCell ref="A191:A193"/>
    <mergeCell ref="A202:A206"/>
    <mergeCell ref="A208:A216"/>
    <mergeCell ref="A217:A221"/>
    <mergeCell ref="A222:A226"/>
    <mergeCell ref="A227:A231"/>
    <mergeCell ref="AC278:AI278"/>
    <mergeCell ref="A244:A246"/>
    <mergeCell ref="A248:A250"/>
    <mergeCell ref="A251:A253"/>
    <mergeCell ref="A254:A256"/>
    <mergeCell ref="A257:A259"/>
    <mergeCell ref="A268:A274"/>
    <mergeCell ref="A277:G277"/>
    <mergeCell ref="A278:G278"/>
    <mergeCell ref="H278:N278"/>
    <mergeCell ref="O278:U278"/>
    <mergeCell ref="V278:AB278"/>
    <mergeCell ref="DI278:DO278"/>
    <mergeCell ref="AJ278:AP278"/>
    <mergeCell ref="AQ278:AW278"/>
    <mergeCell ref="AX278:BD278"/>
    <mergeCell ref="BE278:BK278"/>
    <mergeCell ref="BL278:BR278"/>
    <mergeCell ref="BS278:BY278"/>
    <mergeCell ref="BZ278:CF278"/>
    <mergeCell ref="CG278:CM278"/>
    <mergeCell ref="CN278:CT278"/>
    <mergeCell ref="CU278:DA278"/>
    <mergeCell ref="DB278:DH278"/>
    <mergeCell ref="GO278:GU278"/>
    <mergeCell ref="DP278:DV278"/>
    <mergeCell ref="DW278:EC278"/>
    <mergeCell ref="ED278:EJ278"/>
    <mergeCell ref="EK278:EQ278"/>
    <mergeCell ref="ER278:EX278"/>
    <mergeCell ref="EY278:FE278"/>
    <mergeCell ref="FF278:FL278"/>
    <mergeCell ref="FM278:FS278"/>
    <mergeCell ref="FT278:FZ278"/>
    <mergeCell ref="GA278:GG278"/>
    <mergeCell ref="GH278:GN278"/>
    <mergeCell ref="IL278:IR278"/>
    <mergeCell ref="IS278:IV278"/>
    <mergeCell ref="A279:G279"/>
    <mergeCell ref="H279:N279"/>
    <mergeCell ref="O279:U279"/>
    <mergeCell ref="V279:AB279"/>
    <mergeCell ref="AC279:AI279"/>
    <mergeCell ref="AJ279:AP279"/>
    <mergeCell ref="AQ279:AW279"/>
    <mergeCell ref="AX279:BD279"/>
    <mergeCell ref="GV278:HB278"/>
    <mergeCell ref="HC278:HI278"/>
    <mergeCell ref="HJ278:HP278"/>
    <mergeCell ref="HQ278:HW278"/>
    <mergeCell ref="HX278:ID278"/>
    <mergeCell ref="IE278:IK278"/>
    <mergeCell ref="ED279:EJ279"/>
    <mergeCell ref="BE279:BK279"/>
    <mergeCell ref="BL279:BR279"/>
    <mergeCell ref="BS279:BY279"/>
    <mergeCell ref="BZ279:CF279"/>
    <mergeCell ref="CG279:CM279"/>
    <mergeCell ref="CN279:CT279"/>
    <mergeCell ref="CU279:DA279"/>
    <mergeCell ref="DB279:DH279"/>
    <mergeCell ref="DI279:DO279"/>
    <mergeCell ref="DP279:DV279"/>
    <mergeCell ref="DW279:EC279"/>
    <mergeCell ref="HJ279:HP279"/>
    <mergeCell ref="EK279:EQ279"/>
    <mergeCell ref="ER279:EX279"/>
    <mergeCell ref="EY279:FE279"/>
    <mergeCell ref="FF279:FL279"/>
    <mergeCell ref="FM279:FS279"/>
    <mergeCell ref="FT279:FZ279"/>
    <mergeCell ref="GA279:GG279"/>
    <mergeCell ref="GH279:GN279"/>
    <mergeCell ref="GO279:GU279"/>
    <mergeCell ref="GV279:HB279"/>
    <mergeCell ref="HC279:HI279"/>
    <mergeCell ref="HQ279:HW279"/>
    <mergeCell ref="HX279:ID279"/>
    <mergeCell ref="IE279:IK279"/>
    <mergeCell ref="IL279:IR279"/>
    <mergeCell ref="IS279:IV279"/>
  </mergeCells>
  <pageMargins left="0.70866141732283472" right="0.56999999999999995" top="0.53" bottom="0.35433070866141736" header="0.31496062992125984" footer="0.31496062992125984"/>
  <pageSetup paperSize="9" scale="10" firstPageNumber="79" fitToHeight="0" orientation="portrait" useFirstPageNumber="1" r:id="rId1"/>
  <headerFooter>
    <oddHeader>&amp;C&amp;P</oddHeader>
  </headerFooter>
  <rowBreaks count="3" manualBreakCount="3">
    <brk id="127" max="16383" man="1"/>
    <brk id="150" max="16383" man="1"/>
    <brk id="2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6</vt:i4>
      </vt:variant>
    </vt:vector>
  </HeadingPairs>
  <TitlesOfParts>
    <vt:vector size="11" baseType="lpstr">
      <vt:lpstr>8. Ответственные</vt:lpstr>
      <vt:lpstr>10. По ГРБС</vt:lpstr>
      <vt:lpstr>11. По статьям</vt:lpstr>
      <vt:lpstr>12. Источники</vt:lpstr>
      <vt:lpstr>Контрольные события</vt:lpstr>
      <vt:lpstr>'10. По ГРБС'!Заголовки_для_печати</vt:lpstr>
      <vt:lpstr>'11. По статьям'!Заголовки_для_печати</vt:lpstr>
      <vt:lpstr>'10. По ГРБС'!Область_печати</vt:lpstr>
      <vt:lpstr>'11. По статьям'!Область_печати</vt:lpstr>
      <vt:lpstr>'12. Источники'!Область_печати</vt:lpstr>
      <vt:lpstr>'8. Ответственные'!Область_печати</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Растворова Татьяна Александровна</dc:creator>
  <cp:lastModifiedBy>borisova</cp:lastModifiedBy>
  <cp:lastPrinted>2021-03-22T12:58:30Z</cp:lastPrinted>
  <dcterms:created xsi:type="dcterms:W3CDTF">2020-04-06T13:34:46Z</dcterms:created>
  <dcterms:modified xsi:type="dcterms:W3CDTF">2021-03-26T12:07:41Z</dcterms:modified>
</cp:coreProperties>
</file>