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Protection_Population\Response\"/>
    </mc:Choice>
  </mc:AlternateContent>
  <bookViews>
    <workbookView xWindow="360" yWindow="72" windowWidth="11340" windowHeight="6792" tabRatio="820"/>
  </bookViews>
  <sheets>
    <sheet name="табл8План" sheetId="76" r:id="rId1"/>
    <sheet name="табл9Показат" sheetId="82" r:id="rId2"/>
    <sheet name="табл 10" sheetId="68" r:id="rId3"/>
    <sheet name="табл 11" sheetId="74" r:id="rId4"/>
    <sheet name="табл 12" sheetId="56" r:id="rId5"/>
    <sheet name="табл13" sheetId="81" r:id="rId6"/>
    <sheet name="табл 13Продолж" sheetId="70" r:id="rId7"/>
  </sheets>
  <definedNames>
    <definedName name="wrn.ДинамикаФАИП20022004." localSheetId="1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_xlnm.Print_Titles" localSheetId="2">'табл 10'!$5:$9</definedName>
    <definedName name="_xlnm.Print_Titles" localSheetId="3">'табл 11'!$5:$9</definedName>
    <definedName name="_xlnm.Print_Titles" localSheetId="4">'табл 12'!$6:$7</definedName>
    <definedName name="_xlnm.Print_Titles" localSheetId="6">'табл 13Продолж'!$4:$6</definedName>
    <definedName name="_xlnm.Print_Titles" localSheetId="5">табл13!$4:$6</definedName>
    <definedName name="_xlnm.Print_Titles" localSheetId="0">табл8План!$6:$7</definedName>
    <definedName name="_xlnm.Print_Titles" localSheetId="1">табл9Показат!$5:$8</definedName>
    <definedName name="_xlnm.Print_Area" localSheetId="2">'табл 10'!$A$1:$T$63</definedName>
    <definedName name="_xlnm.Print_Area" localSheetId="3">'табл 11'!$A$1:$O$168</definedName>
    <definedName name="_xlnm.Print_Area" localSheetId="4">'табл 12'!$A$1:$F$161</definedName>
    <definedName name="_xlnm.Print_Area" localSheetId="6">'табл 13Продолж'!$A$1:$U$41</definedName>
    <definedName name="_xlnm.Print_Area" localSheetId="5">табл13!$A$1:$T$41</definedName>
    <definedName name="_xlnm.Print_Area" localSheetId="0">табл8План!$A$1:$D$23</definedName>
    <definedName name="_xlnm.Print_Area" localSheetId="1">табл9Показат!$A$1:$I$41</definedName>
    <definedName name="счет" localSheetId="3">#REF!</definedName>
    <definedName name="счет" localSheetId="5">#REF!</definedName>
    <definedName name="счет" localSheetId="0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E147" i="56" l="1"/>
  <c r="E145" i="56" s="1"/>
  <c r="E135" i="56"/>
  <c r="E133" i="56" s="1"/>
  <c r="E125" i="56"/>
  <c r="E122" i="56" s="1"/>
  <c r="E120" i="56" s="1"/>
  <c r="E110" i="56"/>
  <c r="E108" i="56" s="1"/>
  <c r="E98" i="56"/>
  <c r="E96" i="56"/>
  <c r="E88" i="56"/>
  <c r="E85" i="56" s="1"/>
  <c r="E83" i="56" s="1"/>
  <c r="E73" i="56"/>
  <c r="E71" i="56" s="1"/>
  <c r="E61" i="56"/>
  <c r="E59" i="56" s="1"/>
  <c r="E49" i="56"/>
  <c r="E47" i="56" s="1"/>
  <c r="E37" i="56"/>
  <c r="E35" i="56" s="1"/>
  <c r="E27" i="56"/>
  <c r="E24" i="56" s="1"/>
  <c r="E22" i="56" s="1"/>
  <c r="D122" i="56"/>
  <c r="D120" i="56" s="1"/>
  <c r="F122" i="56"/>
  <c r="F120" i="56" s="1"/>
  <c r="D125" i="56"/>
  <c r="F125" i="56"/>
  <c r="D147" i="56"/>
  <c r="D145" i="56" s="1"/>
  <c r="F147" i="56"/>
  <c r="F145" i="56" s="1"/>
  <c r="F133" i="56"/>
  <c r="D135" i="56"/>
  <c r="D133" i="56" s="1"/>
  <c r="F135" i="56"/>
  <c r="D88" i="56"/>
  <c r="D85" i="56" s="1"/>
  <c r="D83" i="56" s="1"/>
  <c r="F88" i="56"/>
  <c r="F85" i="56" s="1"/>
  <c r="F83" i="56" s="1"/>
  <c r="D108" i="56"/>
  <c r="F110" i="56"/>
  <c r="F108" i="56" s="1"/>
  <c r="D98" i="56"/>
  <c r="D96" i="56" s="1"/>
  <c r="F98" i="56"/>
  <c r="F96" i="56" s="1"/>
  <c r="D27" i="56"/>
  <c r="D24" i="56" s="1"/>
  <c r="D22" i="56" s="1"/>
  <c r="D73" i="56"/>
  <c r="D71" i="56" s="1"/>
  <c r="F73" i="56"/>
  <c r="F27" i="56" s="1"/>
  <c r="D61" i="56"/>
  <c r="D59" i="56" s="1"/>
  <c r="F61" i="56"/>
  <c r="F59" i="56" s="1"/>
  <c r="F47" i="56"/>
  <c r="D49" i="56"/>
  <c r="D47" i="56" s="1"/>
  <c r="F49" i="56"/>
  <c r="D37" i="56"/>
  <c r="D35" i="56" s="1"/>
  <c r="F37" i="56"/>
  <c r="F35" i="56" s="1"/>
  <c r="J38" i="82"/>
  <c r="J40" i="82"/>
  <c r="J41" i="82"/>
  <c r="J31" i="82"/>
  <c r="J32" i="82"/>
  <c r="J33" i="82"/>
  <c r="J34" i="82"/>
  <c r="J35" i="82"/>
  <c r="J36" i="82"/>
  <c r="J30" i="82"/>
  <c r="H29" i="82" s="1"/>
  <c r="J23" i="82"/>
  <c r="J22" i="82"/>
  <c r="J18" i="82"/>
  <c r="J19" i="82"/>
  <c r="J20" i="82"/>
  <c r="J21" i="82"/>
  <c r="J24" i="82"/>
  <c r="J25" i="82"/>
  <c r="J26" i="82"/>
  <c r="J27" i="82"/>
  <c r="J28" i="82"/>
  <c r="J16" i="82"/>
  <c r="J17" i="82"/>
  <c r="J15" i="82"/>
  <c r="F139" i="74"/>
  <c r="G139" i="74"/>
  <c r="I139" i="74"/>
  <c r="J139" i="74"/>
  <c r="L139" i="74"/>
  <c r="M139" i="74"/>
  <c r="O139" i="74"/>
  <c r="D139" i="74"/>
  <c r="F140" i="74"/>
  <c r="G140" i="74"/>
  <c r="G127" i="74" s="1"/>
  <c r="I140" i="74"/>
  <c r="I127" i="74" s="1"/>
  <c r="J140" i="74"/>
  <c r="L140" i="74"/>
  <c r="M140" i="74"/>
  <c r="M127" i="74" s="1"/>
  <c r="O140" i="74"/>
  <c r="O127" i="74" s="1"/>
  <c r="D140" i="74"/>
  <c r="F153" i="74"/>
  <c r="F127" i="74" s="1"/>
  <c r="F10" i="74" s="1"/>
  <c r="G153" i="74"/>
  <c r="I153" i="74"/>
  <c r="J153" i="74"/>
  <c r="L153" i="74"/>
  <c r="L127" i="74" s="1"/>
  <c r="M153" i="74"/>
  <c r="O153" i="74"/>
  <c r="D153" i="74"/>
  <c r="F33" i="74"/>
  <c r="F20" i="74" s="1"/>
  <c r="F11" i="74" s="1"/>
  <c r="G33" i="74"/>
  <c r="G20" i="74" s="1"/>
  <c r="G11" i="74" s="1"/>
  <c r="I33" i="74"/>
  <c r="I20" i="74" s="1"/>
  <c r="I11" i="74" s="1"/>
  <c r="J33" i="74"/>
  <c r="J20" i="74"/>
  <c r="J11" i="74" s="1"/>
  <c r="L33" i="74"/>
  <c r="L20" i="74" s="1"/>
  <c r="L11" i="74" s="1"/>
  <c r="M33" i="74"/>
  <c r="M20" i="74" s="1"/>
  <c r="M11" i="74" s="1"/>
  <c r="O33" i="74"/>
  <c r="O20" i="74" s="1"/>
  <c r="O11" i="74" s="1"/>
  <c r="D33" i="74"/>
  <c r="D20" i="74" s="1"/>
  <c r="D11" i="74" s="1"/>
  <c r="Q31" i="68"/>
  <c r="O31" i="68"/>
  <c r="N31" i="68"/>
  <c r="L31" i="68"/>
  <c r="T31" i="68" s="1"/>
  <c r="K31" i="68"/>
  <c r="I31" i="68"/>
  <c r="H31" i="68"/>
  <c r="F31" i="68"/>
  <c r="Q54" i="68"/>
  <c r="Q53" i="68"/>
  <c r="O54" i="68"/>
  <c r="N54" i="68"/>
  <c r="N53" i="68" s="1"/>
  <c r="T53" i="68" s="1"/>
  <c r="L54" i="68"/>
  <c r="L12" i="68" s="1"/>
  <c r="L53" i="68"/>
  <c r="K54" i="68"/>
  <c r="K53" i="68" s="1"/>
  <c r="I54" i="68"/>
  <c r="I53" i="68" s="1"/>
  <c r="H54" i="68"/>
  <c r="H53" i="68" s="1"/>
  <c r="F54" i="68"/>
  <c r="F12" i="68"/>
  <c r="Q58" i="68"/>
  <c r="Q57" i="68" s="1"/>
  <c r="O58" i="68"/>
  <c r="R58" i="68" s="1"/>
  <c r="N58" i="68"/>
  <c r="N57" i="68" s="1"/>
  <c r="L58" i="68"/>
  <c r="L57" i="68"/>
  <c r="K58" i="68"/>
  <c r="K57" i="68" s="1"/>
  <c r="I58" i="68"/>
  <c r="I57" i="68"/>
  <c r="H58" i="68"/>
  <c r="H57" i="68" s="1"/>
  <c r="F58" i="68"/>
  <c r="F57" i="68" s="1"/>
  <c r="T55" i="68"/>
  <c r="T56" i="68"/>
  <c r="T59" i="68"/>
  <c r="T62" i="68"/>
  <c r="R55" i="68"/>
  <c r="R56" i="68"/>
  <c r="R59" i="68"/>
  <c r="R62" i="68"/>
  <c r="Q61" i="68"/>
  <c r="Q60" i="68" s="1"/>
  <c r="O61" i="68"/>
  <c r="O60" i="68"/>
  <c r="N61" i="68"/>
  <c r="N60" i="68" s="1"/>
  <c r="T60" i="68" s="1"/>
  <c r="L61" i="68"/>
  <c r="L60" i="68" s="1"/>
  <c r="K61" i="68"/>
  <c r="K60" i="68"/>
  <c r="I61" i="68"/>
  <c r="I60" i="68" s="1"/>
  <c r="H61" i="68"/>
  <c r="H60" i="68"/>
  <c r="F61" i="68"/>
  <c r="F60" i="68" s="1"/>
  <c r="F53" i="68"/>
  <c r="I12" i="68"/>
  <c r="Q12" i="68"/>
  <c r="T42" i="68"/>
  <c r="R42" i="68"/>
  <c r="Q28" i="68"/>
  <c r="O28" i="68"/>
  <c r="N28" i="68"/>
  <c r="L28" i="68"/>
  <c r="K28" i="68"/>
  <c r="I28" i="68"/>
  <c r="H28" i="68"/>
  <c r="F28" i="68"/>
  <c r="Q25" i="68"/>
  <c r="O25" i="68"/>
  <c r="N25" i="68"/>
  <c r="L25" i="68"/>
  <c r="K25" i="68"/>
  <c r="T25" i="68" s="1"/>
  <c r="I25" i="68"/>
  <c r="H25" i="68"/>
  <c r="F25" i="68"/>
  <c r="Q20" i="68"/>
  <c r="O20" i="68"/>
  <c r="N20" i="68"/>
  <c r="L20" i="68"/>
  <c r="K20" i="68"/>
  <c r="I20" i="68"/>
  <c r="H20" i="68"/>
  <c r="F20" i="68"/>
  <c r="T33" i="68"/>
  <c r="R33" i="68"/>
  <c r="Q35" i="68"/>
  <c r="Q34" i="68" s="1"/>
  <c r="Q15" i="68"/>
  <c r="Q14" i="68" s="1"/>
  <c r="Q11" i="68" s="1"/>
  <c r="O15" i="68"/>
  <c r="O14" i="68" s="1"/>
  <c r="N15" i="68"/>
  <c r="N14" i="68" s="1"/>
  <c r="L15" i="68"/>
  <c r="R15" i="68" s="1"/>
  <c r="K15" i="68"/>
  <c r="K14" i="68" s="1"/>
  <c r="I15" i="68"/>
  <c r="I14" i="68" s="1"/>
  <c r="H15" i="68"/>
  <c r="H14" i="68" s="1"/>
  <c r="F15" i="68"/>
  <c r="F14" i="68"/>
  <c r="T19" i="68"/>
  <c r="R19" i="68"/>
  <c r="R18" i="68"/>
  <c r="T18" i="68"/>
  <c r="O35" i="74"/>
  <c r="M35" i="74"/>
  <c r="L35" i="74"/>
  <c r="J35" i="74"/>
  <c r="I35" i="74"/>
  <c r="G35" i="74"/>
  <c r="G22" i="74" s="1"/>
  <c r="F35" i="74"/>
  <c r="D35" i="74"/>
  <c r="O24" i="74"/>
  <c r="M24" i="74"/>
  <c r="L24" i="74"/>
  <c r="J24" i="74"/>
  <c r="I24" i="74"/>
  <c r="G24" i="74"/>
  <c r="F24" i="74"/>
  <c r="D24" i="74"/>
  <c r="O100" i="74"/>
  <c r="O88" i="74" s="1"/>
  <c r="M100" i="74"/>
  <c r="M88" i="74" s="1"/>
  <c r="L100" i="74"/>
  <c r="L88" i="74" s="1"/>
  <c r="J100" i="74"/>
  <c r="J88" i="74" s="1"/>
  <c r="I100" i="74"/>
  <c r="I88" i="74"/>
  <c r="G100" i="74"/>
  <c r="G88" i="74" s="1"/>
  <c r="F100" i="74"/>
  <c r="F88" i="74"/>
  <c r="D100" i="74"/>
  <c r="D88" i="74" s="1"/>
  <c r="O114" i="74"/>
  <c r="M114" i="74"/>
  <c r="L114" i="74"/>
  <c r="J114" i="74"/>
  <c r="I114" i="74"/>
  <c r="G114" i="74"/>
  <c r="F114" i="74"/>
  <c r="D114" i="74"/>
  <c r="O49" i="74"/>
  <c r="M49" i="74"/>
  <c r="L49" i="74"/>
  <c r="L23" i="74" s="1"/>
  <c r="L10" i="74" s="1"/>
  <c r="J49" i="74"/>
  <c r="J23" i="74" s="1"/>
  <c r="I49" i="74"/>
  <c r="G49" i="74"/>
  <c r="F49" i="74"/>
  <c r="D49" i="74"/>
  <c r="O62" i="74"/>
  <c r="M62" i="74"/>
  <c r="L62" i="74"/>
  <c r="J62" i="74"/>
  <c r="I62" i="74"/>
  <c r="G62" i="74"/>
  <c r="F62" i="74"/>
  <c r="D62" i="74"/>
  <c r="T17" i="68"/>
  <c r="R17" i="68"/>
  <c r="T16" i="68"/>
  <c r="R16" i="68"/>
  <c r="T41" i="68"/>
  <c r="R41" i="68"/>
  <c r="T40" i="68"/>
  <c r="R40" i="68"/>
  <c r="T39" i="68"/>
  <c r="R39" i="68"/>
  <c r="T38" i="68"/>
  <c r="R38" i="68"/>
  <c r="T37" i="68"/>
  <c r="R37" i="68"/>
  <c r="T36" i="68"/>
  <c r="R36" i="68"/>
  <c r="F44" i="68"/>
  <c r="F43" i="68" s="1"/>
  <c r="H44" i="68"/>
  <c r="H43" i="68" s="1"/>
  <c r="I44" i="68"/>
  <c r="I43" i="68" s="1"/>
  <c r="K44" i="68"/>
  <c r="L44" i="68"/>
  <c r="L43" i="68" s="1"/>
  <c r="N44" i="68"/>
  <c r="N43" i="68" s="1"/>
  <c r="O44" i="68"/>
  <c r="O43" i="68" s="1"/>
  <c r="Q44" i="68"/>
  <c r="Q43" i="68" s="1"/>
  <c r="T21" i="68"/>
  <c r="R21" i="68"/>
  <c r="T26" i="68"/>
  <c r="R26" i="68"/>
  <c r="T29" i="68"/>
  <c r="R29" i="68"/>
  <c r="T32" i="68"/>
  <c r="R32" i="68"/>
  <c r="T51" i="68"/>
  <c r="R51" i="68"/>
  <c r="T52" i="68"/>
  <c r="R52" i="68"/>
  <c r="T50" i="68"/>
  <c r="R50" i="68"/>
  <c r="H49" i="68"/>
  <c r="H48" i="68" s="1"/>
  <c r="I49" i="68"/>
  <c r="K49" i="68"/>
  <c r="K48" i="68" s="1"/>
  <c r="L49" i="68"/>
  <c r="L48" i="68" s="1"/>
  <c r="R48" i="68" s="1"/>
  <c r="N49" i="68"/>
  <c r="N35" i="68" s="1"/>
  <c r="N34" i="68" s="1"/>
  <c r="O49" i="68"/>
  <c r="O48" i="68" s="1"/>
  <c r="Q49" i="68"/>
  <c r="T49" i="68"/>
  <c r="F49" i="68"/>
  <c r="F48" i="68" s="1"/>
  <c r="T46" i="68"/>
  <c r="R46" i="68"/>
  <c r="T47" i="68"/>
  <c r="R47" i="68"/>
  <c r="T45" i="68"/>
  <c r="R45" i="68"/>
  <c r="T30" i="68"/>
  <c r="R30" i="68"/>
  <c r="T27" i="68"/>
  <c r="R27" i="68"/>
  <c r="T22" i="68"/>
  <c r="R22" i="68"/>
  <c r="L35" i="68"/>
  <c r="R35" i="68" s="1"/>
  <c r="R49" i="68"/>
  <c r="F23" i="74"/>
  <c r="I23" i="74"/>
  <c r="O23" i="74"/>
  <c r="D22" i="74"/>
  <c r="J22" i="74"/>
  <c r="D23" i="74"/>
  <c r="G23" i="74"/>
  <c r="M23" i="74"/>
  <c r="M10" i="74" s="1"/>
  <c r="F22" i="74"/>
  <c r="I22" i="74"/>
  <c r="L22" i="74"/>
  <c r="O22" i="74"/>
  <c r="Q48" i="68"/>
  <c r="R28" i="68"/>
  <c r="T28" i="68"/>
  <c r="R20" i="68"/>
  <c r="R25" i="68"/>
  <c r="T20" i="68"/>
  <c r="O35" i="68"/>
  <c r="O34" i="68" s="1"/>
  <c r="F24" i="56" l="1"/>
  <c r="F22" i="56" s="1"/>
  <c r="F14" i="56"/>
  <c r="F11" i="56" s="1"/>
  <c r="F9" i="56" s="1"/>
  <c r="F35" i="68"/>
  <c r="F34" i="68" s="1"/>
  <c r="D10" i="74"/>
  <c r="T15" i="68"/>
  <c r="R44" i="68"/>
  <c r="G10" i="74"/>
  <c r="L14" i="68"/>
  <c r="R14" i="68" s="1"/>
  <c r="O57" i="68"/>
  <c r="R57" i="68" s="1"/>
  <c r="D127" i="74"/>
  <c r="T58" i="68"/>
  <c r="H37" i="82"/>
  <c r="N48" i="68"/>
  <c r="T48" i="68" s="1"/>
  <c r="I10" i="74"/>
  <c r="T43" i="68"/>
  <c r="Q10" i="68"/>
  <c r="R54" i="68"/>
  <c r="H14" i="82"/>
  <c r="R31" i="68"/>
  <c r="F71" i="56"/>
  <c r="I35" i="68"/>
  <c r="I34" i="68" s="1"/>
  <c r="I11" i="68"/>
  <c r="I10" i="68" s="1"/>
  <c r="R60" i="68"/>
  <c r="T54" i="68"/>
  <c r="K35" i="68"/>
  <c r="K34" i="68" s="1"/>
  <c r="T57" i="68"/>
  <c r="J127" i="74"/>
  <c r="J10" i="74" s="1"/>
  <c r="O10" i="74"/>
  <c r="N11" i="68"/>
  <c r="F11" i="68"/>
  <c r="F10" i="68" s="1"/>
  <c r="O11" i="68"/>
  <c r="R43" i="68"/>
  <c r="K11" i="68"/>
  <c r="E14" i="56"/>
  <c r="E11" i="56" s="1"/>
  <c r="E9" i="56" s="1"/>
  <c r="M22" i="74"/>
  <c r="L34" i="68"/>
  <c r="T35" i="68"/>
  <c r="I48" i="68"/>
  <c r="K12" i="68"/>
  <c r="L11" i="68"/>
  <c r="H35" i="68"/>
  <c r="H34" i="68" s="1"/>
  <c r="H11" i="68" s="1"/>
  <c r="H10" i="68" s="1"/>
  <c r="T44" i="68"/>
  <c r="H12" i="68"/>
  <c r="O53" i="68"/>
  <c r="R53" i="68" s="1"/>
  <c r="K43" i="68"/>
  <c r="D14" i="56"/>
  <c r="D11" i="56" s="1"/>
  <c r="D9" i="56" s="1"/>
  <c r="O12" i="68"/>
  <c r="R12" i="68" s="1"/>
  <c r="T61" i="68"/>
  <c r="N12" i="68"/>
  <c r="T12" i="68" s="1"/>
  <c r="R61" i="68"/>
  <c r="O10" i="68" l="1"/>
  <c r="T14" i="68"/>
  <c r="K10" i="68"/>
  <c r="R11" i="68"/>
  <c r="L10" i="68"/>
  <c r="R34" i="68"/>
  <c r="T34" i="68"/>
  <c r="N10" i="68"/>
  <c r="T10" i="68" s="1"/>
  <c r="T11" i="68"/>
  <c r="R10" i="68" l="1"/>
</calcChain>
</file>

<file path=xl/sharedStrings.xml><?xml version="1.0" encoding="utf-8"?>
<sst xmlns="http://schemas.openxmlformats.org/spreadsheetml/2006/main" count="870" uniqueCount="291">
  <si>
    <t>в том числе:</t>
  </si>
  <si>
    <t>и т.д.</t>
  </si>
  <si>
    <t>всего</t>
  </si>
  <si>
    <t>Наименование показателя (индикатора)</t>
  </si>
  <si>
    <t>Основное мероприятие 1.1</t>
  </si>
  <si>
    <t>Основное мероприятие 2.1</t>
  </si>
  <si>
    <t>Статус</t>
  </si>
  <si>
    <t>областной бюджет</t>
  </si>
  <si>
    <t>местный бюджет</t>
  </si>
  <si>
    <t>всего, в том числе:</t>
  </si>
  <si>
    <t>Мероприятие 1.1.1</t>
  </si>
  <si>
    <t>Мероприятие 1.1.2</t>
  </si>
  <si>
    <t>Мероприятие 2.1.1</t>
  </si>
  <si>
    <t>ГОСУДАРСТВЕННАЯ ПРОГРАММА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</si>
  <si>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</si>
  <si>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</si>
  <si>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физические лица</t>
  </si>
  <si>
    <t>ПОДПРОГРАММА 1</t>
  </si>
  <si>
    <t>……</t>
  </si>
  <si>
    <t>Таблица 9</t>
  </si>
  <si>
    <t xml:space="preserve">Расходы за отчетный период,  тыс. руб. </t>
  </si>
  <si>
    <t>ПОДПРОГРАММА 2</t>
  </si>
  <si>
    <t xml:space="preserve">Наименование государственной программы, подпрограммы, основного мероприятия </t>
  </si>
  <si>
    <t xml:space="preserve">ПОДПРОГРАММА 2 </t>
  </si>
  <si>
    <t>Мероприятие 1.1</t>
  </si>
  <si>
    <t>Мероприятие 1.2</t>
  </si>
  <si>
    <t>Мероприятие 2.1</t>
  </si>
  <si>
    <t>Наименование государственной программы, подпрограммы,  основного мероприятия, мероприятия</t>
  </si>
  <si>
    <t>Всего</t>
  </si>
  <si>
    <t>ПРОЧИЕ  расходы</t>
  </si>
  <si>
    <t>НИОКР</t>
  </si>
  <si>
    <t>из них:</t>
  </si>
  <si>
    <t>Государственные капитальные вложения, всего</t>
  </si>
  <si>
    <t>в том числе по мероприятиям:</t>
  </si>
  <si>
    <t>Таблица 8</t>
  </si>
  <si>
    <t>Бобровский</t>
  </si>
  <si>
    <t>Код бюджетной классификации 
(в соответствии с законом Воронежской области об областном бюджете)</t>
  </si>
  <si>
    <t>в том числе по муниципальным районам и городским округам Воронежской области</t>
  </si>
  <si>
    <t>Аннинский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</si>
  <si>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</si>
  <si>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</si>
  <si>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</si>
  <si>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</si>
  <si>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</si>
  <si>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</si>
  <si>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</si>
  <si>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</si>
  <si>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</si>
  <si>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</si>
  <si>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</si>
  <si>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</si>
  <si>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</si>
  <si>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Новохопесркий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</si>
  <si>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</si>
  <si>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</si>
  <si>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</si>
  <si>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</si>
  <si>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</si>
  <si>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</si>
  <si>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</si>
  <si>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</si>
  <si>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</si>
  <si>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</si>
  <si>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</si>
  <si>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</si>
  <si>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</si>
  <si>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</si>
  <si>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</si>
  <si>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окург</t>
  </si>
  <si>
    <t>Городской округ город Воронеж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</si>
  <si>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</si>
  <si>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</si>
  <si>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</si>
  <si>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</si>
  <si>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</si>
  <si>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</si>
  <si>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</si>
  <si>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</si>
  <si>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</si>
  <si>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</si>
  <si>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 xml:space="preserve">территориальные              государственные внебюджетные фонды                        </t>
  </si>
  <si>
    <t>федеральный бюджет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</si>
  <si>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</si>
  <si>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</si>
  <si>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</si>
  <si>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 xml:space="preserve">юридические лица </t>
  </si>
  <si>
    <t>Кассовое исполнение (на отчетную дату нарастающим итогом), тыс. рублей</t>
  </si>
  <si>
    <t>Бюджетные ассигнования на реализацию государственной программы, тыс. рублей</t>
  </si>
  <si>
    <t>Таблица 11</t>
  </si>
  <si>
    <t>факт или оценка (в случае отсутствия статистических данных на отчетную дату)</t>
  </si>
  <si>
    <t>кассовое исполнение (на отчетную дату нарастающим итогом), тыс. рублей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</si>
  <si>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</si>
  <si>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</si>
  <si>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</si>
  <si>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</si>
  <si>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t>Пункт 
Федерального плана
 статистических работ</t>
  </si>
  <si>
    <t>согласно закону Воронежской области об областном бюджете на отчетную дату текущего года, тыс. рублей</t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</si>
  <si>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</si>
  <si>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t>ОСНОВНОЕ 
МЕРОПРИЯТИЕ 1</t>
  </si>
  <si>
    <t>Государственная программа</t>
  </si>
  <si>
    <t>Наименование государственной программы, подпрограммы, основного мероприятия</t>
  </si>
  <si>
    <t>Единица измерения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</si>
  <si>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</si>
  <si>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 xml:space="preserve">ГРБС </t>
  </si>
  <si>
    <t>Всего, в том числе в разрезе ГРБС</t>
  </si>
  <si>
    <t>Наименование статей расходов</t>
  </si>
  <si>
    <t>Всего, в том числе: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</si>
  <si>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</si>
  <si>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</si>
  <si>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</si>
  <si>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Значения показателя (индикатора) государственной программы, подпрограммы, основного мероприятия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</si>
  <si>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</si>
  <si>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t xml:space="preserve">Государственная программа </t>
  </si>
  <si>
    <t>КБК</t>
  </si>
  <si>
    <t>ОСНОВНОЕ 
МЕРОПРИЯТИЕ 2</t>
  </si>
  <si>
    <t xml:space="preserve">Наименование государственной программы, подпрограммы, основного мероприятия, мероприятия, в рамках которых предусмотрены субсидии
  из областного бюджета местным бюджетам в соответствии с законом Воронежской области об областном бюджете 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</si>
  <si>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___________________________________________________________________________ , в разрезе муниципальных образований Воронежской области
по состоянию на _____________________20____года</t>
  </si>
  <si>
    <t>Таблица  10</t>
  </si>
  <si>
    <t>Таблица 12</t>
  </si>
  <si>
    <t>Таблица 13</t>
  </si>
  <si>
    <t>Продолжение таблицы 13</t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</si>
  <si>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</si>
  <si>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</si>
  <si>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</si>
  <si>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</si>
  <si>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  </r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</si>
  <si>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</si>
  <si>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</si>
  <si>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</si>
  <si>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Городской округ город Нововоронеж</t>
  </si>
  <si>
    <t>"Защита населения и территории Воронежской области от чрезвычайных ситуаций, обеспечение пожарной безопасности и безопасности людей на водных объектых"</t>
  </si>
  <si>
    <t>Количество населения, погибшего и травмированного при чрезвычайных ситуациях, пожарах и происшествиях на водных объектах</t>
  </si>
  <si>
    <t>С</t>
  </si>
  <si>
    <t>процентов</t>
  </si>
  <si>
    <t>Количество населения, спасенного при чрезвычайных ситуациях, пожарах и происшествиях на водных объектах</t>
  </si>
  <si>
    <t>У</t>
  </si>
  <si>
    <t>Экономический ущерб от деструктивных событий</t>
  </si>
  <si>
    <t>единиц</t>
  </si>
  <si>
    <t>Уровень достижений значений целевых показателей подпрограммы</t>
  </si>
  <si>
    <t>Основное мероприятие 1.1.</t>
  </si>
  <si>
    <t xml:space="preserve">Подпрограмма 1 </t>
  </si>
  <si>
    <t>"Развитие и модернизация защиты населения от угроз чрезвычайных ситуаций и пожаров"</t>
  </si>
  <si>
    <t>"Обеспечение развития систем связи, оповещения, накопления и обработки информации</t>
  </si>
  <si>
    <t>Количество населенных пунктов, оборудованных системами оповещения</t>
  </si>
  <si>
    <t>Количество местных систем оповещения, сопряженных с региональной автоматизировнной системой централизованного оповещения в автоматизированном режиме</t>
  </si>
  <si>
    <t>Охват населения области системами информирования</t>
  </si>
  <si>
    <t>тыс. человек</t>
  </si>
  <si>
    <t>Уровень достоверности прогнозирования чрезвычайных ситуаций</t>
  </si>
  <si>
    <t>Основное мероприятие 1.2.</t>
  </si>
  <si>
    <t>"Повышение готоности к ликвидации чрезвычайных ситуаций"</t>
  </si>
  <si>
    <t>Укомплектованность аварийно-спасательной службы Воронежской области современной техникой и оборудованием</t>
  </si>
  <si>
    <t>Время реагирования аварийно-спасательной службы Воронежской области</t>
  </si>
  <si>
    <t>минут</t>
  </si>
  <si>
    <t>Количество новых средств индивидуальной защиты населения</t>
  </si>
  <si>
    <t>штук</t>
  </si>
  <si>
    <t>Основное  мероприятие 1.3.</t>
  </si>
  <si>
    <t>Погибшие на пожарах, относительный показатель на 10 тыс. населения</t>
  </si>
  <si>
    <t>Травмированные на пожарах, относительный показатель на 10 тыс. населения</t>
  </si>
  <si>
    <t>Спасенные на пожарах, относительный показатель на 10 тыс. населения</t>
  </si>
  <si>
    <t>Доля обновленного парка пожарной автотехники</t>
  </si>
  <si>
    <t>Доля обновленного пожарно-технического вооружения</t>
  </si>
  <si>
    <t>Время оперативного реагирования пожарных подразделений</t>
  </si>
  <si>
    <t>Основное мероприятие 1.4.</t>
  </si>
  <si>
    <t>"Повышение готовности противопожарной службы Воронежской области"</t>
  </si>
  <si>
    <t>Количество добровольных пожарных команд - получателей государственной поддержки</t>
  </si>
  <si>
    <t xml:space="preserve">Подпрограмма 2 </t>
  </si>
  <si>
    <t>"Предоставление субсидий на поддержку Воронежского регионального общественного учреждения «Добровольная пожарная охрана Российского союза спасателей» и Воронежского областного отделения Общероссийской общественной организации «Всероссийское добровольное пожарное общество» в целях обеспечения деятельности добровольных  пожарных команд, направленной на решение социальных вопросов, связанных с участием в профилактике и (или) тушении пожаров, спасении людей и имущества при пожаре, проведением аварийно-спасательных работ и оказанием первой помощи пострадавшим, в соответствии с уставными целями организаций"</t>
  </si>
  <si>
    <t xml:space="preserve"> "Финансовое обеспечение казенного учреждения Воронежской области "Гражданская оборона, защита населения и пожарная безопасность Воронежской области"</t>
  </si>
  <si>
    <t>Основное мероприятие 2.1.</t>
  </si>
  <si>
    <t>"Содержание и обеспечение деятельности аварийно-спасательных служб и гражданской обороны Воронежской области"</t>
  </si>
  <si>
    <t>Количество организаций принимающих участие в смотрах-конкурсах по гражданской обороне</t>
  </si>
  <si>
    <t xml:space="preserve">Количество учебных тренировок в области защиты населения и территорий от чрезвычайных ситуаций </t>
  </si>
  <si>
    <t>Количество населения, обученного в области гражданской обороны, способам защиты и действиям в чрезвычайных ситуациях</t>
  </si>
  <si>
    <t>человек</t>
  </si>
  <si>
    <t>Количество замикрофильмированных листов документов, входящих в состав аварийных комплектов документации объектов повышенного риска и объектов систем жизнеобеспечения населения Воронежской области</t>
  </si>
  <si>
    <t>тыс. листов приведенных к формату А4</t>
  </si>
  <si>
    <t>Основное мероприятие 2.2</t>
  </si>
  <si>
    <t>"Содержание и обеспечение деятельности противопожарной службы Воронежской области"</t>
  </si>
  <si>
    <t>Процент прикрытия территории области подразделениями противопожарной службы</t>
  </si>
  <si>
    <t>Количество населения, проинструктированного по мерам пожарной безопасности граждан в жилом секторе в зоне обслуживания противопожарной службы государственной противопожарной службы Учреждения</t>
  </si>
  <si>
    <t>Подпрограмма 3</t>
  </si>
  <si>
    <t>"Создание систмы обеспечения вызова экстренных оперативных служб по единому номеру "112"</t>
  </si>
  <si>
    <t>Основное мероприятие 3.1.</t>
  </si>
  <si>
    <t>"Развертывание системы - 112 на территории Воронежской области и обеспечение ее функционирования</t>
  </si>
  <si>
    <t>Создание ЦОВ - АЦ</t>
  </si>
  <si>
    <t>Основное мероприятие 3.2.</t>
  </si>
  <si>
    <t>Обеспечение деятельности бюджетного учреждения Воронежской области "Система -112 Воронежской области"</t>
  </si>
  <si>
    <t>Количество подключенных к системе -112 дежурно-диспетчерских служб на территории области</t>
  </si>
  <si>
    <t>Доля проверенных вызовов от общего количества обработанных вызовов</t>
  </si>
  <si>
    <t>126</t>
  </si>
  <si>
    <t>164</t>
  </si>
  <si>
    <t>15</t>
  </si>
  <si>
    <t>18,5</t>
  </si>
  <si>
    <t>18</t>
  </si>
  <si>
    <t>Количество пожарно-тактических учений и занятий на социально значимых объектах</t>
  </si>
  <si>
    <r>
      <t>Вид  показателя (индикатора)</t>
    </r>
    <r>
      <rPr>
        <sz val="12"/>
        <rFont val="Times New Roman"/>
        <family val="1"/>
        <charset val="204"/>
      </rPr>
      <t xml:space="preserve"> </t>
    </r>
  </si>
  <si>
    <t>план</t>
  </si>
  <si>
    <t>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</t>
  </si>
  <si>
    <t xml:space="preserve">Ответственный исполнитель - Департамент промышленности Воронежской области  </t>
  </si>
  <si>
    <t>Подпрограмма 1</t>
  </si>
  <si>
    <t>Развитие и модернизация защиты населения от угроз чрезвычайных ситуаций и пожаров</t>
  </si>
  <si>
    <t xml:space="preserve">Исполнитель - Департамент промышленности Воронежской области  </t>
  </si>
  <si>
    <t>Обеспечение развития систем связи, оповещения, накопления и обработки информации</t>
  </si>
  <si>
    <t>Советник отдела оборонных отраслей и предупреждения чрезвычайных  ситуаций Аюков А.В.</t>
  </si>
  <si>
    <t>Основное мероприятие 1.2</t>
  </si>
  <si>
    <t>Повышение готовности к ликвидации чрезвычайных ситуаций</t>
  </si>
  <si>
    <t>Основное мероприятие 1.3</t>
  </si>
  <si>
    <t>Повышение готовности противопожарной службы Воронежской области</t>
  </si>
  <si>
    <t>Основное мероприятие 1.4</t>
  </si>
  <si>
    <t>Предоставление субсидий на поддержку общественного учреждения «Добровольная пожарная охрана Российского союза спасателей» и отделения Общероссийской общественной организации «Всероссийское добровольное пожарное общество» в целях обеспечения деятельности добровольных пожарных команд, направленной на решение социальных вопросов, связанных с участием в профилактике и (или) тушении пожаров, спасении людей и имущества при пожаре, проведением аварийно-спасательных работ и оказанием первой помощи пострадавшим, в соответствии с уставными целями учреждений</t>
  </si>
  <si>
    <t>Финансовое обеспечение казенного учреждения Воронежской области "Гражданская оборона, защита населения и пожарная безопасность Воронежской области"</t>
  </si>
  <si>
    <t>Исполнитель - казенное учреждение Воронежской области "Гражданская оборона, защита населения и пожарная безопасность Воронежской области"</t>
  </si>
  <si>
    <t>Содержание и обеспечение деятельности аварийно-спасательных служб и гражданской обороны Воронежской области</t>
  </si>
  <si>
    <t>Директор учреждения Тарасов А.А.</t>
  </si>
  <si>
    <t>Содержание и обеспечение деятельности противопожарной службы Воронежской области</t>
  </si>
  <si>
    <t>Создание системы обеспечения вызова экстренных оперативных служб по единому номеру "112"</t>
  </si>
  <si>
    <t xml:space="preserve">Основное мероприятие 3.1 </t>
  </si>
  <si>
    <t>Развертывание системы - 112 на территории Воронежской области и обеспечение ее функционирования</t>
  </si>
  <si>
    <t>Основное мероприятие 3.2</t>
  </si>
  <si>
    <t>Обеспечение деятельности бюджетного учреждения Воронежской области "Система -112 Воронежской области</t>
  </si>
  <si>
    <t xml:space="preserve">«Защита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объектах» </t>
  </si>
  <si>
    <t xml:space="preserve">Развитие и модернизация защиты населения от угроз чрезвычайных ситуаций и пожаров </t>
  </si>
  <si>
    <t>Предоставление субсидий на поддержку Воронежского регионального общественного учреждения «Добровольная пожарная охрана Российского союза спасателей» и Воронежского областного отделения Общероссий-ской общественной организации «Всероссийское добровольное пожарное общество» в целях обеспечения деятельности добровольных пожарных команд, направленной на решение социальных вопросов, связанных с участием в профилактике и (или) тушении пожаров, спасении людей и имущества при пожаре, проведением аварийно-спасательных работ и оказанием первой помощи пострадавшим, в соответствии с уставными целями организаций</t>
  </si>
  <si>
    <t>Финансовое обеспечение казенного учреждения Воронежской области «Гражданская оборона, защита населения и пожарная безопасность Воронежской области»</t>
  </si>
  <si>
    <t xml:space="preserve">Основное
мероприятие 1.1
</t>
  </si>
  <si>
    <t xml:space="preserve">Основное
мероприятие 1.2
</t>
  </si>
  <si>
    <t xml:space="preserve">Основное
мероприятие 1.3
</t>
  </si>
  <si>
    <t xml:space="preserve">Основное
мероприятие 1.4
</t>
  </si>
  <si>
    <t xml:space="preserve">Основное
мероприятие 2.1
</t>
  </si>
  <si>
    <t xml:space="preserve">Подпрограмма 3 </t>
  </si>
  <si>
    <t>Создание системы обеспечения вызова экстренных оперативных служб по единому номеру «112»</t>
  </si>
  <si>
    <t xml:space="preserve">Основное
мероприятие 2.2
</t>
  </si>
  <si>
    <t xml:space="preserve">Основное
мероприятие 3.1
</t>
  </si>
  <si>
    <t xml:space="preserve">Основное
мероприятие 3.2
</t>
  </si>
  <si>
    <t>Обеспечение деятельности  бюджетного учреждения Воронежской области «Система -112 Воронежской области»</t>
  </si>
  <si>
    <t>Обеспечение деятельности  бюджетного учреждения Воронежской области «Система -112 Воронежской области</t>
  </si>
  <si>
    <t>Основное     мероприятие 1.1</t>
  </si>
  <si>
    <t>Основное     мероприятие 1.2.</t>
  </si>
  <si>
    <t>Основное     мероприятие 1.3.</t>
  </si>
  <si>
    <t>Основное     мероприятие 1.4.</t>
  </si>
  <si>
    <t>Основное     мероприятие 2.1.</t>
  </si>
  <si>
    <t>Основное     мероприятие 2.2.</t>
  </si>
  <si>
    <t>ПОДПРОГРАММА 3</t>
  </si>
  <si>
    <t>Основное     мероприятие 3.1.</t>
  </si>
  <si>
    <t>Основное     мероприятие 3.2.</t>
  </si>
  <si>
    <t>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</t>
  </si>
  <si>
    <t>ПОДПРОГРАММА  1</t>
  </si>
  <si>
    <t xml:space="preserve">Повышение готовности противопожарной службы Воронежской области
</t>
  </si>
  <si>
    <t>Основное мероприятие 3.1</t>
  </si>
  <si>
    <t xml:space="preserve">Расходы на обеспечение деятельности (оказание услуг) казенных учреждений                 </t>
  </si>
  <si>
    <t>Заместитель руководителя департамента Бригадин И.И.</t>
  </si>
  <si>
    <t>Ответственные за исполнение мероприятий Плана реализации государственной программы Воронежской области 
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
на 2016 год</t>
  </si>
  <si>
    <t>Сведения
о достижении значений показателей (индикаторов) реализации государственной программы Воронежской области
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 по состоянию на 01.01.2017 года</t>
  </si>
  <si>
    <t>Доля населения Воронежской области, проживающего на территориях муниципальных образований, в которых развернута система-112, в общем количестве населения Воронежской области</t>
  </si>
  <si>
    <t>Количество муниципальных районов и городских округов Воронежской области, в которых функционирует система - 112</t>
  </si>
  <si>
    <t>Отчет о выполнении Плана реализации государственной программы Воронежской области 
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  в разрезе  исполнительных органов государственной власти Воронежской области
по состоянию на 01.01. 2017 года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</si>
  <si>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                                        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
по состоянию на 01.01.2017  года</t>
  </si>
  <si>
    <t>82603091010171430200</t>
  </si>
  <si>
    <t>82603091010271430200</t>
  </si>
  <si>
    <t>82603101010371430200</t>
  </si>
  <si>
    <t>82603091020100590100</t>
  </si>
  <si>
    <t>82603091020100590200</t>
  </si>
  <si>
    <t>82603091020100590800</t>
  </si>
  <si>
    <t>82603101020200590100</t>
  </si>
  <si>
    <t>82603101020200590200</t>
  </si>
  <si>
    <t>82603101020200590800</t>
  </si>
  <si>
    <t>Доля персонала системы-112 и сотрудников взаимодействующих дежурно-диспетчерских служб, прошедших профессиональное обучение, в общем необходимом их количестве в Российской Федерации</t>
  </si>
  <si>
    <r>
      <rPr>
        <b/>
        <sz val="24"/>
        <rFont val="Times New Roman"/>
        <family val="1"/>
        <charset val="204"/>
      </rPr>
      <t xml:space="preserve">Приобретение средств индивидуальной защиты населения Воронежской области     </t>
    </r>
    <r>
      <rPr>
        <sz val="24"/>
        <rFont val="Times New Roman"/>
        <family val="1"/>
        <charset val="204"/>
      </rPr>
      <t xml:space="preserve">                                                         Количество новых средств индивидуальной защиты населения - 52030 шт. (план на 2016 год - 52031 шт.)                                                       </t>
    </r>
    <r>
      <rPr>
        <b/>
        <sz val="24"/>
        <rFont val="Times New Roman"/>
        <family val="1"/>
        <charset val="204"/>
      </rPr>
      <t xml:space="preserve">Приобретение оборудования для водолазных работ.                                       </t>
    </r>
    <r>
      <rPr>
        <sz val="24"/>
        <rFont val="Times New Roman"/>
        <family val="1"/>
        <charset val="204"/>
      </rPr>
      <t xml:space="preserve">Укомплектованность аварийно-спасательной службы Воронежской области современной техникой и оборудованием - 43 % (план на 2016 год - 43%)                                                        </t>
    </r>
  </si>
  <si>
    <r>
      <t xml:space="preserve">Приобретение пожарно-технического оборудования, средств индивидуальной защиты и специальной одежды пожарных                    </t>
    </r>
    <r>
      <rPr>
        <sz val="24"/>
        <rFont val="Times New Roman"/>
        <family val="1"/>
        <charset val="204"/>
      </rPr>
      <t>Снижен относительный показатель на 10 тыс. населения, погибшие на пожарах до 1,13 ед. (план на 2016 год - 1,15) ;</t>
    </r>
    <r>
      <rPr>
        <b/>
        <sz val="24"/>
        <rFont val="Times New Roman"/>
        <family val="1"/>
        <charset val="204"/>
      </rPr>
      <t xml:space="preserve">                                                   </t>
    </r>
    <r>
      <rPr>
        <sz val="24"/>
        <rFont val="Times New Roman"/>
        <family val="1"/>
        <charset val="204"/>
      </rPr>
      <t xml:space="preserve">Снижен относительный показатель на 10 тыс. населения, травмированные на пожарах до 0,25 ед. (план на 2016 год - 0,80);                         </t>
    </r>
    <r>
      <rPr>
        <b/>
        <sz val="24"/>
        <rFont val="Times New Roman"/>
        <family val="1"/>
        <charset val="204"/>
      </rPr>
      <t xml:space="preserve">        </t>
    </r>
    <r>
      <rPr>
        <sz val="24"/>
        <rFont val="Times New Roman"/>
        <family val="1"/>
        <charset val="204"/>
      </rPr>
      <t xml:space="preserve">Увеличен относительный показатель на 10 тыс. населения, спасенныее на пожарах до 1,08 ед. (план на 2016 год - 1,08);  </t>
    </r>
    <r>
      <rPr>
        <b/>
        <sz val="24"/>
        <rFont val="Times New Roman"/>
        <family val="1"/>
        <charset val="204"/>
      </rPr>
      <t xml:space="preserve">                                     </t>
    </r>
    <r>
      <rPr>
        <sz val="24"/>
        <rFont val="Times New Roman"/>
        <family val="1"/>
        <charset val="204"/>
      </rPr>
      <t>Доля обновленного пожарно-технического вооружения - 39 % (план на 2016 год - 39%);      Время оперативного реагирования пожарных подразделений - 18,5 мин. (план на 2016 год - 18,5 мин.)</t>
    </r>
  </si>
  <si>
    <r>
      <rPr>
        <b/>
        <sz val="24"/>
        <rFont val="Times New Roman"/>
        <family val="1"/>
        <charset val="204"/>
      </rPr>
      <t xml:space="preserve">Предоставление субсидий на поддержку общественного учреждения «Добровольная пожарная охрана Российского союза спасателей" и отделения Общероссийской общественной организации «Всероссийское добровольное пожарное общество"       </t>
    </r>
    <r>
      <rPr>
        <sz val="24"/>
        <rFont val="Times New Roman"/>
        <family val="1"/>
        <charset val="204"/>
      </rPr>
      <t>Количество добровольных пожарных команд-получателей государственной поддержки - 52 ед. (план на 2016 год - 52 ед.)</t>
    </r>
  </si>
  <si>
    <r>
      <t xml:space="preserve">Расходы на обеспечение деятельности (оказание услуг) казенных учреждений                </t>
    </r>
    <r>
      <rPr>
        <sz val="24"/>
        <rFont val="Times New Roman"/>
        <family val="1"/>
        <charset val="204"/>
      </rPr>
      <t>Количество организаций, принимающих участие в смотрах-конкурсах по гражданской обороне - 14 ед.;                                                                                 Количество учебных тренировок в области защиты населения и территорий от чрезвычайных ситуаиций - 16 ед.;                                                     Количество населения, обученного в области гражданской обороны, способам защиты и действиям в чрезвычайных ситуациях - 2200 чел.;                                                 Количество замикрофильмированных листов документов, входящих в состав аварийных комплектов документации объектов повышенного риска и объектов систем жизнеобеспечения населения Воронежской области  - 33,518 тыс. листов , приведенных к формату А4</t>
    </r>
    <r>
      <rPr>
        <b/>
        <sz val="24"/>
        <rFont val="Times New Roman"/>
        <family val="1"/>
        <charset val="204"/>
      </rPr>
      <t xml:space="preserve">       </t>
    </r>
  </si>
  <si>
    <r>
      <t xml:space="preserve">Расходы на обеспечение деятельности (оказание услуг) казенных учреждений      </t>
    </r>
    <r>
      <rPr>
        <sz val="24"/>
        <rFont val="Times New Roman"/>
        <family val="1"/>
        <charset val="204"/>
      </rPr>
      <t xml:space="preserve">Процент прикрытия территории области подразделениями противопожарной службы   - 61,1 %;                                                          Количество населения проинструктированного по мерам безопасности граждан в жилом секторе в зоне обслуживания противопожарной службы государственной противопожарной службы Учреждения - 136 тыс. человек;                  Количество пожарно-тактических учений и занятий на социально-значимых объектах - 827 ед  </t>
    </r>
    <r>
      <rPr>
        <b/>
        <sz val="24"/>
        <rFont val="Times New Roman"/>
        <family val="1"/>
        <charset val="204"/>
      </rPr>
      <t xml:space="preserve">      </t>
    </r>
    <r>
      <rPr>
        <sz val="24"/>
        <rFont val="Times New Roman"/>
        <family val="1"/>
        <charset val="204"/>
      </rPr>
      <t xml:space="preserve"> </t>
    </r>
    <r>
      <rPr>
        <b/>
        <sz val="24"/>
        <rFont val="Times New Roman"/>
        <family val="1"/>
        <charset val="204"/>
      </rPr>
      <t xml:space="preserve">       </t>
    </r>
  </si>
  <si>
    <t>Отчет о выполнении Плана реализации государственной программы Воронежской области 
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  по статьям расходов
по состоянию на 01.01.2017 года</t>
  </si>
  <si>
    <t>82603101010471440600</t>
  </si>
  <si>
    <t>департамент промышленности Воронежской области</t>
  </si>
  <si>
    <r>
      <rPr>
        <b/>
        <sz val="24"/>
        <rFont val="Times New Roman"/>
        <family val="1"/>
        <charset val="204"/>
      </rPr>
      <t xml:space="preserve">Выполнение работ по техническому обслуживанию системы экстренного оповещения населения и текущему ремонту аппаратуры оповещения КСЭОН и РАСЦО.
</t>
    </r>
    <r>
      <rPr>
        <sz val="24"/>
        <rFont val="Times New Roman"/>
        <family val="1"/>
        <charset val="204"/>
      </rPr>
      <t xml:space="preserve">  Количество местных систем оповещения, сопряженных с региональной автоматизированной системой централизованного оповещения в автоматизированном режиме – 164 единицы (план на 2016 год –164 единицы);                                  Охват населения области системами информирования - 178 тыс. человек (план на 2016 год - 178 тыс. человек);                                         Уровень достоверности прогнозирования чрезвычайных ситуаций - 85% (план на 2016 год - 85 %);                                                       </t>
    </r>
  </si>
  <si>
    <t>86003091030200590600</t>
  </si>
  <si>
    <t>департамент связи и массовых коммуникаций Воронежской области</t>
  </si>
  <si>
    <t>86003091030171450200</t>
  </si>
  <si>
    <t>Прохождение государственных испытаний системы обеспечения вызова экстренных оперативных служб по единому номеру «112» на базе единых дежурно-диспетчерских служб муниципальных образований Воронежской области. Переход к опытной эксплуатации системы-112 в Воронежской области</t>
  </si>
  <si>
    <t xml:space="preserve">Развертывание системы-112 во всех муниципальных районах и городских округов Воронежской области
</t>
  </si>
  <si>
    <t>Поддержание оборудования, программного обеспечения и каналов связи Системы-112 в рабочем состоянии</t>
  </si>
  <si>
    <t>Исполнитель - Департамент связи и массовых коммуникаций Воронежской области</t>
  </si>
  <si>
    <t>Исполнитель - Отдел защиты информации и связи департамена связи и массовых коммуникаций Воронежской области</t>
  </si>
  <si>
    <t>Начальник отдела Пергунов Максим Сергеевич</t>
  </si>
  <si>
    <t>Исполнитель - Бюджетное учреждение Воронежской области «Система-112 Воронежской области»</t>
  </si>
  <si>
    <t>Директор учреждения Корнеенко Александр Александрович</t>
  </si>
  <si>
    <t>-</t>
  </si>
  <si>
    <r>
      <t xml:space="preserve">Снижено количество населения погибшего и травмированного при чрезвычайных ситуациях, пожарах и происшествиях на водных объектах на 7,41 % по сравнению с уровнем 2012 года (план на 2016 год - 7%),
Увеличено количество населения, спасенного при чрезвычайных ситуациях, пожарах и происшествиях на водных объектах на 11,49 % по сравнению с уровнем 2012 года (план на 2016 год - 9%),
Экономический ущерб от деструктивных событий уменьшился на 10,21 %  по сравнению с уровнем 2012 года, (план на 2016 год 10%)
Доля населения Воронежской области, проживающего на территориях муниципальных образований, в которых развернута система-112, в общем количестве населения Воронежской областисоставляет 1,59,                                                     Доля персонала системы-112 и сотрудников взаимодействующих дежурно-диспетчерских служб, прошедших профессиональное обучение, в общем необходимом их количестве в Российской Федерации составляет 0,97         </t>
    </r>
    <r>
      <rPr>
        <sz val="24"/>
        <color indexed="10"/>
        <rFont val="Times New Roman"/>
        <family val="1"/>
        <charset val="204"/>
      </rPr>
      <t xml:space="preserve">                                            </t>
    </r>
  </si>
  <si>
    <t>Руководитель департамента Сахаров Илья Анатольевич;                                  Первый заместитель руководителя департамента Остапенко Григорий Александрович</t>
  </si>
  <si>
    <t>Подпрограмма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</si>
</sst>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#,##0.0"/>
    <numFmt numFmtId="166" formatCode="0.0%"/>
  </numFmts>
  <fonts count="29" x14ac:knownFonts="1"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sz val="13"/>
      <name val="Arial Cyr"/>
      <charset val="204"/>
    </font>
    <font>
      <sz val="11"/>
      <name val="Arial Cyr"/>
      <charset val="204"/>
    </font>
    <font>
      <sz val="10"/>
      <color indexed="10"/>
      <name val="Arial Cyr"/>
      <charset val="204"/>
    </font>
    <font>
      <vertAlign val="superscript"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Arial Cyr"/>
      <charset val="204"/>
    </font>
    <font>
      <vertAlign val="superscript"/>
      <sz val="26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sz val="24"/>
      <name val="Times New Roman"/>
      <family val="1"/>
      <charset val="204"/>
    </font>
    <font>
      <sz val="24"/>
      <name val="Arial Cyr"/>
      <charset val="204"/>
    </font>
    <font>
      <b/>
      <sz val="24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164" fontId="7" fillId="0" borderId="0" applyFont="0" applyFill="0" applyBorder="0" applyAlignment="0" applyProtection="0"/>
  </cellStyleXfs>
  <cellXfs count="399">
    <xf numFmtId="0" fontId="0" fillId="0" borderId="0" xfId="0"/>
    <xf numFmtId="0" fontId="1" fillId="0" borderId="1" xfId="0" applyFont="1" applyBorder="1" applyAlignment="1">
      <alignment horizontal="centerContinuous" vertical="center" wrapText="1"/>
    </xf>
    <xf numFmtId="0" fontId="0" fillId="0" borderId="0" xfId="0" applyFont="1"/>
    <xf numFmtId="0" fontId="1" fillId="2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0" fillId="0" borderId="0" xfId="0" applyFont="1" applyBorder="1"/>
    <xf numFmtId="0" fontId="5" fillId="0" borderId="0" xfId="0" applyFont="1" applyAlignment="1">
      <alignment vertical="center"/>
    </xf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49" fontId="1" fillId="0" borderId="5" xfId="0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5" fillId="2" borderId="0" xfId="0" applyFont="1" applyFill="1"/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Continuous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/>
    <xf numFmtId="0" fontId="2" fillId="0" borderId="0" xfId="0" applyFont="1" applyFill="1"/>
    <xf numFmtId="0" fontId="14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49" fontId="1" fillId="0" borderId="2" xfId="0" applyNumberFormat="1" applyFont="1" applyFill="1" applyBorder="1" applyAlignment="1">
      <alignment vertical="top" wrapText="1"/>
    </xf>
    <xf numFmtId="49" fontId="1" fillId="0" borderId="3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1"/>
    </xf>
    <xf numFmtId="49" fontId="2" fillId="0" borderId="1" xfId="0" applyNumberFormat="1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center" wrapText="1"/>
    </xf>
    <xf numFmtId="49" fontId="1" fillId="0" borderId="7" xfId="0" applyNumberFormat="1" applyFont="1" applyFill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 indent="1"/>
    </xf>
    <xf numFmtId="0" fontId="2" fillId="2" borderId="6" xfId="0" applyFont="1" applyFill="1" applyBorder="1" applyAlignment="1">
      <alignment horizontal="left" vertical="top" wrapText="1" indent="1"/>
    </xf>
    <xf numFmtId="49" fontId="2" fillId="0" borderId="6" xfId="0" applyNumberFormat="1" applyFont="1" applyFill="1" applyBorder="1" applyAlignment="1">
      <alignment horizontal="left" vertical="top" wrapText="1" inden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49" fontId="1" fillId="0" borderId="9" xfId="0" applyNumberFormat="1" applyFont="1" applyFill="1" applyBorder="1" applyAlignment="1">
      <alignment vertical="top" wrapText="1"/>
    </xf>
    <xf numFmtId="49" fontId="1" fillId="0" borderId="8" xfId="0" applyNumberFormat="1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49" fontId="1" fillId="2" borderId="9" xfId="0" applyNumberFormat="1" applyFont="1" applyFill="1" applyBorder="1" applyAlignment="1">
      <alignment vertical="top" wrapText="1"/>
    </xf>
    <xf numFmtId="49" fontId="1" fillId="2" borderId="7" xfId="0" applyNumberFormat="1" applyFont="1" applyFill="1" applyBorder="1" applyAlignment="1">
      <alignment vertical="top" wrapText="1"/>
    </xf>
    <xf numFmtId="49" fontId="1" fillId="2" borderId="8" xfId="0" applyNumberFormat="1" applyFont="1" applyFill="1" applyBorder="1" applyAlignment="1">
      <alignment vertical="top" wrapText="1"/>
    </xf>
    <xf numFmtId="49" fontId="1" fillId="0" borderId="3" xfId="0" applyNumberFormat="1" applyFont="1" applyBorder="1" applyAlignment="1">
      <alignment horizontal="center" vertical="top" wrapText="1"/>
    </xf>
    <xf numFmtId="0" fontId="17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vertical="center" wrapText="1"/>
    </xf>
    <xf numFmtId="0" fontId="15" fillId="0" borderId="0" xfId="0" applyFont="1" applyFill="1"/>
    <xf numFmtId="0" fontId="15" fillId="0" borderId="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 indent="2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0" xfId="0" applyFont="1" applyBorder="1"/>
    <xf numFmtId="0" fontId="17" fillId="0" borderId="10" xfId="0" applyFont="1" applyBorder="1"/>
    <xf numFmtId="49" fontId="15" fillId="0" borderId="0" xfId="0" applyNumberFormat="1" applyFont="1" applyFill="1" applyBorder="1" applyAlignment="1">
      <alignment horizontal="left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wrapText="1"/>
    </xf>
    <xf numFmtId="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/>
    </xf>
    <xf numFmtId="0" fontId="16" fillId="2" borderId="1" xfId="0" applyNumberFormat="1" applyFont="1" applyFill="1" applyBorder="1" applyAlignment="1">
      <alignment vertical="center" wrapText="1"/>
    </xf>
    <xf numFmtId="0" fontId="20" fillId="2" borderId="1" xfId="0" applyNumberFormat="1" applyFont="1" applyFill="1" applyBorder="1" applyAlignment="1">
      <alignment vertical="center" wrapText="1"/>
    </xf>
    <xf numFmtId="165" fontId="20" fillId="2" borderId="1" xfId="0" applyNumberFormat="1" applyFont="1" applyFill="1" applyBorder="1" applyAlignment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3" xfId="0" applyNumberFormat="1" applyFont="1" applyBorder="1" applyAlignment="1">
      <alignment vertical="center" wrapText="1"/>
    </xf>
    <xf numFmtId="165" fontId="16" fillId="2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49" fontId="1" fillId="2" borderId="2" xfId="0" applyNumberFormat="1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center" vertical="top" wrapText="1"/>
    </xf>
    <xf numFmtId="49" fontId="1" fillId="0" borderId="7" xfId="0" applyNumberFormat="1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0" borderId="6" xfId="0" applyNumberFormat="1" applyFont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5" fillId="0" borderId="9" xfId="0" applyNumberFormat="1" applyFont="1" applyBorder="1" applyAlignment="1">
      <alignment horizontal="left" vertical="top" wrapText="1"/>
    </xf>
    <xf numFmtId="49" fontId="15" fillId="0" borderId="7" xfId="0" applyNumberFormat="1" applyFont="1" applyBorder="1" applyAlignment="1">
      <alignment horizontal="center" vertical="top" wrapText="1"/>
    </xf>
    <xf numFmtId="49" fontId="15" fillId="0" borderId="7" xfId="0" applyNumberFormat="1" applyFont="1" applyFill="1" applyBorder="1" applyAlignment="1">
      <alignment horizontal="center" vertical="top" wrapText="1"/>
    </xf>
    <xf numFmtId="49" fontId="15" fillId="2" borderId="9" xfId="0" applyNumberFormat="1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49" fontId="15" fillId="0" borderId="8" xfId="0" applyNumberFormat="1" applyFont="1" applyFill="1" applyBorder="1" applyAlignment="1">
      <alignment horizontal="center" vertical="top" wrapText="1"/>
    </xf>
    <xf numFmtId="0" fontId="15" fillId="2" borderId="4" xfId="0" applyFont="1" applyFill="1" applyBorder="1" applyAlignment="1">
      <alignment horizontal="center" vertical="center" wrapText="1"/>
    </xf>
    <xf numFmtId="0" fontId="10" fillId="0" borderId="0" xfId="0" applyFont="1" applyBorder="1"/>
    <xf numFmtId="49" fontId="15" fillId="0" borderId="0" xfId="0" applyNumberFormat="1" applyFont="1" applyFill="1" applyBorder="1" applyAlignment="1">
      <alignment horizontal="left" vertical="top"/>
    </xf>
    <xf numFmtId="49" fontId="15" fillId="0" borderId="0" xfId="0" applyNumberFormat="1" applyFont="1" applyFill="1" applyBorder="1" applyAlignment="1">
      <alignment horizontal="center" vertical="top"/>
    </xf>
    <xf numFmtId="49" fontId="15" fillId="0" borderId="0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49" fontId="15" fillId="0" borderId="7" xfId="0" applyNumberFormat="1" applyFont="1" applyBorder="1" applyAlignment="1">
      <alignment horizontal="left" vertical="top" wrapText="1"/>
    </xf>
    <xf numFmtId="49" fontId="15" fillId="0" borderId="7" xfId="0" applyNumberFormat="1" applyFont="1" applyFill="1" applyBorder="1" applyAlignment="1">
      <alignment horizontal="left" vertical="top" wrapText="1"/>
    </xf>
    <xf numFmtId="49" fontId="15" fillId="2" borderId="7" xfId="0" applyNumberFormat="1" applyFont="1" applyFill="1" applyBorder="1" applyAlignment="1">
      <alignment horizontal="left" vertical="top" wrapText="1"/>
    </xf>
    <xf numFmtId="0" fontId="15" fillId="0" borderId="4" xfId="0" applyFont="1" applyBorder="1" applyAlignment="1">
      <alignment horizontal="left" vertical="center" wrapText="1"/>
    </xf>
    <xf numFmtId="0" fontId="15" fillId="2" borderId="0" xfId="0" applyFont="1" applyFill="1" applyBorder="1" applyAlignment="1">
      <alignment vertical="center" wrapText="1"/>
    </xf>
    <xf numFmtId="49" fontId="15" fillId="0" borderId="4" xfId="0" applyNumberFormat="1" applyFont="1" applyBorder="1" applyAlignment="1">
      <alignment horizontal="center" vertical="top" wrapText="1"/>
    </xf>
    <xf numFmtId="0" fontId="23" fillId="2" borderId="0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5" fillId="2" borderId="9" xfId="0" applyFont="1" applyFill="1" applyBorder="1" applyAlignment="1">
      <alignment vertical="top" wrapText="1"/>
    </xf>
    <xf numFmtId="0" fontId="16" fillId="2" borderId="6" xfId="0" applyNumberFormat="1" applyFont="1" applyFill="1" applyBorder="1" applyAlignment="1">
      <alignment vertical="center" wrapText="1"/>
    </xf>
    <xf numFmtId="0" fontId="16" fillId="2" borderId="6" xfId="2" applyFont="1" applyFill="1" applyBorder="1" applyAlignment="1">
      <alignment wrapText="1"/>
    </xf>
    <xf numFmtId="0" fontId="16" fillId="2" borderId="11" xfId="0" applyNumberFormat="1" applyFont="1" applyFill="1" applyBorder="1" applyAlignment="1">
      <alignment vertical="center" wrapText="1"/>
    </xf>
    <xf numFmtId="0" fontId="16" fillId="2" borderId="6" xfId="0" applyNumberFormat="1" applyFont="1" applyFill="1" applyBorder="1" applyAlignment="1">
      <alignment horizontal="left" vertical="center" wrapText="1" indent="2"/>
    </xf>
    <xf numFmtId="0" fontId="16" fillId="0" borderId="12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49" fontId="16" fillId="0" borderId="2" xfId="0" applyNumberFormat="1" applyFont="1" applyBorder="1" applyAlignment="1">
      <alignment horizontal="left" vertical="top" wrapText="1"/>
    </xf>
    <xf numFmtId="49" fontId="16" fillId="0" borderId="2" xfId="0" applyNumberFormat="1" applyFont="1" applyFill="1" applyBorder="1" applyAlignment="1">
      <alignment horizontal="center" vertical="top" wrapText="1"/>
    </xf>
    <xf numFmtId="49" fontId="16" fillId="2" borderId="2" xfId="0" applyNumberFormat="1" applyFont="1" applyFill="1" applyBorder="1" applyAlignment="1">
      <alignment horizontal="left" vertical="top" wrapText="1"/>
    </xf>
    <xf numFmtId="49" fontId="16" fillId="0" borderId="3" xfId="0" applyNumberFormat="1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vertical="top" wrapText="1"/>
    </xf>
    <xf numFmtId="0" fontId="16" fillId="2" borderId="4" xfId="0" applyNumberFormat="1" applyFont="1" applyFill="1" applyBorder="1" applyAlignment="1">
      <alignment horizontal="left" vertical="center" wrapText="1" indent="2"/>
    </xf>
    <xf numFmtId="0" fontId="16" fillId="0" borderId="13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21" fillId="0" borderId="3" xfId="0" applyFont="1" applyBorder="1" applyAlignment="1">
      <alignment horizontal="center" vertical="top"/>
    </xf>
    <xf numFmtId="0" fontId="16" fillId="2" borderId="2" xfId="0" applyNumberFormat="1" applyFont="1" applyFill="1" applyBorder="1" applyAlignment="1">
      <alignment horizontal="left" vertical="center" wrapText="1" indent="2"/>
    </xf>
    <xf numFmtId="49" fontId="16" fillId="0" borderId="7" xfId="0" applyNumberFormat="1" applyFont="1" applyBorder="1" applyAlignment="1">
      <alignment horizontal="left" vertical="top" wrapText="1"/>
    </xf>
    <xf numFmtId="49" fontId="16" fillId="0" borderId="7" xfId="0" applyNumberFormat="1" applyFont="1" applyFill="1" applyBorder="1" applyAlignment="1">
      <alignment horizontal="center" vertical="top" wrapText="1"/>
    </xf>
    <xf numFmtId="0" fontId="16" fillId="0" borderId="2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2" borderId="6" xfId="0" applyNumberFormat="1" applyFont="1" applyFill="1" applyBorder="1" applyAlignment="1">
      <alignment vertical="top" wrapText="1"/>
    </xf>
    <xf numFmtId="0" fontId="16" fillId="2" borderId="1" xfId="0" applyNumberFormat="1" applyFont="1" applyFill="1" applyBorder="1" applyAlignment="1">
      <alignment vertical="top" wrapText="1"/>
    </xf>
    <xf numFmtId="165" fontId="20" fillId="2" borderId="1" xfId="0" applyNumberFormat="1" applyFont="1" applyFill="1" applyBorder="1" applyAlignment="1">
      <alignment vertical="top"/>
    </xf>
    <xf numFmtId="0" fontId="16" fillId="2" borderId="11" xfId="0" applyNumberFormat="1" applyFont="1" applyFill="1" applyBorder="1" applyAlignment="1">
      <alignment vertical="top" wrapText="1"/>
    </xf>
    <xf numFmtId="0" fontId="16" fillId="2" borderId="9" xfId="0" applyNumberFormat="1" applyFont="1" applyFill="1" applyBorder="1" applyAlignment="1">
      <alignment horizontal="left" vertical="top" wrapText="1"/>
    </xf>
    <xf numFmtId="0" fontId="16" fillId="2" borderId="4" xfId="0" applyNumberFormat="1" applyFont="1" applyFill="1" applyBorder="1" applyAlignment="1">
      <alignment horizontal="left" vertical="top" wrapText="1"/>
    </xf>
    <xf numFmtId="0" fontId="16" fillId="0" borderId="2" xfId="0" applyNumberFormat="1" applyFont="1" applyBorder="1" applyAlignment="1">
      <alignment vertical="top" wrapText="1"/>
    </xf>
    <xf numFmtId="0" fontId="16" fillId="0" borderId="3" xfId="0" applyNumberFormat="1" applyFont="1" applyBorder="1" applyAlignment="1">
      <alignment vertical="top" wrapText="1"/>
    </xf>
    <xf numFmtId="0" fontId="20" fillId="2" borderId="1" xfId="0" applyNumberFormat="1" applyFont="1" applyFill="1" applyBorder="1" applyAlignment="1">
      <alignment vertical="top" wrapText="1"/>
    </xf>
    <xf numFmtId="0" fontId="16" fillId="0" borderId="1" xfId="0" applyNumberFormat="1" applyFont="1" applyBorder="1" applyAlignment="1">
      <alignment vertical="top" wrapText="1"/>
    </xf>
    <xf numFmtId="0" fontId="16" fillId="2" borderId="6" xfId="2" applyFont="1" applyFill="1" applyBorder="1" applyAlignment="1">
      <alignment vertical="top" wrapText="1"/>
    </xf>
    <xf numFmtId="0" fontId="16" fillId="2" borderId="6" xfId="0" applyNumberFormat="1" applyFont="1" applyFill="1" applyBorder="1" applyAlignment="1">
      <alignment horizontal="left" vertical="top" wrapText="1"/>
    </xf>
    <xf numFmtId="0" fontId="16" fillId="0" borderId="12" xfId="0" applyNumberFormat="1" applyFont="1" applyBorder="1" applyAlignment="1">
      <alignment vertical="top" wrapText="1"/>
    </xf>
    <xf numFmtId="0" fontId="16" fillId="2" borderId="2" xfId="0" applyNumberFormat="1" applyFont="1" applyFill="1" applyBorder="1" applyAlignment="1">
      <alignment horizontal="left" vertical="top" wrapText="1"/>
    </xf>
    <xf numFmtId="165" fontId="16" fillId="2" borderId="1" xfId="0" applyNumberFormat="1" applyFont="1" applyFill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 vertical="center" wrapText="1" indent="2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49" fontId="15" fillId="0" borderId="8" xfId="0" applyNumberFormat="1" applyFont="1" applyBorder="1" applyAlignment="1">
      <alignment horizontal="left" vertical="top" wrapText="1"/>
    </xf>
    <xf numFmtId="49" fontId="15" fillId="0" borderId="8" xfId="0" applyNumberFormat="1" applyFont="1" applyFill="1" applyBorder="1" applyAlignment="1">
      <alignment horizontal="left" vertical="top" wrapText="1"/>
    </xf>
    <xf numFmtId="49" fontId="15" fillId="2" borderId="8" xfId="0" applyNumberFormat="1" applyFont="1" applyFill="1" applyBorder="1" applyAlignment="1">
      <alignment horizontal="left" vertical="top" wrapText="1"/>
    </xf>
    <xf numFmtId="0" fontId="16" fillId="2" borderId="4" xfId="0" applyNumberFormat="1" applyFont="1" applyFill="1" applyBorder="1" applyAlignment="1">
      <alignment vertical="center" wrapText="1"/>
    </xf>
    <xf numFmtId="49" fontId="16" fillId="0" borderId="3" xfId="0" applyNumberFormat="1" applyFont="1" applyBorder="1" applyAlignment="1">
      <alignment horizontal="left" vertical="top" wrapText="1"/>
    </xf>
    <xf numFmtId="0" fontId="16" fillId="2" borderId="4" xfId="0" applyNumberFormat="1" applyFont="1" applyFill="1" applyBorder="1" applyAlignment="1">
      <alignment vertical="top"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49" fontId="1" fillId="0" borderId="9" xfId="0" applyNumberFormat="1" applyFont="1" applyBorder="1" applyAlignment="1">
      <alignment horizontal="center" vertical="top" wrapText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8" fillId="3" borderId="0" xfId="0" applyFont="1" applyFill="1" applyBorder="1" applyAlignment="1">
      <alignment vertical="center" wrapText="1"/>
    </xf>
    <xf numFmtId="49" fontId="1" fillId="3" borderId="0" xfId="0" applyNumberFormat="1" applyFont="1" applyFill="1" applyBorder="1" applyAlignment="1">
      <alignment horizontal="center" wrapText="1"/>
    </xf>
    <xf numFmtId="0" fontId="0" fillId="3" borderId="0" xfId="0" applyFont="1" applyFill="1"/>
    <xf numFmtId="0" fontId="0" fillId="3" borderId="0" xfId="0" applyFill="1"/>
    <xf numFmtId="0" fontId="24" fillId="0" borderId="0" xfId="0" applyFont="1"/>
    <xf numFmtId="0" fontId="24" fillId="0" borderId="0" xfId="0" applyFont="1" applyFill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5" fillId="0" borderId="0" xfId="0" applyFont="1" applyBorder="1"/>
    <xf numFmtId="0" fontId="25" fillId="0" borderId="10" xfId="0" applyFont="1" applyBorder="1"/>
    <xf numFmtId="49" fontId="24" fillId="0" borderId="0" xfId="0" applyNumberFormat="1" applyFont="1" applyFill="1" applyBorder="1" applyAlignment="1">
      <alignment horizontal="center" wrapText="1"/>
    </xf>
    <xf numFmtId="0" fontId="25" fillId="0" borderId="0" xfId="0" applyFont="1"/>
    <xf numFmtId="49" fontId="26" fillId="2" borderId="3" xfId="0" applyNumberFormat="1" applyFont="1" applyFill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top" wrapText="1"/>
    </xf>
    <xf numFmtId="0" fontId="15" fillId="0" borderId="3" xfId="0" applyNumberFormat="1" applyFont="1" applyBorder="1" applyAlignment="1">
      <alignment horizontal="center" vertical="top" wrapText="1"/>
    </xf>
    <xf numFmtId="0" fontId="15" fillId="4" borderId="3" xfId="0" applyFont="1" applyFill="1" applyBorder="1" applyAlignment="1">
      <alignment horizontal="left" vertical="top" wrapText="1"/>
    </xf>
    <xf numFmtId="49" fontId="15" fillId="4" borderId="1" xfId="0" applyNumberFormat="1" applyFont="1" applyFill="1" applyBorder="1" applyAlignment="1">
      <alignment horizontal="center" vertical="center" wrapText="1"/>
    </xf>
    <xf numFmtId="166" fontId="15" fillId="4" borderId="1" xfId="0" applyNumberFormat="1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4" borderId="1" xfId="0" applyNumberFormat="1" applyFont="1" applyFill="1" applyBorder="1" applyAlignment="1">
      <alignment horizontal="left" vertical="center" wrapText="1"/>
    </xf>
    <xf numFmtId="49" fontId="15" fillId="0" borderId="9" xfId="0" applyNumberFormat="1" applyFont="1" applyFill="1" applyBorder="1" applyAlignment="1">
      <alignment horizontal="left" vertical="top" wrapText="1"/>
    </xf>
    <xf numFmtId="49" fontId="15" fillId="0" borderId="4" xfId="0" applyNumberFormat="1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center" vertical="center" wrapText="1"/>
    </xf>
    <xf numFmtId="166" fontId="15" fillId="0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center" wrapText="1" indent="2"/>
    </xf>
    <xf numFmtId="49" fontId="15" fillId="0" borderId="3" xfId="0" applyNumberFormat="1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1"/>
    </xf>
    <xf numFmtId="2" fontId="2" fillId="0" borderId="1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49" fontId="15" fillId="0" borderId="2" xfId="0" applyNumberFormat="1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center" vertical="top" wrapText="1"/>
    </xf>
    <xf numFmtId="49" fontId="15" fillId="0" borderId="2" xfId="0" applyNumberFormat="1" applyFont="1" applyBorder="1" applyAlignment="1">
      <alignment horizontal="center" vertical="top" wrapText="1"/>
    </xf>
    <xf numFmtId="49" fontId="15" fillId="0" borderId="3" xfId="0" applyNumberFormat="1" applyFont="1" applyBorder="1" applyAlignment="1">
      <alignment horizontal="center" vertical="top" wrapText="1"/>
    </xf>
    <xf numFmtId="49" fontId="15" fillId="0" borderId="3" xfId="0" applyNumberFormat="1" applyFont="1" applyBorder="1" applyAlignment="1">
      <alignment horizontal="left" vertical="top" wrapText="1"/>
    </xf>
    <xf numFmtId="0" fontId="15" fillId="0" borderId="4" xfId="0" applyNumberFormat="1" applyFont="1" applyFill="1" applyBorder="1" applyAlignment="1">
      <alignment horizontal="center" vertical="top" wrapText="1"/>
    </xf>
    <xf numFmtId="0" fontId="15" fillId="0" borderId="3" xfId="0" applyNumberFormat="1" applyFont="1" applyFill="1" applyBorder="1" applyAlignment="1">
      <alignment horizontal="center" vertical="top" wrapText="1"/>
    </xf>
    <xf numFmtId="49" fontId="15" fillId="0" borderId="4" xfId="0" applyNumberFormat="1" applyFont="1" applyFill="1" applyBorder="1" applyAlignment="1">
      <alignment horizontal="left" vertical="top" wrapText="1"/>
    </xf>
    <xf numFmtId="49" fontId="15" fillId="0" borderId="3" xfId="0" applyNumberFormat="1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top" wrapText="1"/>
    </xf>
    <xf numFmtId="49" fontId="1" fillId="4" borderId="3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26" fillId="2" borderId="4" xfId="0" applyNumberFormat="1" applyFont="1" applyFill="1" applyBorder="1" applyAlignment="1">
      <alignment horizontal="center" vertical="top" wrapText="1"/>
    </xf>
    <xf numFmtId="0" fontId="26" fillId="2" borderId="2" xfId="0" applyNumberFormat="1" applyFont="1" applyFill="1" applyBorder="1" applyAlignment="1">
      <alignment horizontal="center" vertical="top" wrapText="1"/>
    </xf>
    <xf numFmtId="0" fontId="26" fillId="2" borderId="3" xfId="0" applyNumberFormat="1" applyFont="1" applyFill="1" applyBorder="1" applyAlignment="1">
      <alignment horizontal="center" vertical="top" wrapText="1"/>
    </xf>
    <xf numFmtId="49" fontId="15" fillId="0" borderId="4" xfId="0" applyNumberFormat="1" applyFont="1" applyFill="1" applyBorder="1" applyAlignment="1">
      <alignment horizontal="center" vertical="top" wrapText="1"/>
    </xf>
    <xf numFmtId="49" fontId="15" fillId="0" borderId="3" xfId="0" applyNumberFormat="1" applyFont="1" applyFill="1" applyBorder="1" applyAlignment="1">
      <alignment horizontal="center" vertical="top" wrapText="1"/>
    </xf>
    <xf numFmtId="49" fontId="15" fillId="2" borderId="4" xfId="0" applyNumberFormat="1" applyFont="1" applyFill="1" applyBorder="1" applyAlignment="1">
      <alignment horizontal="center" vertical="top" wrapText="1"/>
    </xf>
    <xf numFmtId="49" fontId="15" fillId="2" borderId="2" xfId="0" applyNumberFormat="1" applyFont="1" applyFill="1" applyBorder="1" applyAlignment="1">
      <alignment horizontal="center" vertical="top" wrapText="1"/>
    </xf>
    <xf numFmtId="49" fontId="15" fillId="2" borderId="3" xfId="0" applyNumberFormat="1" applyFont="1" applyFill="1" applyBorder="1" applyAlignment="1">
      <alignment horizontal="center" vertical="top" wrapText="1"/>
    </xf>
    <xf numFmtId="49" fontId="24" fillId="0" borderId="4" xfId="0" applyNumberFormat="1" applyFont="1" applyFill="1" applyBorder="1" applyAlignment="1">
      <alignment horizontal="center" vertical="top" wrapText="1"/>
    </xf>
    <xf numFmtId="49" fontId="24" fillId="0" borderId="2" xfId="0" applyNumberFormat="1" applyFont="1" applyFill="1" applyBorder="1" applyAlignment="1">
      <alignment horizontal="center" vertical="top" wrapText="1"/>
    </xf>
    <xf numFmtId="49" fontId="24" fillId="0" borderId="3" xfId="0" applyNumberFormat="1" applyFont="1" applyFill="1" applyBorder="1" applyAlignment="1">
      <alignment horizontal="center" vertical="top" wrapText="1"/>
    </xf>
    <xf numFmtId="0" fontId="15" fillId="4" borderId="4" xfId="0" applyFont="1" applyFill="1" applyBorder="1" applyAlignment="1">
      <alignment horizontal="center" vertical="top" wrapText="1"/>
    </xf>
    <xf numFmtId="0" fontId="15" fillId="2" borderId="2" xfId="0" applyFont="1" applyFill="1" applyBorder="1" applyAlignment="1">
      <alignment horizontal="center" vertical="top" wrapText="1"/>
    </xf>
    <xf numFmtId="0" fontId="15" fillId="4" borderId="3" xfId="0" applyFont="1" applyFill="1" applyBorder="1" applyAlignment="1">
      <alignment horizontal="center" vertical="top" wrapText="1"/>
    </xf>
    <xf numFmtId="49" fontId="26" fillId="2" borderId="4" xfId="0" applyNumberFormat="1" applyFont="1" applyFill="1" applyBorder="1" applyAlignment="1">
      <alignment horizontal="center" vertical="top" wrapText="1"/>
    </xf>
    <xf numFmtId="49" fontId="26" fillId="2" borderId="2" xfId="0" applyNumberFormat="1" applyFont="1" applyFill="1" applyBorder="1" applyAlignment="1">
      <alignment horizontal="center" vertical="top" wrapText="1"/>
    </xf>
    <xf numFmtId="0" fontId="15" fillId="0" borderId="4" xfId="0" applyNumberFormat="1" applyFont="1" applyBorder="1" applyAlignment="1">
      <alignment horizontal="center" vertical="top" wrapText="1"/>
    </xf>
    <xf numFmtId="0" fontId="15" fillId="0" borderId="2" xfId="0" applyNumberFormat="1" applyFont="1" applyBorder="1" applyAlignment="1">
      <alignment horizontal="center" vertical="top" wrapText="1"/>
    </xf>
    <xf numFmtId="0" fontId="24" fillId="4" borderId="4" xfId="0" applyNumberFormat="1" applyFont="1" applyFill="1" applyBorder="1" applyAlignment="1">
      <alignment horizontal="center" vertical="top" wrapText="1"/>
    </xf>
    <xf numFmtId="0" fontId="24" fillId="4" borderId="2" xfId="0" applyNumberFormat="1" applyFont="1" applyFill="1" applyBorder="1" applyAlignment="1">
      <alignment horizontal="center" vertical="top" wrapText="1"/>
    </xf>
    <xf numFmtId="0" fontId="24" fillId="4" borderId="3" xfId="0" applyNumberFormat="1" applyFont="1" applyFill="1" applyBorder="1" applyAlignment="1">
      <alignment horizontal="center" vertical="top" wrapText="1"/>
    </xf>
    <xf numFmtId="0" fontId="15" fillId="4" borderId="4" xfId="0" applyNumberFormat="1" applyFont="1" applyFill="1" applyBorder="1" applyAlignment="1">
      <alignment horizontal="center" vertical="top" wrapText="1"/>
    </xf>
    <xf numFmtId="0" fontId="15" fillId="4" borderId="2" xfId="0" applyNumberFormat="1" applyFont="1" applyFill="1" applyBorder="1" applyAlignment="1">
      <alignment horizontal="center" vertical="top" wrapText="1"/>
    </xf>
    <xf numFmtId="0" fontId="15" fillId="4" borderId="3" xfId="0" applyNumberFormat="1" applyFont="1" applyFill="1" applyBorder="1" applyAlignment="1">
      <alignment horizontal="center" vertical="top" wrapText="1"/>
    </xf>
    <xf numFmtId="49" fontId="15" fillId="4" borderId="4" xfId="0" applyNumberFormat="1" applyFont="1" applyFill="1" applyBorder="1" applyAlignment="1">
      <alignment horizontal="center" vertical="top" wrapText="1"/>
    </xf>
    <xf numFmtId="49" fontId="15" fillId="4" borderId="2" xfId="0" applyNumberFormat="1" applyFont="1" applyFill="1" applyBorder="1" applyAlignment="1">
      <alignment horizontal="center" vertical="top" wrapText="1"/>
    </xf>
    <xf numFmtId="49" fontId="15" fillId="4" borderId="3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4" xfId="0" applyNumberFormat="1" applyFont="1" applyBorder="1" applyAlignment="1">
      <alignment horizontal="center" vertical="top" wrapText="1"/>
    </xf>
    <xf numFmtId="0" fontId="26" fillId="0" borderId="2" xfId="0" applyNumberFormat="1" applyFont="1" applyBorder="1" applyAlignment="1">
      <alignment horizontal="center" vertical="top" wrapText="1"/>
    </xf>
    <xf numFmtId="0" fontId="26" fillId="0" borderId="3" xfId="0" applyNumberFormat="1" applyFont="1" applyBorder="1" applyAlignment="1">
      <alignment horizontal="center" vertical="top" wrapText="1"/>
    </xf>
    <xf numFmtId="0" fontId="24" fillId="2" borderId="4" xfId="0" applyFont="1" applyFill="1" applyBorder="1" applyAlignment="1">
      <alignment horizontal="left" vertical="top" wrapText="1"/>
    </xf>
    <xf numFmtId="0" fontId="24" fillId="2" borderId="2" xfId="0" applyFont="1" applyFill="1" applyBorder="1" applyAlignment="1">
      <alignment horizontal="left" vertical="top" wrapText="1"/>
    </xf>
    <xf numFmtId="0" fontId="24" fillId="2" borderId="3" xfId="0" applyFont="1" applyFill="1" applyBorder="1" applyAlignment="1">
      <alignment horizontal="left" vertical="top" wrapText="1"/>
    </xf>
    <xf numFmtId="49" fontId="24" fillId="0" borderId="4" xfId="0" applyNumberFormat="1" applyFont="1" applyBorder="1" applyAlignment="1">
      <alignment horizontal="center" vertical="top" wrapText="1"/>
    </xf>
    <xf numFmtId="49" fontId="24" fillId="0" borderId="2" xfId="0" applyNumberFormat="1" applyFont="1" applyBorder="1" applyAlignment="1">
      <alignment horizontal="center" vertical="top" wrapText="1"/>
    </xf>
    <xf numFmtId="49" fontId="24" fillId="0" borderId="3" xfId="0" applyNumberFormat="1" applyFont="1" applyBorder="1" applyAlignment="1">
      <alignment horizontal="center" vertical="top" wrapText="1"/>
    </xf>
    <xf numFmtId="0" fontId="24" fillId="0" borderId="4" xfId="0" applyNumberFormat="1" applyFont="1" applyBorder="1" applyAlignment="1">
      <alignment horizontal="center" vertical="top" wrapText="1"/>
    </xf>
    <xf numFmtId="0" fontId="24" fillId="0" borderId="2" xfId="0" applyNumberFormat="1" applyFont="1" applyBorder="1" applyAlignment="1">
      <alignment horizontal="center" vertical="top" wrapText="1"/>
    </xf>
    <xf numFmtId="49" fontId="15" fillId="0" borderId="0" xfId="0" applyNumberFormat="1" applyFont="1" applyFill="1" applyBorder="1" applyAlignment="1">
      <alignment horizontal="center" vertical="top" wrapText="1"/>
    </xf>
    <xf numFmtId="0" fontId="15" fillId="0" borderId="0" xfId="0" applyFont="1" applyAlignment="1">
      <alignment horizontal="left" wrapText="1"/>
    </xf>
    <xf numFmtId="0" fontId="15" fillId="0" borderId="1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4" fillId="0" borderId="3" xfId="0" applyNumberFormat="1" applyFont="1" applyBorder="1" applyAlignment="1">
      <alignment horizontal="center" vertical="top" wrapText="1"/>
    </xf>
    <xf numFmtId="49" fontId="15" fillId="0" borderId="2" xfId="0" applyNumberFormat="1" applyFont="1" applyFill="1" applyBorder="1" applyAlignment="1">
      <alignment horizontal="left" vertical="top" wrapText="1"/>
    </xf>
    <xf numFmtId="0" fontId="15" fillId="0" borderId="2" xfId="0" applyNumberFormat="1" applyFont="1" applyFill="1" applyBorder="1" applyAlignment="1">
      <alignment horizontal="center" vertical="top" wrapText="1"/>
    </xf>
    <xf numFmtId="49" fontId="1" fillId="0" borderId="9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/>
    <cellStyle name="Обычный 2 2" xfId="2"/>
    <cellStyle name="Обычный 2 2 2" xfId="3"/>
    <cellStyle name="Обычный 2 3" xfId="4"/>
    <cellStyle name="Обычный 3" xfId="5"/>
    <cellStyle name="Обычный 4" xfId="6"/>
    <cellStyle name="Обычный 5" xfId="7"/>
    <cellStyle name="Финансовый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A1:E23"/>
  <sheetViews>
    <sheetView tabSelected="1" view="pageBreakPreview" zoomScale="40" zoomScaleNormal="85" zoomScaleSheetLayoutView="40" workbookViewId="0">
      <selection activeCell="B9" sqref="B9"/>
    </sheetView>
  </sheetViews>
  <sheetFormatPr defaultRowHeight="32.4" x14ac:dyDescent="0.55000000000000004"/>
  <cols>
    <col min="1" max="1" width="48.44140625" style="89" customWidth="1"/>
    <col min="2" max="2" width="79.33203125" style="89" customWidth="1"/>
    <col min="3" max="3" width="152.44140625" style="89" customWidth="1"/>
    <col min="4" max="4" width="154" style="89" customWidth="1"/>
    <col min="5" max="17" width="135.6640625" customWidth="1"/>
  </cols>
  <sheetData>
    <row r="1" spans="1:5" x14ac:dyDescent="0.55000000000000004">
      <c r="A1" s="90"/>
      <c r="B1" s="90"/>
      <c r="C1" s="90"/>
      <c r="D1" s="91" t="s">
        <v>34</v>
      </c>
      <c r="E1" s="89"/>
    </row>
    <row r="2" spans="1:5" x14ac:dyDescent="0.55000000000000004">
      <c r="A2" s="92"/>
      <c r="B2" s="92"/>
      <c r="C2" s="92"/>
      <c r="D2" s="92"/>
      <c r="E2" s="89"/>
    </row>
    <row r="3" spans="1:5" s="2" customFormat="1" ht="125.25" customHeight="1" x14ac:dyDescent="0.25">
      <c r="A3" s="279" t="s">
        <v>251</v>
      </c>
      <c r="B3" s="279"/>
      <c r="C3" s="279"/>
      <c r="D3" s="279"/>
      <c r="E3" s="163"/>
    </row>
    <row r="4" spans="1:5" x14ac:dyDescent="0.55000000000000004">
      <c r="A4" s="93"/>
      <c r="B4" s="94"/>
      <c r="C4" s="92"/>
      <c r="D4" s="95"/>
      <c r="E4" s="89"/>
    </row>
    <row r="5" spans="1:5" ht="76.5" customHeight="1" x14ac:dyDescent="0.55000000000000004">
      <c r="A5" s="280" t="s">
        <v>6</v>
      </c>
      <c r="B5" s="280" t="s">
        <v>27</v>
      </c>
      <c r="C5" s="281" t="s">
        <v>107</v>
      </c>
      <c r="D5" s="281"/>
      <c r="E5" s="89"/>
    </row>
    <row r="6" spans="1:5" s="7" customFormat="1" ht="193.5" customHeight="1" x14ac:dyDescent="0.55000000000000004">
      <c r="A6" s="280"/>
      <c r="B6" s="280"/>
      <c r="C6" s="96" t="s">
        <v>108</v>
      </c>
      <c r="D6" s="97" t="s">
        <v>109</v>
      </c>
      <c r="E6" s="102"/>
    </row>
    <row r="7" spans="1:5" s="3" customFormat="1" ht="51.75" customHeight="1" x14ac:dyDescent="0.25">
      <c r="A7" s="96">
        <v>1</v>
      </c>
      <c r="B7" s="97">
        <v>2</v>
      </c>
      <c r="C7" s="96">
        <v>3</v>
      </c>
      <c r="D7" s="96">
        <v>4</v>
      </c>
      <c r="E7" s="160"/>
    </row>
    <row r="8" spans="1:5" s="3" customFormat="1" ht="203.25" customHeight="1" x14ac:dyDescent="0.25">
      <c r="A8" s="155" t="s">
        <v>99</v>
      </c>
      <c r="B8" s="164" t="s">
        <v>245</v>
      </c>
      <c r="C8" s="155" t="s">
        <v>198</v>
      </c>
      <c r="D8" s="153" t="s">
        <v>250</v>
      </c>
      <c r="E8" s="160"/>
    </row>
    <row r="9" spans="1:5" s="3" customFormat="1" ht="122.25" customHeight="1" x14ac:dyDescent="0.25">
      <c r="A9" s="155" t="s">
        <v>199</v>
      </c>
      <c r="B9" s="161" t="s">
        <v>200</v>
      </c>
      <c r="C9" s="153" t="s">
        <v>201</v>
      </c>
      <c r="D9" s="153" t="s">
        <v>250</v>
      </c>
      <c r="E9" s="160"/>
    </row>
    <row r="10" spans="1:5" s="3" customFormat="1" ht="147.75" customHeight="1" x14ac:dyDescent="0.25">
      <c r="A10" s="142" t="s">
        <v>4</v>
      </c>
      <c r="B10" s="142" t="s">
        <v>202</v>
      </c>
      <c r="C10" s="153" t="s">
        <v>201</v>
      </c>
      <c r="D10" s="153" t="s">
        <v>203</v>
      </c>
      <c r="E10" s="160"/>
    </row>
    <row r="11" spans="1:5" s="3" customFormat="1" ht="172.5" customHeight="1" x14ac:dyDescent="0.25">
      <c r="A11" s="142" t="s">
        <v>204</v>
      </c>
      <c r="B11" s="142" t="s">
        <v>205</v>
      </c>
      <c r="C11" s="153" t="s">
        <v>201</v>
      </c>
      <c r="D11" s="153" t="s">
        <v>203</v>
      </c>
      <c r="E11" s="160"/>
    </row>
    <row r="12" spans="1:5" s="3" customFormat="1" ht="177.75" customHeight="1" x14ac:dyDescent="0.25">
      <c r="A12" s="142" t="s">
        <v>206</v>
      </c>
      <c r="B12" s="142" t="s">
        <v>207</v>
      </c>
      <c r="C12" s="153" t="s">
        <v>201</v>
      </c>
      <c r="D12" s="153" t="s">
        <v>203</v>
      </c>
      <c r="E12" s="160"/>
    </row>
    <row r="13" spans="1:5" s="3" customFormat="1" ht="409.5" customHeight="1" x14ac:dyDescent="0.25">
      <c r="A13" s="293" t="s">
        <v>208</v>
      </c>
      <c r="B13" s="291" t="s">
        <v>209</v>
      </c>
      <c r="C13" s="285" t="s">
        <v>201</v>
      </c>
      <c r="D13" s="285" t="s">
        <v>203</v>
      </c>
      <c r="E13" s="160"/>
    </row>
    <row r="14" spans="1:5" s="3" customFormat="1" ht="272.25" customHeight="1" x14ac:dyDescent="0.25">
      <c r="A14" s="294"/>
      <c r="B14" s="292"/>
      <c r="C14" s="286"/>
      <c r="D14" s="286"/>
      <c r="E14" s="160"/>
    </row>
    <row r="15" spans="1:5" s="3" customFormat="1" ht="82.5" customHeight="1" x14ac:dyDescent="0.25">
      <c r="A15" s="282" t="s">
        <v>290</v>
      </c>
      <c r="B15" s="287" t="s">
        <v>210</v>
      </c>
      <c r="C15" s="153" t="s">
        <v>201</v>
      </c>
      <c r="D15" s="153" t="s">
        <v>250</v>
      </c>
      <c r="E15" s="160"/>
    </row>
    <row r="16" spans="1:5" s="3" customFormat="1" ht="97.2" x14ac:dyDescent="0.25">
      <c r="A16" s="290"/>
      <c r="B16" s="289"/>
      <c r="C16" s="153" t="s">
        <v>211</v>
      </c>
      <c r="D16" s="153" t="s">
        <v>213</v>
      </c>
      <c r="E16" s="160"/>
    </row>
    <row r="17" spans="1:5" s="3" customFormat="1" ht="84.75" customHeight="1" x14ac:dyDescent="0.25">
      <c r="A17" s="282" t="s">
        <v>5</v>
      </c>
      <c r="B17" s="287" t="s">
        <v>212</v>
      </c>
      <c r="C17" s="153" t="s">
        <v>201</v>
      </c>
      <c r="D17" s="153" t="s">
        <v>203</v>
      </c>
      <c r="E17" s="160"/>
    </row>
    <row r="18" spans="1:5" s="3" customFormat="1" ht="97.2" x14ac:dyDescent="0.25">
      <c r="A18" s="283"/>
      <c r="B18" s="288"/>
      <c r="C18" s="153" t="s">
        <v>211</v>
      </c>
      <c r="D18" s="153" t="s">
        <v>213</v>
      </c>
      <c r="E18" s="160"/>
    </row>
    <row r="19" spans="1:5" s="3" customFormat="1" ht="78" customHeight="1" x14ac:dyDescent="0.25">
      <c r="A19" s="282" t="s">
        <v>176</v>
      </c>
      <c r="B19" s="284" t="s">
        <v>214</v>
      </c>
      <c r="C19" s="153" t="s">
        <v>201</v>
      </c>
      <c r="D19" s="153" t="s">
        <v>203</v>
      </c>
      <c r="E19" s="160"/>
    </row>
    <row r="20" spans="1:5" s="3" customFormat="1" ht="97.2" x14ac:dyDescent="0.25">
      <c r="A20" s="283"/>
      <c r="B20" s="284"/>
      <c r="C20" s="153" t="s">
        <v>211</v>
      </c>
      <c r="D20" s="153" t="s">
        <v>213</v>
      </c>
      <c r="E20" s="160"/>
    </row>
    <row r="21" spans="1:5" s="29" customFormat="1" ht="117" customHeight="1" x14ac:dyDescent="0.25">
      <c r="A21" s="256" t="s">
        <v>180</v>
      </c>
      <c r="B21" s="242" t="s">
        <v>215</v>
      </c>
      <c r="C21" s="154" t="s">
        <v>282</v>
      </c>
      <c r="D21" s="96" t="s">
        <v>289</v>
      </c>
      <c r="E21" s="160"/>
    </row>
    <row r="22" spans="1:5" s="30" customFormat="1" ht="97.2" x14ac:dyDescent="0.25">
      <c r="A22" s="250" t="s">
        <v>216</v>
      </c>
      <c r="B22" s="251" t="s">
        <v>217</v>
      </c>
      <c r="C22" s="154" t="s">
        <v>283</v>
      </c>
      <c r="D22" s="96" t="s">
        <v>284</v>
      </c>
      <c r="E22" s="162"/>
    </row>
    <row r="23" spans="1:5" s="30" customFormat="1" ht="129.6" x14ac:dyDescent="0.25">
      <c r="A23" s="256" t="s">
        <v>218</v>
      </c>
      <c r="B23" s="251" t="s">
        <v>219</v>
      </c>
      <c r="C23" s="154" t="s">
        <v>285</v>
      </c>
      <c r="D23" s="96" t="s">
        <v>286</v>
      </c>
      <c r="E23" s="162"/>
    </row>
  </sheetData>
  <mergeCells count="14">
    <mergeCell ref="A3:D3"/>
    <mergeCell ref="A5:A6"/>
    <mergeCell ref="B5:B6"/>
    <mergeCell ref="C5:D5"/>
    <mergeCell ref="A19:A20"/>
    <mergeCell ref="B19:B20"/>
    <mergeCell ref="C13:C14"/>
    <mergeCell ref="D13:D14"/>
    <mergeCell ref="B17:B18"/>
    <mergeCell ref="A17:A18"/>
    <mergeCell ref="B15:B16"/>
    <mergeCell ref="A15:A16"/>
    <mergeCell ref="B13:B14"/>
    <mergeCell ref="A13:A14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32" firstPageNumber="163" fitToHeight="0" orientation="landscape" r:id="rId1"/>
  <headerFooter differentFirst="1" scaleWithDoc="0">
    <oddHeader>&amp;C&amp;P</oddHeader>
  </headerFooter>
  <rowBreaks count="2" manualBreakCount="2">
    <brk id="12" max="3" man="1"/>
    <brk id="2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A1:K41"/>
  <sheetViews>
    <sheetView view="pageBreakPreview" topLeftCell="A28" zoomScale="60" zoomScaleNormal="85" workbookViewId="0">
      <selection activeCell="H29" sqref="H29"/>
    </sheetView>
  </sheetViews>
  <sheetFormatPr defaultRowHeight="13.2" x14ac:dyDescent="0.25"/>
  <cols>
    <col min="1" max="1" width="22.109375" style="2" customWidth="1"/>
    <col min="2" max="2" width="47.109375" style="2" customWidth="1"/>
    <col min="3" max="3" width="47.44140625" style="2" customWidth="1"/>
    <col min="4" max="4" width="21.33203125" style="2" customWidth="1"/>
    <col min="5" max="6" width="16.33203125" style="2" customWidth="1"/>
    <col min="7" max="7" width="23.33203125" style="2" customWidth="1"/>
    <col min="8" max="8" width="24" style="2" customWidth="1"/>
    <col min="9" max="9" width="26.109375" style="2" customWidth="1"/>
    <col min="10" max="10" width="23.88671875" style="2" customWidth="1"/>
  </cols>
  <sheetData>
    <row r="1" spans="1:11" ht="18" x14ac:dyDescent="0.35">
      <c r="A1" s="51"/>
      <c r="B1" s="51"/>
      <c r="C1" s="36"/>
      <c r="D1" s="45"/>
      <c r="E1" s="45"/>
      <c r="F1" s="45"/>
      <c r="G1" s="44"/>
      <c r="H1" s="44"/>
      <c r="I1" s="6" t="s">
        <v>19</v>
      </c>
      <c r="J1" s="44"/>
    </row>
    <row r="2" spans="1:11" ht="18" x14ac:dyDescent="0.35">
      <c r="A2" s="51"/>
      <c r="B2" s="51"/>
      <c r="C2" s="52"/>
      <c r="D2" s="52"/>
      <c r="E2" s="52"/>
      <c r="F2" s="52"/>
      <c r="G2" s="46"/>
      <c r="H2" s="46"/>
      <c r="I2" s="46"/>
      <c r="J2" s="46"/>
    </row>
    <row r="3" spans="1:11" s="2" customFormat="1" ht="78" customHeight="1" x14ac:dyDescent="0.25">
      <c r="A3" s="295" t="s">
        <v>252</v>
      </c>
      <c r="B3" s="295"/>
      <c r="C3" s="295"/>
      <c r="D3" s="295"/>
      <c r="E3" s="295"/>
      <c r="F3" s="295"/>
      <c r="G3" s="295"/>
      <c r="H3" s="295"/>
      <c r="I3" s="295"/>
      <c r="J3" s="47"/>
    </row>
    <row r="4" spans="1:11" x14ac:dyDescent="0.25">
      <c r="A4" s="48"/>
      <c r="B4" s="48"/>
      <c r="C4" s="53"/>
      <c r="D4" s="54"/>
      <c r="E4" s="54"/>
      <c r="F4" s="54"/>
      <c r="G4" s="49"/>
      <c r="H4" s="49"/>
      <c r="I4" s="49"/>
      <c r="J4" s="49"/>
    </row>
    <row r="5" spans="1:11" s="7" customFormat="1" ht="33.75" customHeight="1" x14ac:dyDescent="0.25">
      <c r="A5" s="296" t="s">
        <v>6</v>
      </c>
      <c r="B5" s="296" t="s">
        <v>100</v>
      </c>
      <c r="C5" s="296" t="s">
        <v>3</v>
      </c>
      <c r="D5" s="296" t="s">
        <v>95</v>
      </c>
      <c r="E5" s="297" t="s">
        <v>195</v>
      </c>
      <c r="F5" s="297" t="s">
        <v>101</v>
      </c>
      <c r="G5" s="300" t="s">
        <v>110</v>
      </c>
      <c r="H5" s="301"/>
      <c r="I5" s="296" t="s">
        <v>15</v>
      </c>
      <c r="J5" s="50"/>
    </row>
    <row r="6" spans="1:11" s="2" customFormat="1" ht="26.25" customHeight="1" x14ac:dyDescent="0.25">
      <c r="A6" s="296"/>
      <c r="B6" s="296"/>
      <c r="C6" s="296"/>
      <c r="D6" s="296"/>
      <c r="E6" s="298"/>
      <c r="F6" s="298"/>
      <c r="G6" s="302"/>
      <c r="H6" s="303"/>
      <c r="I6" s="296"/>
      <c r="J6" s="50"/>
    </row>
    <row r="7" spans="1:11" s="7" customFormat="1" ht="70.5" customHeight="1" x14ac:dyDescent="0.25">
      <c r="A7" s="296"/>
      <c r="B7" s="296"/>
      <c r="C7" s="296"/>
      <c r="D7" s="296"/>
      <c r="E7" s="299"/>
      <c r="F7" s="299"/>
      <c r="G7" s="39" t="s">
        <v>196</v>
      </c>
      <c r="H7" s="39" t="s">
        <v>89</v>
      </c>
      <c r="I7" s="296"/>
      <c r="J7" s="69"/>
      <c r="K7" s="50"/>
    </row>
    <row r="8" spans="1:11" s="3" customFormat="1" ht="15.6" x14ac:dyDescent="0.25">
      <c r="A8" s="121">
        <v>1</v>
      </c>
      <c r="B8" s="121">
        <v>2</v>
      </c>
      <c r="C8" s="39">
        <v>3</v>
      </c>
      <c r="D8" s="39">
        <v>4</v>
      </c>
      <c r="E8" s="39">
        <v>5</v>
      </c>
      <c r="F8" s="39">
        <v>6</v>
      </c>
      <c r="G8" s="39">
        <v>7</v>
      </c>
      <c r="H8" s="39">
        <v>8</v>
      </c>
      <c r="I8" s="39">
        <v>9</v>
      </c>
      <c r="J8" s="50"/>
    </row>
    <row r="9" spans="1:11" s="2" customFormat="1" ht="65.25" customHeight="1" x14ac:dyDescent="0.3">
      <c r="A9" s="130" t="s">
        <v>99</v>
      </c>
      <c r="B9" s="306" t="s">
        <v>130</v>
      </c>
      <c r="C9" s="139" t="s">
        <v>131</v>
      </c>
      <c r="D9" s="128"/>
      <c r="E9" s="216" t="s">
        <v>132</v>
      </c>
      <c r="F9" s="217" t="s">
        <v>133</v>
      </c>
      <c r="G9" s="217">
        <v>93</v>
      </c>
      <c r="H9" s="217">
        <v>92.59</v>
      </c>
      <c r="I9" s="128"/>
      <c r="J9" s="70"/>
    </row>
    <row r="10" spans="1:11" s="2" customFormat="1" ht="52.5" customHeight="1" x14ac:dyDescent="0.3">
      <c r="A10" s="131"/>
      <c r="B10" s="307"/>
      <c r="C10" s="139" t="s">
        <v>134</v>
      </c>
      <c r="D10" s="125"/>
      <c r="E10" s="217" t="s">
        <v>135</v>
      </c>
      <c r="F10" s="217" t="s">
        <v>133</v>
      </c>
      <c r="G10" s="217">
        <v>109</v>
      </c>
      <c r="H10" s="217">
        <v>111.49</v>
      </c>
      <c r="I10" s="27"/>
      <c r="J10" s="71"/>
    </row>
    <row r="11" spans="1:11" s="2" customFormat="1" ht="33.75" customHeight="1" x14ac:dyDescent="0.3">
      <c r="A11" s="131"/>
      <c r="B11" s="307"/>
      <c r="C11" s="139" t="s">
        <v>136</v>
      </c>
      <c r="D11" s="125"/>
      <c r="E11" s="217" t="s">
        <v>132</v>
      </c>
      <c r="F11" s="217" t="s">
        <v>133</v>
      </c>
      <c r="G11" s="217">
        <v>90</v>
      </c>
      <c r="H11" s="217">
        <v>89.79</v>
      </c>
      <c r="I11" s="27"/>
      <c r="J11" s="71"/>
    </row>
    <row r="12" spans="1:11" s="2" customFormat="1" ht="84" customHeight="1" x14ac:dyDescent="0.3">
      <c r="A12" s="131"/>
      <c r="B12" s="307"/>
      <c r="C12" s="268" t="s">
        <v>253</v>
      </c>
      <c r="D12" s="269"/>
      <c r="E12" s="270" t="s">
        <v>135</v>
      </c>
      <c r="F12" s="270" t="s">
        <v>133</v>
      </c>
      <c r="G12" s="270">
        <v>1.59</v>
      </c>
      <c r="H12" s="270">
        <v>1.59</v>
      </c>
      <c r="I12" s="269"/>
      <c r="J12" s="71"/>
    </row>
    <row r="13" spans="1:11" s="227" customFormat="1" ht="87" customHeight="1" x14ac:dyDescent="0.3">
      <c r="A13" s="271"/>
      <c r="B13" s="308"/>
      <c r="C13" s="268" t="s">
        <v>266</v>
      </c>
      <c r="D13" s="269"/>
      <c r="E13" s="270" t="s">
        <v>135</v>
      </c>
      <c r="F13" s="270" t="s">
        <v>133</v>
      </c>
      <c r="G13" s="270">
        <v>0.97</v>
      </c>
      <c r="H13" s="270">
        <v>0.97</v>
      </c>
      <c r="I13" s="269"/>
      <c r="J13" s="226"/>
    </row>
    <row r="14" spans="1:11" s="2" customFormat="1" ht="36.75" customHeight="1" x14ac:dyDescent="0.3">
      <c r="A14" s="124" t="s">
        <v>140</v>
      </c>
      <c r="B14" s="218" t="s">
        <v>141</v>
      </c>
      <c r="C14" s="139" t="s">
        <v>138</v>
      </c>
      <c r="D14" s="125"/>
      <c r="E14" s="217" t="s">
        <v>135</v>
      </c>
      <c r="F14" s="217" t="s">
        <v>133</v>
      </c>
      <c r="G14" s="217">
        <v>100</v>
      </c>
      <c r="H14" s="277">
        <f>SUM(J15:J27)/14</f>
        <v>108.69798810518</v>
      </c>
      <c r="I14" s="27"/>
      <c r="J14" s="71"/>
    </row>
    <row r="15" spans="1:11" s="2" customFormat="1" ht="32.25" customHeight="1" x14ac:dyDescent="0.3">
      <c r="A15" s="309" t="s">
        <v>139</v>
      </c>
      <c r="B15" s="309" t="s">
        <v>142</v>
      </c>
      <c r="C15" s="140" t="s">
        <v>143</v>
      </c>
      <c r="D15" s="125"/>
      <c r="E15" s="217" t="s">
        <v>135</v>
      </c>
      <c r="F15" s="217" t="s">
        <v>137</v>
      </c>
      <c r="G15" s="217">
        <v>126</v>
      </c>
      <c r="H15" s="217" t="s">
        <v>189</v>
      </c>
      <c r="I15" s="27"/>
      <c r="J15" s="276">
        <f>H15/G15*100</f>
        <v>100</v>
      </c>
    </row>
    <row r="16" spans="1:11" s="2" customFormat="1" ht="69.75" customHeight="1" x14ac:dyDescent="0.3">
      <c r="A16" s="310"/>
      <c r="B16" s="310"/>
      <c r="C16" s="140" t="s">
        <v>144</v>
      </c>
      <c r="D16" s="126"/>
      <c r="E16" s="217" t="s">
        <v>135</v>
      </c>
      <c r="F16" s="217" t="s">
        <v>137</v>
      </c>
      <c r="G16" s="217">
        <v>164</v>
      </c>
      <c r="H16" s="217" t="s">
        <v>190</v>
      </c>
      <c r="I16" s="126"/>
      <c r="J16" s="276">
        <f t="shared" ref="J16:J28" si="0">H16/G16*100</f>
        <v>100</v>
      </c>
    </row>
    <row r="17" spans="1:10" s="2" customFormat="1" ht="36.75" customHeight="1" x14ac:dyDescent="0.3">
      <c r="A17" s="310"/>
      <c r="B17" s="310"/>
      <c r="C17" s="137" t="s">
        <v>145</v>
      </c>
      <c r="D17" s="126"/>
      <c r="E17" s="217" t="s">
        <v>135</v>
      </c>
      <c r="F17" s="217" t="s">
        <v>146</v>
      </c>
      <c r="G17" s="217">
        <v>178</v>
      </c>
      <c r="H17" s="217">
        <v>178</v>
      </c>
      <c r="I17" s="126"/>
      <c r="J17" s="276">
        <f t="shared" si="0"/>
        <v>100</v>
      </c>
    </row>
    <row r="18" spans="1:10" s="2" customFormat="1" ht="38.25" customHeight="1" x14ac:dyDescent="0.3">
      <c r="A18" s="311"/>
      <c r="B18" s="311"/>
      <c r="C18" s="140" t="s">
        <v>147</v>
      </c>
      <c r="D18" s="126"/>
      <c r="E18" s="217" t="s">
        <v>135</v>
      </c>
      <c r="F18" s="217" t="s">
        <v>133</v>
      </c>
      <c r="G18" s="217">
        <v>85</v>
      </c>
      <c r="H18" s="217">
        <v>85</v>
      </c>
      <c r="I18" s="126"/>
      <c r="J18" s="276">
        <f t="shared" si="0"/>
        <v>100</v>
      </c>
    </row>
    <row r="19" spans="1:10" s="2" customFormat="1" ht="54" customHeight="1" x14ac:dyDescent="0.3">
      <c r="A19" s="219" t="s">
        <v>148</v>
      </c>
      <c r="B19" s="135" t="s">
        <v>149</v>
      </c>
      <c r="C19" s="140" t="s">
        <v>150</v>
      </c>
      <c r="D19" s="126"/>
      <c r="E19" s="217" t="s">
        <v>135</v>
      </c>
      <c r="F19" s="217" t="s">
        <v>133</v>
      </c>
      <c r="G19" s="217">
        <v>43</v>
      </c>
      <c r="H19" s="217">
        <v>43</v>
      </c>
      <c r="I19" s="126"/>
      <c r="J19" s="276">
        <f t="shared" si="0"/>
        <v>100</v>
      </c>
    </row>
    <row r="20" spans="1:10" s="2" customFormat="1" ht="36.75" customHeight="1" x14ac:dyDescent="0.3">
      <c r="A20" s="134"/>
      <c r="B20" s="133"/>
      <c r="C20" s="140" t="s">
        <v>151</v>
      </c>
      <c r="D20" s="126"/>
      <c r="E20" s="217" t="s">
        <v>132</v>
      </c>
      <c r="F20" s="217" t="s">
        <v>152</v>
      </c>
      <c r="G20" s="217">
        <v>15</v>
      </c>
      <c r="H20" s="217" t="s">
        <v>191</v>
      </c>
      <c r="I20" s="126"/>
      <c r="J20" s="276">
        <f t="shared" si="0"/>
        <v>100</v>
      </c>
    </row>
    <row r="21" spans="1:10" s="2" customFormat="1" ht="37.5" customHeight="1" x14ac:dyDescent="0.3">
      <c r="A21" s="134"/>
      <c r="B21" s="133"/>
      <c r="C21" s="140" t="s">
        <v>153</v>
      </c>
      <c r="D21" s="126"/>
      <c r="E21" s="217" t="s">
        <v>135</v>
      </c>
      <c r="F21" s="217" t="s">
        <v>154</v>
      </c>
      <c r="G21" s="217">
        <v>52030</v>
      </c>
      <c r="H21" s="217">
        <v>52031</v>
      </c>
      <c r="I21" s="126"/>
      <c r="J21" s="276">
        <f t="shared" si="0"/>
        <v>100.00192196809532</v>
      </c>
    </row>
    <row r="22" spans="1:10" s="2" customFormat="1" ht="30" customHeight="1" x14ac:dyDescent="0.3">
      <c r="A22" s="312" t="s">
        <v>155</v>
      </c>
      <c r="B22" s="312" t="s">
        <v>163</v>
      </c>
      <c r="C22" s="140" t="s">
        <v>156</v>
      </c>
      <c r="D22" s="126"/>
      <c r="E22" s="217" t="s">
        <v>132</v>
      </c>
      <c r="F22" s="217" t="s">
        <v>137</v>
      </c>
      <c r="G22" s="217">
        <v>1.1499999999999999</v>
      </c>
      <c r="H22" s="217">
        <v>1.1299999999999999</v>
      </c>
      <c r="I22" s="217"/>
      <c r="J22" s="276">
        <f>G22/H22*100</f>
        <v>101.76991150442478</v>
      </c>
    </row>
    <row r="23" spans="1:10" s="2" customFormat="1" ht="32.25" customHeight="1" x14ac:dyDescent="0.3">
      <c r="A23" s="313"/>
      <c r="B23" s="313"/>
      <c r="C23" s="140" t="s">
        <v>157</v>
      </c>
      <c r="D23" s="126"/>
      <c r="E23" s="217" t="s">
        <v>132</v>
      </c>
      <c r="F23" s="217" t="s">
        <v>137</v>
      </c>
      <c r="G23" s="217">
        <v>0.8</v>
      </c>
      <c r="H23" s="217">
        <v>0.25</v>
      </c>
      <c r="I23" s="217"/>
      <c r="J23" s="276">
        <f>G23/H23*100</f>
        <v>320</v>
      </c>
    </row>
    <row r="24" spans="1:10" s="2" customFormat="1" ht="34.5" customHeight="1" x14ac:dyDescent="0.3">
      <c r="A24" s="313"/>
      <c r="B24" s="313"/>
      <c r="C24" s="140" t="s">
        <v>158</v>
      </c>
      <c r="D24" s="126"/>
      <c r="E24" s="217" t="s">
        <v>135</v>
      </c>
      <c r="F24" s="217" t="s">
        <v>137</v>
      </c>
      <c r="G24" s="217">
        <v>1.08</v>
      </c>
      <c r="H24" s="217">
        <v>1.08</v>
      </c>
      <c r="I24" s="217"/>
      <c r="J24" s="276">
        <f t="shared" si="0"/>
        <v>100</v>
      </c>
    </row>
    <row r="25" spans="1:10" s="2" customFormat="1" ht="30" customHeight="1" x14ac:dyDescent="0.3">
      <c r="A25" s="313"/>
      <c r="B25" s="313"/>
      <c r="C25" s="140" t="s">
        <v>159</v>
      </c>
      <c r="D25" s="126"/>
      <c r="E25" s="217" t="s">
        <v>135</v>
      </c>
      <c r="F25" s="217" t="s">
        <v>133</v>
      </c>
      <c r="G25" s="41" t="s">
        <v>193</v>
      </c>
      <c r="H25" s="217">
        <v>18</v>
      </c>
      <c r="I25" s="217"/>
      <c r="J25" s="276">
        <f t="shared" si="0"/>
        <v>100</v>
      </c>
    </row>
    <row r="26" spans="1:10" s="2" customFormat="1" ht="33.75" customHeight="1" x14ac:dyDescent="0.3">
      <c r="A26" s="313"/>
      <c r="B26" s="313"/>
      <c r="C26" s="140" t="s">
        <v>160</v>
      </c>
      <c r="D26" s="126"/>
      <c r="E26" s="217" t="s">
        <v>135</v>
      </c>
      <c r="F26" s="217" t="s">
        <v>133</v>
      </c>
      <c r="G26" s="217">
        <v>39</v>
      </c>
      <c r="H26" s="217">
        <v>39</v>
      </c>
      <c r="I26" s="217"/>
      <c r="J26" s="276">
        <f t="shared" si="0"/>
        <v>100</v>
      </c>
    </row>
    <row r="27" spans="1:10" s="2" customFormat="1" ht="34.5" customHeight="1" x14ac:dyDescent="0.3">
      <c r="A27" s="314"/>
      <c r="B27" s="314"/>
      <c r="C27" s="140" t="s">
        <v>161</v>
      </c>
      <c r="D27" s="126"/>
      <c r="E27" s="217" t="s">
        <v>132</v>
      </c>
      <c r="F27" s="217" t="s">
        <v>152</v>
      </c>
      <c r="G27" s="217">
        <v>18.5</v>
      </c>
      <c r="H27" s="217" t="s">
        <v>192</v>
      </c>
      <c r="I27" s="217"/>
      <c r="J27" s="276">
        <f t="shared" si="0"/>
        <v>100</v>
      </c>
    </row>
    <row r="28" spans="1:10" s="228" customFormat="1" ht="273" customHeight="1" x14ac:dyDescent="0.3">
      <c r="A28" s="272" t="s">
        <v>162</v>
      </c>
      <c r="B28" s="273" t="s">
        <v>166</v>
      </c>
      <c r="C28" s="268" t="s">
        <v>164</v>
      </c>
      <c r="D28" s="272"/>
      <c r="E28" s="270" t="s">
        <v>135</v>
      </c>
      <c r="F28" s="270" t="s">
        <v>137</v>
      </c>
      <c r="G28" s="270">
        <v>52</v>
      </c>
      <c r="H28" s="270">
        <v>52</v>
      </c>
      <c r="I28" s="272"/>
      <c r="J28" s="276">
        <f t="shared" si="0"/>
        <v>100</v>
      </c>
    </row>
    <row r="29" spans="1:10" s="2" customFormat="1" ht="81" customHeight="1" x14ac:dyDescent="0.3">
      <c r="A29" s="132" t="s">
        <v>165</v>
      </c>
      <c r="B29" s="222" t="s">
        <v>167</v>
      </c>
      <c r="C29" s="139" t="s">
        <v>138</v>
      </c>
      <c r="D29" s="125"/>
      <c r="E29" s="217" t="s">
        <v>135</v>
      </c>
      <c r="F29" s="217" t="s">
        <v>133</v>
      </c>
      <c r="G29" s="217">
        <v>100</v>
      </c>
      <c r="H29" s="277">
        <f>SUM(J30:J36)/7</f>
        <v>103.12717282717283</v>
      </c>
      <c r="I29" s="126"/>
      <c r="J29" s="10"/>
    </row>
    <row r="30" spans="1:10" s="2" customFormat="1" ht="46.8" x14ac:dyDescent="0.3">
      <c r="A30" s="133" t="s">
        <v>168</v>
      </c>
      <c r="B30" s="220" t="s">
        <v>169</v>
      </c>
      <c r="C30" s="137" t="s">
        <v>170</v>
      </c>
      <c r="D30" s="126"/>
      <c r="E30" s="217" t="s">
        <v>135</v>
      </c>
      <c r="F30" s="217" t="s">
        <v>137</v>
      </c>
      <c r="G30" s="217">
        <v>14</v>
      </c>
      <c r="H30" s="217">
        <v>14</v>
      </c>
      <c r="I30" s="126"/>
      <c r="J30" s="278">
        <f>H30/G30*100</f>
        <v>100</v>
      </c>
    </row>
    <row r="31" spans="1:10" s="2" customFormat="1" ht="54.75" customHeight="1" x14ac:dyDescent="0.3">
      <c r="A31" s="64"/>
      <c r="B31" s="220"/>
      <c r="C31" s="137" t="s">
        <v>171</v>
      </c>
      <c r="D31" s="126"/>
      <c r="E31" s="217" t="s">
        <v>135</v>
      </c>
      <c r="F31" s="217" t="s">
        <v>137</v>
      </c>
      <c r="G31" s="217">
        <v>16</v>
      </c>
      <c r="H31" s="217">
        <v>16</v>
      </c>
      <c r="I31" s="126"/>
      <c r="J31" s="278">
        <f t="shared" ref="J31:J41" si="1">H31/G31*100</f>
        <v>100</v>
      </c>
    </row>
    <row r="32" spans="1:10" ht="59.25" customHeight="1" x14ac:dyDescent="0.3">
      <c r="A32" s="65"/>
      <c r="B32" s="221"/>
      <c r="C32" s="141" t="s">
        <v>172</v>
      </c>
      <c r="D32" s="127"/>
      <c r="E32" s="217" t="s">
        <v>135</v>
      </c>
      <c r="F32" s="217" t="s">
        <v>173</v>
      </c>
      <c r="G32" s="217">
        <v>1950</v>
      </c>
      <c r="H32" s="217">
        <v>2200</v>
      </c>
      <c r="I32" s="217"/>
      <c r="J32" s="278">
        <f t="shared" si="1"/>
        <v>112.82051282051282</v>
      </c>
    </row>
    <row r="33" spans="1:10" ht="96" customHeight="1" x14ac:dyDescent="0.3">
      <c r="A33" s="64"/>
      <c r="B33" s="220"/>
      <c r="C33" s="141" t="s">
        <v>174</v>
      </c>
      <c r="D33" s="127"/>
      <c r="E33" s="217" t="s">
        <v>135</v>
      </c>
      <c r="F33" s="217" t="s">
        <v>175</v>
      </c>
      <c r="G33" s="217">
        <v>33</v>
      </c>
      <c r="H33" s="217">
        <v>33.518000000000001</v>
      </c>
      <c r="I33" s="217"/>
      <c r="J33" s="278">
        <f t="shared" si="1"/>
        <v>101.56969696969698</v>
      </c>
    </row>
    <row r="34" spans="1:10" ht="47.25" customHeight="1" x14ac:dyDescent="0.3">
      <c r="A34" s="304" t="s">
        <v>176</v>
      </c>
      <c r="B34" s="312" t="s">
        <v>177</v>
      </c>
      <c r="C34" s="137" t="s">
        <v>178</v>
      </c>
      <c r="D34" s="123"/>
      <c r="E34" s="217" t="s">
        <v>135</v>
      </c>
      <c r="F34" s="217" t="s">
        <v>133</v>
      </c>
      <c r="G34" s="217">
        <v>61.1</v>
      </c>
      <c r="H34" s="217">
        <v>61.1</v>
      </c>
      <c r="I34" s="217"/>
      <c r="J34" s="278">
        <f t="shared" si="1"/>
        <v>100</v>
      </c>
    </row>
    <row r="35" spans="1:10" ht="93.6" x14ac:dyDescent="0.3">
      <c r="A35" s="315"/>
      <c r="B35" s="313"/>
      <c r="C35" s="137" t="s">
        <v>179</v>
      </c>
      <c r="D35" s="123"/>
      <c r="E35" s="217" t="s">
        <v>135</v>
      </c>
      <c r="F35" s="217" t="s">
        <v>146</v>
      </c>
      <c r="G35" s="217">
        <v>80</v>
      </c>
      <c r="H35" s="217">
        <v>86</v>
      </c>
      <c r="I35" s="217"/>
      <c r="J35" s="278">
        <f t="shared" si="1"/>
        <v>107.5</v>
      </c>
    </row>
    <row r="36" spans="1:10" ht="31.2" x14ac:dyDescent="0.3">
      <c r="A36" s="305"/>
      <c r="B36" s="314"/>
      <c r="C36" s="140" t="s">
        <v>194</v>
      </c>
      <c r="D36" s="123"/>
      <c r="E36" s="217" t="s">
        <v>135</v>
      </c>
      <c r="F36" s="217" t="s">
        <v>137</v>
      </c>
      <c r="G36" s="217">
        <v>827</v>
      </c>
      <c r="H36" s="217">
        <v>827</v>
      </c>
      <c r="I36" s="217"/>
      <c r="J36" s="278">
        <f t="shared" si="1"/>
        <v>100</v>
      </c>
    </row>
    <row r="37" spans="1:10" s="227" customFormat="1" ht="46.8" x14ac:dyDescent="0.3">
      <c r="A37" s="272" t="s">
        <v>180</v>
      </c>
      <c r="B37" s="272" t="s">
        <v>181</v>
      </c>
      <c r="C37" s="268" t="s">
        <v>138</v>
      </c>
      <c r="D37" s="269"/>
      <c r="E37" s="270" t="s">
        <v>135</v>
      </c>
      <c r="F37" s="270" t="s">
        <v>133</v>
      </c>
      <c r="G37" s="270">
        <v>100</v>
      </c>
      <c r="H37" s="277">
        <f>SUM(J38:J41)/3</f>
        <v>100.76190476190476</v>
      </c>
      <c r="I37" s="272"/>
      <c r="J37" s="278"/>
    </row>
    <row r="38" spans="1:10" s="227" customFormat="1" ht="46.8" x14ac:dyDescent="0.3">
      <c r="A38" s="304" t="s">
        <v>182</v>
      </c>
      <c r="B38" s="304" t="s">
        <v>183</v>
      </c>
      <c r="C38" s="268" t="s">
        <v>187</v>
      </c>
      <c r="D38" s="269"/>
      <c r="E38" s="270" t="s">
        <v>135</v>
      </c>
      <c r="F38" s="270" t="s">
        <v>137</v>
      </c>
      <c r="G38" s="270">
        <v>175</v>
      </c>
      <c r="H38" s="222">
        <v>179</v>
      </c>
      <c r="I38" s="272"/>
      <c r="J38" s="278">
        <f t="shared" si="1"/>
        <v>102.28571428571429</v>
      </c>
    </row>
    <row r="39" spans="1:10" s="227" customFormat="1" ht="15.6" x14ac:dyDescent="0.3">
      <c r="A39" s="305"/>
      <c r="B39" s="305"/>
      <c r="C39" s="268" t="s">
        <v>184</v>
      </c>
      <c r="D39" s="269"/>
      <c r="E39" s="270" t="s">
        <v>135</v>
      </c>
      <c r="F39" s="270" t="s">
        <v>137</v>
      </c>
      <c r="G39" s="270" t="s">
        <v>287</v>
      </c>
      <c r="H39" s="275" t="s">
        <v>287</v>
      </c>
      <c r="I39" s="272"/>
      <c r="J39" s="278"/>
    </row>
    <row r="40" spans="1:10" s="227" customFormat="1" ht="46.8" x14ac:dyDescent="0.3">
      <c r="A40" s="304" t="s">
        <v>185</v>
      </c>
      <c r="B40" s="304" t="s">
        <v>186</v>
      </c>
      <c r="C40" s="272" t="s">
        <v>254</v>
      </c>
      <c r="D40" s="274"/>
      <c r="E40" s="270" t="s">
        <v>135</v>
      </c>
      <c r="F40" s="270" t="s">
        <v>137</v>
      </c>
      <c r="G40" s="270">
        <v>34</v>
      </c>
      <c r="H40" s="222">
        <v>34</v>
      </c>
      <c r="I40" s="274"/>
      <c r="J40" s="278">
        <f t="shared" si="1"/>
        <v>100</v>
      </c>
    </row>
    <row r="41" spans="1:10" s="227" customFormat="1" ht="31.2" x14ac:dyDescent="0.3">
      <c r="A41" s="305"/>
      <c r="B41" s="305"/>
      <c r="C41" s="272" t="s">
        <v>188</v>
      </c>
      <c r="D41" s="274"/>
      <c r="E41" s="270" t="s">
        <v>132</v>
      </c>
      <c r="F41" s="270" t="s">
        <v>133</v>
      </c>
      <c r="G41" s="270">
        <v>10</v>
      </c>
      <c r="H41" s="222">
        <v>10</v>
      </c>
      <c r="I41" s="274"/>
      <c r="J41" s="278">
        <f t="shared" si="1"/>
        <v>100</v>
      </c>
    </row>
  </sheetData>
  <mergeCells count="20">
    <mergeCell ref="A38:A39"/>
    <mergeCell ref="B38:B39"/>
    <mergeCell ref="A40:A41"/>
    <mergeCell ref="B40:B41"/>
    <mergeCell ref="B9:B13"/>
    <mergeCell ref="A15:A18"/>
    <mergeCell ref="B15:B18"/>
    <mergeCell ref="A22:A27"/>
    <mergeCell ref="B22:B27"/>
    <mergeCell ref="A34:A36"/>
    <mergeCell ref="B34:B36"/>
    <mergeCell ref="A3:I3"/>
    <mergeCell ref="A5:A7"/>
    <mergeCell ref="B5:B7"/>
    <mergeCell ref="C5:C7"/>
    <mergeCell ref="D5:D7"/>
    <mergeCell ref="E5:E7"/>
    <mergeCell ref="F5:F7"/>
    <mergeCell ref="G5:H6"/>
    <mergeCell ref="I5:I7"/>
  </mergeCells>
  <printOptions horizontalCentered="1"/>
  <pageMargins left="0.39370078740157483" right="0.39370078740157483" top="1.1811023622047245" bottom="0.55118110236220474" header="0.86614173228346458" footer="0.27559055118110237"/>
  <pageSetup paperSize="9" scale="58" firstPageNumber="163" fitToHeight="0" orientation="landscape" r:id="rId1"/>
  <headerFooter differentFirst="1" scaleWithDoc="0">
    <oddHeader>&amp;C&amp;P</oddHeader>
  </headerFooter>
  <rowBreaks count="2" manualBreakCount="2">
    <brk id="21" max="8" man="1"/>
    <brk id="3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A1:U70"/>
  <sheetViews>
    <sheetView view="pageBreakPreview" zoomScale="30" zoomScaleNormal="85" zoomScaleSheetLayoutView="30" workbookViewId="0">
      <pane ySplit="8" topLeftCell="A9" activePane="bottomLeft" state="frozen"/>
      <selection activeCell="B8" sqref="B8"/>
      <selection pane="bottomLeft" activeCell="F51" sqref="F51"/>
    </sheetView>
  </sheetViews>
  <sheetFormatPr defaultRowHeight="32.4" x14ac:dyDescent="0.55000000000000004"/>
  <cols>
    <col min="1" max="1" width="48.44140625" style="89" customWidth="1"/>
    <col min="2" max="2" width="55.33203125" style="89" customWidth="1"/>
    <col min="3" max="3" width="102" style="235" customWidth="1"/>
    <col min="4" max="4" width="52.109375" style="89" customWidth="1"/>
    <col min="5" max="5" width="60.88671875" style="89" customWidth="1"/>
    <col min="6" max="6" width="27.109375" style="89" customWidth="1"/>
    <col min="7" max="7" width="32.109375" style="89" customWidth="1"/>
    <col min="8" max="8" width="30.33203125" style="89" customWidth="1"/>
    <col min="9" max="9" width="27.109375" style="89" customWidth="1"/>
    <col min="10" max="10" width="31.33203125" style="89" customWidth="1"/>
    <col min="11" max="11" width="25.44140625" style="89" customWidth="1"/>
    <col min="12" max="12" width="27.109375" style="89" customWidth="1"/>
    <col min="13" max="13" width="29.5546875" style="89" customWidth="1"/>
    <col min="14" max="14" width="25.44140625" style="89" customWidth="1"/>
    <col min="15" max="15" width="27.109375" style="89" customWidth="1"/>
    <col min="16" max="16" width="30.33203125" style="89" customWidth="1"/>
    <col min="17" max="17" width="26.33203125" style="89" customWidth="1"/>
    <col min="18" max="18" width="21" style="89" customWidth="1"/>
    <col min="19" max="19" width="33.5546875" customWidth="1"/>
    <col min="20" max="20" width="29.44140625" customWidth="1"/>
  </cols>
  <sheetData>
    <row r="1" spans="1:21" x14ac:dyDescent="0.55000000000000004">
      <c r="A1" s="90"/>
      <c r="B1" s="90"/>
      <c r="C1" s="22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  <c r="T1" s="91" t="s">
        <v>117</v>
      </c>
    </row>
    <row r="2" spans="1:21" ht="5.25" customHeight="1" x14ac:dyDescent="0.55000000000000004">
      <c r="A2" s="92"/>
      <c r="B2" s="92"/>
      <c r="C2" s="230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1:21" s="2" customFormat="1" ht="120.75" customHeight="1" x14ac:dyDescent="0.25">
      <c r="A3" s="362" t="s">
        <v>255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</row>
    <row r="4" spans="1:21" ht="15" hidden="1" customHeight="1" x14ac:dyDescent="0.55000000000000004">
      <c r="A4" s="93"/>
      <c r="B4" s="94"/>
      <c r="C4" s="230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5"/>
    </row>
    <row r="5" spans="1:21" s="7" customFormat="1" ht="88.5" customHeight="1" x14ac:dyDescent="0.25">
      <c r="A5" s="280" t="s">
        <v>6</v>
      </c>
      <c r="B5" s="280" t="s">
        <v>27</v>
      </c>
      <c r="C5" s="280" t="s">
        <v>84</v>
      </c>
      <c r="D5" s="345" t="s">
        <v>102</v>
      </c>
      <c r="E5" s="280" t="s">
        <v>36</v>
      </c>
      <c r="F5" s="359" t="s">
        <v>87</v>
      </c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1"/>
      <c r="R5" s="363" t="s">
        <v>122</v>
      </c>
      <c r="S5" s="364"/>
      <c r="T5" s="365"/>
    </row>
    <row r="6" spans="1:21" s="7" customFormat="1" ht="244.5" customHeight="1" x14ac:dyDescent="0.25">
      <c r="A6" s="280"/>
      <c r="B6" s="280"/>
      <c r="C6" s="280"/>
      <c r="D6" s="345"/>
      <c r="E6" s="280"/>
      <c r="F6" s="345" t="s">
        <v>96</v>
      </c>
      <c r="G6" s="345"/>
      <c r="H6" s="345"/>
      <c r="I6" s="345" t="s">
        <v>121</v>
      </c>
      <c r="J6" s="345"/>
      <c r="K6" s="345"/>
      <c r="L6" s="280" t="s">
        <v>123</v>
      </c>
      <c r="M6" s="280"/>
      <c r="N6" s="280"/>
      <c r="O6" s="280" t="s">
        <v>90</v>
      </c>
      <c r="P6" s="280"/>
      <c r="Q6" s="280"/>
      <c r="R6" s="366"/>
      <c r="S6" s="367"/>
      <c r="T6" s="368"/>
    </row>
    <row r="7" spans="1:21" s="7" customFormat="1" ht="74.25" customHeight="1" x14ac:dyDescent="0.25">
      <c r="A7" s="280"/>
      <c r="B7" s="280"/>
      <c r="C7" s="280"/>
      <c r="D7" s="345"/>
      <c r="E7" s="280"/>
      <c r="F7" s="345" t="s">
        <v>2</v>
      </c>
      <c r="G7" s="345" t="s">
        <v>83</v>
      </c>
      <c r="H7" s="345"/>
      <c r="I7" s="345" t="s">
        <v>2</v>
      </c>
      <c r="J7" s="345" t="s">
        <v>83</v>
      </c>
      <c r="K7" s="345"/>
      <c r="L7" s="345" t="s">
        <v>2</v>
      </c>
      <c r="M7" s="345" t="s">
        <v>83</v>
      </c>
      <c r="N7" s="345"/>
      <c r="O7" s="345" t="s">
        <v>2</v>
      </c>
      <c r="P7" s="345" t="s">
        <v>83</v>
      </c>
      <c r="Q7" s="345"/>
      <c r="R7" s="345" t="s">
        <v>2</v>
      </c>
      <c r="S7" s="345" t="s">
        <v>83</v>
      </c>
      <c r="T7" s="345"/>
    </row>
    <row r="8" spans="1:21" s="2" customFormat="1" ht="117.75" customHeight="1" x14ac:dyDescent="0.25">
      <c r="A8" s="280"/>
      <c r="B8" s="280"/>
      <c r="C8" s="280"/>
      <c r="D8" s="345"/>
      <c r="E8" s="280"/>
      <c r="F8" s="345"/>
      <c r="G8" s="96" t="s">
        <v>81</v>
      </c>
      <c r="H8" s="96" t="s">
        <v>7</v>
      </c>
      <c r="I8" s="345"/>
      <c r="J8" s="96" t="s">
        <v>81</v>
      </c>
      <c r="K8" s="96" t="s">
        <v>7</v>
      </c>
      <c r="L8" s="345"/>
      <c r="M8" s="96" t="s">
        <v>81</v>
      </c>
      <c r="N8" s="96" t="s">
        <v>7</v>
      </c>
      <c r="O8" s="345"/>
      <c r="P8" s="96" t="s">
        <v>81</v>
      </c>
      <c r="Q8" s="96" t="s">
        <v>7</v>
      </c>
      <c r="R8" s="345"/>
      <c r="S8" s="96" t="s">
        <v>81</v>
      </c>
      <c r="T8" s="96" t="s">
        <v>7</v>
      </c>
    </row>
    <row r="9" spans="1:21" s="3" customFormat="1" x14ac:dyDescent="0.25">
      <c r="A9" s="96">
        <v>1</v>
      </c>
      <c r="B9" s="97">
        <v>2</v>
      </c>
      <c r="C9" s="231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148">
        <v>11</v>
      </c>
      <c r="L9" s="148">
        <v>12</v>
      </c>
      <c r="M9" s="148">
        <v>13</v>
      </c>
      <c r="N9" s="148">
        <v>14</v>
      </c>
      <c r="O9" s="148">
        <v>15</v>
      </c>
      <c r="P9" s="148">
        <v>16</v>
      </c>
      <c r="Q9" s="148">
        <v>17</v>
      </c>
      <c r="R9" s="148">
        <v>18</v>
      </c>
      <c r="S9" s="148">
        <v>19</v>
      </c>
      <c r="T9" s="148">
        <v>20</v>
      </c>
    </row>
    <row r="10" spans="1:21" s="3" customFormat="1" ht="84.75" customHeight="1" x14ac:dyDescent="0.25">
      <c r="A10" s="329" t="s">
        <v>99</v>
      </c>
      <c r="B10" s="329" t="s">
        <v>220</v>
      </c>
      <c r="C10" s="349" t="s">
        <v>288</v>
      </c>
      <c r="D10" s="153" t="s">
        <v>104</v>
      </c>
      <c r="E10" s="239"/>
      <c r="F10" s="255">
        <f>F11+F12</f>
        <v>650364</v>
      </c>
      <c r="G10" s="255"/>
      <c r="H10" s="255">
        <f>H11+H12</f>
        <v>650364</v>
      </c>
      <c r="I10" s="255">
        <f>I11+I12</f>
        <v>650364</v>
      </c>
      <c r="J10" s="255"/>
      <c r="K10" s="255">
        <f>K11+K12</f>
        <v>650364</v>
      </c>
      <c r="L10" s="255">
        <f>L11+L12</f>
        <v>650364</v>
      </c>
      <c r="M10" s="255"/>
      <c r="N10" s="255">
        <f>N11+N12</f>
        <v>650364</v>
      </c>
      <c r="O10" s="255">
        <f>O11+O12</f>
        <v>648391.44000000006</v>
      </c>
      <c r="P10" s="255"/>
      <c r="Q10" s="255">
        <f>Q11+Q12</f>
        <v>648391.44000000006</v>
      </c>
      <c r="R10" s="237">
        <f>SUM(O10)/L10</f>
        <v>0.99696699079284845</v>
      </c>
      <c r="S10" s="237"/>
      <c r="T10" s="237">
        <f>SUM(Q10)/N10</f>
        <v>0.99696699079284845</v>
      </c>
    </row>
    <row r="11" spans="1:21" s="3" customFormat="1" ht="103.5" customHeight="1" x14ac:dyDescent="0.25">
      <c r="A11" s="330"/>
      <c r="B11" s="330"/>
      <c r="C11" s="350"/>
      <c r="D11" s="153" t="s">
        <v>274</v>
      </c>
      <c r="E11" s="239"/>
      <c r="F11" s="255">
        <f>F14+F34</f>
        <v>602023</v>
      </c>
      <c r="G11" s="255"/>
      <c r="H11" s="255">
        <f>H14+H34</f>
        <v>602023</v>
      </c>
      <c r="I11" s="255">
        <f>I14+I34</f>
        <v>602023</v>
      </c>
      <c r="J11" s="255"/>
      <c r="K11" s="255">
        <f>K14+K34</f>
        <v>602023</v>
      </c>
      <c r="L11" s="255">
        <f>L14+L34</f>
        <v>602023</v>
      </c>
      <c r="M11" s="255"/>
      <c r="N11" s="255">
        <f>N14+N34</f>
        <v>602023</v>
      </c>
      <c r="O11" s="255">
        <f>O14+O34</f>
        <v>600515.58000000007</v>
      </c>
      <c r="P11" s="255"/>
      <c r="Q11" s="255">
        <f>Q14+Q34</f>
        <v>600515.58000000007</v>
      </c>
      <c r="R11" s="237">
        <f>SUM(O11)/L11</f>
        <v>0.99749607573132604</v>
      </c>
      <c r="S11" s="237"/>
      <c r="T11" s="237">
        <f>SUM(Q11)/N11</f>
        <v>0.99749607573132604</v>
      </c>
    </row>
    <row r="12" spans="1:21" s="3" customFormat="1" ht="106.5" customHeight="1" x14ac:dyDescent="0.25">
      <c r="A12" s="330"/>
      <c r="B12" s="330"/>
      <c r="C12" s="350"/>
      <c r="D12" s="153" t="s">
        <v>277</v>
      </c>
      <c r="E12" s="239"/>
      <c r="F12" s="255">
        <f>F54</f>
        <v>48341</v>
      </c>
      <c r="G12" s="255"/>
      <c r="H12" s="255">
        <f>H54</f>
        <v>48341</v>
      </c>
      <c r="I12" s="255">
        <f>I54</f>
        <v>48341</v>
      </c>
      <c r="J12" s="255"/>
      <c r="K12" s="255">
        <f>K54</f>
        <v>48341</v>
      </c>
      <c r="L12" s="255">
        <f>L54</f>
        <v>48341</v>
      </c>
      <c r="M12" s="255"/>
      <c r="N12" s="255">
        <f>N54</f>
        <v>48341</v>
      </c>
      <c r="O12" s="255">
        <f>O54</f>
        <v>47875.86</v>
      </c>
      <c r="P12" s="255"/>
      <c r="Q12" s="255">
        <f>Q54</f>
        <v>47875.86</v>
      </c>
      <c r="R12" s="237">
        <f>SUM(O12)/L12</f>
        <v>0.99037794005088853</v>
      </c>
      <c r="S12" s="237"/>
      <c r="T12" s="237">
        <f>SUM(Q12)/N12</f>
        <v>0.99037794005088853</v>
      </c>
    </row>
    <row r="13" spans="1:21" s="3" customFormat="1" ht="409.6" customHeight="1" x14ac:dyDescent="0.25">
      <c r="A13" s="331"/>
      <c r="B13" s="331"/>
      <c r="C13" s="351"/>
      <c r="D13" s="153"/>
      <c r="E13" s="239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37"/>
      <c r="S13" s="237"/>
      <c r="T13" s="237"/>
    </row>
    <row r="14" spans="1:21" s="3" customFormat="1" ht="72" customHeight="1" x14ac:dyDescent="0.25">
      <c r="A14" s="287" t="s">
        <v>199</v>
      </c>
      <c r="B14" s="287" t="s">
        <v>221</v>
      </c>
      <c r="C14" s="352" t="s">
        <v>221</v>
      </c>
      <c r="D14" s="154" t="s">
        <v>104</v>
      </c>
      <c r="E14" s="240"/>
      <c r="F14" s="255">
        <f>F15</f>
        <v>58545.7</v>
      </c>
      <c r="G14" s="255"/>
      <c r="H14" s="255">
        <f>H15</f>
        <v>58545.7</v>
      </c>
      <c r="I14" s="255">
        <f>I15</f>
        <v>58545.7</v>
      </c>
      <c r="J14" s="255"/>
      <c r="K14" s="255">
        <f>K15</f>
        <v>58545.7</v>
      </c>
      <c r="L14" s="255">
        <f>L15</f>
        <v>58545.7</v>
      </c>
      <c r="M14" s="255"/>
      <c r="N14" s="255">
        <f>N15</f>
        <v>58545.7</v>
      </c>
      <c r="O14" s="255">
        <f>O15</f>
        <v>58544.56</v>
      </c>
      <c r="P14" s="255"/>
      <c r="Q14" s="255">
        <f>Q15</f>
        <v>58544.56</v>
      </c>
      <c r="R14" s="237">
        <f>SUM(O14)/L14</f>
        <v>0.9999805280319477</v>
      </c>
      <c r="S14" s="237"/>
      <c r="T14" s="237">
        <f>SUM(O14)/L14</f>
        <v>0.9999805280319477</v>
      </c>
    </row>
    <row r="15" spans="1:21" s="3" customFormat="1" ht="45.75" customHeight="1" x14ac:dyDescent="0.25">
      <c r="A15" s="288"/>
      <c r="B15" s="288"/>
      <c r="C15" s="353"/>
      <c r="D15" s="329" t="s">
        <v>274</v>
      </c>
      <c r="E15" s="247" t="s">
        <v>2</v>
      </c>
      <c r="F15" s="255">
        <f>SUM(F16:F19)</f>
        <v>58545.7</v>
      </c>
      <c r="G15" s="255"/>
      <c r="H15" s="255">
        <f>SUM(H16:H19)</f>
        <v>58545.7</v>
      </c>
      <c r="I15" s="255">
        <f>SUM(I16:I19)</f>
        <v>58545.7</v>
      </c>
      <c r="J15" s="255"/>
      <c r="K15" s="255">
        <f>SUM(K16:K19)</f>
        <v>58545.7</v>
      </c>
      <c r="L15" s="255">
        <f>SUM(L16:L19)</f>
        <v>58545.7</v>
      </c>
      <c r="M15" s="255"/>
      <c r="N15" s="255">
        <f>SUM(N16:N19)</f>
        <v>58545.7</v>
      </c>
      <c r="O15" s="255">
        <f>SUM(O16:O19)</f>
        <v>58544.56</v>
      </c>
      <c r="P15" s="255"/>
      <c r="Q15" s="255">
        <f>SUM(Q16:Q19)</f>
        <v>58544.56</v>
      </c>
      <c r="R15" s="237">
        <f>SUM(O15)/L15</f>
        <v>0.9999805280319477</v>
      </c>
      <c r="S15" s="237"/>
      <c r="T15" s="237">
        <f>SUM(O15)/L15</f>
        <v>0.9999805280319477</v>
      </c>
    </row>
    <row r="16" spans="1:21" s="3" customFormat="1" x14ac:dyDescent="0.25">
      <c r="A16" s="288"/>
      <c r="B16" s="288"/>
      <c r="C16" s="353"/>
      <c r="D16" s="330"/>
      <c r="E16" s="239" t="s">
        <v>257</v>
      </c>
      <c r="F16" s="255">
        <v>809.5</v>
      </c>
      <c r="G16" s="255"/>
      <c r="H16" s="255">
        <v>809.5</v>
      </c>
      <c r="I16" s="255">
        <v>809.5</v>
      </c>
      <c r="J16" s="255"/>
      <c r="K16" s="255">
        <v>809.5</v>
      </c>
      <c r="L16" s="255">
        <v>809.5</v>
      </c>
      <c r="M16" s="255"/>
      <c r="N16" s="255">
        <v>809.5</v>
      </c>
      <c r="O16" s="255">
        <v>809</v>
      </c>
      <c r="P16" s="255"/>
      <c r="Q16" s="255">
        <v>809</v>
      </c>
      <c r="R16" s="237">
        <f>SUM(O16)/F16</f>
        <v>0.99938233477455218</v>
      </c>
      <c r="S16" s="237"/>
      <c r="T16" s="237">
        <f>SUM(O16)/L16</f>
        <v>0.99938233477455218</v>
      </c>
    </row>
    <row r="17" spans="1:20" s="3" customFormat="1" x14ac:dyDescent="0.25">
      <c r="A17" s="288"/>
      <c r="B17" s="288"/>
      <c r="C17" s="353"/>
      <c r="D17" s="330"/>
      <c r="E17" s="239" t="s">
        <v>258</v>
      </c>
      <c r="F17" s="255">
        <v>1697.2</v>
      </c>
      <c r="G17" s="255"/>
      <c r="H17" s="255">
        <v>1697.2</v>
      </c>
      <c r="I17" s="255">
        <v>1697.2</v>
      </c>
      <c r="J17" s="255"/>
      <c r="K17" s="255">
        <v>1697.2</v>
      </c>
      <c r="L17" s="255">
        <v>1697.2</v>
      </c>
      <c r="M17" s="255"/>
      <c r="N17" s="255">
        <v>1697.2</v>
      </c>
      <c r="O17" s="255">
        <v>1697.11</v>
      </c>
      <c r="P17" s="255"/>
      <c r="Q17" s="255">
        <v>1697.11</v>
      </c>
      <c r="R17" s="237">
        <f>SUM(O17)/L17</f>
        <v>0.9999469714824416</v>
      </c>
      <c r="S17" s="237"/>
      <c r="T17" s="237">
        <f>SUM(O17)/K17</f>
        <v>0.9999469714824416</v>
      </c>
    </row>
    <row r="18" spans="1:20" s="3" customFormat="1" ht="39" customHeight="1" x14ac:dyDescent="0.25">
      <c r="A18" s="288"/>
      <c r="B18" s="288"/>
      <c r="C18" s="353"/>
      <c r="D18" s="330"/>
      <c r="E18" s="239" t="s">
        <v>259</v>
      </c>
      <c r="F18" s="255">
        <v>10795</v>
      </c>
      <c r="G18" s="255"/>
      <c r="H18" s="255">
        <v>10795</v>
      </c>
      <c r="I18" s="255">
        <v>10795</v>
      </c>
      <c r="J18" s="255"/>
      <c r="K18" s="255">
        <v>10795</v>
      </c>
      <c r="L18" s="255">
        <v>10795</v>
      </c>
      <c r="M18" s="255"/>
      <c r="N18" s="255">
        <v>10795</v>
      </c>
      <c r="O18" s="255">
        <v>10794.45</v>
      </c>
      <c r="P18" s="255"/>
      <c r="Q18" s="255">
        <v>10794.45</v>
      </c>
      <c r="R18" s="237">
        <f>SUM(O18)/L18</f>
        <v>0.99994905048633631</v>
      </c>
      <c r="S18" s="237"/>
      <c r="T18" s="237">
        <f>SUM(O18)/L18</f>
        <v>0.99994905048633631</v>
      </c>
    </row>
    <row r="19" spans="1:20" s="3" customFormat="1" ht="34.5" customHeight="1" x14ac:dyDescent="0.25">
      <c r="A19" s="289"/>
      <c r="B19" s="289"/>
      <c r="C19" s="354"/>
      <c r="D19" s="331"/>
      <c r="E19" s="245" t="s">
        <v>273</v>
      </c>
      <c r="F19" s="255">
        <v>45244</v>
      </c>
      <c r="G19" s="255"/>
      <c r="H19" s="255">
        <v>45244</v>
      </c>
      <c r="I19" s="255">
        <v>45244</v>
      </c>
      <c r="J19" s="255"/>
      <c r="K19" s="255">
        <v>45244</v>
      </c>
      <c r="L19" s="255">
        <v>45244</v>
      </c>
      <c r="M19" s="255"/>
      <c r="N19" s="255">
        <v>45244</v>
      </c>
      <c r="O19" s="255">
        <v>45244</v>
      </c>
      <c r="P19" s="255"/>
      <c r="Q19" s="255">
        <v>45244</v>
      </c>
      <c r="R19" s="237">
        <f>SUM(O19)/L19</f>
        <v>1</v>
      </c>
      <c r="S19" s="237"/>
      <c r="T19" s="237">
        <f>SUM(O19)/L19</f>
        <v>1</v>
      </c>
    </row>
    <row r="20" spans="1:20" s="3" customFormat="1" ht="34.5" customHeight="1" x14ac:dyDescent="0.25">
      <c r="A20" s="287" t="s">
        <v>224</v>
      </c>
      <c r="B20" s="287" t="s">
        <v>202</v>
      </c>
      <c r="C20" s="355" t="s">
        <v>275</v>
      </c>
      <c r="D20" s="154" t="s">
        <v>104</v>
      </c>
      <c r="E20" s="239"/>
      <c r="F20" s="255">
        <f>F21</f>
        <v>809.5</v>
      </c>
      <c r="G20" s="255"/>
      <c r="H20" s="255">
        <f>H21</f>
        <v>809.5</v>
      </c>
      <c r="I20" s="255">
        <f>I21</f>
        <v>809.5</v>
      </c>
      <c r="J20" s="255"/>
      <c r="K20" s="255">
        <f>K21</f>
        <v>809.5</v>
      </c>
      <c r="L20" s="255">
        <f>L21</f>
        <v>809.5</v>
      </c>
      <c r="M20" s="255"/>
      <c r="N20" s="255">
        <f>N21</f>
        <v>809.5</v>
      </c>
      <c r="O20" s="255">
        <f>O21</f>
        <v>809</v>
      </c>
      <c r="P20" s="255"/>
      <c r="Q20" s="255">
        <f>Q21</f>
        <v>809</v>
      </c>
      <c r="R20" s="237">
        <f>SUM(O20)/L20</f>
        <v>0.99938233477455218</v>
      </c>
      <c r="S20" s="237"/>
      <c r="T20" s="237">
        <f>SUM(O20)/L20</f>
        <v>0.99938233477455218</v>
      </c>
    </row>
    <row r="21" spans="1:20" s="3" customFormat="1" ht="75.75" customHeight="1" x14ac:dyDescent="0.25">
      <c r="A21" s="288"/>
      <c r="B21" s="288"/>
      <c r="C21" s="356"/>
      <c r="D21" s="329" t="s">
        <v>274</v>
      </c>
      <c r="E21" s="248" t="s">
        <v>2</v>
      </c>
      <c r="F21" s="255">
        <v>809.5</v>
      </c>
      <c r="G21" s="255"/>
      <c r="H21" s="255">
        <v>809.5</v>
      </c>
      <c r="I21" s="255">
        <v>809.5</v>
      </c>
      <c r="J21" s="255"/>
      <c r="K21" s="255">
        <v>809.5</v>
      </c>
      <c r="L21" s="255">
        <v>809.5</v>
      </c>
      <c r="M21" s="255"/>
      <c r="N21" s="255">
        <v>809.5</v>
      </c>
      <c r="O21" s="255">
        <v>809</v>
      </c>
      <c r="P21" s="255"/>
      <c r="Q21" s="255">
        <v>809</v>
      </c>
      <c r="R21" s="237">
        <f>SUM(O21)/F21</f>
        <v>0.99938233477455218</v>
      </c>
      <c r="S21" s="237"/>
      <c r="T21" s="237">
        <f>SUM(O21)/L21</f>
        <v>0.99938233477455218</v>
      </c>
    </row>
    <row r="22" spans="1:20" s="3" customFormat="1" ht="349.5" customHeight="1" x14ac:dyDescent="0.25">
      <c r="A22" s="288"/>
      <c r="B22" s="288"/>
      <c r="C22" s="356"/>
      <c r="D22" s="331"/>
      <c r="E22" s="239" t="s">
        <v>257</v>
      </c>
      <c r="F22" s="255">
        <v>809.5</v>
      </c>
      <c r="G22" s="255"/>
      <c r="H22" s="255">
        <v>809.5</v>
      </c>
      <c r="I22" s="255">
        <v>809.5</v>
      </c>
      <c r="J22" s="255"/>
      <c r="K22" s="255">
        <v>809.5</v>
      </c>
      <c r="L22" s="255">
        <v>809.5</v>
      </c>
      <c r="M22" s="255"/>
      <c r="N22" s="255">
        <v>809.5</v>
      </c>
      <c r="O22" s="255">
        <v>809</v>
      </c>
      <c r="P22" s="255"/>
      <c r="Q22" s="255">
        <v>809</v>
      </c>
      <c r="R22" s="237">
        <f>SUM(O22)/F22</f>
        <v>0.99938233477455218</v>
      </c>
      <c r="S22" s="237"/>
      <c r="T22" s="237">
        <f>SUM(O22)/L22</f>
        <v>0.99938233477455218</v>
      </c>
    </row>
    <row r="23" spans="1:20" s="3" customFormat="1" ht="35.25" hidden="1" customHeight="1" x14ac:dyDescent="0.25">
      <c r="A23" s="144"/>
      <c r="B23" s="288"/>
      <c r="C23" s="356"/>
      <c r="D23" s="153" t="s">
        <v>103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</row>
    <row r="24" spans="1:20" s="3" customFormat="1" ht="324.75" hidden="1" customHeight="1" x14ac:dyDescent="0.25">
      <c r="A24" s="144"/>
      <c r="B24" s="288"/>
      <c r="C24" s="356"/>
      <c r="D24" s="153" t="s">
        <v>103</v>
      </c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</row>
    <row r="25" spans="1:20" s="3" customFormat="1" ht="77.25" customHeight="1" x14ac:dyDescent="0.25">
      <c r="A25" s="287" t="s">
        <v>225</v>
      </c>
      <c r="B25" s="287" t="s">
        <v>205</v>
      </c>
      <c r="C25" s="355" t="s">
        <v>267</v>
      </c>
      <c r="D25" s="154" t="s">
        <v>104</v>
      </c>
      <c r="E25" s="238"/>
      <c r="F25" s="255">
        <f>F26</f>
        <v>1697.2</v>
      </c>
      <c r="G25" s="255"/>
      <c r="H25" s="255">
        <f>H26</f>
        <v>1697.2</v>
      </c>
      <c r="I25" s="255">
        <f>I26</f>
        <v>1697.2</v>
      </c>
      <c r="J25" s="255"/>
      <c r="K25" s="255">
        <f>K26</f>
        <v>1697.2</v>
      </c>
      <c r="L25" s="255">
        <f>L26</f>
        <v>1697.2</v>
      </c>
      <c r="M25" s="255"/>
      <c r="N25" s="255">
        <f>N26</f>
        <v>1697.2</v>
      </c>
      <c r="O25" s="255">
        <f>O26</f>
        <v>1697.11</v>
      </c>
      <c r="P25" s="255"/>
      <c r="Q25" s="255">
        <f>Q26</f>
        <v>1697.11</v>
      </c>
      <c r="R25" s="237">
        <f t="shared" ref="R25:R34" si="0">SUM(O25)/L25</f>
        <v>0.9999469714824416</v>
      </c>
      <c r="S25" s="96"/>
      <c r="T25" s="237">
        <f>SUM(O25)/K25</f>
        <v>0.9999469714824416</v>
      </c>
    </row>
    <row r="26" spans="1:20" s="3" customFormat="1" ht="75" customHeight="1" x14ac:dyDescent="0.25">
      <c r="A26" s="288"/>
      <c r="B26" s="288"/>
      <c r="C26" s="356"/>
      <c r="D26" s="329" t="s">
        <v>274</v>
      </c>
      <c r="E26" s="248" t="s">
        <v>2</v>
      </c>
      <c r="F26" s="255">
        <v>1697.2</v>
      </c>
      <c r="G26" s="255"/>
      <c r="H26" s="255">
        <v>1697.2</v>
      </c>
      <c r="I26" s="255">
        <v>1697.2</v>
      </c>
      <c r="J26" s="255"/>
      <c r="K26" s="255">
        <v>1697.2</v>
      </c>
      <c r="L26" s="255">
        <v>1697.2</v>
      </c>
      <c r="M26" s="255"/>
      <c r="N26" s="255">
        <v>1697.2</v>
      </c>
      <c r="O26" s="255">
        <v>1697.11</v>
      </c>
      <c r="P26" s="255"/>
      <c r="Q26" s="255">
        <v>1697.11</v>
      </c>
      <c r="R26" s="237">
        <f t="shared" si="0"/>
        <v>0.9999469714824416</v>
      </c>
      <c r="S26" s="237"/>
      <c r="T26" s="237">
        <f>SUM(O26)/K26</f>
        <v>0.9999469714824416</v>
      </c>
    </row>
    <row r="27" spans="1:20" s="3" customFormat="1" ht="183" customHeight="1" x14ac:dyDescent="0.25">
      <c r="A27" s="289"/>
      <c r="B27" s="289"/>
      <c r="C27" s="369"/>
      <c r="D27" s="331"/>
      <c r="E27" s="239" t="s">
        <v>258</v>
      </c>
      <c r="F27" s="255">
        <v>1697.2</v>
      </c>
      <c r="G27" s="255"/>
      <c r="H27" s="255">
        <v>1697.2</v>
      </c>
      <c r="I27" s="255">
        <v>1697.2</v>
      </c>
      <c r="J27" s="255"/>
      <c r="K27" s="255">
        <v>1697.2</v>
      </c>
      <c r="L27" s="255">
        <v>1697.2</v>
      </c>
      <c r="M27" s="255"/>
      <c r="N27" s="255">
        <v>1697.2</v>
      </c>
      <c r="O27" s="255">
        <v>1697.11</v>
      </c>
      <c r="P27" s="255"/>
      <c r="Q27" s="255">
        <v>1697.11</v>
      </c>
      <c r="R27" s="237">
        <f t="shared" si="0"/>
        <v>0.9999469714824416</v>
      </c>
      <c r="S27" s="237"/>
      <c r="T27" s="237">
        <f>SUM(O27)/K27</f>
        <v>0.9999469714824416</v>
      </c>
    </row>
    <row r="28" spans="1:20" s="3" customFormat="1" ht="72.75" customHeight="1" x14ac:dyDescent="0.25">
      <c r="A28" s="287" t="s">
        <v>226</v>
      </c>
      <c r="B28" s="287" t="s">
        <v>207</v>
      </c>
      <c r="C28" s="346" t="s">
        <v>268</v>
      </c>
      <c r="D28" s="154" t="s">
        <v>104</v>
      </c>
      <c r="E28" s="239"/>
      <c r="F28" s="255">
        <f>F29</f>
        <v>10795</v>
      </c>
      <c r="G28" s="255"/>
      <c r="H28" s="255">
        <f>H29</f>
        <v>10795</v>
      </c>
      <c r="I28" s="255">
        <f>I29</f>
        <v>10795</v>
      </c>
      <c r="J28" s="255"/>
      <c r="K28" s="255">
        <f>K29</f>
        <v>10795</v>
      </c>
      <c r="L28" s="255">
        <f>L29</f>
        <v>10795</v>
      </c>
      <c r="M28" s="255"/>
      <c r="N28" s="255">
        <f>N29</f>
        <v>10795</v>
      </c>
      <c r="O28" s="255">
        <f>O29</f>
        <v>10794.45</v>
      </c>
      <c r="P28" s="255"/>
      <c r="Q28" s="255">
        <f>Q29</f>
        <v>10794.45</v>
      </c>
      <c r="R28" s="237">
        <f t="shared" si="0"/>
        <v>0.99994905048633631</v>
      </c>
      <c r="S28" s="237"/>
      <c r="T28" s="237">
        <f t="shared" ref="T28:T34" si="1">SUM(O28)/L28</f>
        <v>0.99994905048633631</v>
      </c>
    </row>
    <row r="29" spans="1:20" s="3" customFormat="1" ht="64.5" customHeight="1" x14ac:dyDescent="0.25">
      <c r="A29" s="288"/>
      <c r="B29" s="288"/>
      <c r="C29" s="347"/>
      <c r="D29" s="323" t="s">
        <v>274</v>
      </c>
      <c r="E29" s="248" t="s">
        <v>2</v>
      </c>
      <c r="F29" s="255">
        <v>10795</v>
      </c>
      <c r="G29" s="255"/>
      <c r="H29" s="255">
        <v>10795</v>
      </c>
      <c r="I29" s="255">
        <v>10795</v>
      </c>
      <c r="J29" s="255"/>
      <c r="K29" s="255">
        <v>10795</v>
      </c>
      <c r="L29" s="255">
        <v>10795</v>
      </c>
      <c r="M29" s="255"/>
      <c r="N29" s="255">
        <v>10795</v>
      </c>
      <c r="O29" s="255">
        <v>10794.45</v>
      </c>
      <c r="P29" s="255"/>
      <c r="Q29" s="255">
        <v>10794.45</v>
      </c>
      <c r="R29" s="237">
        <f t="shared" si="0"/>
        <v>0.99994905048633631</v>
      </c>
      <c r="S29" s="237"/>
      <c r="T29" s="237">
        <f t="shared" si="1"/>
        <v>0.99994905048633631</v>
      </c>
    </row>
    <row r="30" spans="1:20" s="3" customFormat="1" ht="388.5" customHeight="1" x14ac:dyDescent="0.25">
      <c r="A30" s="289"/>
      <c r="B30" s="289"/>
      <c r="C30" s="348"/>
      <c r="D30" s="325"/>
      <c r="E30" s="239" t="s">
        <v>259</v>
      </c>
      <c r="F30" s="255">
        <v>10795</v>
      </c>
      <c r="G30" s="255"/>
      <c r="H30" s="255">
        <v>10795</v>
      </c>
      <c r="I30" s="255">
        <v>10795</v>
      </c>
      <c r="J30" s="255"/>
      <c r="K30" s="255">
        <v>10795</v>
      </c>
      <c r="L30" s="255">
        <v>10795</v>
      </c>
      <c r="M30" s="255"/>
      <c r="N30" s="255">
        <v>10795</v>
      </c>
      <c r="O30" s="255">
        <v>10794.45</v>
      </c>
      <c r="P30" s="255"/>
      <c r="Q30" s="255">
        <v>10794.45</v>
      </c>
      <c r="R30" s="237">
        <f t="shared" si="0"/>
        <v>0.99994905048633631</v>
      </c>
      <c r="S30" s="237"/>
      <c r="T30" s="237">
        <f t="shared" si="1"/>
        <v>0.99994905048633631</v>
      </c>
    </row>
    <row r="31" spans="1:20" s="3" customFormat="1" ht="73.5" customHeight="1" x14ac:dyDescent="0.25">
      <c r="A31" s="342" t="s">
        <v>227</v>
      </c>
      <c r="B31" s="339" t="s">
        <v>222</v>
      </c>
      <c r="C31" s="336" t="s">
        <v>269</v>
      </c>
      <c r="D31" s="244" t="s">
        <v>104</v>
      </c>
      <c r="E31" s="239"/>
      <c r="F31" s="255">
        <f>F32</f>
        <v>45244</v>
      </c>
      <c r="G31" s="255"/>
      <c r="H31" s="255">
        <f>H32</f>
        <v>45244</v>
      </c>
      <c r="I31" s="255">
        <f>I32</f>
        <v>45244</v>
      </c>
      <c r="J31" s="255"/>
      <c r="K31" s="255">
        <f>K32</f>
        <v>45244</v>
      </c>
      <c r="L31" s="255">
        <f>L32</f>
        <v>45244</v>
      </c>
      <c r="M31" s="255"/>
      <c r="N31" s="255">
        <f>N32</f>
        <v>45244</v>
      </c>
      <c r="O31" s="255">
        <f>O32</f>
        <v>45244</v>
      </c>
      <c r="P31" s="255"/>
      <c r="Q31" s="255">
        <f>Q32</f>
        <v>45244</v>
      </c>
      <c r="R31" s="237">
        <f t="shared" si="0"/>
        <v>1</v>
      </c>
      <c r="S31" s="237"/>
      <c r="T31" s="237">
        <f t="shared" si="1"/>
        <v>1</v>
      </c>
    </row>
    <row r="32" spans="1:20" s="223" customFormat="1" ht="69" customHeight="1" x14ac:dyDescent="0.25">
      <c r="A32" s="343"/>
      <c r="B32" s="340"/>
      <c r="C32" s="337"/>
      <c r="D32" s="329" t="s">
        <v>274</v>
      </c>
      <c r="E32" s="249" t="s">
        <v>2</v>
      </c>
      <c r="F32" s="255">
        <v>45244</v>
      </c>
      <c r="G32" s="255"/>
      <c r="H32" s="255">
        <v>45244</v>
      </c>
      <c r="I32" s="255">
        <v>45244</v>
      </c>
      <c r="J32" s="255"/>
      <c r="K32" s="255">
        <v>45244</v>
      </c>
      <c r="L32" s="255">
        <v>45244</v>
      </c>
      <c r="M32" s="255"/>
      <c r="N32" s="255">
        <v>45244</v>
      </c>
      <c r="O32" s="255">
        <v>45244</v>
      </c>
      <c r="P32" s="255"/>
      <c r="Q32" s="255">
        <v>45244</v>
      </c>
      <c r="R32" s="246">
        <f t="shared" si="0"/>
        <v>1</v>
      </c>
      <c r="S32" s="246"/>
      <c r="T32" s="246">
        <f t="shared" si="1"/>
        <v>1</v>
      </c>
    </row>
    <row r="33" spans="1:20" s="223" customFormat="1" ht="53.25" customHeight="1" x14ac:dyDescent="0.25">
      <c r="A33" s="344"/>
      <c r="B33" s="341"/>
      <c r="C33" s="338"/>
      <c r="D33" s="331"/>
      <c r="E33" s="245" t="s">
        <v>273</v>
      </c>
      <c r="F33" s="255">
        <v>45244</v>
      </c>
      <c r="G33" s="255"/>
      <c r="H33" s="255">
        <v>45244</v>
      </c>
      <c r="I33" s="255">
        <v>45244</v>
      </c>
      <c r="J33" s="255"/>
      <c r="K33" s="255">
        <v>45244</v>
      </c>
      <c r="L33" s="255">
        <v>45244</v>
      </c>
      <c r="M33" s="255"/>
      <c r="N33" s="255">
        <v>45244</v>
      </c>
      <c r="O33" s="255">
        <v>45244</v>
      </c>
      <c r="P33" s="255"/>
      <c r="Q33" s="255">
        <v>45244</v>
      </c>
      <c r="R33" s="246">
        <f t="shared" si="0"/>
        <v>1</v>
      </c>
      <c r="S33" s="246"/>
      <c r="T33" s="246">
        <f t="shared" si="1"/>
        <v>1</v>
      </c>
    </row>
    <row r="34" spans="1:20" s="223" customFormat="1" ht="81" customHeight="1" x14ac:dyDescent="0.25">
      <c r="A34" s="323" t="s">
        <v>165</v>
      </c>
      <c r="B34" s="334" t="s">
        <v>223</v>
      </c>
      <c r="C34" s="332" t="s">
        <v>249</v>
      </c>
      <c r="D34" s="154" t="s">
        <v>104</v>
      </c>
      <c r="E34" s="245"/>
      <c r="F34" s="255">
        <f>F35</f>
        <v>543477.30000000005</v>
      </c>
      <c r="G34" s="255"/>
      <c r="H34" s="255">
        <f>H35</f>
        <v>543477.30000000005</v>
      </c>
      <c r="I34" s="255">
        <f>I35</f>
        <v>543477.30000000005</v>
      </c>
      <c r="J34" s="255"/>
      <c r="K34" s="255">
        <f>K35</f>
        <v>543477.30000000005</v>
      </c>
      <c r="L34" s="255">
        <f>L35</f>
        <v>543477.30000000005</v>
      </c>
      <c r="M34" s="255"/>
      <c r="N34" s="255">
        <f>N35</f>
        <v>543477.30000000005</v>
      </c>
      <c r="O34" s="255">
        <f>O35</f>
        <v>541971.02</v>
      </c>
      <c r="P34" s="255"/>
      <c r="Q34" s="255">
        <f>Q35</f>
        <v>541971.02</v>
      </c>
      <c r="R34" s="246">
        <f t="shared" si="0"/>
        <v>0.99722843989988175</v>
      </c>
      <c r="S34" s="246"/>
      <c r="T34" s="246">
        <f t="shared" si="1"/>
        <v>0.99722843989988175</v>
      </c>
    </row>
    <row r="35" spans="1:20" s="3" customFormat="1" ht="81" customHeight="1" x14ac:dyDescent="0.25">
      <c r="A35" s="324"/>
      <c r="B35" s="335"/>
      <c r="C35" s="333"/>
      <c r="D35" s="329" t="s">
        <v>274</v>
      </c>
      <c r="E35" s="248" t="s">
        <v>2</v>
      </c>
      <c r="F35" s="255">
        <f>SUM(F44+F49)</f>
        <v>543477.30000000005</v>
      </c>
      <c r="G35" s="255"/>
      <c r="H35" s="255">
        <f>SUM(H44+H49)</f>
        <v>543477.30000000005</v>
      </c>
      <c r="I35" s="255">
        <f>SUM(I44+I49)</f>
        <v>543477.30000000005</v>
      </c>
      <c r="J35" s="255"/>
      <c r="K35" s="255">
        <f>SUM(K44+K49)</f>
        <v>543477.30000000005</v>
      </c>
      <c r="L35" s="255">
        <f>SUM(L44+L49)</f>
        <v>543477.30000000005</v>
      </c>
      <c r="M35" s="255"/>
      <c r="N35" s="255">
        <f>SUM(N44+N49)</f>
        <v>543477.30000000005</v>
      </c>
      <c r="O35" s="255">
        <f>SUM(O44+O49)</f>
        <v>541971.02</v>
      </c>
      <c r="P35" s="255"/>
      <c r="Q35" s="255">
        <f>SUM(Q36:Q41)</f>
        <v>541971.02</v>
      </c>
      <c r="R35" s="237">
        <f t="shared" ref="R35:R43" si="2">SUM(O35)/L35</f>
        <v>0.99722843989988175</v>
      </c>
      <c r="S35" s="237"/>
      <c r="T35" s="237">
        <f>SUM(Q35)/N35</f>
        <v>0.99722843989988175</v>
      </c>
    </row>
    <row r="36" spans="1:20" s="3" customFormat="1" ht="43.5" customHeight="1" x14ac:dyDescent="0.25">
      <c r="A36" s="324"/>
      <c r="B36" s="335"/>
      <c r="C36" s="333"/>
      <c r="D36" s="330"/>
      <c r="E36" s="239" t="s">
        <v>260</v>
      </c>
      <c r="F36" s="255">
        <v>131037.7</v>
      </c>
      <c r="G36" s="255"/>
      <c r="H36" s="255">
        <v>131037.7</v>
      </c>
      <c r="I36" s="255">
        <v>131037.7</v>
      </c>
      <c r="J36" s="255"/>
      <c r="K36" s="255">
        <v>131037.7</v>
      </c>
      <c r="L36" s="255">
        <v>131037.7</v>
      </c>
      <c r="M36" s="255"/>
      <c r="N36" s="255">
        <v>131037.7</v>
      </c>
      <c r="O36" s="255">
        <v>130975.78</v>
      </c>
      <c r="P36" s="255"/>
      <c r="Q36" s="255">
        <v>130975.78</v>
      </c>
      <c r="R36" s="237">
        <f t="shared" si="2"/>
        <v>0.99952746423357552</v>
      </c>
      <c r="S36" s="237"/>
      <c r="T36" s="237">
        <f>SUM(O36)/L36</f>
        <v>0.99952746423357552</v>
      </c>
    </row>
    <row r="37" spans="1:20" s="3" customFormat="1" ht="38.25" customHeight="1" x14ac:dyDescent="0.25">
      <c r="A37" s="324"/>
      <c r="B37" s="335"/>
      <c r="C37" s="333"/>
      <c r="D37" s="330"/>
      <c r="E37" s="239" t="s">
        <v>261</v>
      </c>
      <c r="F37" s="255">
        <v>27352.799999999999</v>
      </c>
      <c r="G37" s="255"/>
      <c r="H37" s="255">
        <v>27352.799999999999</v>
      </c>
      <c r="I37" s="255">
        <v>27352.799999999999</v>
      </c>
      <c r="J37" s="255"/>
      <c r="K37" s="255">
        <v>27352.799999999999</v>
      </c>
      <c r="L37" s="255">
        <v>27352.799999999999</v>
      </c>
      <c r="M37" s="255"/>
      <c r="N37" s="255">
        <v>27352.799999999999</v>
      </c>
      <c r="O37" s="255">
        <v>27093.77</v>
      </c>
      <c r="P37" s="255"/>
      <c r="Q37" s="255">
        <v>27093.77</v>
      </c>
      <c r="R37" s="237">
        <f t="shared" si="2"/>
        <v>0.99053003714427779</v>
      </c>
      <c r="S37" s="237"/>
      <c r="T37" s="237">
        <f t="shared" ref="T37:T44" si="3">SUM(Q37)/N37</f>
        <v>0.99053003714427779</v>
      </c>
    </row>
    <row r="38" spans="1:20" s="3" customFormat="1" ht="46.5" customHeight="1" x14ac:dyDescent="0.25">
      <c r="A38" s="324"/>
      <c r="B38" s="335"/>
      <c r="C38" s="333"/>
      <c r="D38" s="330"/>
      <c r="E38" s="239" t="s">
        <v>262</v>
      </c>
      <c r="F38" s="255">
        <v>4584.2</v>
      </c>
      <c r="G38" s="255"/>
      <c r="H38" s="255">
        <v>4584.2</v>
      </c>
      <c r="I38" s="255">
        <v>4584.2</v>
      </c>
      <c r="J38" s="255"/>
      <c r="K38" s="255">
        <v>4584.2</v>
      </c>
      <c r="L38" s="255">
        <v>4584.2</v>
      </c>
      <c r="M38" s="255"/>
      <c r="N38" s="255">
        <v>4584.2</v>
      </c>
      <c r="O38" s="255">
        <v>4584.01</v>
      </c>
      <c r="P38" s="255"/>
      <c r="Q38" s="255">
        <v>4584.01</v>
      </c>
      <c r="R38" s="237">
        <f t="shared" si="2"/>
        <v>0.99995855329174133</v>
      </c>
      <c r="S38" s="237"/>
      <c r="T38" s="237">
        <f t="shared" si="3"/>
        <v>0.99995855329174133</v>
      </c>
    </row>
    <row r="39" spans="1:20" s="3" customFormat="1" ht="44.25" customHeight="1" x14ac:dyDescent="0.25">
      <c r="A39" s="324"/>
      <c r="B39" s="335"/>
      <c r="C39" s="333"/>
      <c r="D39" s="330"/>
      <c r="E39" s="239" t="s">
        <v>263</v>
      </c>
      <c r="F39" s="255">
        <v>346616</v>
      </c>
      <c r="G39" s="255"/>
      <c r="H39" s="255">
        <v>346616</v>
      </c>
      <c r="I39" s="255">
        <v>346616</v>
      </c>
      <c r="J39" s="255"/>
      <c r="K39" s="255">
        <v>346616</v>
      </c>
      <c r="L39" s="255">
        <v>346616</v>
      </c>
      <c r="M39" s="255"/>
      <c r="N39" s="255">
        <v>346616</v>
      </c>
      <c r="O39" s="255">
        <v>346134.84</v>
      </c>
      <c r="P39" s="255"/>
      <c r="Q39" s="255">
        <v>346134.84</v>
      </c>
      <c r="R39" s="237">
        <f t="shared" si="2"/>
        <v>0.99861183557596889</v>
      </c>
      <c r="S39" s="237"/>
      <c r="T39" s="237">
        <f t="shared" si="3"/>
        <v>0.99861183557596889</v>
      </c>
    </row>
    <row r="40" spans="1:20" s="3" customFormat="1" ht="44.25" customHeight="1" x14ac:dyDescent="0.25">
      <c r="A40" s="324"/>
      <c r="B40" s="335"/>
      <c r="C40" s="333"/>
      <c r="D40" s="330"/>
      <c r="E40" s="239" t="s">
        <v>264</v>
      </c>
      <c r="F40" s="255">
        <v>29867</v>
      </c>
      <c r="G40" s="255"/>
      <c r="H40" s="255">
        <v>29867</v>
      </c>
      <c r="I40" s="255">
        <v>29867</v>
      </c>
      <c r="J40" s="255"/>
      <c r="K40" s="255">
        <v>29867</v>
      </c>
      <c r="L40" s="255">
        <v>29867</v>
      </c>
      <c r="M40" s="255"/>
      <c r="N40" s="255">
        <v>29867</v>
      </c>
      <c r="O40" s="255">
        <v>29187.49</v>
      </c>
      <c r="P40" s="255"/>
      <c r="Q40" s="255">
        <v>29187.49</v>
      </c>
      <c r="R40" s="237">
        <f t="shared" si="2"/>
        <v>0.97724880302675199</v>
      </c>
      <c r="S40" s="237"/>
      <c r="T40" s="237">
        <f t="shared" si="3"/>
        <v>0.97724880302675199</v>
      </c>
    </row>
    <row r="41" spans="1:20" s="3" customFormat="1" ht="44.25" customHeight="1" x14ac:dyDescent="0.25">
      <c r="A41" s="324"/>
      <c r="B41" s="335"/>
      <c r="C41" s="333"/>
      <c r="D41" s="331"/>
      <c r="E41" s="239" t="s">
        <v>265</v>
      </c>
      <c r="F41" s="255">
        <v>4019.6</v>
      </c>
      <c r="G41" s="255"/>
      <c r="H41" s="255">
        <v>4019.6</v>
      </c>
      <c r="I41" s="255">
        <v>4019.6</v>
      </c>
      <c r="J41" s="255"/>
      <c r="K41" s="255">
        <v>4019.6</v>
      </c>
      <c r="L41" s="255">
        <v>4019.6</v>
      </c>
      <c r="M41" s="255"/>
      <c r="N41" s="255">
        <v>4019.6</v>
      </c>
      <c r="O41" s="255">
        <v>3995.13</v>
      </c>
      <c r="P41" s="255"/>
      <c r="Q41" s="255">
        <v>3995.13</v>
      </c>
      <c r="R41" s="237">
        <f t="shared" si="2"/>
        <v>0.99391232958503339</v>
      </c>
      <c r="S41" s="237"/>
      <c r="T41" s="237">
        <f t="shared" si="3"/>
        <v>0.99391232958503339</v>
      </c>
    </row>
    <row r="42" spans="1:20" s="3" customFormat="1" ht="157.5" hidden="1" customHeight="1" x14ac:dyDescent="0.25">
      <c r="A42" s="147"/>
      <c r="B42" s="243"/>
      <c r="C42" s="236"/>
      <c r="D42" s="153" t="s">
        <v>18</v>
      </c>
      <c r="E42" s="239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37" t="e">
        <f t="shared" si="2"/>
        <v>#DIV/0!</v>
      </c>
      <c r="S42" s="237"/>
      <c r="T42" s="237" t="e">
        <f t="shared" si="3"/>
        <v>#DIV/0!</v>
      </c>
    </row>
    <row r="43" spans="1:20" s="3" customFormat="1" ht="72" customHeight="1" x14ac:dyDescent="0.25">
      <c r="A43" s="287" t="s">
        <v>228</v>
      </c>
      <c r="B43" s="287" t="s">
        <v>212</v>
      </c>
      <c r="C43" s="318" t="s">
        <v>270</v>
      </c>
      <c r="D43" s="154" t="s">
        <v>104</v>
      </c>
      <c r="E43" s="239"/>
      <c r="F43" s="255">
        <f>F44</f>
        <v>162974.70000000001</v>
      </c>
      <c r="G43" s="255"/>
      <c r="H43" s="255">
        <f>H44</f>
        <v>162974.70000000001</v>
      </c>
      <c r="I43" s="255">
        <f>I44</f>
        <v>162974.70000000001</v>
      </c>
      <c r="J43" s="255"/>
      <c r="K43" s="255">
        <f>K44</f>
        <v>162974.70000000001</v>
      </c>
      <c r="L43" s="255">
        <f>L44</f>
        <v>162974.70000000001</v>
      </c>
      <c r="M43" s="255"/>
      <c r="N43" s="255">
        <f>N44</f>
        <v>162974.70000000001</v>
      </c>
      <c r="O43" s="255">
        <f>O44</f>
        <v>162653.56</v>
      </c>
      <c r="P43" s="255"/>
      <c r="Q43" s="255">
        <f>Q44</f>
        <v>162653.56</v>
      </c>
      <c r="R43" s="237">
        <f t="shared" si="2"/>
        <v>0.99802951010187457</v>
      </c>
      <c r="S43" s="237"/>
      <c r="T43" s="237">
        <f t="shared" si="3"/>
        <v>0.99802951010187457</v>
      </c>
    </row>
    <row r="44" spans="1:20" s="3" customFormat="1" ht="57" customHeight="1" x14ac:dyDescent="0.25">
      <c r="A44" s="288"/>
      <c r="B44" s="288"/>
      <c r="C44" s="319"/>
      <c r="D44" s="329" t="s">
        <v>274</v>
      </c>
      <c r="E44" s="248" t="s">
        <v>2</v>
      </c>
      <c r="F44" s="255">
        <f>SUM(F45:F47)</f>
        <v>162974.70000000001</v>
      </c>
      <c r="G44" s="255"/>
      <c r="H44" s="255">
        <f t="shared" ref="H44:Q44" si="4">SUM(H45:H47)</f>
        <v>162974.70000000001</v>
      </c>
      <c r="I44" s="255">
        <f t="shared" si="4"/>
        <v>162974.70000000001</v>
      </c>
      <c r="J44" s="255"/>
      <c r="K44" s="255">
        <f t="shared" si="4"/>
        <v>162974.70000000001</v>
      </c>
      <c r="L44" s="255">
        <f t="shared" si="4"/>
        <v>162974.70000000001</v>
      </c>
      <c r="M44" s="255"/>
      <c r="N44" s="255">
        <f t="shared" si="4"/>
        <v>162974.70000000001</v>
      </c>
      <c r="O44" s="255">
        <f t="shared" si="4"/>
        <v>162653.56</v>
      </c>
      <c r="P44" s="255"/>
      <c r="Q44" s="255">
        <f t="shared" si="4"/>
        <v>162653.56</v>
      </c>
      <c r="R44" s="237">
        <f t="shared" ref="R44:R53" si="5">SUM(O44)/L44</f>
        <v>0.99802951010187457</v>
      </c>
      <c r="S44" s="237"/>
      <c r="T44" s="237">
        <f t="shared" si="3"/>
        <v>0.99802951010187457</v>
      </c>
    </row>
    <row r="45" spans="1:20" s="3" customFormat="1" ht="46.5" customHeight="1" x14ac:dyDescent="0.25">
      <c r="A45" s="288"/>
      <c r="B45" s="288"/>
      <c r="C45" s="319"/>
      <c r="D45" s="330"/>
      <c r="E45" s="239" t="s">
        <v>260</v>
      </c>
      <c r="F45" s="255">
        <v>131037.7</v>
      </c>
      <c r="G45" s="255"/>
      <c r="H45" s="255">
        <v>131037.7</v>
      </c>
      <c r="I45" s="255">
        <v>131037.7</v>
      </c>
      <c r="J45" s="255"/>
      <c r="K45" s="255">
        <v>131037.7</v>
      </c>
      <c r="L45" s="255">
        <v>131037.7</v>
      </c>
      <c r="M45" s="255"/>
      <c r="N45" s="255">
        <v>131037.7</v>
      </c>
      <c r="O45" s="255">
        <v>130975.78</v>
      </c>
      <c r="P45" s="255"/>
      <c r="Q45" s="255">
        <v>130975.78</v>
      </c>
      <c r="R45" s="237">
        <f t="shared" si="5"/>
        <v>0.99952746423357552</v>
      </c>
      <c r="S45" s="237"/>
      <c r="T45" s="237">
        <f>SUM(O45)/L45</f>
        <v>0.99952746423357552</v>
      </c>
    </row>
    <row r="46" spans="1:20" s="3" customFormat="1" ht="46.5" customHeight="1" x14ac:dyDescent="0.25">
      <c r="A46" s="288"/>
      <c r="B46" s="288"/>
      <c r="C46" s="319"/>
      <c r="D46" s="330"/>
      <c r="E46" s="239" t="s">
        <v>261</v>
      </c>
      <c r="F46" s="255">
        <v>27352.799999999999</v>
      </c>
      <c r="G46" s="255"/>
      <c r="H46" s="255">
        <v>27352.799999999999</v>
      </c>
      <c r="I46" s="255">
        <v>27352.799999999999</v>
      </c>
      <c r="J46" s="255"/>
      <c r="K46" s="255">
        <v>27352.799999999999</v>
      </c>
      <c r="L46" s="255">
        <v>27352.799999999999</v>
      </c>
      <c r="M46" s="255"/>
      <c r="N46" s="255">
        <v>27352.799999999999</v>
      </c>
      <c r="O46" s="255">
        <v>27093.77</v>
      </c>
      <c r="P46" s="255"/>
      <c r="Q46" s="255">
        <v>27093.77</v>
      </c>
      <c r="R46" s="237">
        <f t="shared" si="5"/>
        <v>0.99053003714427779</v>
      </c>
      <c r="S46" s="237"/>
      <c r="T46" s="237">
        <f t="shared" ref="T46:T52" si="6">SUM(Q46)/N46</f>
        <v>0.99053003714427779</v>
      </c>
    </row>
    <row r="47" spans="1:20" s="3" customFormat="1" ht="351.75" customHeight="1" x14ac:dyDescent="0.25">
      <c r="A47" s="289"/>
      <c r="B47" s="289"/>
      <c r="C47" s="320"/>
      <c r="D47" s="331"/>
      <c r="E47" s="239" t="s">
        <v>262</v>
      </c>
      <c r="F47" s="255">
        <v>4584.2</v>
      </c>
      <c r="G47" s="255"/>
      <c r="H47" s="255">
        <v>4584.2</v>
      </c>
      <c r="I47" s="255">
        <v>4584.2</v>
      </c>
      <c r="J47" s="255"/>
      <c r="K47" s="255">
        <v>4584.2</v>
      </c>
      <c r="L47" s="255">
        <v>4584.2</v>
      </c>
      <c r="M47" s="255"/>
      <c r="N47" s="255">
        <v>4584.2</v>
      </c>
      <c r="O47" s="255">
        <v>4584.01</v>
      </c>
      <c r="P47" s="255"/>
      <c r="Q47" s="255">
        <v>4584.01</v>
      </c>
      <c r="R47" s="237">
        <f t="shared" si="5"/>
        <v>0.99995855329174133</v>
      </c>
      <c r="S47" s="237"/>
      <c r="T47" s="237">
        <f t="shared" si="6"/>
        <v>0.99995855329174133</v>
      </c>
    </row>
    <row r="48" spans="1:20" s="3" customFormat="1" ht="66.75" customHeight="1" x14ac:dyDescent="0.25">
      <c r="A48" s="287" t="s">
        <v>231</v>
      </c>
      <c r="B48" s="287" t="s">
        <v>214</v>
      </c>
      <c r="C48" s="318" t="s">
        <v>271</v>
      </c>
      <c r="D48" s="154" t="s">
        <v>104</v>
      </c>
      <c r="E48" s="239"/>
      <c r="F48" s="255">
        <f>F49</f>
        <v>380502.6</v>
      </c>
      <c r="G48" s="255"/>
      <c r="H48" s="255">
        <f>H49</f>
        <v>380502.6</v>
      </c>
      <c r="I48" s="255">
        <f>I49</f>
        <v>380502.6</v>
      </c>
      <c r="J48" s="255"/>
      <c r="K48" s="255">
        <f>K49</f>
        <v>380502.6</v>
      </c>
      <c r="L48" s="255">
        <f>L49</f>
        <v>380502.6</v>
      </c>
      <c r="M48" s="255"/>
      <c r="N48" s="255">
        <f>N49</f>
        <v>380502.6</v>
      </c>
      <c r="O48" s="255">
        <f>O49</f>
        <v>379317.46</v>
      </c>
      <c r="P48" s="255"/>
      <c r="Q48" s="255">
        <f>Q49</f>
        <v>379317.46</v>
      </c>
      <c r="R48" s="237">
        <f t="shared" si="5"/>
        <v>0.99688533008710067</v>
      </c>
      <c r="S48" s="237"/>
      <c r="T48" s="237">
        <f t="shared" si="6"/>
        <v>0.99688533008710067</v>
      </c>
    </row>
    <row r="49" spans="1:20" s="3" customFormat="1" ht="60.75" customHeight="1" x14ac:dyDescent="0.25">
      <c r="A49" s="288"/>
      <c r="B49" s="288"/>
      <c r="C49" s="319"/>
      <c r="D49" s="329" t="s">
        <v>274</v>
      </c>
      <c r="E49" s="248" t="s">
        <v>2</v>
      </c>
      <c r="F49" s="255">
        <f>SUM(F50:F52)</f>
        <v>380502.6</v>
      </c>
      <c r="G49" s="255"/>
      <c r="H49" s="255">
        <f t="shared" ref="H49:Q49" si="7">SUM(H50:H52)</f>
        <v>380502.6</v>
      </c>
      <c r="I49" s="255">
        <f t="shared" si="7"/>
        <v>380502.6</v>
      </c>
      <c r="J49" s="255"/>
      <c r="K49" s="255">
        <f t="shared" si="7"/>
        <v>380502.6</v>
      </c>
      <c r="L49" s="255">
        <f t="shared" si="7"/>
        <v>380502.6</v>
      </c>
      <c r="M49" s="255"/>
      <c r="N49" s="255">
        <f t="shared" si="7"/>
        <v>380502.6</v>
      </c>
      <c r="O49" s="255">
        <f t="shared" si="7"/>
        <v>379317.46</v>
      </c>
      <c r="P49" s="255"/>
      <c r="Q49" s="255">
        <f t="shared" si="7"/>
        <v>379317.46</v>
      </c>
      <c r="R49" s="237">
        <f t="shared" si="5"/>
        <v>0.99688533008710067</v>
      </c>
      <c r="S49" s="237"/>
      <c r="T49" s="237">
        <f t="shared" si="6"/>
        <v>0.99688533008710067</v>
      </c>
    </row>
    <row r="50" spans="1:20" s="3" customFormat="1" ht="44.25" customHeight="1" x14ac:dyDescent="0.25">
      <c r="A50" s="288"/>
      <c r="B50" s="288"/>
      <c r="C50" s="319"/>
      <c r="D50" s="330"/>
      <c r="E50" s="239" t="s">
        <v>263</v>
      </c>
      <c r="F50" s="255">
        <v>346616</v>
      </c>
      <c r="G50" s="255"/>
      <c r="H50" s="255">
        <v>346616</v>
      </c>
      <c r="I50" s="255">
        <v>346616</v>
      </c>
      <c r="J50" s="255"/>
      <c r="K50" s="255">
        <v>346616</v>
      </c>
      <c r="L50" s="255">
        <v>346616</v>
      </c>
      <c r="M50" s="255"/>
      <c r="N50" s="255">
        <v>346616</v>
      </c>
      <c r="O50" s="255">
        <v>346134.84</v>
      </c>
      <c r="P50" s="255"/>
      <c r="Q50" s="255">
        <v>346134.84</v>
      </c>
      <c r="R50" s="237">
        <f t="shared" si="5"/>
        <v>0.99861183557596889</v>
      </c>
      <c r="S50" s="237"/>
      <c r="T50" s="237">
        <f t="shared" si="6"/>
        <v>0.99861183557596889</v>
      </c>
    </row>
    <row r="51" spans="1:20" s="3" customFormat="1" ht="42" customHeight="1" x14ac:dyDescent="0.25">
      <c r="A51" s="288"/>
      <c r="B51" s="288"/>
      <c r="C51" s="319"/>
      <c r="D51" s="330"/>
      <c r="E51" s="239" t="s">
        <v>264</v>
      </c>
      <c r="F51" s="255">
        <v>29867</v>
      </c>
      <c r="G51" s="255"/>
      <c r="H51" s="255">
        <v>29867</v>
      </c>
      <c r="I51" s="255">
        <v>29867</v>
      </c>
      <c r="J51" s="255"/>
      <c r="K51" s="255">
        <v>29867</v>
      </c>
      <c r="L51" s="255">
        <v>29867</v>
      </c>
      <c r="M51" s="255"/>
      <c r="N51" s="255">
        <v>29867</v>
      </c>
      <c r="O51" s="255">
        <v>29187.49</v>
      </c>
      <c r="P51" s="255"/>
      <c r="Q51" s="255">
        <v>29187.49</v>
      </c>
      <c r="R51" s="237">
        <f t="shared" si="5"/>
        <v>0.97724880302675199</v>
      </c>
      <c r="S51" s="237"/>
      <c r="T51" s="237">
        <f t="shared" si="6"/>
        <v>0.97724880302675199</v>
      </c>
    </row>
    <row r="52" spans="1:20" s="3" customFormat="1" ht="190.5" customHeight="1" x14ac:dyDescent="0.25">
      <c r="A52" s="289"/>
      <c r="B52" s="289"/>
      <c r="C52" s="320"/>
      <c r="D52" s="331"/>
      <c r="E52" s="239" t="s">
        <v>265</v>
      </c>
      <c r="F52" s="255">
        <v>4019.6</v>
      </c>
      <c r="G52" s="255"/>
      <c r="H52" s="255">
        <v>4019.6</v>
      </c>
      <c r="I52" s="255">
        <v>4019.6</v>
      </c>
      <c r="J52" s="255"/>
      <c r="K52" s="255">
        <v>4019.6</v>
      </c>
      <c r="L52" s="255">
        <v>4019.6</v>
      </c>
      <c r="M52" s="255"/>
      <c r="N52" s="255">
        <v>4019.6</v>
      </c>
      <c r="O52" s="255">
        <v>3995.13</v>
      </c>
      <c r="P52" s="255"/>
      <c r="Q52" s="255">
        <v>3995.13</v>
      </c>
      <c r="R52" s="237">
        <f t="shared" si="5"/>
        <v>0.99391232958503339</v>
      </c>
      <c r="S52" s="237"/>
      <c r="T52" s="237">
        <f t="shared" si="6"/>
        <v>0.99391232958503339</v>
      </c>
    </row>
    <row r="53" spans="1:20" s="3" customFormat="1" ht="75" customHeight="1" x14ac:dyDescent="0.25">
      <c r="A53" s="321" t="s">
        <v>229</v>
      </c>
      <c r="B53" s="321" t="s">
        <v>230</v>
      </c>
      <c r="C53" s="318" t="s">
        <v>279</v>
      </c>
      <c r="D53" s="252" t="s">
        <v>104</v>
      </c>
      <c r="E53" s="239"/>
      <c r="F53" s="255">
        <f>F54</f>
        <v>48341</v>
      </c>
      <c r="G53" s="255"/>
      <c r="H53" s="255">
        <f>H54</f>
        <v>48341</v>
      </c>
      <c r="I53" s="255">
        <f>I54</f>
        <v>48341</v>
      </c>
      <c r="J53" s="255"/>
      <c r="K53" s="255">
        <f>K54</f>
        <v>48341</v>
      </c>
      <c r="L53" s="255">
        <f>L54</f>
        <v>48341</v>
      </c>
      <c r="M53" s="255"/>
      <c r="N53" s="255">
        <f>N54</f>
        <v>48341</v>
      </c>
      <c r="O53" s="255">
        <f>O54</f>
        <v>47875.86</v>
      </c>
      <c r="P53" s="255"/>
      <c r="Q53" s="255">
        <f>Q54</f>
        <v>47875.86</v>
      </c>
      <c r="R53" s="237">
        <f t="shared" si="5"/>
        <v>0.99037794005088853</v>
      </c>
      <c r="S53" s="237"/>
      <c r="T53" s="237">
        <f t="shared" ref="T53:T62" si="8">SUM(Q53)/N53</f>
        <v>0.99037794005088853</v>
      </c>
    </row>
    <row r="54" spans="1:20" s="223" customFormat="1" ht="66" customHeight="1" x14ac:dyDescent="0.25">
      <c r="A54" s="284"/>
      <c r="B54" s="284"/>
      <c r="C54" s="319"/>
      <c r="D54" s="323" t="s">
        <v>277</v>
      </c>
      <c r="E54" s="101" t="s">
        <v>2</v>
      </c>
      <c r="F54" s="255">
        <f>F55+F56</f>
        <v>48341</v>
      </c>
      <c r="G54" s="255"/>
      <c r="H54" s="255">
        <f>H55+H56</f>
        <v>48341</v>
      </c>
      <c r="I54" s="255">
        <f>I55+I56</f>
        <v>48341</v>
      </c>
      <c r="J54" s="255"/>
      <c r="K54" s="255">
        <f>K55+K56</f>
        <v>48341</v>
      </c>
      <c r="L54" s="255">
        <f>L55+L56</f>
        <v>48341</v>
      </c>
      <c r="M54" s="255"/>
      <c r="N54" s="255">
        <f>N55+N56</f>
        <v>48341</v>
      </c>
      <c r="O54" s="255">
        <f>O55+O56</f>
        <v>47875.86</v>
      </c>
      <c r="P54" s="255"/>
      <c r="Q54" s="255">
        <f>Q55+Q56</f>
        <v>47875.86</v>
      </c>
      <c r="R54" s="237">
        <f t="shared" ref="R54:R62" si="9">SUM(O54)/L54</f>
        <v>0.99037794005088853</v>
      </c>
      <c r="S54" s="254"/>
      <c r="T54" s="237">
        <f t="shared" si="8"/>
        <v>0.99037794005088853</v>
      </c>
    </row>
    <row r="55" spans="1:20" s="223" customFormat="1" ht="48.75" customHeight="1" x14ac:dyDescent="0.25">
      <c r="A55" s="284"/>
      <c r="B55" s="284"/>
      <c r="C55" s="319"/>
      <c r="D55" s="324"/>
      <c r="E55" s="239" t="s">
        <v>278</v>
      </c>
      <c r="F55" s="255">
        <v>28020</v>
      </c>
      <c r="G55" s="255"/>
      <c r="H55" s="255">
        <v>28020</v>
      </c>
      <c r="I55" s="255">
        <v>28020</v>
      </c>
      <c r="J55" s="255"/>
      <c r="K55" s="255">
        <v>28020</v>
      </c>
      <c r="L55" s="255">
        <v>28020</v>
      </c>
      <c r="M55" s="255"/>
      <c r="N55" s="255">
        <v>28020</v>
      </c>
      <c r="O55" s="255">
        <v>27555.21</v>
      </c>
      <c r="P55" s="255"/>
      <c r="Q55" s="255">
        <v>27555.21</v>
      </c>
      <c r="R55" s="237">
        <f t="shared" si="9"/>
        <v>0.98341220556745179</v>
      </c>
      <c r="S55" s="254"/>
      <c r="T55" s="237">
        <f t="shared" si="8"/>
        <v>0.98341220556745179</v>
      </c>
    </row>
    <row r="56" spans="1:20" s="223" customFormat="1" ht="48.75" customHeight="1" x14ac:dyDescent="0.25">
      <c r="A56" s="322"/>
      <c r="B56" s="322"/>
      <c r="C56" s="320"/>
      <c r="D56" s="325"/>
      <c r="E56" s="239" t="s">
        <v>276</v>
      </c>
      <c r="F56" s="255">
        <v>20321</v>
      </c>
      <c r="G56" s="255"/>
      <c r="H56" s="255">
        <v>20321</v>
      </c>
      <c r="I56" s="255">
        <v>20321</v>
      </c>
      <c r="J56" s="255"/>
      <c r="K56" s="255">
        <v>20321</v>
      </c>
      <c r="L56" s="255">
        <v>20321</v>
      </c>
      <c r="M56" s="255"/>
      <c r="N56" s="255">
        <v>20321</v>
      </c>
      <c r="O56" s="255">
        <v>20320.650000000001</v>
      </c>
      <c r="P56" s="255"/>
      <c r="Q56" s="255">
        <v>20320.650000000001</v>
      </c>
      <c r="R56" s="237">
        <f t="shared" si="9"/>
        <v>0.99998277643816746</v>
      </c>
      <c r="S56" s="254"/>
      <c r="T56" s="237">
        <f t="shared" si="8"/>
        <v>0.99998277643816746</v>
      </c>
    </row>
    <row r="57" spans="1:20" s="223" customFormat="1" ht="73.5" customHeight="1" x14ac:dyDescent="0.25">
      <c r="A57" s="250" t="s">
        <v>232</v>
      </c>
      <c r="B57" s="321" t="s">
        <v>217</v>
      </c>
      <c r="C57" s="326" t="s">
        <v>280</v>
      </c>
      <c r="D57" s="252" t="s">
        <v>104</v>
      </c>
      <c r="E57" s="253"/>
      <c r="F57" s="255">
        <f>F58</f>
        <v>28020</v>
      </c>
      <c r="G57" s="255"/>
      <c r="H57" s="255">
        <f>H58</f>
        <v>28020</v>
      </c>
      <c r="I57" s="255">
        <f>I58</f>
        <v>28020</v>
      </c>
      <c r="J57" s="255"/>
      <c r="K57" s="255">
        <f>K58</f>
        <v>28020</v>
      </c>
      <c r="L57" s="255">
        <f>L58</f>
        <v>28020</v>
      </c>
      <c r="M57" s="255"/>
      <c r="N57" s="255">
        <f>N58</f>
        <v>28020</v>
      </c>
      <c r="O57" s="255">
        <f>O58</f>
        <v>27555.21</v>
      </c>
      <c r="P57" s="255"/>
      <c r="Q57" s="255">
        <f>Q58</f>
        <v>27555.21</v>
      </c>
      <c r="R57" s="237">
        <f t="shared" si="9"/>
        <v>0.98341220556745179</v>
      </c>
      <c r="S57" s="254"/>
      <c r="T57" s="237">
        <f t="shared" si="8"/>
        <v>0.98341220556745179</v>
      </c>
    </row>
    <row r="58" spans="1:20" s="223" customFormat="1" ht="50.25" customHeight="1" x14ac:dyDescent="0.25">
      <c r="A58" s="242"/>
      <c r="B58" s="284"/>
      <c r="C58" s="327"/>
      <c r="D58" s="316" t="s">
        <v>277</v>
      </c>
      <c r="E58" s="101" t="s">
        <v>2</v>
      </c>
      <c r="F58" s="255">
        <f>F59</f>
        <v>28020</v>
      </c>
      <c r="G58" s="255"/>
      <c r="H58" s="255">
        <f>H59</f>
        <v>28020</v>
      </c>
      <c r="I58" s="255">
        <f>I59</f>
        <v>28020</v>
      </c>
      <c r="J58" s="255"/>
      <c r="K58" s="255">
        <f>K59</f>
        <v>28020</v>
      </c>
      <c r="L58" s="255">
        <f>L59</f>
        <v>28020</v>
      </c>
      <c r="M58" s="255"/>
      <c r="N58" s="255">
        <f>N59</f>
        <v>28020</v>
      </c>
      <c r="O58" s="255">
        <f>O59</f>
        <v>27555.21</v>
      </c>
      <c r="P58" s="255"/>
      <c r="Q58" s="255">
        <f>Q59</f>
        <v>27555.21</v>
      </c>
      <c r="R58" s="237">
        <f t="shared" si="9"/>
        <v>0.98341220556745179</v>
      </c>
      <c r="S58" s="254"/>
      <c r="T58" s="237">
        <f t="shared" si="8"/>
        <v>0.98341220556745179</v>
      </c>
    </row>
    <row r="59" spans="1:20" s="223" customFormat="1" ht="46.5" customHeight="1" x14ac:dyDescent="0.25">
      <c r="A59" s="242"/>
      <c r="B59" s="284"/>
      <c r="C59" s="328"/>
      <c r="D59" s="317"/>
      <c r="E59" s="239" t="s">
        <v>278</v>
      </c>
      <c r="F59" s="255">
        <v>28020</v>
      </c>
      <c r="G59" s="255"/>
      <c r="H59" s="255">
        <v>28020</v>
      </c>
      <c r="I59" s="255">
        <v>28020</v>
      </c>
      <c r="J59" s="255"/>
      <c r="K59" s="255">
        <v>28020</v>
      </c>
      <c r="L59" s="255">
        <v>28020</v>
      </c>
      <c r="M59" s="255"/>
      <c r="N59" s="255">
        <v>28020</v>
      </c>
      <c r="O59" s="255">
        <v>27555.21</v>
      </c>
      <c r="P59" s="255"/>
      <c r="Q59" s="255">
        <v>27555.21</v>
      </c>
      <c r="R59" s="237">
        <f t="shared" si="9"/>
        <v>0.98341220556745179</v>
      </c>
      <c r="S59" s="254"/>
      <c r="T59" s="237">
        <f t="shared" si="8"/>
        <v>0.98341220556745179</v>
      </c>
    </row>
    <row r="60" spans="1:20" s="223" customFormat="1" ht="70.5" customHeight="1" x14ac:dyDescent="0.25">
      <c r="A60" s="250" t="s">
        <v>233</v>
      </c>
      <c r="B60" s="321" t="s">
        <v>235</v>
      </c>
      <c r="C60" s="326" t="s">
        <v>281</v>
      </c>
      <c r="D60" s="252" t="s">
        <v>104</v>
      </c>
      <c r="E60" s="253"/>
      <c r="F60" s="255">
        <f>F61</f>
        <v>20321</v>
      </c>
      <c r="G60" s="255"/>
      <c r="H60" s="255">
        <f>H61</f>
        <v>20321</v>
      </c>
      <c r="I60" s="255">
        <f>I61</f>
        <v>20321</v>
      </c>
      <c r="J60" s="255"/>
      <c r="K60" s="255">
        <f>K61</f>
        <v>20321</v>
      </c>
      <c r="L60" s="255">
        <f>L61</f>
        <v>20321</v>
      </c>
      <c r="M60" s="255"/>
      <c r="N60" s="255">
        <f>N61</f>
        <v>20321</v>
      </c>
      <c r="O60" s="255">
        <f>O61</f>
        <v>20320.650000000001</v>
      </c>
      <c r="P60" s="255"/>
      <c r="Q60" s="255">
        <f>Q61</f>
        <v>20320.650000000001</v>
      </c>
      <c r="R60" s="237">
        <f t="shared" si="9"/>
        <v>0.99998277643816746</v>
      </c>
      <c r="S60" s="254"/>
      <c r="T60" s="237">
        <f t="shared" si="8"/>
        <v>0.99998277643816746</v>
      </c>
    </row>
    <row r="61" spans="1:20" s="223" customFormat="1" ht="50.25" customHeight="1" x14ac:dyDescent="0.25">
      <c r="A61" s="242"/>
      <c r="B61" s="284"/>
      <c r="C61" s="327"/>
      <c r="D61" s="316" t="s">
        <v>277</v>
      </c>
      <c r="E61" s="101" t="s">
        <v>2</v>
      </c>
      <c r="F61" s="255">
        <f>F62</f>
        <v>20321</v>
      </c>
      <c r="G61" s="255"/>
      <c r="H61" s="255">
        <f>H62</f>
        <v>20321</v>
      </c>
      <c r="I61" s="255">
        <f>I62</f>
        <v>20321</v>
      </c>
      <c r="J61" s="255"/>
      <c r="K61" s="255">
        <f>K62</f>
        <v>20321</v>
      </c>
      <c r="L61" s="255">
        <f>L62</f>
        <v>20321</v>
      </c>
      <c r="M61" s="255"/>
      <c r="N61" s="255">
        <f>N62</f>
        <v>20321</v>
      </c>
      <c r="O61" s="255">
        <f>O62</f>
        <v>20320.650000000001</v>
      </c>
      <c r="P61" s="255"/>
      <c r="Q61" s="255">
        <f>Q62</f>
        <v>20320.650000000001</v>
      </c>
      <c r="R61" s="237">
        <f t="shared" si="9"/>
        <v>0.99998277643816746</v>
      </c>
      <c r="S61" s="254"/>
      <c r="T61" s="237">
        <f t="shared" si="8"/>
        <v>0.99998277643816746</v>
      </c>
    </row>
    <row r="62" spans="1:20" s="223" customFormat="1" ht="46.5" customHeight="1" x14ac:dyDescent="0.25">
      <c r="A62" s="242"/>
      <c r="B62" s="284"/>
      <c r="C62" s="327"/>
      <c r="D62" s="317"/>
      <c r="E62" s="239" t="s">
        <v>276</v>
      </c>
      <c r="F62" s="255">
        <v>20321</v>
      </c>
      <c r="G62" s="255"/>
      <c r="H62" s="255">
        <v>20321</v>
      </c>
      <c r="I62" s="255">
        <v>20321</v>
      </c>
      <c r="J62" s="255"/>
      <c r="K62" s="255">
        <v>20321</v>
      </c>
      <c r="L62" s="255">
        <v>20321</v>
      </c>
      <c r="M62" s="255"/>
      <c r="N62" s="255">
        <v>20321</v>
      </c>
      <c r="O62" s="255">
        <v>20320.650000000001</v>
      </c>
      <c r="P62" s="255"/>
      <c r="Q62" s="255">
        <v>20320.650000000001</v>
      </c>
      <c r="R62" s="237">
        <f t="shared" si="9"/>
        <v>0.99998277643816746</v>
      </c>
      <c r="S62" s="254"/>
      <c r="T62" s="237">
        <f t="shared" si="8"/>
        <v>0.99998277643816746</v>
      </c>
    </row>
    <row r="63" spans="1:20" s="18" customFormat="1" ht="59.25" customHeight="1" x14ac:dyDescent="0.55000000000000004">
      <c r="A63" s="102"/>
      <c r="B63" s="102"/>
      <c r="C63" s="23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</row>
    <row r="64" spans="1:20" ht="55.5" customHeight="1" x14ac:dyDescent="0.55000000000000004">
      <c r="A64" s="103"/>
      <c r="B64" s="103"/>
      <c r="C64" s="233"/>
    </row>
    <row r="65" spans="1:20" s="90" customFormat="1" ht="80.25" customHeight="1" x14ac:dyDescent="0.55000000000000004">
      <c r="A65" s="358"/>
      <c r="B65" s="358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  <c r="O65" s="358"/>
      <c r="P65" s="358"/>
      <c r="Q65" s="358"/>
      <c r="R65" s="358"/>
      <c r="S65" s="358"/>
      <c r="T65" s="358"/>
    </row>
    <row r="66" spans="1:20" s="90" customFormat="1" ht="61.5" customHeight="1" x14ac:dyDescent="0.55000000000000004">
      <c r="A66" s="358"/>
      <c r="B66" s="358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</row>
    <row r="67" spans="1:20" s="149" customFormat="1" x14ac:dyDescent="0.55000000000000004">
      <c r="A67" s="105"/>
      <c r="B67" s="106"/>
      <c r="C67" s="234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</row>
    <row r="68" spans="1:20" s="149" customFormat="1" x14ac:dyDescent="0.55000000000000004">
      <c r="A68" s="104"/>
      <c r="B68" s="150"/>
      <c r="C68" s="232"/>
      <c r="D68" s="151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106"/>
      <c r="P68" s="106"/>
      <c r="Q68" s="152"/>
      <c r="R68" s="106"/>
    </row>
    <row r="69" spans="1:20" s="18" customFormat="1" x14ac:dyDescent="0.55000000000000004">
      <c r="A69" s="102"/>
      <c r="B69" s="102"/>
      <c r="C69" s="23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</row>
    <row r="70" spans="1:20" s="18" customFormat="1" x14ac:dyDescent="0.55000000000000004">
      <c r="A70" s="102"/>
      <c r="B70" s="102"/>
      <c r="C70" s="23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</row>
  </sheetData>
  <mergeCells count="70">
    <mergeCell ref="B25:B27"/>
    <mergeCell ref="A3:U3"/>
    <mergeCell ref="R5:T6"/>
    <mergeCell ref="S7:T7"/>
    <mergeCell ref="O7:O8"/>
    <mergeCell ref="O6:Q6"/>
    <mergeCell ref="B5:B8"/>
    <mergeCell ref="D21:D22"/>
    <mergeCell ref="I7:I8"/>
    <mergeCell ref="C25:C27"/>
    <mergeCell ref="D26:D27"/>
    <mergeCell ref="A25:A27"/>
    <mergeCell ref="A14:A19"/>
    <mergeCell ref="A20:A22"/>
    <mergeCell ref="A10:A13"/>
    <mergeCell ref="E68:N68"/>
    <mergeCell ref="I6:K6"/>
    <mergeCell ref="L6:N6"/>
    <mergeCell ref="G7:H7"/>
    <mergeCell ref="J7:K7"/>
    <mergeCell ref="M7:N7"/>
    <mergeCell ref="A65:T65"/>
    <mergeCell ref="A5:A8"/>
    <mergeCell ref="A66:P66"/>
    <mergeCell ref="E5:E8"/>
    <mergeCell ref="D5:D8"/>
    <mergeCell ref="B28:B30"/>
    <mergeCell ref="L7:L8"/>
    <mergeCell ref="F6:H6"/>
    <mergeCell ref="F5:Q5"/>
    <mergeCell ref="F7:F8"/>
    <mergeCell ref="B10:B13"/>
    <mergeCell ref="C10:C13"/>
    <mergeCell ref="B14:B19"/>
    <mergeCell ref="C14:C19"/>
    <mergeCell ref="C20:C24"/>
    <mergeCell ref="B20:B24"/>
    <mergeCell ref="R7:R8"/>
    <mergeCell ref="P7:Q7"/>
    <mergeCell ref="C5:C8"/>
    <mergeCell ref="C28:C30"/>
    <mergeCell ref="D15:D19"/>
    <mergeCell ref="D29:D30"/>
    <mergeCell ref="A28:A30"/>
    <mergeCell ref="D32:D33"/>
    <mergeCell ref="C31:C33"/>
    <mergeCell ref="B31:B33"/>
    <mergeCell ref="A31:A33"/>
    <mergeCell ref="B48:B52"/>
    <mergeCell ref="A48:A52"/>
    <mergeCell ref="D35:D41"/>
    <mergeCell ref="C34:C41"/>
    <mergeCell ref="B34:B41"/>
    <mergeCell ref="A34:A41"/>
    <mergeCell ref="C43:C47"/>
    <mergeCell ref="A43:A47"/>
    <mergeCell ref="D44:D47"/>
    <mergeCell ref="B43:B47"/>
    <mergeCell ref="D49:D52"/>
    <mergeCell ref="C48:C52"/>
    <mergeCell ref="D61:D62"/>
    <mergeCell ref="D58:D59"/>
    <mergeCell ref="C53:C56"/>
    <mergeCell ref="B53:B56"/>
    <mergeCell ref="A53:A56"/>
    <mergeCell ref="D54:D56"/>
    <mergeCell ref="C57:C59"/>
    <mergeCell ref="B60:B62"/>
    <mergeCell ref="C60:C62"/>
    <mergeCell ref="B57:B59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19" firstPageNumber="163" fitToHeight="0" orientation="landscape" r:id="rId1"/>
  <headerFooter differentFirst="1" scaleWithDoc="0">
    <oddHeader>&amp;C&amp;P</oddHeader>
  </headerFooter>
  <rowBreaks count="2" manualBreakCount="2">
    <brk id="28" max="19" man="1"/>
    <brk id="34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A1:AD169"/>
  <sheetViews>
    <sheetView view="pageBreakPreview" zoomScale="30" zoomScaleNormal="85" zoomScaleSheetLayoutView="30" workbookViewId="0">
      <pane ySplit="8" topLeftCell="A99" activePane="bottomLeft" state="frozen"/>
      <selection activeCell="B8" sqref="B8"/>
      <selection pane="bottomLeft" activeCell="I40" sqref="I40"/>
    </sheetView>
  </sheetViews>
  <sheetFormatPr defaultRowHeight="32.4" x14ac:dyDescent="0.55000000000000004"/>
  <cols>
    <col min="1" max="1" width="57.6640625" style="89" customWidth="1"/>
    <col min="2" max="2" width="53.88671875" style="89" customWidth="1"/>
    <col min="3" max="3" width="95.5546875" style="89" customWidth="1"/>
    <col min="4" max="4" width="24.109375" style="89" customWidth="1"/>
    <col min="5" max="5" width="33.88671875" style="89" customWidth="1"/>
    <col min="6" max="6" width="27.109375" style="89" customWidth="1"/>
    <col min="7" max="7" width="23.6640625" style="89" customWidth="1"/>
    <col min="8" max="8" width="31.33203125" style="89" customWidth="1"/>
    <col min="9" max="9" width="27.6640625" style="89" customWidth="1"/>
    <col min="10" max="11" width="23.6640625" style="89" customWidth="1"/>
    <col min="12" max="12" width="28.33203125" style="89" customWidth="1"/>
    <col min="13" max="13" width="23.6640625" style="89" customWidth="1"/>
    <col min="14" max="14" width="33.109375" style="89" customWidth="1"/>
    <col min="15" max="15" width="28" style="89" customWidth="1"/>
  </cols>
  <sheetData>
    <row r="1" spans="1:30" x14ac:dyDescent="0.55000000000000004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 t="s">
        <v>88</v>
      </c>
    </row>
    <row r="2" spans="1:30" x14ac:dyDescent="0.55000000000000004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0" s="2" customFormat="1" ht="125.25" customHeight="1" x14ac:dyDescent="0.25">
      <c r="A3" s="362" t="s">
        <v>272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224"/>
      <c r="Q3" s="224"/>
      <c r="R3" s="224"/>
      <c r="S3" s="224"/>
      <c r="T3" s="224"/>
      <c r="U3" s="224"/>
    </row>
    <row r="4" spans="1:30" ht="12" customHeight="1" x14ac:dyDescent="0.55000000000000004">
      <c r="A4" s="93"/>
      <c r="B4" s="94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30" s="7" customFormat="1" ht="88.5" customHeight="1" x14ac:dyDescent="0.25">
      <c r="A5" s="280" t="s">
        <v>6</v>
      </c>
      <c r="B5" s="280" t="s">
        <v>27</v>
      </c>
      <c r="C5" s="345" t="s">
        <v>105</v>
      </c>
      <c r="D5" s="280" t="s">
        <v>87</v>
      </c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</row>
    <row r="6" spans="1:30" s="7" customFormat="1" ht="270" customHeight="1" x14ac:dyDescent="0.25">
      <c r="A6" s="280"/>
      <c r="B6" s="280"/>
      <c r="C6" s="345"/>
      <c r="D6" s="345" t="s">
        <v>96</v>
      </c>
      <c r="E6" s="345"/>
      <c r="F6" s="345"/>
      <c r="G6" s="345" t="s">
        <v>126</v>
      </c>
      <c r="H6" s="345"/>
      <c r="I6" s="345"/>
      <c r="J6" s="280" t="s">
        <v>127</v>
      </c>
      <c r="K6" s="280"/>
      <c r="L6" s="280"/>
      <c r="M6" s="280" t="s">
        <v>90</v>
      </c>
      <c r="N6" s="280"/>
      <c r="O6" s="280"/>
    </row>
    <row r="7" spans="1:30" s="7" customFormat="1" ht="74.25" customHeight="1" x14ac:dyDescent="0.25">
      <c r="A7" s="280"/>
      <c r="B7" s="280"/>
      <c r="C7" s="345"/>
      <c r="D7" s="345" t="s">
        <v>2</v>
      </c>
      <c r="E7" s="345" t="s">
        <v>83</v>
      </c>
      <c r="F7" s="345"/>
      <c r="G7" s="345" t="s">
        <v>2</v>
      </c>
      <c r="H7" s="345" t="s">
        <v>83</v>
      </c>
      <c r="I7" s="345"/>
      <c r="J7" s="345" t="s">
        <v>2</v>
      </c>
      <c r="K7" s="345" t="s">
        <v>83</v>
      </c>
      <c r="L7" s="345"/>
      <c r="M7" s="345" t="s">
        <v>2</v>
      </c>
      <c r="N7" s="345" t="s">
        <v>83</v>
      </c>
      <c r="O7" s="345"/>
    </row>
    <row r="8" spans="1:30" s="2" customFormat="1" ht="100.5" customHeight="1" x14ac:dyDescent="0.25">
      <c r="A8" s="280"/>
      <c r="B8" s="280"/>
      <c r="C8" s="345"/>
      <c r="D8" s="345"/>
      <c r="E8" s="96" t="s">
        <v>81</v>
      </c>
      <c r="F8" s="96" t="s">
        <v>7</v>
      </c>
      <c r="G8" s="345"/>
      <c r="H8" s="96" t="s">
        <v>81</v>
      </c>
      <c r="I8" s="96" t="s">
        <v>7</v>
      </c>
      <c r="J8" s="345"/>
      <c r="K8" s="96" t="s">
        <v>81</v>
      </c>
      <c r="L8" s="96" t="s">
        <v>7</v>
      </c>
      <c r="M8" s="345"/>
      <c r="N8" s="96" t="s">
        <v>81</v>
      </c>
      <c r="O8" s="96" t="s">
        <v>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s="3" customFormat="1" x14ac:dyDescent="0.25">
      <c r="A9" s="96">
        <v>1</v>
      </c>
      <c r="B9" s="97">
        <v>2</v>
      </c>
      <c r="C9" s="96">
        <v>3</v>
      </c>
      <c r="D9" s="96">
        <v>4</v>
      </c>
      <c r="E9" s="96">
        <v>5</v>
      </c>
      <c r="F9" s="96">
        <v>6</v>
      </c>
      <c r="G9" s="96">
        <v>7</v>
      </c>
      <c r="H9" s="96">
        <v>8</v>
      </c>
      <c r="I9" s="96">
        <v>9</v>
      </c>
      <c r="J9" s="96">
        <v>10</v>
      </c>
      <c r="K9" s="96">
        <v>11</v>
      </c>
      <c r="L9" s="96">
        <v>12</v>
      </c>
      <c r="M9" s="96">
        <v>13</v>
      </c>
      <c r="N9" s="96">
        <v>14</v>
      </c>
      <c r="O9" s="96">
        <v>15</v>
      </c>
    </row>
    <row r="10" spans="1:30" s="3" customFormat="1" ht="58.5" customHeight="1" x14ac:dyDescent="0.25">
      <c r="A10" s="329" t="s">
        <v>13</v>
      </c>
      <c r="B10" s="329" t="s">
        <v>197</v>
      </c>
      <c r="C10" s="98" t="s">
        <v>106</v>
      </c>
      <c r="D10" s="241">
        <f>D23+D88+D127</f>
        <v>650364</v>
      </c>
      <c r="E10" s="241"/>
      <c r="F10" s="241">
        <f t="shared" ref="F10:O10" si="0">F23+F88+F127</f>
        <v>650364</v>
      </c>
      <c r="G10" s="241">
        <f t="shared" si="0"/>
        <v>650364</v>
      </c>
      <c r="H10" s="241"/>
      <c r="I10" s="241">
        <f t="shared" si="0"/>
        <v>650364</v>
      </c>
      <c r="J10" s="241">
        <f t="shared" si="0"/>
        <v>650364</v>
      </c>
      <c r="K10" s="241"/>
      <c r="L10" s="241">
        <f t="shared" si="0"/>
        <v>650364</v>
      </c>
      <c r="M10" s="241">
        <f t="shared" si="0"/>
        <v>648391.44400000002</v>
      </c>
      <c r="N10" s="241"/>
      <c r="O10" s="241">
        <f t="shared" si="0"/>
        <v>648391.44400000002</v>
      </c>
    </row>
    <row r="11" spans="1:30" s="3" customFormat="1" ht="81" customHeight="1" x14ac:dyDescent="0.25">
      <c r="A11" s="330"/>
      <c r="B11" s="330"/>
      <c r="C11" s="98" t="s">
        <v>32</v>
      </c>
      <c r="D11" s="241">
        <f>D20</f>
        <v>5025.8999999999996</v>
      </c>
      <c r="E11" s="241"/>
      <c r="F11" s="241">
        <f t="shared" ref="F11:O11" si="1">F20</f>
        <v>5025.8999999999996</v>
      </c>
      <c r="G11" s="241">
        <f t="shared" si="1"/>
        <v>5025.8999999999996</v>
      </c>
      <c r="H11" s="241"/>
      <c r="I11" s="241">
        <f t="shared" si="1"/>
        <v>5025.8999999999996</v>
      </c>
      <c r="J11" s="241">
        <f t="shared" si="1"/>
        <v>5025.8999999999996</v>
      </c>
      <c r="K11" s="241"/>
      <c r="L11" s="241">
        <f t="shared" si="1"/>
        <v>5025.8999999999996</v>
      </c>
      <c r="M11" s="241">
        <f t="shared" si="1"/>
        <v>5025.2640000000001</v>
      </c>
      <c r="N11" s="241"/>
      <c r="O11" s="241">
        <f t="shared" si="1"/>
        <v>5025.2640000000001</v>
      </c>
    </row>
    <row r="12" spans="1:30" s="3" customFormat="1" ht="48.75" customHeight="1" x14ac:dyDescent="0.25">
      <c r="A12" s="330"/>
      <c r="B12" s="330"/>
      <c r="C12" s="98" t="s">
        <v>31</v>
      </c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</row>
    <row r="13" spans="1:30" s="3" customFormat="1" ht="105.75" customHeight="1" x14ac:dyDescent="0.25">
      <c r="A13" s="330"/>
      <c r="B13" s="330"/>
      <c r="C13" s="99" t="s">
        <v>72</v>
      </c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</row>
    <row r="14" spans="1:30" s="3" customFormat="1" ht="102" customHeight="1" x14ac:dyDescent="0.25">
      <c r="A14" s="205"/>
      <c r="B14" s="330"/>
      <c r="C14" s="100" t="s">
        <v>78</v>
      </c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</row>
    <row r="15" spans="1:30" s="3" customFormat="1" ht="108" customHeight="1" x14ac:dyDescent="0.25">
      <c r="A15" s="205"/>
      <c r="B15" s="330"/>
      <c r="C15" s="100" t="s">
        <v>79</v>
      </c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</row>
    <row r="16" spans="1:30" s="3" customFormat="1" ht="101.25" customHeight="1" x14ac:dyDescent="0.25">
      <c r="A16" s="205"/>
      <c r="B16" s="330"/>
      <c r="C16" s="100" t="s">
        <v>73</v>
      </c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</row>
    <row r="17" spans="1:15" s="3" customFormat="1" ht="111" customHeight="1" x14ac:dyDescent="0.25">
      <c r="A17" s="206"/>
      <c r="B17" s="330"/>
      <c r="C17" s="100" t="s">
        <v>74</v>
      </c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</row>
    <row r="18" spans="1:15" s="3" customFormat="1" ht="105.75" customHeight="1" x14ac:dyDescent="0.25">
      <c r="A18" s="143"/>
      <c r="B18" s="330"/>
      <c r="C18" s="204" t="s">
        <v>75</v>
      </c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</row>
    <row r="19" spans="1:15" s="3" customFormat="1" ht="112.5" customHeight="1" x14ac:dyDescent="0.25">
      <c r="A19" s="143"/>
      <c r="B19" s="61"/>
      <c r="C19" s="100" t="s">
        <v>76</v>
      </c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</row>
    <row r="20" spans="1:15" s="3" customFormat="1" ht="134.25" customHeight="1" x14ac:dyDescent="0.25">
      <c r="A20" s="143"/>
      <c r="B20" s="61"/>
      <c r="C20" s="99" t="s">
        <v>77</v>
      </c>
      <c r="D20" s="241">
        <f>D33+D98+D137</f>
        <v>5025.8999999999996</v>
      </c>
      <c r="E20" s="241"/>
      <c r="F20" s="241">
        <f t="shared" ref="F20:O20" si="2">F33+F98+F137</f>
        <v>5025.8999999999996</v>
      </c>
      <c r="G20" s="241">
        <f t="shared" si="2"/>
        <v>5025.8999999999996</v>
      </c>
      <c r="H20" s="241"/>
      <c r="I20" s="241">
        <f t="shared" si="2"/>
        <v>5025.8999999999996</v>
      </c>
      <c r="J20" s="241">
        <f t="shared" si="2"/>
        <v>5025.8999999999996</v>
      </c>
      <c r="K20" s="241"/>
      <c r="L20" s="241">
        <f t="shared" si="2"/>
        <v>5025.8999999999996</v>
      </c>
      <c r="M20" s="241">
        <f t="shared" si="2"/>
        <v>5025.2640000000001</v>
      </c>
      <c r="N20" s="241"/>
      <c r="O20" s="241">
        <f t="shared" si="2"/>
        <v>5025.2640000000001</v>
      </c>
    </row>
    <row r="21" spans="1:15" s="3" customFormat="1" ht="66.75" customHeight="1" x14ac:dyDescent="0.25">
      <c r="A21" s="143"/>
      <c r="B21" s="61"/>
      <c r="C21" s="98" t="s">
        <v>30</v>
      </c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</row>
    <row r="22" spans="1:15" s="3" customFormat="1" ht="66.75" customHeight="1" x14ac:dyDescent="0.25">
      <c r="A22" s="143"/>
      <c r="B22" s="61"/>
      <c r="C22" s="98" t="s">
        <v>29</v>
      </c>
      <c r="D22" s="241">
        <f>D35+D100+D139</f>
        <v>645338.10000000009</v>
      </c>
      <c r="E22" s="241"/>
      <c r="F22" s="241">
        <f t="shared" ref="F22:O22" si="3">F35+F100+F139</f>
        <v>645338.10000000009</v>
      </c>
      <c r="G22" s="241">
        <f t="shared" si="3"/>
        <v>645338.10000000009</v>
      </c>
      <c r="H22" s="241"/>
      <c r="I22" s="241">
        <f t="shared" si="3"/>
        <v>645338.10000000009</v>
      </c>
      <c r="J22" s="241">
        <f t="shared" si="3"/>
        <v>645338.10000000009</v>
      </c>
      <c r="K22" s="241"/>
      <c r="L22" s="241">
        <f t="shared" si="3"/>
        <v>645338.10000000009</v>
      </c>
      <c r="M22" s="241">
        <f t="shared" si="3"/>
        <v>643366.18000000005</v>
      </c>
      <c r="N22" s="241"/>
      <c r="O22" s="241">
        <f t="shared" si="3"/>
        <v>643366.18000000005</v>
      </c>
    </row>
    <row r="23" spans="1:15" s="3" customFormat="1" ht="69.75" customHeight="1" x14ac:dyDescent="0.25">
      <c r="A23" s="142" t="s">
        <v>17</v>
      </c>
      <c r="B23" s="287" t="s">
        <v>200</v>
      </c>
      <c r="C23" s="98" t="s">
        <v>106</v>
      </c>
      <c r="D23" s="241">
        <f>SUM(D36,D49,D62,D75)</f>
        <v>58545.7</v>
      </c>
      <c r="E23" s="241"/>
      <c r="F23" s="241">
        <f>SUM(F36,F49,F62,F75)</f>
        <v>58545.7</v>
      </c>
      <c r="G23" s="241">
        <f>SUM(G36,G49,G62,G75)</f>
        <v>58545.7</v>
      </c>
      <c r="H23" s="241"/>
      <c r="I23" s="241">
        <f>SUM(I36,I49,I62,I75)</f>
        <v>58545.7</v>
      </c>
      <c r="J23" s="241">
        <f>SUM(J36,J49,J62,J75)</f>
        <v>58545.7</v>
      </c>
      <c r="K23" s="241"/>
      <c r="L23" s="241">
        <f>SUM(L36,L49,L62,L75)</f>
        <v>58545.7</v>
      </c>
      <c r="M23" s="241">
        <f>SUM(M36,M49,M62,M75)</f>
        <v>58544.563999999998</v>
      </c>
      <c r="N23" s="241"/>
      <c r="O23" s="241">
        <f>SUM(O36,O49,O62,O75)</f>
        <v>58544.563999999998</v>
      </c>
    </row>
    <row r="24" spans="1:15" s="3" customFormat="1" ht="88.5" customHeight="1" x14ac:dyDescent="0.25">
      <c r="A24" s="156"/>
      <c r="B24" s="288"/>
      <c r="C24" s="98" t="s">
        <v>32</v>
      </c>
      <c r="D24" s="241">
        <f>SUM(D37,D50,D63)</f>
        <v>4761.3999999999996</v>
      </c>
      <c r="E24" s="241"/>
      <c r="F24" s="241">
        <f>SUM(F37,F50,F63)</f>
        <v>4761.3999999999996</v>
      </c>
      <c r="G24" s="241">
        <f>SUM(G37,G50,G63)</f>
        <v>4761.3999999999996</v>
      </c>
      <c r="H24" s="241"/>
      <c r="I24" s="241">
        <f>SUM(I37,I50,I63)</f>
        <v>4761.3999999999996</v>
      </c>
      <c r="J24" s="241">
        <f>SUM(J37,J50,J63)</f>
        <v>4761.3999999999996</v>
      </c>
      <c r="K24" s="241"/>
      <c r="L24" s="241">
        <f>SUM(L37,L50,L63)</f>
        <v>4761.3999999999996</v>
      </c>
      <c r="M24" s="241">
        <f>SUM(M37,M50,M63)</f>
        <v>4760.7640000000001</v>
      </c>
      <c r="N24" s="241"/>
      <c r="O24" s="241">
        <f>SUM(O37,O50,O63)</f>
        <v>4760.7640000000001</v>
      </c>
    </row>
    <row r="25" spans="1:15" s="3" customFormat="1" x14ac:dyDescent="0.25">
      <c r="A25" s="156"/>
      <c r="B25" s="288"/>
      <c r="C25" s="98" t="s">
        <v>31</v>
      </c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</row>
    <row r="26" spans="1:15" s="3" customFormat="1" ht="97.2" x14ac:dyDescent="0.25">
      <c r="A26" s="156"/>
      <c r="B26" s="288"/>
      <c r="C26" s="99" t="s">
        <v>72</v>
      </c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</row>
    <row r="27" spans="1:15" s="3" customFormat="1" ht="140.25" customHeight="1" x14ac:dyDescent="0.25">
      <c r="A27" s="207"/>
      <c r="B27" s="289"/>
      <c r="C27" s="100" t="s">
        <v>78</v>
      </c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</row>
    <row r="28" spans="1:15" s="3" customFormat="1" ht="97.2" x14ac:dyDescent="0.25">
      <c r="A28" s="156"/>
      <c r="B28" s="61"/>
      <c r="C28" s="204" t="s">
        <v>79</v>
      </c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</row>
    <row r="29" spans="1:15" s="3" customFormat="1" ht="123.75" customHeight="1" x14ac:dyDescent="0.25">
      <c r="A29" s="156"/>
      <c r="B29" s="61"/>
      <c r="C29" s="100" t="s">
        <v>73</v>
      </c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</row>
    <row r="30" spans="1:15" s="3" customFormat="1" ht="164.25" customHeight="1" x14ac:dyDescent="0.25">
      <c r="A30" s="156"/>
      <c r="B30" s="61"/>
      <c r="C30" s="100" t="s">
        <v>74</v>
      </c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</row>
    <row r="31" spans="1:15" s="3" customFormat="1" ht="127.5" customHeight="1" x14ac:dyDescent="0.25">
      <c r="A31" s="156"/>
      <c r="B31" s="61"/>
      <c r="C31" s="100" t="s">
        <v>75</v>
      </c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</row>
    <row r="32" spans="1:15" s="3" customFormat="1" ht="97.2" x14ac:dyDescent="0.25">
      <c r="A32" s="156"/>
      <c r="B32" s="61"/>
      <c r="C32" s="100" t="s">
        <v>76</v>
      </c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</row>
    <row r="33" spans="1:15" s="3" customFormat="1" ht="154.5" customHeight="1" x14ac:dyDescent="0.25">
      <c r="A33" s="144"/>
      <c r="B33" s="133"/>
      <c r="C33" s="99" t="s">
        <v>77</v>
      </c>
      <c r="D33" s="241">
        <f>D46+D59+D72+D85</f>
        <v>4761.3999999999996</v>
      </c>
      <c r="E33" s="241"/>
      <c r="F33" s="241">
        <f t="shared" ref="F33:O33" si="4">F46+F59+F72+F85</f>
        <v>4761.3999999999996</v>
      </c>
      <c r="G33" s="241">
        <f t="shared" si="4"/>
        <v>4761.3999999999996</v>
      </c>
      <c r="H33" s="241"/>
      <c r="I33" s="241">
        <f t="shared" si="4"/>
        <v>4761.3999999999996</v>
      </c>
      <c r="J33" s="241">
        <f t="shared" si="4"/>
        <v>4761.3999999999996</v>
      </c>
      <c r="K33" s="241"/>
      <c r="L33" s="241">
        <f t="shared" si="4"/>
        <v>4761.3999999999996</v>
      </c>
      <c r="M33" s="241">
        <f t="shared" si="4"/>
        <v>4760.7640000000001</v>
      </c>
      <c r="N33" s="241"/>
      <c r="O33" s="241">
        <f t="shared" si="4"/>
        <v>4760.7640000000001</v>
      </c>
    </row>
    <row r="34" spans="1:15" s="3" customFormat="1" ht="51.75" customHeight="1" x14ac:dyDescent="0.25">
      <c r="A34" s="144"/>
      <c r="B34" s="133"/>
      <c r="C34" s="98" t="s">
        <v>30</v>
      </c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</row>
    <row r="35" spans="1:15" s="3" customFormat="1" ht="63" customHeight="1" x14ac:dyDescent="0.25">
      <c r="A35" s="147"/>
      <c r="B35" s="132"/>
      <c r="C35" s="98" t="s">
        <v>29</v>
      </c>
      <c r="D35" s="241">
        <f>SUM(D61,D74,D48,D87)</f>
        <v>53784.3</v>
      </c>
      <c r="E35" s="241"/>
      <c r="F35" s="241">
        <f>SUM(F61,F74,F48,F87)</f>
        <v>53784.3</v>
      </c>
      <c r="G35" s="241">
        <f>SUM(G61,G74,G48,G87)</f>
        <v>53784.3</v>
      </c>
      <c r="H35" s="241"/>
      <c r="I35" s="241">
        <f>SUM(I61,I74,I48,I87)</f>
        <v>53784.3</v>
      </c>
      <c r="J35" s="241">
        <f>SUM(J61,J74,J48,J87)</f>
        <v>53784.3</v>
      </c>
      <c r="K35" s="241"/>
      <c r="L35" s="241">
        <f>SUM(L61,L74,L48,L87)</f>
        <v>53784.3</v>
      </c>
      <c r="M35" s="241">
        <f>SUM(M61,M74,M48,M87)</f>
        <v>53783.8</v>
      </c>
      <c r="N35" s="241"/>
      <c r="O35" s="241">
        <f>SUM(O61,O74,O48,O87)</f>
        <v>53783.8</v>
      </c>
    </row>
    <row r="36" spans="1:15" s="3" customFormat="1" ht="59.25" customHeight="1" x14ac:dyDescent="0.25">
      <c r="A36" s="142" t="s">
        <v>236</v>
      </c>
      <c r="B36" s="287" t="s">
        <v>202</v>
      </c>
      <c r="C36" s="98" t="s">
        <v>106</v>
      </c>
      <c r="D36" s="241">
        <v>809.5</v>
      </c>
      <c r="E36" s="241"/>
      <c r="F36" s="241">
        <v>809.5</v>
      </c>
      <c r="G36" s="241">
        <v>809.5</v>
      </c>
      <c r="H36" s="241"/>
      <c r="I36" s="241">
        <v>809.5</v>
      </c>
      <c r="J36" s="241">
        <v>809.5</v>
      </c>
      <c r="K36" s="241"/>
      <c r="L36" s="241">
        <v>809.5</v>
      </c>
      <c r="M36" s="241">
        <v>809</v>
      </c>
      <c r="N36" s="241"/>
      <c r="O36" s="241">
        <v>809</v>
      </c>
    </row>
    <row r="37" spans="1:15" s="3" customFormat="1" ht="68.25" customHeight="1" x14ac:dyDescent="0.25">
      <c r="A37" s="156"/>
      <c r="B37" s="288"/>
      <c r="C37" s="98" t="s">
        <v>32</v>
      </c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</row>
    <row r="38" spans="1:15" s="3" customFormat="1" ht="45" customHeight="1" x14ac:dyDescent="0.25">
      <c r="A38" s="156"/>
      <c r="B38" s="288"/>
      <c r="C38" s="98" t="s">
        <v>31</v>
      </c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</row>
    <row r="39" spans="1:15" s="3" customFormat="1" ht="97.2" x14ac:dyDescent="0.25">
      <c r="A39" s="156"/>
      <c r="B39" s="288"/>
      <c r="C39" s="99" t="s">
        <v>72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</row>
    <row r="40" spans="1:15" s="3" customFormat="1" ht="99" customHeight="1" x14ac:dyDescent="0.25">
      <c r="A40" s="156"/>
      <c r="B40" s="61"/>
      <c r="C40" s="100" t="s">
        <v>78</v>
      </c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</row>
    <row r="41" spans="1:15" s="3" customFormat="1" ht="102" customHeight="1" x14ac:dyDescent="0.25">
      <c r="A41" s="156"/>
      <c r="B41" s="61"/>
      <c r="C41" s="100" t="s">
        <v>79</v>
      </c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</row>
    <row r="42" spans="1:15" s="3" customFormat="1" ht="97.5" customHeight="1" x14ac:dyDescent="0.25">
      <c r="A42" s="156"/>
      <c r="B42" s="61"/>
      <c r="C42" s="100" t="s">
        <v>73</v>
      </c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</row>
    <row r="43" spans="1:15" s="3" customFormat="1" ht="109.5" customHeight="1" x14ac:dyDescent="0.25">
      <c r="A43" s="156"/>
      <c r="B43" s="61"/>
      <c r="C43" s="100" t="s">
        <v>74</v>
      </c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</row>
    <row r="44" spans="1:15" s="3" customFormat="1" ht="103.5" customHeight="1" x14ac:dyDescent="0.25">
      <c r="A44" s="207"/>
      <c r="B44" s="88"/>
      <c r="C44" s="100" t="s">
        <v>75</v>
      </c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</row>
    <row r="45" spans="1:15" s="3" customFormat="1" ht="99.75" customHeight="1" x14ac:dyDescent="0.25">
      <c r="A45" s="156"/>
      <c r="B45" s="61"/>
      <c r="C45" s="100" t="s">
        <v>76</v>
      </c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</row>
    <row r="46" spans="1:15" s="3" customFormat="1" ht="130.5" customHeight="1" x14ac:dyDescent="0.25">
      <c r="A46" s="144"/>
      <c r="B46" s="133"/>
      <c r="C46" s="99" t="s">
        <v>77</v>
      </c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</row>
    <row r="47" spans="1:15" s="3" customFormat="1" ht="54" customHeight="1" x14ac:dyDescent="0.25">
      <c r="A47" s="144"/>
      <c r="B47" s="133"/>
      <c r="C47" s="98" t="s">
        <v>30</v>
      </c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</row>
    <row r="48" spans="1:15" s="3" customFormat="1" ht="51.75" customHeight="1" x14ac:dyDescent="0.25">
      <c r="A48" s="144"/>
      <c r="B48" s="133"/>
      <c r="C48" s="98" t="s">
        <v>29</v>
      </c>
      <c r="D48" s="241">
        <v>809.5</v>
      </c>
      <c r="E48" s="241"/>
      <c r="F48" s="241">
        <v>809.5</v>
      </c>
      <c r="G48" s="241">
        <v>809.5</v>
      </c>
      <c r="H48" s="241"/>
      <c r="I48" s="241">
        <v>809.5</v>
      </c>
      <c r="J48" s="241">
        <v>809.5</v>
      </c>
      <c r="K48" s="241"/>
      <c r="L48" s="241">
        <v>809.5</v>
      </c>
      <c r="M48" s="241">
        <v>809</v>
      </c>
      <c r="N48" s="241"/>
      <c r="O48" s="241">
        <v>809</v>
      </c>
    </row>
    <row r="49" spans="1:15" s="3" customFormat="1" ht="45" customHeight="1" x14ac:dyDescent="0.25">
      <c r="A49" s="282" t="s">
        <v>237</v>
      </c>
      <c r="B49" s="287" t="s">
        <v>205</v>
      </c>
      <c r="C49" s="98" t="s">
        <v>106</v>
      </c>
      <c r="D49" s="241">
        <f>SUM(D50,D61)</f>
        <v>1697.2</v>
      </c>
      <c r="E49" s="241"/>
      <c r="F49" s="241">
        <f>SUM(F50,F61)</f>
        <v>1697.2</v>
      </c>
      <c r="G49" s="241">
        <f>SUM(G50,G61)</f>
        <v>1697.2</v>
      </c>
      <c r="H49" s="241"/>
      <c r="I49" s="241">
        <f>SUM(I50,I61)</f>
        <v>1697.2</v>
      </c>
      <c r="J49" s="241">
        <f>SUM(J50,J61)</f>
        <v>1697.2</v>
      </c>
      <c r="K49" s="241"/>
      <c r="L49" s="241">
        <f>SUM(L50,L61)</f>
        <v>1697.2</v>
      </c>
      <c r="M49" s="241">
        <f>SUM(M50,M61)</f>
        <v>1697.11</v>
      </c>
      <c r="N49" s="241"/>
      <c r="O49" s="241">
        <f>SUM(O50,O61)</f>
        <v>1697.11</v>
      </c>
    </row>
    <row r="50" spans="1:15" s="3" customFormat="1" ht="66.75" customHeight="1" x14ac:dyDescent="0.25">
      <c r="A50" s="283"/>
      <c r="B50" s="288"/>
      <c r="C50" s="98" t="s">
        <v>32</v>
      </c>
      <c r="D50" s="241">
        <v>1197.2</v>
      </c>
      <c r="E50" s="241"/>
      <c r="F50" s="241">
        <v>1197.2</v>
      </c>
      <c r="G50" s="241">
        <v>1197.2</v>
      </c>
      <c r="H50" s="241"/>
      <c r="I50" s="241">
        <v>1197.2</v>
      </c>
      <c r="J50" s="241">
        <v>1197.2</v>
      </c>
      <c r="K50" s="241"/>
      <c r="L50" s="241">
        <v>1197.2</v>
      </c>
      <c r="M50" s="241">
        <v>1197.1099999999999</v>
      </c>
      <c r="N50" s="241"/>
      <c r="O50" s="241">
        <v>1197.1099999999999</v>
      </c>
    </row>
    <row r="51" spans="1:15" s="3" customFormat="1" ht="48" customHeight="1" x14ac:dyDescent="0.25">
      <c r="A51" s="283"/>
      <c r="B51" s="288"/>
      <c r="C51" s="98" t="s">
        <v>31</v>
      </c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</row>
    <row r="52" spans="1:15" s="3" customFormat="1" ht="105.75" customHeight="1" x14ac:dyDescent="0.25">
      <c r="A52" s="283"/>
      <c r="B52" s="133"/>
      <c r="C52" s="99" t="s">
        <v>72</v>
      </c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</row>
    <row r="53" spans="1:15" s="3" customFormat="1" ht="95.25" customHeight="1" x14ac:dyDescent="0.25">
      <c r="A53" s="283"/>
      <c r="B53" s="133"/>
      <c r="C53" s="100" t="s">
        <v>78</v>
      </c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</row>
    <row r="54" spans="1:15" s="3" customFormat="1" ht="107.25" customHeight="1" x14ac:dyDescent="0.25">
      <c r="A54" s="290"/>
      <c r="B54" s="132"/>
      <c r="C54" s="100" t="s">
        <v>79</v>
      </c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</row>
    <row r="55" spans="1:15" s="3" customFormat="1" ht="108" customHeight="1" x14ac:dyDescent="0.25">
      <c r="A55" s="156"/>
      <c r="B55" s="133"/>
      <c r="C55" s="100" t="s">
        <v>73</v>
      </c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</row>
    <row r="56" spans="1:15" s="3" customFormat="1" ht="102" customHeight="1" x14ac:dyDescent="0.25">
      <c r="A56" s="156"/>
      <c r="B56" s="133"/>
      <c r="C56" s="100" t="s">
        <v>74</v>
      </c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</row>
    <row r="57" spans="1:15" s="3" customFormat="1" ht="101.25" customHeight="1" x14ac:dyDescent="0.25">
      <c r="A57" s="156"/>
      <c r="B57" s="133"/>
      <c r="C57" s="100" t="s">
        <v>75</v>
      </c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</row>
    <row r="58" spans="1:15" s="3" customFormat="1" ht="106.5" customHeight="1" x14ac:dyDescent="0.25">
      <c r="A58" s="156"/>
      <c r="B58" s="133"/>
      <c r="C58" s="100" t="s">
        <v>76</v>
      </c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</row>
    <row r="59" spans="1:15" s="3" customFormat="1" ht="132" customHeight="1" x14ac:dyDescent="0.25">
      <c r="A59" s="144"/>
      <c r="B59" s="133"/>
      <c r="C59" s="99" t="s">
        <v>77</v>
      </c>
      <c r="D59" s="241">
        <v>1197.2</v>
      </c>
      <c r="E59" s="241"/>
      <c r="F59" s="241">
        <v>1197.2</v>
      </c>
      <c r="G59" s="241">
        <v>1197.2</v>
      </c>
      <c r="H59" s="241"/>
      <c r="I59" s="241">
        <v>1197.2</v>
      </c>
      <c r="J59" s="241">
        <v>1197.2</v>
      </c>
      <c r="K59" s="241"/>
      <c r="L59" s="241">
        <v>1197.2</v>
      </c>
      <c r="M59" s="241">
        <v>1197.1099999999999</v>
      </c>
      <c r="N59" s="241"/>
      <c r="O59" s="241">
        <v>1197.1099999999999</v>
      </c>
    </row>
    <row r="60" spans="1:15" s="3" customFormat="1" ht="55.5" customHeight="1" x14ac:dyDescent="0.25">
      <c r="A60" s="144"/>
      <c r="B60" s="133"/>
      <c r="C60" s="98" t="s">
        <v>30</v>
      </c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</row>
    <row r="61" spans="1:15" s="3" customFormat="1" ht="51.75" customHeight="1" x14ac:dyDescent="0.25">
      <c r="A61" s="144"/>
      <c r="B61" s="133"/>
      <c r="C61" s="98" t="s">
        <v>29</v>
      </c>
      <c r="D61" s="241">
        <v>500</v>
      </c>
      <c r="E61" s="241"/>
      <c r="F61" s="241">
        <v>500</v>
      </c>
      <c r="G61" s="241">
        <v>500</v>
      </c>
      <c r="H61" s="241"/>
      <c r="I61" s="241">
        <v>500</v>
      </c>
      <c r="J61" s="241">
        <v>500</v>
      </c>
      <c r="K61" s="241"/>
      <c r="L61" s="241">
        <v>500</v>
      </c>
      <c r="M61" s="241">
        <v>500</v>
      </c>
      <c r="N61" s="241"/>
      <c r="O61" s="241">
        <v>500</v>
      </c>
    </row>
    <row r="62" spans="1:15" s="3" customFormat="1" ht="42.75" customHeight="1" x14ac:dyDescent="0.25">
      <c r="A62" s="282" t="s">
        <v>238</v>
      </c>
      <c r="B62" s="287" t="s">
        <v>207</v>
      </c>
      <c r="C62" s="98" t="s">
        <v>106</v>
      </c>
      <c r="D62" s="241">
        <f>SUM(D63,D74)</f>
        <v>10795</v>
      </c>
      <c r="E62" s="241"/>
      <c r="F62" s="241">
        <f>SUM(F63,F74)</f>
        <v>10795</v>
      </c>
      <c r="G62" s="241">
        <f>SUM(G63,G74)</f>
        <v>10795</v>
      </c>
      <c r="H62" s="241"/>
      <c r="I62" s="241">
        <f>SUM(I63,I74)</f>
        <v>10795</v>
      </c>
      <c r="J62" s="241">
        <f>SUM(J63,J74)</f>
        <v>10795</v>
      </c>
      <c r="K62" s="241"/>
      <c r="L62" s="241">
        <f>SUM(L63,L74)</f>
        <v>10795</v>
      </c>
      <c r="M62" s="241">
        <f>SUM(M63,M74)</f>
        <v>10794.454</v>
      </c>
      <c r="N62" s="241"/>
      <c r="O62" s="241">
        <f>SUM(O63,O74)</f>
        <v>10794.454</v>
      </c>
    </row>
    <row r="63" spans="1:15" s="3" customFormat="1" ht="62.25" customHeight="1" x14ac:dyDescent="0.25">
      <c r="A63" s="283"/>
      <c r="B63" s="288"/>
      <c r="C63" s="98" t="s">
        <v>32</v>
      </c>
      <c r="D63" s="241">
        <v>3564.2</v>
      </c>
      <c r="E63" s="241"/>
      <c r="F63" s="241">
        <v>3564.2</v>
      </c>
      <c r="G63" s="241">
        <v>3564.2</v>
      </c>
      <c r="H63" s="241"/>
      <c r="I63" s="241">
        <v>3564.2</v>
      </c>
      <c r="J63" s="241">
        <v>3564.2</v>
      </c>
      <c r="K63" s="241"/>
      <c r="L63" s="241">
        <v>3564.2</v>
      </c>
      <c r="M63" s="241">
        <v>3563.654</v>
      </c>
      <c r="N63" s="241"/>
      <c r="O63" s="241">
        <v>3563.654</v>
      </c>
    </row>
    <row r="64" spans="1:15" s="3" customFormat="1" ht="39" customHeight="1" x14ac:dyDescent="0.25">
      <c r="A64" s="156"/>
      <c r="B64" s="288"/>
      <c r="C64" s="98" t="s">
        <v>31</v>
      </c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</row>
    <row r="65" spans="1:15" s="3" customFormat="1" ht="106.5" customHeight="1" x14ac:dyDescent="0.25">
      <c r="A65" s="207"/>
      <c r="B65" s="289"/>
      <c r="C65" s="99" t="s">
        <v>72</v>
      </c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</row>
    <row r="66" spans="1:15" s="3" customFormat="1" ht="102.75" customHeight="1" x14ac:dyDescent="0.25">
      <c r="A66" s="156"/>
      <c r="B66" s="133"/>
      <c r="C66" s="100" t="s">
        <v>78</v>
      </c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</row>
    <row r="67" spans="1:15" s="3" customFormat="1" ht="99.75" customHeight="1" x14ac:dyDescent="0.25">
      <c r="A67" s="156"/>
      <c r="B67" s="133"/>
      <c r="C67" s="100" t="s">
        <v>79</v>
      </c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</row>
    <row r="68" spans="1:15" s="3" customFormat="1" ht="102.75" customHeight="1" x14ac:dyDescent="0.25">
      <c r="A68" s="156"/>
      <c r="B68" s="133"/>
      <c r="C68" s="100" t="s">
        <v>73</v>
      </c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</row>
    <row r="69" spans="1:15" s="3" customFormat="1" ht="102" customHeight="1" x14ac:dyDescent="0.25">
      <c r="A69" s="156"/>
      <c r="B69" s="133"/>
      <c r="C69" s="100" t="s">
        <v>74</v>
      </c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</row>
    <row r="70" spans="1:15" s="3" customFormat="1" ht="97.2" x14ac:dyDescent="0.25">
      <c r="A70" s="156"/>
      <c r="B70" s="133"/>
      <c r="C70" s="100" t="s">
        <v>75</v>
      </c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</row>
    <row r="71" spans="1:15" s="3" customFormat="1" ht="99.75" customHeight="1" x14ac:dyDescent="0.25">
      <c r="A71" s="156"/>
      <c r="B71" s="133"/>
      <c r="C71" s="100" t="s">
        <v>76</v>
      </c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</row>
    <row r="72" spans="1:15" s="3" customFormat="1" ht="141" customHeight="1" x14ac:dyDescent="0.25">
      <c r="A72" s="156"/>
      <c r="B72" s="133"/>
      <c r="C72" s="99" t="s">
        <v>77</v>
      </c>
      <c r="D72" s="241">
        <v>3564.2</v>
      </c>
      <c r="E72" s="241"/>
      <c r="F72" s="241">
        <v>3564.2</v>
      </c>
      <c r="G72" s="241">
        <v>3564.2</v>
      </c>
      <c r="H72" s="241"/>
      <c r="I72" s="241">
        <v>3564.2</v>
      </c>
      <c r="J72" s="241">
        <v>3564.2</v>
      </c>
      <c r="K72" s="241"/>
      <c r="L72" s="241">
        <v>3564.2</v>
      </c>
      <c r="M72" s="241">
        <v>3563.654</v>
      </c>
      <c r="N72" s="241"/>
      <c r="O72" s="241">
        <v>3563.654</v>
      </c>
    </row>
    <row r="73" spans="1:15" s="3" customFormat="1" ht="55.5" customHeight="1" x14ac:dyDescent="0.25">
      <c r="A73" s="156"/>
      <c r="B73" s="133"/>
      <c r="C73" s="98" t="s">
        <v>30</v>
      </c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</row>
    <row r="74" spans="1:15" s="3" customFormat="1" ht="52.5" customHeight="1" x14ac:dyDescent="0.25">
      <c r="A74" s="207"/>
      <c r="B74" s="132"/>
      <c r="C74" s="98" t="s">
        <v>29</v>
      </c>
      <c r="D74" s="241">
        <v>7230.8</v>
      </c>
      <c r="E74" s="241"/>
      <c r="F74" s="241">
        <v>7230.8</v>
      </c>
      <c r="G74" s="241">
        <v>7230.8</v>
      </c>
      <c r="H74" s="241"/>
      <c r="I74" s="241">
        <v>7230.8</v>
      </c>
      <c r="J74" s="241">
        <v>7230.8</v>
      </c>
      <c r="K74" s="241"/>
      <c r="L74" s="241">
        <v>7230.8</v>
      </c>
      <c r="M74" s="241">
        <v>7230.8</v>
      </c>
      <c r="N74" s="241"/>
      <c r="O74" s="241">
        <v>7230.8</v>
      </c>
    </row>
    <row r="75" spans="1:15" s="223" customFormat="1" ht="33" customHeight="1" x14ac:dyDescent="0.25">
      <c r="A75" s="293" t="s">
        <v>239</v>
      </c>
      <c r="B75" s="291" t="s">
        <v>222</v>
      </c>
      <c r="C75" s="257" t="s">
        <v>106</v>
      </c>
      <c r="D75" s="241">
        <v>45244</v>
      </c>
      <c r="E75" s="241"/>
      <c r="F75" s="241">
        <v>45244</v>
      </c>
      <c r="G75" s="241">
        <v>45244</v>
      </c>
      <c r="H75" s="241"/>
      <c r="I75" s="241">
        <v>45244</v>
      </c>
      <c r="J75" s="241">
        <v>45244</v>
      </c>
      <c r="K75" s="241"/>
      <c r="L75" s="241">
        <v>45244</v>
      </c>
      <c r="M75" s="241">
        <v>45244</v>
      </c>
      <c r="N75" s="241"/>
      <c r="O75" s="241">
        <v>45244</v>
      </c>
    </row>
    <row r="76" spans="1:15" s="223" customFormat="1" ht="71.25" customHeight="1" x14ac:dyDescent="0.25">
      <c r="A76" s="370"/>
      <c r="B76" s="371"/>
      <c r="C76" s="257" t="s">
        <v>32</v>
      </c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</row>
    <row r="77" spans="1:15" s="223" customFormat="1" ht="42" customHeight="1" x14ac:dyDescent="0.25">
      <c r="A77" s="157"/>
      <c r="B77" s="371"/>
      <c r="C77" s="257" t="s">
        <v>31</v>
      </c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</row>
    <row r="78" spans="1:15" s="223" customFormat="1" ht="99" customHeight="1" x14ac:dyDescent="0.25">
      <c r="A78" s="157"/>
      <c r="B78" s="371"/>
      <c r="C78" s="257" t="s">
        <v>72</v>
      </c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</row>
    <row r="79" spans="1:15" s="223" customFormat="1" ht="101.25" customHeight="1" x14ac:dyDescent="0.25">
      <c r="A79" s="157"/>
      <c r="B79" s="371"/>
      <c r="C79" s="259" t="s">
        <v>78</v>
      </c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</row>
    <row r="80" spans="1:15" s="223" customFormat="1" ht="102" customHeight="1" x14ac:dyDescent="0.25">
      <c r="A80" s="157"/>
      <c r="B80" s="371"/>
      <c r="C80" s="259" t="s">
        <v>79</v>
      </c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</row>
    <row r="81" spans="1:15" s="223" customFormat="1" ht="95.25" customHeight="1" x14ac:dyDescent="0.25">
      <c r="A81" s="157"/>
      <c r="B81" s="371"/>
      <c r="C81" s="259" t="s">
        <v>73</v>
      </c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</row>
    <row r="82" spans="1:15" s="223" customFormat="1" ht="96.75" customHeight="1" x14ac:dyDescent="0.25">
      <c r="A82" s="157"/>
      <c r="B82" s="371"/>
      <c r="C82" s="259" t="s">
        <v>74</v>
      </c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</row>
    <row r="83" spans="1:15" s="223" customFormat="1" ht="103.5" customHeight="1" x14ac:dyDescent="0.25">
      <c r="A83" s="208"/>
      <c r="B83" s="371"/>
      <c r="C83" s="259" t="s">
        <v>75</v>
      </c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</row>
    <row r="84" spans="1:15" s="223" customFormat="1" ht="99" customHeight="1" x14ac:dyDescent="0.25">
      <c r="A84" s="157"/>
      <c r="B84" s="371"/>
      <c r="C84" s="259" t="s">
        <v>76</v>
      </c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</row>
    <row r="85" spans="1:15" s="223" customFormat="1" ht="141.75" customHeight="1" x14ac:dyDescent="0.25">
      <c r="A85" s="157"/>
      <c r="B85" s="371"/>
      <c r="C85" s="257" t="s">
        <v>77</v>
      </c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</row>
    <row r="86" spans="1:15" s="223" customFormat="1" ht="50.25" customHeight="1" x14ac:dyDescent="0.25">
      <c r="A86" s="157"/>
      <c r="B86" s="371"/>
      <c r="C86" s="257" t="s">
        <v>30</v>
      </c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</row>
    <row r="87" spans="1:15" s="223" customFormat="1" ht="51.75" customHeight="1" x14ac:dyDescent="0.25">
      <c r="A87" s="157"/>
      <c r="B87" s="292"/>
      <c r="C87" s="257" t="s">
        <v>29</v>
      </c>
      <c r="D87" s="241">
        <v>45244</v>
      </c>
      <c r="E87" s="241"/>
      <c r="F87" s="241">
        <v>45244</v>
      </c>
      <c r="G87" s="241">
        <v>45244</v>
      </c>
      <c r="H87" s="241"/>
      <c r="I87" s="241">
        <v>45244</v>
      </c>
      <c r="J87" s="241">
        <v>45244</v>
      </c>
      <c r="K87" s="241"/>
      <c r="L87" s="241">
        <v>45244</v>
      </c>
      <c r="M87" s="241">
        <v>45244</v>
      </c>
      <c r="N87" s="241"/>
      <c r="O87" s="241">
        <v>45244</v>
      </c>
    </row>
    <row r="88" spans="1:15" s="3" customFormat="1" ht="90" customHeight="1" x14ac:dyDescent="0.25">
      <c r="A88" s="145" t="s">
        <v>23</v>
      </c>
      <c r="B88" s="323" t="s">
        <v>223</v>
      </c>
      <c r="C88" s="98" t="s">
        <v>106</v>
      </c>
      <c r="D88" s="241">
        <f>SUM(D89,D100)</f>
        <v>543477.30000000005</v>
      </c>
      <c r="E88" s="241"/>
      <c r="F88" s="241">
        <f>SUM(F89,F100)</f>
        <v>543477.30000000005</v>
      </c>
      <c r="G88" s="241">
        <f>SUM(G89,G100)</f>
        <v>543477.30000000005</v>
      </c>
      <c r="H88" s="241"/>
      <c r="I88" s="241">
        <f>SUM(I89,I100)</f>
        <v>543477.30000000005</v>
      </c>
      <c r="J88" s="241">
        <f>SUM(J89,J100)</f>
        <v>543477.30000000005</v>
      </c>
      <c r="K88" s="241"/>
      <c r="L88" s="241">
        <f>SUM(L89,L100)</f>
        <v>543477.30000000005</v>
      </c>
      <c r="M88" s="241">
        <f>SUM(M89,M100)</f>
        <v>541971.02</v>
      </c>
      <c r="N88" s="241"/>
      <c r="O88" s="241">
        <f>SUM(O89,O100)</f>
        <v>541971.02</v>
      </c>
    </row>
    <row r="89" spans="1:15" s="3" customFormat="1" ht="64.8" x14ac:dyDescent="0.25">
      <c r="A89" s="158"/>
      <c r="B89" s="324"/>
      <c r="C89" s="98" t="s">
        <v>32</v>
      </c>
      <c r="D89" s="241">
        <v>264.5</v>
      </c>
      <c r="E89" s="241"/>
      <c r="F89" s="241">
        <v>264.5</v>
      </c>
      <c r="G89" s="241">
        <v>264.5</v>
      </c>
      <c r="H89" s="241"/>
      <c r="I89" s="241">
        <v>264.5</v>
      </c>
      <c r="J89" s="241">
        <v>264.5</v>
      </c>
      <c r="K89" s="241"/>
      <c r="L89" s="241">
        <v>264.5</v>
      </c>
      <c r="M89" s="241">
        <v>264.5</v>
      </c>
      <c r="N89" s="241"/>
      <c r="O89" s="241">
        <v>264.5</v>
      </c>
    </row>
    <row r="90" spans="1:15" s="3" customFormat="1" x14ac:dyDescent="0.25">
      <c r="A90" s="158"/>
      <c r="B90" s="324"/>
      <c r="C90" s="98" t="s">
        <v>31</v>
      </c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</row>
    <row r="91" spans="1:15" s="3" customFormat="1" ht="97.2" x14ac:dyDescent="0.25">
      <c r="A91" s="158"/>
      <c r="B91" s="324"/>
      <c r="C91" s="99" t="s">
        <v>72</v>
      </c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</row>
    <row r="92" spans="1:15" s="3" customFormat="1" ht="98.25" customHeight="1" x14ac:dyDescent="0.25">
      <c r="A92" s="158"/>
      <c r="B92" s="129"/>
      <c r="C92" s="100" t="s">
        <v>78</v>
      </c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</row>
    <row r="93" spans="1:15" s="3" customFormat="1" ht="99.75" customHeight="1" x14ac:dyDescent="0.25">
      <c r="A93" s="158"/>
      <c r="B93" s="129"/>
      <c r="C93" s="100" t="s">
        <v>79</v>
      </c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</row>
    <row r="94" spans="1:15" s="3" customFormat="1" ht="106.5" customHeight="1" x14ac:dyDescent="0.25">
      <c r="A94" s="209"/>
      <c r="B94" s="138"/>
      <c r="C94" s="100" t="s">
        <v>73</v>
      </c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</row>
    <row r="95" spans="1:15" s="3" customFormat="1" ht="99.75" customHeight="1" x14ac:dyDescent="0.25">
      <c r="A95" s="158"/>
      <c r="B95" s="129"/>
      <c r="C95" s="100" t="s">
        <v>74</v>
      </c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</row>
    <row r="96" spans="1:15" s="3" customFormat="1" ht="99" customHeight="1" x14ac:dyDescent="0.25">
      <c r="A96" s="158"/>
      <c r="B96" s="129"/>
      <c r="C96" s="100" t="s">
        <v>75</v>
      </c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</row>
    <row r="97" spans="1:15" s="3" customFormat="1" ht="102" customHeight="1" x14ac:dyDescent="0.25">
      <c r="A97" s="158"/>
      <c r="B97" s="129"/>
      <c r="C97" s="100" t="s">
        <v>76</v>
      </c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</row>
    <row r="98" spans="1:15" s="3" customFormat="1" ht="141" customHeight="1" x14ac:dyDescent="0.25">
      <c r="A98" s="146"/>
      <c r="B98" s="136"/>
      <c r="C98" s="99" t="s">
        <v>77</v>
      </c>
      <c r="D98" s="241">
        <v>264.5</v>
      </c>
      <c r="E98" s="241"/>
      <c r="F98" s="241">
        <v>264.5</v>
      </c>
      <c r="G98" s="241">
        <v>264.5</v>
      </c>
      <c r="H98" s="241"/>
      <c r="I98" s="241">
        <v>264.5</v>
      </c>
      <c r="J98" s="241">
        <v>264.5</v>
      </c>
      <c r="K98" s="241"/>
      <c r="L98" s="241">
        <v>264.5</v>
      </c>
      <c r="M98" s="241">
        <v>264.5</v>
      </c>
      <c r="N98" s="241"/>
      <c r="O98" s="241">
        <v>264.5</v>
      </c>
    </row>
    <row r="99" spans="1:15" s="3" customFormat="1" ht="54" customHeight="1" x14ac:dyDescent="0.25">
      <c r="A99" s="146"/>
      <c r="B99" s="136"/>
      <c r="C99" s="98" t="s">
        <v>30</v>
      </c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</row>
    <row r="100" spans="1:15" s="3" customFormat="1" ht="55.5" customHeight="1" x14ac:dyDescent="0.25">
      <c r="A100" s="147"/>
      <c r="B100" s="132"/>
      <c r="C100" s="98" t="s">
        <v>29</v>
      </c>
      <c r="D100" s="241">
        <f>SUM(D113,D126)</f>
        <v>543212.80000000005</v>
      </c>
      <c r="E100" s="241"/>
      <c r="F100" s="241">
        <f t="shared" ref="F100:O100" si="5">SUM(F113,F126)</f>
        <v>543212.80000000005</v>
      </c>
      <c r="G100" s="241">
        <f t="shared" si="5"/>
        <v>543212.80000000005</v>
      </c>
      <c r="H100" s="241"/>
      <c r="I100" s="241">
        <f t="shared" si="5"/>
        <v>543212.80000000005</v>
      </c>
      <c r="J100" s="241">
        <f t="shared" si="5"/>
        <v>543212.80000000005</v>
      </c>
      <c r="K100" s="241"/>
      <c r="L100" s="241">
        <f t="shared" si="5"/>
        <v>543212.80000000005</v>
      </c>
      <c r="M100" s="241">
        <f t="shared" si="5"/>
        <v>541706.52</v>
      </c>
      <c r="N100" s="241"/>
      <c r="O100" s="241">
        <f t="shared" si="5"/>
        <v>541706.52</v>
      </c>
    </row>
    <row r="101" spans="1:15" s="3" customFormat="1" ht="33" customHeight="1" x14ac:dyDescent="0.25">
      <c r="A101" s="282" t="s">
        <v>240</v>
      </c>
      <c r="B101" s="287" t="s">
        <v>212</v>
      </c>
      <c r="C101" s="98" t="s">
        <v>106</v>
      </c>
      <c r="D101" s="241">
        <v>162974.70000000001</v>
      </c>
      <c r="E101" s="241"/>
      <c r="F101" s="241">
        <v>162974.70000000001</v>
      </c>
      <c r="G101" s="241">
        <v>162974.70000000001</v>
      </c>
      <c r="H101" s="241"/>
      <c r="I101" s="241">
        <v>162974.70000000001</v>
      </c>
      <c r="J101" s="241">
        <v>162974.70000000001</v>
      </c>
      <c r="K101" s="241"/>
      <c r="L101" s="241">
        <v>162974.70000000001</v>
      </c>
      <c r="M101" s="241">
        <v>162653.56</v>
      </c>
      <c r="N101" s="241"/>
      <c r="O101" s="241">
        <v>162653.56</v>
      </c>
    </row>
    <row r="102" spans="1:15" s="3" customFormat="1" ht="84.75" customHeight="1" x14ac:dyDescent="0.25">
      <c r="A102" s="283"/>
      <c r="B102" s="288"/>
      <c r="C102" s="98" t="s">
        <v>32</v>
      </c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</row>
    <row r="103" spans="1:15" s="3" customFormat="1" x14ac:dyDescent="0.25">
      <c r="A103" s="158"/>
      <c r="B103" s="288"/>
      <c r="C103" s="98" t="s">
        <v>31</v>
      </c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</row>
    <row r="104" spans="1:15" s="3" customFormat="1" ht="99" customHeight="1" x14ac:dyDescent="0.25">
      <c r="A104" s="158"/>
      <c r="B104" s="288"/>
      <c r="C104" s="99" t="s">
        <v>72</v>
      </c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</row>
    <row r="105" spans="1:15" s="3" customFormat="1" ht="99" customHeight="1" x14ac:dyDescent="0.25">
      <c r="A105" s="209"/>
      <c r="B105" s="289"/>
      <c r="C105" s="100" t="s">
        <v>78</v>
      </c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</row>
    <row r="106" spans="1:15" s="3" customFormat="1" ht="104.25" customHeight="1" x14ac:dyDescent="0.25">
      <c r="A106" s="158"/>
      <c r="B106" s="129"/>
      <c r="C106" s="100" t="s">
        <v>79</v>
      </c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</row>
    <row r="107" spans="1:15" s="3" customFormat="1" ht="104.25" customHeight="1" x14ac:dyDescent="0.25">
      <c r="A107" s="158"/>
      <c r="B107" s="129"/>
      <c r="C107" s="100" t="s">
        <v>73</v>
      </c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</row>
    <row r="108" spans="1:15" s="3" customFormat="1" ht="96.75" customHeight="1" x14ac:dyDescent="0.25">
      <c r="A108" s="158"/>
      <c r="B108" s="129"/>
      <c r="C108" s="100" t="s">
        <v>74</v>
      </c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</row>
    <row r="109" spans="1:15" s="3" customFormat="1" ht="110.25" customHeight="1" x14ac:dyDescent="0.25">
      <c r="A109" s="158"/>
      <c r="B109" s="129"/>
      <c r="C109" s="100" t="s">
        <v>75</v>
      </c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</row>
    <row r="110" spans="1:15" s="3" customFormat="1" ht="105.75" customHeight="1" x14ac:dyDescent="0.25">
      <c r="A110" s="158"/>
      <c r="B110" s="129"/>
      <c r="C110" s="100" t="s">
        <v>76</v>
      </c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</row>
    <row r="111" spans="1:15" s="3" customFormat="1" ht="135.75" customHeight="1" x14ac:dyDescent="0.25">
      <c r="A111" s="158"/>
      <c r="B111" s="129"/>
      <c r="C111" s="99" t="s">
        <v>77</v>
      </c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</row>
    <row r="112" spans="1:15" s="3" customFormat="1" ht="46.5" customHeight="1" x14ac:dyDescent="0.25">
      <c r="A112" s="158"/>
      <c r="B112" s="129"/>
      <c r="C112" s="98" t="s">
        <v>30</v>
      </c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</row>
    <row r="113" spans="1:15" s="3" customFormat="1" ht="46.5" customHeight="1" x14ac:dyDescent="0.25">
      <c r="A113" s="158"/>
      <c r="B113" s="129"/>
      <c r="C113" s="159" t="s">
        <v>29</v>
      </c>
      <c r="D113" s="241">
        <v>162974.70000000001</v>
      </c>
      <c r="E113" s="241"/>
      <c r="F113" s="241">
        <v>162974.70000000001</v>
      </c>
      <c r="G113" s="241">
        <v>162974.70000000001</v>
      </c>
      <c r="H113" s="241"/>
      <c r="I113" s="241">
        <v>162974.70000000001</v>
      </c>
      <c r="J113" s="241">
        <v>162974.70000000001</v>
      </c>
      <c r="K113" s="241"/>
      <c r="L113" s="241">
        <v>162974.70000000001</v>
      </c>
      <c r="M113" s="241">
        <v>162653.56</v>
      </c>
      <c r="N113" s="241"/>
      <c r="O113" s="241">
        <v>162653.56</v>
      </c>
    </row>
    <row r="114" spans="1:15" s="30" customFormat="1" ht="48" customHeight="1" x14ac:dyDescent="0.25">
      <c r="A114" s="282" t="s">
        <v>241</v>
      </c>
      <c r="B114" s="287" t="s">
        <v>214</v>
      </c>
      <c r="C114" s="98" t="s">
        <v>106</v>
      </c>
      <c r="D114" s="241">
        <f>SUM(D115,D126)</f>
        <v>380502.6</v>
      </c>
      <c r="E114" s="241"/>
      <c r="F114" s="241">
        <f t="shared" ref="F114:O114" si="6">SUM(F115,F126)</f>
        <v>380502.6</v>
      </c>
      <c r="G114" s="241">
        <f t="shared" si="6"/>
        <v>380502.6</v>
      </c>
      <c r="H114" s="241"/>
      <c r="I114" s="241">
        <f t="shared" si="6"/>
        <v>380502.6</v>
      </c>
      <c r="J114" s="241">
        <f t="shared" si="6"/>
        <v>380502.6</v>
      </c>
      <c r="K114" s="241"/>
      <c r="L114" s="241">
        <f t="shared" si="6"/>
        <v>380502.6</v>
      </c>
      <c r="M114" s="241">
        <f t="shared" si="6"/>
        <v>379317.46</v>
      </c>
      <c r="N114" s="241"/>
      <c r="O114" s="241">
        <f t="shared" si="6"/>
        <v>379317.46</v>
      </c>
    </row>
    <row r="115" spans="1:15" s="30" customFormat="1" ht="63.75" customHeight="1" x14ac:dyDescent="0.25">
      <c r="A115" s="283"/>
      <c r="B115" s="288"/>
      <c r="C115" s="98" t="s">
        <v>32</v>
      </c>
      <c r="D115" s="241">
        <v>264.5</v>
      </c>
      <c r="E115" s="241"/>
      <c r="F115" s="241">
        <v>264.5</v>
      </c>
      <c r="G115" s="241">
        <v>264.5</v>
      </c>
      <c r="H115" s="241"/>
      <c r="I115" s="241">
        <v>264.5</v>
      </c>
      <c r="J115" s="241">
        <v>264.5</v>
      </c>
      <c r="K115" s="241"/>
      <c r="L115" s="241">
        <v>264.5</v>
      </c>
      <c r="M115" s="241">
        <v>264.5</v>
      </c>
      <c r="N115" s="241"/>
      <c r="O115" s="241">
        <v>264.5</v>
      </c>
    </row>
    <row r="116" spans="1:15" s="30" customFormat="1" ht="50.25" customHeight="1" x14ac:dyDescent="0.25">
      <c r="A116" s="157"/>
      <c r="B116" s="288"/>
      <c r="C116" s="98" t="s">
        <v>31</v>
      </c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</row>
    <row r="117" spans="1:15" s="30" customFormat="1" ht="97.2" x14ac:dyDescent="0.25">
      <c r="A117" s="157"/>
      <c r="B117" s="288"/>
      <c r="C117" s="99" t="s">
        <v>72</v>
      </c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</row>
    <row r="118" spans="1:15" s="30" customFormat="1" ht="104.25" customHeight="1" x14ac:dyDescent="0.25">
      <c r="A118" s="157"/>
      <c r="B118" s="288"/>
      <c r="C118" s="100" t="s">
        <v>78</v>
      </c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</row>
    <row r="119" spans="1:15" s="30" customFormat="1" ht="103.5" customHeight="1" x14ac:dyDescent="0.25">
      <c r="A119" s="157"/>
      <c r="B119" s="133"/>
      <c r="C119" s="100" t="s">
        <v>79</v>
      </c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</row>
    <row r="120" spans="1:15" s="30" customFormat="1" ht="109.5" customHeight="1" x14ac:dyDescent="0.25">
      <c r="A120" s="157"/>
      <c r="B120" s="133"/>
      <c r="C120" s="100" t="s">
        <v>73</v>
      </c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</row>
    <row r="121" spans="1:15" s="30" customFormat="1" ht="100.5" customHeight="1" x14ac:dyDescent="0.25">
      <c r="A121" s="157"/>
      <c r="B121" s="133"/>
      <c r="C121" s="100" t="s">
        <v>74</v>
      </c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</row>
    <row r="122" spans="1:15" s="30" customFormat="1" ht="103.5" customHeight="1" x14ac:dyDescent="0.25">
      <c r="A122" s="208"/>
      <c r="B122" s="132"/>
      <c r="C122" s="100" t="s">
        <v>75</v>
      </c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</row>
    <row r="123" spans="1:15" s="30" customFormat="1" ht="104.25" customHeight="1" x14ac:dyDescent="0.25">
      <c r="A123" s="157"/>
      <c r="B123" s="133"/>
      <c r="C123" s="100" t="s">
        <v>76</v>
      </c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</row>
    <row r="124" spans="1:15" s="30" customFormat="1" ht="131.25" customHeight="1" x14ac:dyDescent="0.25">
      <c r="A124" s="157"/>
      <c r="B124" s="133"/>
      <c r="C124" s="99" t="s">
        <v>77</v>
      </c>
      <c r="D124" s="241">
        <v>264.5</v>
      </c>
      <c r="E124" s="241"/>
      <c r="F124" s="241">
        <v>264.5</v>
      </c>
      <c r="G124" s="241">
        <v>264.5</v>
      </c>
      <c r="H124" s="241"/>
      <c r="I124" s="241">
        <v>264.5</v>
      </c>
      <c r="J124" s="241">
        <v>264.5</v>
      </c>
      <c r="K124" s="241"/>
      <c r="L124" s="241">
        <v>264.5</v>
      </c>
      <c r="M124" s="241">
        <v>264.5</v>
      </c>
      <c r="N124" s="241"/>
      <c r="O124" s="241">
        <v>264.5</v>
      </c>
    </row>
    <row r="125" spans="1:15" s="30" customFormat="1" ht="51.75" customHeight="1" x14ac:dyDescent="0.25">
      <c r="A125" s="157"/>
      <c r="B125" s="133"/>
      <c r="C125" s="98" t="s">
        <v>30</v>
      </c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</row>
    <row r="126" spans="1:15" s="30" customFormat="1" ht="55.5" customHeight="1" x14ac:dyDescent="0.25">
      <c r="A126" s="157"/>
      <c r="B126" s="133"/>
      <c r="C126" s="98" t="s">
        <v>29</v>
      </c>
      <c r="D126" s="241">
        <v>380238.1</v>
      </c>
      <c r="E126" s="241"/>
      <c r="F126" s="241">
        <v>380238.1</v>
      </c>
      <c r="G126" s="241">
        <v>380238.1</v>
      </c>
      <c r="H126" s="241"/>
      <c r="I126" s="241">
        <v>380238.1</v>
      </c>
      <c r="J126" s="241">
        <v>380238.1</v>
      </c>
      <c r="K126" s="241"/>
      <c r="L126" s="241">
        <v>380238.1</v>
      </c>
      <c r="M126" s="241">
        <v>379052.96</v>
      </c>
      <c r="N126" s="241"/>
      <c r="O126" s="241">
        <v>379052.96</v>
      </c>
    </row>
    <row r="127" spans="1:15" s="225" customFormat="1" ht="45.75" customHeight="1" x14ac:dyDescent="0.25">
      <c r="A127" s="256" t="s">
        <v>242</v>
      </c>
      <c r="B127" s="321" t="s">
        <v>230</v>
      </c>
      <c r="C127" s="257" t="s">
        <v>106</v>
      </c>
      <c r="D127" s="241">
        <f>D140+D153</f>
        <v>48341</v>
      </c>
      <c r="E127" s="241"/>
      <c r="F127" s="241">
        <f t="shared" ref="F127:O127" si="7">F140+F153</f>
        <v>48341</v>
      </c>
      <c r="G127" s="241">
        <f t="shared" si="7"/>
        <v>48341</v>
      </c>
      <c r="H127" s="241"/>
      <c r="I127" s="241">
        <f t="shared" si="7"/>
        <v>48341</v>
      </c>
      <c r="J127" s="241">
        <f t="shared" si="7"/>
        <v>48341</v>
      </c>
      <c r="K127" s="241"/>
      <c r="L127" s="241">
        <f t="shared" si="7"/>
        <v>48341</v>
      </c>
      <c r="M127" s="241">
        <f t="shared" si="7"/>
        <v>47875.86</v>
      </c>
      <c r="N127" s="241"/>
      <c r="O127" s="241">
        <f t="shared" si="7"/>
        <v>47875.86</v>
      </c>
    </row>
    <row r="128" spans="1:15" s="225" customFormat="1" ht="81" customHeight="1" x14ac:dyDescent="0.25">
      <c r="A128" s="258"/>
      <c r="B128" s="284"/>
      <c r="C128" s="257" t="s">
        <v>32</v>
      </c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</row>
    <row r="129" spans="1:15" s="225" customFormat="1" x14ac:dyDescent="0.25">
      <c r="A129" s="258"/>
      <c r="B129" s="284"/>
      <c r="C129" s="257" t="s">
        <v>31</v>
      </c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</row>
    <row r="130" spans="1:15" s="225" customFormat="1" ht="97.2" x14ac:dyDescent="0.25">
      <c r="A130" s="258"/>
      <c r="B130" s="284"/>
      <c r="C130" s="257" t="s">
        <v>72</v>
      </c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</row>
    <row r="131" spans="1:15" s="225" customFormat="1" ht="103.5" customHeight="1" x14ac:dyDescent="0.25">
      <c r="A131" s="258"/>
      <c r="B131" s="133"/>
      <c r="C131" s="259" t="s">
        <v>78</v>
      </c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</row>
    <row r="132" spans="1:15" s="225" customFormat="1" ht="105.75" customHeight="1" x14ac:dyDescent="0.25">
      <c r="A132" s="260"/>
      <c r="B132" s="132"/>
      <c r="C132" s="259" t="s">
        <v>79</v>
      </c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</row>
    <row r="133" spans="1:15" s="225" customFormat="1" ht="105" customHeight="1" x14ac:dyDescent="0.25">
      <c r="A133" s="258"/>
      <c r="B133" s="133"/>
      <c r="C133" s="259" t="s">
        <v>73</v>
      </c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</row>
    <row r="134" spans="1:15" s="225" customFormat="1" ht="102" customHeight="1" x14ac:dyDescent="0.25">
      <c r="A134" s="258"/>
      <c r="B134" s="133"/>
      <c r="C134" s="259" t="s">
        <v>74</v>
      </c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</row>
    <row r="135" spans="1:15" s="225" customFormat="1" ht="107.25" customHeight="1" x14ac:dyDescent="0.25">
      <c r="A135" s="258"/>
      <c r="B135" s="133"/>
      <c r="C135" s="259" t="s">
        <v>75</v>
      </c>
      <c r="D135" s="241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</row>
    <row r="136" spans="1:15" s="225" customFormat="1" ht="111" customHeight="1" x14ac:dyDescent="0.25">
      <c r="A136" s="258"/>
      <c r="B136" s="133"/>
      <c r="C136" s="259" t="s">
        <v>76</v>
      </c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</row>
    <row r="137" spans="1:15" s="225" customFormat="1" ht="135.75" customHeight="1" x14ac:dyDescent="0.25">
      <c r="A137" s="258"/>
      <c r="B137" s="133"/>
      <c r="C137" s="257" t="s">
        <v>77</v>
      </c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</row>
    <row r="138" spans="1:15" s="225" customFormat="1" ht="55.5" customHeight="1" x14ac:dyDescent="0.25">
      <c r="A138" s="258"/>
      <c r="B138" s="133"/>
      <c r="C138" s="257" t="s">
        <v>30</v>
      </c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</row>
    <row r="139" spans="1:15" s="225" customFormat="1" ht="54" customHeight="1" x14ac:dyDescent="0.25">
      <c r="A139" s="260"/>
      <c r="B139" s="132"/>
      <c r="C139" s="257" t="s">
        <v>29</v>
      </c>
      <c r="D139" s="241">
        <f>D152+D165</f>
        <v>48341</v>
      </c>
      <c r="E139" s="241"/>
      <c r="F139" s="241">
        <f t="shared" ref="F139:O139" si="8">F152+F165</f>
        <v>48341</v>
      </c>
      <c r="G139" s="241">
        <f t="shared" si="8"/>
        <v>48341</v>
      </c>
      <c r="H139" s="241"/>
      <c r="I139" s="241">
        <f t="shared" si="8"/>
        <v>48341</v>
      </c>
      <c r="J139" s="241">
        <f t="shared" si="8"/>
        <v>48341</v>
      </c>
      <c r="K139" s="241"/>
      <c r="L139" s="241">
        <f t="shared" si="8"/>
        <v>48341</v>
      </c>
      <c r="M139" s="241">
        <f t="shared" si="8"/>
        <v>47875.86</v>
      </c>
      <c r="N139" s="241"/>
      <c r="O139" s="241">
        <f t="shared" si="8"/>
        <v>47875.86</v>
      </c>
    </row>
    <row r="140" spans="1:15" s="223" customFormat="1" ht="48" customHeight="1" x14ac:dyDescent="0.25">
      <c r="A140" s="293" t="s">
        <v>243</v>
      </c>
      <c r="B140" s="321" t="s">
        <v>217</v>
      </c>
      <c r="C140" s="257" t="s">
        <v>106</v>
      </c>
      <c r="D140" s="241">
        <f>D152</f>
        <v>28020</v>
      </c>
      <c r="E140" s="241"/>
      <c r="F140" s="241">
        <f t="shared" ref="F140:O140" si="9">F152</f>
        <v>28020</v>
      </c>
      <c r="G140" s="241">
        <f t="shared" si="9"/>
        <v>28020</v>
      </c>
      <c r="H140" s="241"/>
      <c r="I140" s="241">
        <f t="shared" si="9"/>
        <v>28020</v>
      </c>
      <c r="J140" s="241">
        <f t="shared" si="9"/>
        <v>28020</v>
      </c>
      <c r="K140" s="241"/>
      <c r="L140" s="241">
        <f t="shared" si="9"/>
        <v>28020</v>
      </c>
      <c r="M140" s="241">
        <f t="shared" si="9"/>
        <v>27555.21</v>
      </c>
      <c r="N140" s="241"/>
      <c r="O140" s="241">
        <f t="shared" si="9"/>
        <v>27555.21</v>
      </c>
    </row>
    <row r="141" spans="1:15" s="223" customFormat="1" ht="75" customHeight="1" x14ac:dyDescent="0.25">
      <c r="A141" s="370"/>
      <c r="B141" s="284"/>
      <c r="C141" s="257" t="s">
        <v>32</v>
      </c>
      <c r="D141" s="241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</row>
    <row r="142" spans="1:15" s="223" customFormat="1" x14ac:dyDescent="0.25">
      <c r="A142" s="258"/>
      <c r="B142" s="284"/>
      <c r="C142" s="257" t="s">
        <v>31</v>
      </c>
      <c r="D142" s="241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</row>
    <row r="143" spans="1:15" s="223" customFormat="1" ht="115.5" customHeight="1" x14ac:dyDescent="0.25">
      <c r="A143" s="258"/>
      <c r="B143" s="284"/>
      <c r="C143" s="257" t="s">
        <v>72</v>
      </c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</row>
    <row r="144" spans="1:15" s="223" customFormat="1" ht="102.75" customHeight="1" x14ac:dyDescent="0.25">
      <c r="A144" s="258"/>
      <c r="B144" s="284"/>
      <c r="C144" s="259" t="s">
        <v>78</v>
      </c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</row>
    <row r="145" spans="1:20" s="223" customFormat="1" ht="102" customHeight="1" x14ac:dyDescent="0.25">
      <c r="A145" s="258"/>
      <c r="B145" s="133"/>
      <c r="C145" s="259" t="s">
        <v>79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</row>
    <row r="146" spans="1:20" s="223" customFormat="1" ht="105" customHeight="1" x14ac:dyDescent="0.25">
      <c r="A146" s="258"/>
      <c r="B146" s="133"/>
      <c r="C146" s="259" t="s">
        <v>73</v>
      </c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</row>
    <row r="147" spans="1:20" s="223" customFormat="1" ht="99.75" customHeight="1" x14ac:dyDescent="0.25">
      <c r="A147" s="258"/>
      <c r="B147" s="133"/>
      <c r="C147" s="259" t="s">
        <v>74</v>
      </c>
      <c r="D147" s="241"/>
      <c r="E147" s="241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</row>
    <row r="148" spans="1:20" s="223" customFormat="1" ht="97.5" customHeight="1" x14ac:dyDescent="0.25">
      <c r="A148" s="260"/>
      <c r="B148" s="132"/>
      <c r="C148" s="259" t="s">
        <v>75</v>
      </c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</row>
    <row r="149" spans="1:20" s="223" customFormat="1" ht="102" customHeight="1" x14ac:dyDescent="0.25">
      <c r="A149" s="258"/>
      <c r="B149" s="133"/>
      <c r="C149" s="259" t="s">
        <v>76</v>
      </c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</row>
    <row r="150" spans="1:20" s="223" customFormat="1" ht="145.5" customHeight="1" x14ac:dyDescent="0.25">
      <c r="A150" s="258"/>
      <c r="B150" s="133"/>
      <c r="C150" s="257" t="s">
        <v>77</v>
      </c>
      <c r="D150" s="241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</row>
    <row r="151" spans="1:20" s="223" customFormat="1" ht="57.75" customHeight="1" x14ac:dyDescent="0.25">
      <c r="A151" s="258"/>
      <c r="B151" s="133"/>
      <c r="C151" s="257" t="s">
        <v>30</v>
      </c>
      <c r="D151" s="241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</row>
    <row r="152" spans="1:20" s="223" customFormat="1" ht="51.75" customHeight="1" x14ac:dyDescent="0.25">
      <c r="A152" s="258"/>
      <c r="B152" s="133"/>
      <c r="C152" s="257" t="s">
        <v>29</v>
      </c>
      <c r="D152" s="241">
        <v>28020</v>
      </c>
      <c r="E152" s="241"/>
      <c r="F152" s="241">
        <v>28020</v>
      </c>
      <c r="G152" s="241">
        <v>28020</v>
      </c>
      <c r="H152" s="241"/>
      <c r="I152" s="241">
        <v>28020</v>
      </c>
      <c r="J152" s="241">
        <v>28020</v>
      </c>
      <c r="K152" s="241"/>
      <c r="L152" s="241">
        <v>28020</v>
      </c>
      <c r="M152" s="241">
        <v>27555.21</v>
      </c>
      <c r="N152" s="241"/>
      <c r="O152" s="241">
        <v>27555.21</v>
      </c>
    </row>
    <row r="153" spans="1:20" s="3" customFormat="1" x14ac:dyDescent="0.25">
      <c r="A153" s="293" t="s">
        <v>244</v>
      </c>
      <c r="B153" s="321" t="s">
        <v>234</v>
      </c>
      <c r="C153" s="257" t="s">
        <v>106</v>
      </c>
      <c r="D153" s="241">
        <f>D165</f>
        <v>20321</v>
      </c>
      <c r="E153" s="241"/>
      <c r="F153" s="241">
        <f t="shared" ref="F153:O153" si="10">F165</f>
        <v>20321</v>
      </c>
      <c r="G153" s="241">
        <f t="shared" si="10"/>
        <v>20321</v>
      </c>
      <c r="H153" s="241"/>
      <c r="I153" s="241">
        <f t="shared" si="10"/>
        <v>20321</v>
      </c>
      <c r="J153" s="241">
        <f t="shared" si="10"/>
        <v>20321</v>
      </c>
      <c r="K153" s="241"/>
      <c r="L153" s="241">
        <f t="shared" si="10"/>
        <v>20321</v>
      </c>
      <c r="M153" s="241">
        <f t="shared" si="10"/>
        <v>20320.650000000001</v>
      </c>
      <c r="N153" s="241"/>
      <c r="O153" s="241">
        <f t="shared" si="10"/>
        <v>20320.650000000001</v>
      </c>
    </row>
    <row r="154" spans="1:20" ht="64.8" x14ac:dyDescent="0.25">
      <c r="A154" s="370"/>
      <c r="B154" s="284"/>
      <c r="C154" s="257" t="s">
        <v>32</v>
      </c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</row>
    <row r="155" spans="1:20" x14ac:dyDescent="0.55000000000000004">
      <c r="A155" s="258"/>
      <c r="B155" s="284"/>
      <c r="C155" s="257" t="s">
        <v>31</v>
      </c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241"/>
      <c r="O155" s="241"/>
      <c r="P155" s="89"/>
      <c r="Q155" s="89"/>
      <c r="R155" s="89"/>
    </row>
    <row r="156" spans="1:20" ht="102.75" customHeight="1" x14ac:dyDescent="0.55000000000000004">
      <c r="A156" s="258"/>
      <c r="B156" s="284"/>
      <c r="C156" s="257" t="s">
        <v>72</v>
      </c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13"/>
      <c r="Q156" s="213"/>
      <c r="R156" s="213"/>
      <c r="S156" s="213"/>
      <c r="T156" s="213"/>
    </row>
    <row r="157" spans="1:20" ht="104.25" customHeight="1" x14ac:dyDescent="0.55000000000000004">
      <c r="A157" s="258"/>
      <c r="B157" s="284"/>
      <c r="C157" s="259" t="s">
        <v>78</v>
      </c>
      <c r="D157" s="241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15"/>
      <c r="Q157" s="90"/>
      <c r="R157" s="90"/>
      <c r="S157" s="90"/>
      <c r="T157" s="90"/>
    </row>
    <row r="158" spans="1:20" ht="102" customHeight="1" x14ac:dyDescent="0.25">
      <c r="A158" s="258"/>
      <c r="B158" s="133"/>
      <c r="C158" s="259" t="s">
        <v>79</v>
      </c>
      <c r="D158" s="241"/>
      <c r="E158" s="241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</row>
    <row r="159" spans="1:20" ht="97.2" x14ac:dyDescent="0.25">
      <c r="A159" s="258"/>
      <c r="B159" s="133"/>
      <c r="C159" s="259" t="s">
        <v>73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</row>
    <row r="160" spans="1:20" ht="96.75" customHeight="1" x14ac:dyDescent="0.25">
      <c r="A160" s="258"/>
      <c r="B160" s="133"/>
      <c r="C160" s="259" t="s">
        <v>74</v>
      </c>
      <c r="D160" s="241"/>
      <c r="E160" s="241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</row>
    <row r="161" spans="1:15" ht="97.2" x14ac:dyDescent="0.25">
      <c r="A161" s="260"/>
      <c r="B161" s="132"/>
      <c r="C161" s="259" t="s">
        <v>75</v>
      </c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</row>
    <row r="162" spans="1:15" ht="109.5" customHeight="1" x14ac:dyDescent="0.25">
      <c r="A162" s="258"/>
      <c r="B162" s="133"/>
      <c r="C162" s="259" t="s">
        <v>76</v>
      </c>
      <c r="D162" s="241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</row>
    <row r="163" spans="1:15" ht="129.6" x14ac:dyDescent="0.25">
      <c r="A163" s="258"/>
      <c r="B163" s="133"/>
      <c r="C163" s="257" t="s">
        <v>77</v>
      </c>
      <c r="D163" s="241"/>
      <c r="E163" s="241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</row>
    <row r="164" spans="1:15" x14ac:dyDescent="0.25">
      <c r="A164" s="258"/>
      <c r="B164" s="133"/>
      <c r="C164" s="257" t="s">
        <v>30</v>
      </c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</row>
    <row r="165" spans="1:15" x14ac:dyDescent="0.25">
      <c r="A165" s="258"/>
      <c r="B165" s="133"/>
      <c r="C165" s="257" t="s">
        <v>29</v>
      </c>
      <c r="D165" s="241">
        <v>20321</v>
      </c>
      <c r="E165" s="241"/>
      <c r="F165" s="241">
        <v>20321</v>
      </c>
      <c r="G165" s="241">
        <v>20321</v>
      </c>
      <c r="H165" s="241"/>
      <c r="I165" s="241">
        <v>20321</v>
      </c>
      <c r="J165" s="241">
        <v>20321</v>
      </c>
      <c r="K165" s="241"/>
      <c r="L165" s="241">
        <v>20321</v>
      </c>
      <c r="M165" s="241">
        <v>20320.650000000001</v>
      </c>
      <c r="N165" s="241"/>
      <c r="O165" s="241">
        <v>20320.650000000001</v>
      </c>
    </row>
    <row r="167" spans="1:15" x14ac:dyDescent="0.55000000000000004">
      <c r="A167" s="103"/>
      <c r="B167" s="103"/>
      <c r="C167" s="103"/>
    </row>
    <row r="168" spans="1:15" x14ac:dyDescent="0.55000000000000004">
      <c r="A168" s="358" t="s">
        <v>125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</row>
    <row r="169" spans="1:15" x14ac:dyDescent="0.55000000000000004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</row>
  </sheetData>
  <mergeCells count="38">
    <mergeCell ref="A3:O3"/>
    <mergeCell ref="A5:A8"/>
    <mergeCell ref="E7:F7"/>
    <mergeCell ref="C5:C8"/>
    <mergeCell ref="D5:O5"/>
    <mergeCell ref="G6:I6"/>
    <mergeCell ref="J6:L6"/>
    <mergeCell ref="D7:D8"/>
    <mergeCell ref="M6:O6"/>
    <mergeCell ref="J7:J8"/>
    <mergeCell ref="K7:L7"/>
    <mergeCell ref="M7:M8"/>
    <mergeCell ref="N7:O7"/>
    <mergeCell ref="B5:B8"/>
    <mergeCell ref="D6:F6"/>
    <mergeCell ref="A62:A63"/>
    <mergeCell ref="G7:G8"/>
    <mergeCell ref="H7:I7"/>
    <mergeCell ref="B23:B27"/>
    <mergeCell ref="B36:B39"/>
    <mergeCell ref="B49:B51"/>
    <mergeCell ref="A10:A13"/>
    <mergeCell ref="B10:B18"/>
    <mergeCell ref="A49:A54"/>
    <mergeCell ref="B62:B65"/>
    <mergeCell ref="A168:O168"/>
    <mergeCell ref="A75:A76"/>
    <mergeCell ref="A101:A102"/>
    <mergeCell ref="B101:B105"/>
    <mergeCell ref="A153:A154"/>
    <mergeCell ref="B153:B157"/>
    <mergeCell ref="A114:A115"/>
    <mergeCell ref="B114:B118"/>
    <mergeCell ref="B75:B87"/>
    <mergeCell ref="B88:B91"/>
    <mergeCell ref="B127:B130"/>
    <mergeCell ref="A140:A141"/>
    <mergeCell ref="B140:B144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26" firstPageNumber="163" fitToHeight="0" orientation="landscape" r:id="rId1"/>
  <headerFooter differentFirst="1" scaleWithDoc="0">
    <oddHeader>&amp;C&amp;P</oddHeader>
  </headerFooter>
  <rowBreaks count="8" manualBreakCount="8">
    <brk id="18" max="14" man="1"/>
    <brk id="30" max="14" man="1"/>
    <brk id="42" max="14" man="1"/>
    <brk id="54" max="14" man="1"/>
    <brk id="90" max="14" man="1"/>
    <brk id="102" max="14" man="1"/>
    <brk id="114" max="14" man="1"/>
    <brk id="126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 fitToPage="1"/>
  </sheetPr>
  <dimension ref="A1:O162"/>
  <sheetViews>
    <sheetView view="pageBreakPreview" topLeftCell="A148" zoomScale="75" zoomScaleNormal="75" zoomScaleSheetLayoutView="75" workbookViewId="0">
      <selection activeCell="E9" sqref="E9:E156"/>
    </sheetView>
  </sheetViews>
  <sheetFormatPr defaultColWidth="9.109375" defaultRowHeight="13.2" x14ac:dyDescent="0.25"/>
  <cols>
    <col min="1" max="1" width="27.88671875" style="28" customWidth="1"/>
    <col min="2" max="2" width="34.109375" style="28" customWidth="1"/>
    <col min="3" max="3" width="26.44140625" style="28" customWidth="1"/>
    <col min="4" max="4" width="17.44140625" style="28" customWidth="1"/>
    <col min="5" max="5" width="23.5546875" style="28" customWidth="1"/>
    <col min="6" max="6" width="21" style="28" customWidth="1"/>
    <col min="7" max="7" width="14.88671875" style="19" customWidth="1"/>
    <col min="8" max="16384" width="9.109375" style="19"/>
  </cols>
  <sheetData>
    <row r="1" spans="1:7" ht="15.6" x14ac:dyDescent="0.25">
      <c r="B1" s="31"/>
      <c r="C1" s="31"/>
      <c r="D1" s="31"/>
      <c r="E1" s="31"/>
      <c r="F1" s="31"/>
    </row>
    <row r="2" spans="1:7" ht="18" x14ac:dyDescent="0.25">
      <c r="A2" s="43"/>
      <c r="B2" s="8"/>
      <c r="C2" s="42"/>
      <c r="D2" s="42"/>
      <c r="E2" s="42"/>
      <c r="F2" s="42" t="s">
        <v>118</v>
      </c>
    </row>
    <row r="3" spans="1:7" ht="18" x14ac:dyDescent="0.25">
      <c r="A3" s="43"/>
      <c r="B3" s="55"/>
      <c r="C3" s="56"/>
      <c r="D3" s="56"/>
      <c r="E3" s="56"/>
      <c r="F3" s="56"/>
    </row>
    <row r="4" spans="1:7" s="28" customFormat="1" ht="114" customHeight="1" x14ac:dyDescent="0.25">
      <c r="A4" s="295" t="s">
        <v>256</v>
      </c>
      <c r="B4" s="295"/>
      <c r="C4" s="295"/>
      <c r="D4" s="295"/>
      <c r="E4" s="295"/>
      <c r="F4" s="295"/>
    </row>
    <row r="5" spans="1:7" x14ac:dyDescent="0.25">
      <c r="A5" s="48"/>
      <c r="B5" s="57"/>
      <c r="C5" s="58"/>
      <c r="D5" s="58"/>
      <c r="E5" s="58"/>
      <c r="F5" s="58"/>
    </row>
    <row r="6" spans="1:7" ht="15.6" x14ac:dyDescent="0.25">
      <c r="A6" s="388" t="s">
        <v>6</v>
      </c>
      <c r="B6" s="385" t="s">
        <v>22</v>
      </c>
      <c r="C6" s="296" t="s">
        <v>14</v>
      </c>
      <c r="D6" s="1" t="s">
        <v>20</v>
      </c>
      <c r="E6" s="1"/>
      <c r="F6" s="1"/>
    </row>
    <row r="7" spans="1:7" s="32" customFormat="1" ht="60.75" customHeight="1" x14ac:dyDescent="0.25">
      <c r="A7" s="388"/>
      <c r="B7" s="385"/>
      <c r="C7" s="296"/>
      <c r="D7" s="39" t="s">
        <v>91</v>
      </c>
      <c r="E7" s="39" t="s">
        <v>92</v>
      </c>
      <c r="F7" s="39" t="s">
        <v>93</v>
      </c>
      <c r="G7" s="35"/>
    </row>
    <row r="8" spans="1:7" s="32" customFormat="1" ht="15.6" x14ac:dyDescent="0.25">
      <c r="A8" s="40">
        <v>1</v>
      </c>
      <c r="B8" s="59">
        <v>2</v>
      </c>
      <c r="C8" s="39">
        <v>3</v>
      </c>
      <c r="D8" s="39">
        <v>4</v>
      </c>
      <c r="E8" s="39">
        <v>5</v>
      </c>
      <c r="F8" s="39">
        <v>6</v>
      </c>
    </row>
    <row r="9" spans="1:7" s="28" customFormat="1" ht="15.75" customHeight="1" x14ac:dyDescent="0.25">
      <c r="A9" s="386" t="s">
        <v>13</v>
      </c>
      <c r="B9" s="304" t="s">
        <v>245</v>
      </c>
      <c r="C9" s="4" t="s">
        <v>9</v>
      </c>
      <c r="D9" s="267">
        <f>D11</f>
        <v>650364</v>
      </c>
      <c r="E9" s="267">
        <f>E11</f>
        <v>648391.44000000006</v>
      </c>
      <c r="F9" s="267">
        <f>F11</f>
        <v>648391.44000000006</v>
      </c>
    </row>
    <row r="10" spans="1:7" s="28" customFormat="1" ht="65.25" customHeight="1" x14ac:dyDescent="0.25">
      <c r="A10" s="387"/>
      <c r="B10" s="315"/>
      <c r="C10" s="37" t="s">
        <v>82</v>
      </c>
      <c r="D10" s="267"/>
      <c r="E10" s="267"/>
      <c r="F10" s="267"/>
    </row>
    <row r="11" spans="1:7" ht="51" customHeight="1" x14ac:dyDescent="0.25">
      <c r="A11" s="63"/>
      <c r="B11" s="315"/>
      <c r="C11" s="37" t="s">
        <v>70</v>
      </c>
      <c r="D11" s="267">
        <f>D14</f>
        <v>650364</v>
      </c>
      <c r="E11" s="267">
        <f>E14</f>
        <v>648391.44000000006</v>
      </c>
      <c r="F11" s="267">
        <f>F14</f>
        <v>648391.44000000006</v>
      </c>
    </row>
    <row r="12" spans="1:7" ht="15.6" x14ac:dyDescent="0.25">
      <c r="A12" s="63"/>
      <c r="B12" s="315"/>
      <c r="C12" s="66" t="s">
        <v>0</v>
      </c>
      <c r="D12" s="267"/>
      <c r="E12" s="267"/>
      <c r="F12" s="267"/>
    </row>
    <row r="13" spans="1:7" ht="15.6" x14ac:dyDescent="0.25">
      <c r="A13" s="63"/>
      <c r="B13" s="315"/>
      <c r="C13" s="66" t="s">
        <v>81</v>
      </c>
      <c r="D13" s="267"/>
      <c r="E13" s="267"/>
      <c r="F13" s="267"/>
    </row>
    <row r="14" spans="1:7" ht="21" customHeight="1" x14ac:dyDescent="0.25">
      <c r="A14" s="62"/>
      <c r="B14" s="315"/>
      <c r="C14" s="66" t="s">
        <v>124</v>
      </c>
      <c r="D14" s="267">
        <f>D27+D88+D125</f>
        <v>650364</v>
      </c>
      <c r="E14" s="267">
        <f>E27+E88+E125</f>
        <v>648391.44000000006</v>
      </c>
      <c r="F14" s="267">
        <f>F27+F88+F125</f>
        <v>648391.44000000006</v>
      </c>
    </row>
    <row r="15" spans="1:7" ht="21.75" customHeight="1" x14ac:dyDescent="0.25">
      <c r="A15" s="85"/>
      <c r="B15" s="315"/>
      <c r="C15" s="38" t="s">
        <v>8</v>
      </c>
      <c r="D15" s="267"/>
      <c r="E15" s="267"/>
      <c r="F15" s="267"/>
    </row>
    <row r="16" spans="1:7" ht="30" customHeight="1" x14ac:dyDescent="0.25">
      <c r="A16" s="86"/>
      <c r="B16" s="315"/>
      <c r="C16" s="60" t="s">
        <v>71</v>
      </c>
      <c r="D16" s="267"/>
      <c r="E16" s="267"/>
      <c r="F16" s="267"/>
    </row>
    <row r="17" spans="1:6" ht="15.6" x14ac:dyDescent="0.25">
      <c r="A17" s="86"/>
      <c r="B17" s="315"/>
      <c r="C17" s="74" t="s">
        <v>0</v>
      </c>
      <c r="D17" s="267"/>
      <c r="E17" s="267"/>
      <c r="F17" s="267"/>
    </row>
    <row r="18" spans="1:6" s="28" customFormat="1" ht="44.25" customHeight="1" x14ac:dyDescent="0.25">
      <c r="A18" s="86"/>
      <c r="B18" s="315"/>
      <c r="C18" s="75" t="s">
        <v>80</v>
      </c>
      <c r="D18" s="267"/>
      <c r="E18" s="267"/>
      <c r="F18" s="267"/>
    </row>
    <row r="19" spans="1:6" s="28" customFormat="1" ht="15.6" x14ac:dyDescent="0.25">
      <c r="A19" s="86"/>
      <c r="B19" s="315"/>
      <c r="C19" s="76" t="s">
        <v>85</v>
      </c>
      <c r="D19" s="267"/>
      <c r="E19" s="267"/>
      <c r="F19" s="267"/>
    </row>
    <row r="20" spans="1:6" s="28" customFormat="1" ht="15.6" x14ac:dyDescent="0.25">
      <c r="A20" s="87"/>
      <c r="B20" s="305"/>
      <c r="C20" s="74" t="s">
        <v>16</v>
      </c>
      <c r="D20" s="267"/>
      <c r="E20" s="267"/>
      <c r="F20" s="267"/>
    </row>
    <row r="21" spans="1:6" s="28" customFormat="1" ht="15.6" x14ac:dyDescent="0.25">
      <c r="A21" s="62" t="s">
        <v>0</v>
      </c>
      <c r="B21" s="88"/>
      <c r="C21" s="5"/>
      <c r="D21" s="267"/>
      <c r="E21" s="267"/>
      <c r="F21" s="267"/>
    </row>
    <row r="22" spans="1:6" s="28" customFormat="1" ht="15.75" customHeight="1" x14ac:dyDescent="0.25">
      <c r="A22" s="389" t="s">
        <v>246</v>
      </c>
      <c r="B22" s="379" t="s">
        <v>200</v>
      </c>
      <c r="C22" s="4" t="s">
        <v>9</v>
      </c>
      <c r="D22" s="267">
        <f>D24</f>
        <v>58545.7</v>
      </c>
      <c r="E22" s="267">
        <f>E24</f>
        <v>58544.56</v>
      </c>
      <c r="F22" s="267">
        <f>F24</f>
        <v>58544.56</v>
      </c>
    </row>
    <row r="23" spans="1:6" ht="16.5" customHeight="1" x14ac:dyDescent="0.25">
      <c r="A23" s="390"/>
      <c r="B23" s="380"/>
      <c r="C23" s="37" t="s">
        <v>82</v>
      </c>
      <c r="D23" s="267"/>
      <c r="E23" s="267"/>
      <c r="F23" s="267"/>
    </row>
    <row r="24" spans="1:6" ht="54.75" customHeight="1" x14ac:dyDescent="0.25">
      <c r="A24" s="16"/>
      <c r="B24" s="380"/>
      <c r="C24" s="37" t="s">
        <v>70</v>
      </c>
      <c r="D24" s="267">
        <f>D27</f>
        <v>58545.7</v>
      </c>
      <c r="E24" s="267">
        <f>E27</f>
        <v>58544.56</v>
      </c>
      <c r="F24" s="267">
        <f>F27</f>
        <v>58544.56</v>
      </c>
    </row>
    <row r="25" spans="1:6" ht="15.6" x14ac:dyDescent="0.25">
      <c r="A25" s="16"/>
      <c r="B25" s="380"/>
      <c r="C25" s="66" t="s">
        <v>0</v>
      </c>
      <c r="D25" s="267"/>
      <c r="E25" s="267"/>
      <c r="F25" s="267"/>
    </row>
    <row r="26" spans="1:6" ht="15.6" x14ac:dyDescent="0.25">
      <c r="A26" s="16"/>
      <c r="B26" s="380"/>
      <c r="C26" s="66" t="s">
        <v>81</v>
      </c>
      <c r="D26" s="267"/>
      <c r="E26" s="267"/>
      <c r="F26" s="267"/>
    </row>
    <row r="27" spans="1:6" ht="16.5" customHeight="1" x14ac:dyDescent="0.25">
      <c r="A27" s="16"/>
      <c r="B27" s="380"/>
      <c r="C27" s="66" t="s">
        <v>7</v>
      </c>
      <c r="D27" s="267">
        <f>D40+D52+D64+D73</f>
        <v>58545.7</v>
      </c>
      <c r="E27" s="267">
        <f>E40+E52+E64+E73</f>
        <v>58544.56</v>
      </c>
      <c r="F27" s="267">
        <f>F40+F52+F64+F73</f>
        <v>58544.56</v>
      </c>
    </row>
    <row r="28" spans="1:6" ht="15.6" x14ac:dyDescent="0.25">
      <c r="A28" s="16"/>
      <c r="B28" s="380"/>
      <c r="C28" s="37" t="s">
        <v>8</v>
      </c>
      <c r="D28" s="267"/>
      <c r="E28" s="267"/>
      <c r="F28" s="267"/>
    </row>
    <row r="29" spans="1:6" ht="30" customHeight="1" x14ac:dyDescent="0.25">
      <c r="A29" s="16"/>
      <c r="B29" s="380"/>
      <c r="C29" s="5" t="s">
        <v>71</v>
      </c>
      <c r="D29" s="267"/>
      <c r="E29" s="267"/>
      <c r="F29" s="267"/>
    </row>
    <row r="30" spans="1:6" ht="15.6" x14ac:dyDescent="0.25">
      <c r="A30" s="15"/>
      <c r="B30" s="380"/>
      <c r="C30" s="66" t="s">
        <v>0</v>
      </c>
      <c r="D30" s="267"/>
      <c r="E30" s="267"/>
      <c r="F30" s="267"/>
    </row>
    <row r="31" spans="1:6" ht="38.25" customHeight="1" x14ac:dyDescent="0.25">
      <c r="A31" s="17"/>
      <c r="B31" s="380"/>
      <c r="C31" s="75" t="s">
        <v>80</v>
      </c>
      <c r="D31" s="267"/>
      <c r="E31" s="267"/>
      <c r="F31" s="267"/>
    </row>
    <row r="32" spans="1:6" ht="15.6" x14ac:dyDescent="0.25">
      <c r="A32" s="16"/>
      <c r="B32" s="380"/>
      <c r="C32" s="76" t="s">
        <v>85</v>
      </c>
      <c r="D32" s="267"/>
      <c r="E32" s="267"/>
      <c r="F32" s="267"/>
    </row>
    <row r="33" spans="1:6" ht="15.6" x14ac:dyDescent="0.25">
      <c r="A33" s="15"/>
      <c r="B33" s="381"/>
      <c r="C33" s="74" t="s">
        <v>16</v>
      </c>
      <c r="D33" s="267"/>
      <c r="E33" s="267"/>
      <c r="F33" s="267"/>
    </row>
    <row r="34" spans="1:6" ht="31.2" x14ac:dyDescent="0.25">
      <c r="A34" s="16" t="s">
        <v>33</v>
      </c>
      <c r="B34" s="61"/>
      <c r="C34" s="37"/>
      <c r="D34" s="267"/>
      <c r="E34" s="267"/>
      <c r="F34" s="267"/>
    </row>
    <row r="35" spans="1:6" ht="15.75" customHeight="1" x14ac:dyDescent="0.25">
      <c r="A35" s="82" t="s">
        <v>4</v>
      </c>
      <c r="B35" s="379" t="s">
        <v>202</v>
      </c>
      <c r="C35" s="73" t="s">
        <v>9</v>
      </c>
      <c r="D35" s="267">
        <f>D37</f>
        <v>809.5</v>
      </c>
      <c r="E35" s="267">
        <f>E37</f>
        <v>809</v>
      </c>
      <c r="F35" s="267">
        <f>F37</f>
        <v>809</v>
      </c>
    </row>
    <row r="36" spans="1:6" ht="66.75" customHeight="1" x14ac:dyDescent="0.25">
      <c r="A36" s="83"/>
      <c r="B36" s="380"/>
      <c r="C36" s="38" t="s">
        <v>82</v>
      </c>
      <c r="D36" s="267"/>
      <c r="E36" s="267"/>
      <c r="F36" s="267"/>
    </row>
    <row r="37" spans="1:6" ht="53.25" customHeight="1" x14ac:dyDescent="0.25">
      <c r="A37" s="83"/>
      <c r="B37" s="380"/>
      <c r="C37" s="38" t="s">
        <v>70</v>
      </c>
      <c r="D37" s="267">
        <f>D40</f>
        <v>809.5</v>
      </c>
      <c r="E37" s="267">
        <f>E40</f>
        <v>809</v>
      </c>
      <c r="F37" s="267">
        <f>F40</f>
        <v>809</v>
      </c>
    </row>
    <row r="38" spans="1:6" ht="15.6" x14ac:dyDescent="0.25">
      <c r="A38" s="83"/>
      <c r="B38" s="380"/>
      <c r="C38" s="74" t="s">
        <v>0</v>
      </c>
      <c r="D38" s="267"/>
      <c r="E38" s="267"/>
      <c r="F38" s="267"/>
    </row>
    <row r="39" spans="1:6" ht="20.25" customHeight="1" x14ac:dyDescent="0.25">
      <c r="A39" s="83"/>
      <c r="B39" s="380"/>
      <c r="C39" s="74" t="s">
        <v>81</v>
      </c>
      <c r="D39" s="267"/>
      <c r="E39" s="267"/>
      <c r="F39" s="267"/>
    </row>
    <row r="40" spans="1:6" ht="17.25" customHeight="1" x14ac:dyDescent="0.25">
      <c r="A40" s="83"/>
      <c r="B40" s="380"/>
      <c r="C40" s="74" t="s">
        <v>7</v>
      </c>
      <c r="D40" s="267">
        <v>809.5</v>
      </c>
      <c r="E40" s="267">
        <v>809</v>
      </c>
      <c r="F40" s="267">
        <v>809</v>
      </c>
    </row>
    <row r="41" spans="1:6" ht="15.6" x14ac:dyDescent="0.25">
      <c r="A41" s="83"/>
      <c r="B41" s="380"/>
      <c r="C41" s="38" t="s">
        <v>8</v>
      </c>
      <c r="D41" s="267"/>
      <c r="E41" s="267"/>
      <c r="F41" s="267"/>
    </row>
    <row r="42" spans="1:6" ht="28.5" customHeight="1" x14ac:dyDescent="0.25">
      <c r="A42" s="83"/>
      <c r="B42" s="380"/>
      <c r="C42" s="60" t="s">
        <v>71</v>
      </c>
      <c r="D42" s="267"/>
      <c r="E42" s="267"/>
      <c r="F42" s="267"/>
    </row>
    <row r="43" spans="1:6" ht="15.6" x14ac:dyDescent="0.25">
      <c r="A43" s="84"/>
      <c r="B43" s="380"/>
      <c r="C43" s="74" t="s">
        <v>0</v>
      </c>
      <c r="D43" s="267"/>
      <c r="E43" s="267"/>
      <c r="F43" s="267"/>
    </row>
    <row r="44" spans="1:6" ht="42" customHeight="1" x14ac:dyDescent="0.25">
      <c r="A44" s="83"/>
      <c r="B44" s="380"/>
      <c r="C44" s="75" t="s">
        <v>80</v>
      </c>
      <c r="D44" s="267"/>
      <c r="E44" s="267"/>
      <c r="F44" s="267"/>
    </row>
    <row r="45" spans="1:6" ht="15.6" x14ac:dyDescent="0.25">
      <c r="A45" s="83"/>
      <c r="B45" s="380"/>
      <c r="C45" s="76" t="s">
        <v>85</v>
      </c>
      <c r="D45" s="267"/>
      <c r="E45" s="267"/>
      <c r="F45" s="267"/>
    </row>
    <row r="46" spans="1:6" ht="15.6" x14ac:dyDescent="0.25">
      <c r="A46" s="84"/>
      <c r="B46" s="381"/>
      <c r="C46" s="74" t="s">
        <v>16</v>
      </c>
      <c r="D46" s="267"/>
      <c r="E46" s="267"/>
      <c r="F46" s="267"/>
    </row>
    <row r="47" spans="1:6" ht="15.75" customHeight="1" x14ac:dyDescent="0.25">
      <c r="A47" s="82" t="s">
        <v>204</v>
      </c>
      <c r="B47" s="379" t="s">
        <v>205</v>
      </c>
      <c r="C47" s="73" t="s">
        <v>9</v>
      </c>
      <c r="D47" s="267">
        <f>D49</f>
        <v>1697.2</v>
      </c>
      <c r="E47" s="267">
        <f>E49</f>
        <v>1697.11</v>
      </c>
      <c r="F47" s="267">
        <f>F49</f>
        <v>1697.11</v>
      </c>
    </row>
    <row r="48" spans="1:6" ht="63.75" customHeight="1" x14ac:dyDescent="0.25">
      <c r="A48" s="83"/>
      <c r="B48" s="380"/>
      <c r="C48" s="38" t="s">
        <v>82</v>
      </c>
      <c r="D48" s="267"/>
      <c r="E48" s="267"/>
      <c r="F48" s="267"/>
    </row>
    <row r="49" spans="1:6" ht="56.25" customHeight="1" x14ac:dyDescent="0.25">
      <c r="A49" s="77"/>
      <c r="B49" s="380"/>
      <c r="C49" s="38" t="s">
        <v>70</v>
      </c>
      <c r="D49" s="267">
        <f>D52</f>
        <v>1697.2</v>
      </c>
      <c r="E49" s="267">
        <f>E52</f>
        <v>1697.11</v>
      </c>
      <c r="F49" s="267">
        <f>F52</f>
        <v>1697.11</v>
      </c>
    </row>
    <row r="50" spans="1:6" ht="15.6" x14ac:dyDescent="0.25">
      <c r="A50" s="77"/>
      <c r="B50" s="380"/>
      <c r="C50" s="74" t="s">
        <v>0</v>
      </c>
      <c r="D50" s="267"/>
      <c r="E50" s="267"/>
      <c r="F50" s="267"/>
    </row>
    <row r="51" spans="1:6" ht="15.6" x14ac:dyDescent="0.25">
      <c r="A51" s="77"/>
      <c r="B51" s="380"/>
      <c r="C51" s="74" t="s">
        <v>81</v>
      </c>
      <c r="D51" s="267"/>
      <c r="E51" s="267"/>
      <c r="F51" s="267"/>
    </row>
    <row r="52" spans="1:6" ht="15.6" x14ac:dyDescent="0.25">
      <c r="A52" s="77"/>
      <c r="B52" s="380"/>
      <c r="C52" s="74" t="s">
        <v>7</v>
      </c>
      <c r="D52" s="267">
        <v>1697.2</v>
      </c>
      <c r="E52" s="267">
        <v>1697.11</v>
      </c>
      <c r="F52" s="267">
        <v>1697.11</v>
      </c>
    </row>
    <row r="53" spans="1:6" ht="15.6" x14ac:dyDescent="0.25">
      <c r="A53" s="77"/>
      <c r="B53" s="380"/>
      <c r="C53" s="38" t="s">
        <v>8</v>
      </c>
      <c r="D53" s="267"/>
      <c r="E53" s="267"/>
      <c r="F53" s="267"/>
    </row>
    <row r="54" spans="1:6" ht="26.25" customHeight="1" x14ac:dyDescent="0.25">
      <c r="A54" s="77"/>
      <c r="B54" s="380"/>
      <c r="C54" s="60" t="s">
        <v>71</v>
      </c>
      <c r="D54" s="267"/>
      <c r="E54" s="267"/>
      <c r="F54" s="267"/>
    </row>
    <row r="55" spans="1:6" ht="15.6" x14ac:dyDescent="0.25">
      <c r="A55" s="78"/>
      <c r="B55" s="380"/>
      <c r="C55" s="74" t="s">
        <v>0</v>
      </c>
      <c r="D55" s="267"/>
      <c r="E55" s="267"/>
      <c r="F55" s="267"/>
    </row>
    <row r="56" spans="1:6" ht="41.25" customHeight="1" x14ac:dyDescent="0.25">
      <c r="A56" s="77"/>
      <c r="B56" s="380"/>
      <c r="C56" s="75" t="s">
        <v>80</v>
      </c>
      <c r="D56" s="267"/>
      <c r="E56" s="267"/>
      <c r="F56" s="267"/>
    </row>
    <row r="57" spans="1:6" ht="15.6" x14ac:dyDescent="0.25">
      <c r="A57" s="77"/>
      <c r="B57" s="380"/>
      <c r="C57" s="76" t="s">
        <v>85</v>
      </c>
      <c r="D57" s="267"/>
      <c r="E57" s="267"/>
      <c r="F57" s="267"/>
    </row>
    <row r="58" spans="1:6" ht="15.6" x14ac:dyDescent="0.25">
      <c r="A58" s="78"/>
      <c r="B58" s="381"/>
      <c r="C58" s="74" t="s">
        <v>16</v>
      </c>
      <c r="D58" s="267"/>
      <c r="E58" s="267"/>
      <c r="F58" s="267"/>
    </row>
    <row r="59" spans="1:6" ht="15.75" customHeight="1" x14ac:dyDescent="0.25">
      <c r="A59" s="82" t="s">
        <v>206</v>
      </c>
      <c r="B59" s="379" t="s">
        <v>247</v>
      </c>
      <c r="C59" s="73" t="s">
        <v>9</v>
      </c>
      <c r="D59" s="267">
        <f>D61</f>
        <v>10795</v>
      </c>
      <c r="E59" s="267">
        <f>E61</f>
        <v>10794.45</v>
      </c>
      <c r="F59" s="267">
        <f>F61</f>
        <v>10794.45</v>
      </c>
    </row>
    <row r="60" spans="1:6" ht="66" customHeight="1" x14ac:dyDescent="0.25">
      <c r="A60" s="77"/>
      <c r="B60" s="380"/>
      <c r="C60" s="38" t="s">
        <v>82</v>
      </c>
      <c r="D60" s="267"/>
      <c r="E60" s="267"/>
      <c r="F60" s="267"/>
    </row>
    <row r="61" spans="1:6" ht="58.5" customHeight="1" x14ac:dyDescent="0.25">
      <c r="A61" s="77"/>
      <c r="B61" s="380"/>
      <c r="C61" s="38" t="s">
        <v>70</v>
      </c>
      <c r="D61" s="267">
        <f>D64</f>
        <v>10795</v>
      </c>
      <c r="E61" s="267">
        <f>E64</f>
        <v>10794.45</v>
      </c>
      <c r="F61" s="267">
        <f>F64</f>
        <v>10794.45</v>
      </c>
    </row>
    <row r="62" spans="1:6" ht="15.6" x14ac:dyDescent="0.25">
      <c r="A62" s="77"/>
      <c r="B62" s="380"/>
      <c r="C62" s="38" t="s">
        <v>0</v>
      </c>
      <c r="D62" s="267"/>
      <c r="E62" s="267"/>
      <c r="F62" s="267"/>
    </row>
    <row r="63" spans="1:6" ht="15.6" x14ac:dyDescent="0.25">
      <c r="A63" s="77"/>
      <c r="B63" s="380"/>
      <c r="C63" s="74" t="s">
        <v>81</v>
      </c>
      <c r="D63" s="267"/>
      <c r="E63" s="267"/>
      <c r="F63" s="267"/>
    </row>
    <row r="64" spans="1:6" ht="15.6" x14ac:dyDescent="0.25">
      <c r="A64" s="77"/>
      <c r="B64" s="380"/>
      <c r="C64" s="74" t="s">
        <v>7</v>
      </c>
      <c r="D64" s="267">
        <v>10795</v>
      </c>
      <c r="E64" s="267">
        <v>10794.45</v>
      </c>
      <c r="F64" s="267">
        <v>10794.45</v>
      </c>
    </row>
    <row r="65" spans="1:6" ht="15.6" x14ac:dyDescent="0.25">
      <c r="A65" s="77"/>
      <c r="B65" s="380"/>
      <c r="C65" s="38" t="s">
        <v>8</v>
      </c>
      <c r="D65" s="267"/>
      <c r="E65" s="267"/>
      <c r="F65" s="267"/>
    </row>
    <row r="66" spans="1:6" ht="30" customHeight="1" x14ac:dyDescent="0.25">
      <c r="A66" s="77"/>
      <c r="B66" s="380"/>
      <c r="C66" s="60" t="s">
        <v>71</v>
      </c>
      <c r="D66" s="267"/>
      <c r="E66" s="267"/>
      <c r="F66" s="267"/>
    </row>
    <row r="67" spans="1:6" ht="15.6" x14ac:dyDescent="0.25">
      <c r="A67" s="77"/>
      <c r="B67" s="380"/>
      <c r="C67" s="74" t="s">
        <v>0</v>
      </c>
      <c r="D67" s="267"/>
      <c r="E67" s="267"/>
      <c r="F67" s="267"/>
    </row>
    <row r="68" spans="1:6" ht="48" customHeight="1" x14ac:dyDescent="0.25">
      <c r="A68" s="77"/>
      <c r="B68" s="380"/>
      <c r="C68" s="75" t="s">
        <v>80</v>
      </c>
      <c r="D68" s="267"/>
      <c r="E68" s="267"/>
      <c r="F68" s="267"/>
    </row>
    <row r="69" spans="1:6" ht="15.6" x14ac:dyDescent="0.25">
      <c r="A69" s="77"/>
      <c r="B69" s="380"/>
      <c r="C69" s="76" t="s">
        <v>85</v>
      </c>
      <c r="D69" s="267"/>
      <c r="E69" s="267"/>
      <c r="F69" s="267"/>
    </row>
    <row r="70" spans="1:6" ht="18.75" customHeight="1" x14ac:dyDescent="0.25">
      <c r="A70" s="78"/>
      <c r="B70" s="381"/>
      <c r="C70" s="74" t="s">
        <v>16</v>
      </c>
      <c r="D70" s="267"/>
      <c r="E70" s="267"/>
      <c r="F70" s="267"/>
    </row>
    <row r="71" spans="1:6" ht="18" customHeight="1" x14ac:dyDescent="0.25">
      <c r="A71" s="79" t="s">
        <v>208</v>
      </c>
      <c r="B71" s="382" t="s">
        <v>222</v>
      </c>
      <c r="C71" s="261" t="s">
        <v>9</v>
      </c>
      <c r="D71" s="267">
        <f>D73</f>
        <v>45244</v>
      </c>
      <c r="E71" s="267">
        <f>E73</f>
        <v>45244</v>
      </c>
      <c r="F71" s="267">
        <f>F73</f>
        <v>45244</v>
      </c>
    </row>
    <row r="72" spans="1:6" ht="84" customHeight="1" x14ac:dyDescent="0.25">
      <c r="A72" s="72"/>
      <c r="B72" s="383"/>
      <c r="C72" s="60" t="s">
        <v>82</v>
      </c>
      <c r="D72" s="267"/>
      <c r="E72" s="267"/>
      <c r="F72" s="267"/>
    </row>
    <row r="73" spans="1:6" ht="60" customHeight="1" x14ac:dyDescent="0.25">
      <c r="A73" s="72"/>
      <c r="B73" s="383"/>
      <c r="C73" s="60" t="s">
        <v>70</v>
      </c>
      <c r="D73" s="267">
        <f>D76</f>
        <v>45244</v>
      </c>
      <c r="E73" s="267">
        <f>E76</f>
        <v>45244</v>
      </c>
      <c r="F73" s="267">
        <f>F76</f>
        <v>45244</v>
      </c>
    </row>
    <row r="74" spans="1:6" ht="15.6" x14ac:dyDescent="0.25">
      <c r="A74" s="72"/>
      <c r="B74" s="383"/>
      <c r="C74" s="76" t="s">
        <v>0</v>
      </c>
      <c r="D74" s="267"/>
      <c r="E74" s="267"/>
      <c r="F74" s="267"/>
    </row>
    <row r="75" spans="1:6" ht="15.6" x14ac:dyDescent="0.25">
      <c r="A75" s="72"/>
      <c r="B75" s="383"/>
      <c r="C75" s="76" t="s">
        <v>81</v>
      </c>
      <c r="D75" s="267"/>
      <c r="E75" s="267"/>
      <c r="F75" s="267"/>
    </row>
    <row r="76" spans="1:6" ht="15.6" x14ac:dyDescent="0.25">
      <c r="A76" s="72"/>
      <c r="B76" s="383"/>
      <c r="C76" s="76" t="s">
        <v>7</v>
      </c>
      <c r="D76" s="267">
        <v>45244</v>
      </c>
      <c r="E76" s="267">
        <v>45244</v>
      </c>
      <c r="F76" s="267">
        <v>45244</v>
      </c>
    </row>
    <row r="77" spans="1:6" ht="15.6" x14ac:dyDescent="0.25">
      <c r="A77" s="72"/>
      <c r="B77" s="383"/>
      <c r="C77" s="60" t="s">
        <v>8</v>
      </c>
      <c r="D77" s="267"/>
      <c r="E77" s="267"/>
      <c r="F77" s="267"/>
    </row>
    <row r="78" spans="1:6" ht="30" customHeight="1" x14ac:dyDescent="0.25">
      <c r="A78" s="72"/>
      <c r="B78" s="383"/>
      <c r="C78" s="60" t="s">
        <v>71</v>
      </c>
      <c r="D78" s="267"/>
      <c r="E78" s="267"/>
      <c r="F78" s="267"/>
    </row>
    <row r="79" spans="1:6" ht="15.6" x14ac:dyDescent="0.25">
      <c r="A79" s="80"/>
      <c r="B79" s="383"/>
      <c r="C79" s="76" t="s">
        <v>0</v>
      </c>
      <c r="D79" s="267"/>
      <c r="E79" s="267"/>
      <c r="F79" s="267"/>
    </row>
    <row r="80" spans="1:6" ht="44.25" customHeight="1" x14ac:dyDescent="0.25">
      <c r="A80" s="72"/>
      <c r="B80" s="383"/>
      <c r="C80" s="262" t="s">
        <v>80</v>
      </c>
      <c r="D80" s="267"/>
      <c r="E80" s="267"/>
      <c r="F80" s="267"/>
    </row>
    <row r="81" spans="1:6" ht="14.25" customHeight="1" x14ac:dyDescent="0.25">
      <c r="A81" s="72"/>
      <c r="B81" s="383"/>
      <c r="C81" s="76" t="s">
        <v>85</v>
      </c>
      <c r="D81" s="267"/>
      <c r="E81" s="267"/>
      <c r="F81" s="267"/>
    </row>
    <row r="82" spans="1:6" ht="21.75" customHeight="1" x14ac:dyDescent="0.25">
      <c r="A82" s="80"/>
      <c r="B82" s="384"/>
      <c r="C82" s="76" t="s">
        <v>16</v>
      </c>
      <c r="D82" s="267"/>
      <c r="E82" s="267"/>
      <c r="F82" s="267"/>
    </row>
    <row r="83" spans="1:6" ht="15.75" customHeight="1" x14ac:dyDescent="0.25">
      <c r="A83" s="372" t="s">
        <v>21</v>
      </c>
      <c r="B83" s="312" t="s">
        <v>223</v>
      </c>
      <c r="C83" s="73" t="s">
        <v>9</v>
      </c>
      <c r="D83" s="267">
        <f>D85</f>
        <v>543477.30000000005</v>
      </c>
      <c r="E83" s="267">
        <f>E85</f>
        <v>541971.02</v>
      </c>
      <c r="F83" s="267">
        <f>F85</f>
        <v>541971.02</v>
      </c>
    </row>
    <row r="84" spans="1:6" ht="68.25" customHeight="1" x14ac:dyDescent="0.25">
      <c r="A84" s="373"/>
      <c r="B84" s="313"/>
      <c r="C84" s="38" t="s">
        <v>82</v>
      </c>
      <c r="D84" s="267"/>
      <c r="E84" s="267"/>
      <c r="F84" s="267"/>
    </row>
    <row r="85" spans="1:6" ht="55.5" customHeight="1" x14ac:dyDescent="0.25">
      <c r="A85" s="72"/>
      <c r="B85" s="313"/>
      <c r="C85" s="38" t="s">
        <v>70</v>
      </c>
      <c r="D85" s="267">
        <f>D88</f>
        <v>543477.30000000005</v>
      </c>
      <c r="E85" s="267">
        <f>E88</f>
        <v>541971.02</v>
      </c>
      <c r="F85" s="267">
        <f>F88</f>
        <v>541971.02</v>
      </c>
    </row>
    <row r="86" spans="1:6" ht="15.6" x14ac:dyDescent="0.25">
      <c r="A86" s="72"/>
      <c r="B86" s="313"/>
      <c r="C86" s="74" t="s">
        <v>0</v>
      </c>
      <c r="D86" s="267"/>
      <c r="E86" s="267"/>
      <c r="F86" s="267"/>
    </row>
    <row r="87" spans="1:6" ht="15.6" x14ac:dyDescent="0.25">
      <c r="A87" s="72"/>
      <c r="B87" s="313"/>
      <c r="C87" s="74" t="s">
        <v>81</v>
      </c>
      <c r="D87" s="267"/>
      <c r="E87" s="267"/>
      <c r="F87" s="267"/>
    </row>
    <row r="88" spans="1:6" ht="15.6" x14ac:dyDescent="0.25">
      <c r="A88" s="72"/>
      <c r="B88" s="313"/>
      <c r="C88" s="74" t="s">
        <v>7</v>
      </c>
      <c r="D88" s="267">
        <f>D101+D113</f>
        <v>543477.30000000005</v>
      </c>
      <c r="E88" s="267">
        <f>E101+E113</f>
        <v>541971.02</v>
      </c>
      <c r="F88" s="267">
        <f>F101+F113</f>
        <v>541971.02</v>
      </c>
    </row>
    <row r="89" spans="1:6" ht="15.6" x14ac:dyDescent="0.25">
      <c r="A89" s="72"/>
      <c r="B89" s="313"/>
      <c r="C89" s="38" t="s">
        <v>8</v>
      </c>
      <c r="D89" s="267"/>
      <c r="E89" s="267"/>
      <c r="F89" s="267"/>
    </row>
    <row r="90" spans="1:6" ht="30" customHeight="1" x14ac:dyDescent="0.25">
      <c r="A90" s="72"/>
      <c r="B90" s="313"/>
      <c r="C90" s="60" t="s">
        <v>71</v>
      </c>
      <c r="D90" s="267"/>
      <c r="E90" s="267"/>
      <c r="F90" s="267"/>
    </row>
    <row r="91" spans="1:6" ht="15.6" x14ac:dyDescent="0.25">
      <c r="A91" s="80"/>
      <c r="B91" s="313"/>
      <c r="C91" s="74" t="s">
        <v>0</v>
      </c>
      <c r="D91" s="267"/>
      <c r="E91" s="267"/>
      <c r="F91" s="267"/>
    </row>
    <row r="92" spans="1:6" ht="45.75" customHeight="1" x14ac:dyDescent="0.25">
      <c r="A92" s="72"/>
      <c r="B92" s="313"/>
      <c r="C92" s="75" t="s">
        <v>80</v>
      </c>
      <c r="D92" s="267"/>
      <c r="E92" s="267"/>
      <c r="F92" s="267"/>
    </row>
    <row r="93" spans="1:6" ht="15.6" x14ac:dyDescent="0.25">
      <c r="A93" s="72"/>
      <c r="B93" s="313"/>
      <c r="C93" s="76" t="s">
        <v>85</v>
      </c>
      <c r="D93" s="267"/>
      <c r="E93" s="267"/>
      <c r="F93" s="267"/>
    </row>
    <row r="94" spans="1:6" ht="15.6" x14ac:dyDescent="0.25">
      <c r="A94" s="80"/>
      <c r="B94" s="314"/>
      <c r="C94" s="74" t="s">
        <v>16</v>
      </c>
      <c r="D94" s="267"/>
      <c r="E94" s="267"/>
      <c r="F94" s="267"/>
    </row>
    <row r="95" spans="1:6" ht="36" customHeight="1" x14ac:dyDescent="0.25">
      <c r="A95" s="16" t="s">
        <v>33</v>
      </c>
      <c r="B95" s="14"/>
      <c r="C95" s="37"/>
      <c r="D95" s="267"/>
      <c r="E95" s="267"/>
      <c r="F95" s="267"/>
    </row>
    <row r="96" spans="1:6" ht="21.75" customHeight="1" x14ac:dyDescent="0.25">
      <c r="A96" s="79" t="s">
        <v>5</v>
      </c>
      <c r="B96" s="312" t="s">
        <v>212</v>
      </c>
      <c r="C96" s="73" t="s">
        <v>9</v>
      </c>
      <c r="D96" s="267">
        <f>D98</f>
        <v>162974.70000000001</v>
      </c>
      <c r="E96" s="267">
        <f>E98</f>
        <v>162653.56</v>
      </c>
      <c r="F96" s="267">
        <f>F98</f>
        <v>162653.56</v>
      </c>
    </row>
    <row r="97" spans="1:6" ht="69.75" customHeight="1" x14ac:dyDescent="0.25">
      <c r="A97" s="64"/>
      <c r="B97" s="313"/>
      <c r="C97" s="38" t="s">
        <v>82</v>
      </c>
      <c r="D97" s="267"/>
      <c r="E97" s="267"/>
      <c r="F97" s="267"/>
    </row>
    <row r="98" spans="1:6" ht="53.25" customHeight="1" x14ac:dyDescent="0.25">
      <c r="A98" s="64"/>
      <c r="B98" s="313"/>
      <c r="C98" s="38" t="s">
        <v>70</v>
      </c>
      <c r="D98" s="267">
        <f>D101</f>
        <v>162974.70000000001</v>
      </c>
      <c r="E98" s="267">
        <f>E101</f>
        <v>162653.56</v>
      </c>
      <c r="F98" s="267">
        <f>F101</f>
        <v>162653.56</v>
      </c>
    </row>
    <row r="99" spans="1:6" ht="15.6" x14ac:dyDescent="0.25">
      <c r="A99" s="64"/>
      <c r="B99" s="313"/>
      <c r="C99" s="74" t="s">
        <v>0</v>
      </c>
      <c r="D99" s="267"/>
      <c r="E99" s="267"/>
      <c r="F99" s="267"/>
    </row>
    <row r="100" spans="1:6" ht="15.6" x14ac:dyDescent="0.25">
      <c r="A100" s="64"/>
      <c r="B100" s="313"/>
      <c r="C100" s="74" t="s">
        <v>81</v>
      </c>
      <c r="D100" s="267"/>
      <c r="E100" s="267"/>
      <c r="F100" s="267"/>
    </row>
    <row r="101" spans="1:6" ht="15.6" x14ac:dyDescent="0.25">
      <c r="A101" s="64"/>
      <c r="B101" s="313"/>
      <c r="C101" s="74" t="s">
        <v>7</v>
      </c>
      <c r="D101" s="267">
        <v>162974.70000000001</v>
      </c>
      <c r="E101" s="267">
        <v>162653.56</v>
      </c>
      <c r="F101" s="267">
        <v>162653.56</v>
      </c>
    </row>
    <row r="102" spans="1:6" ht="15.6" x14ac:dyDescent="0.25">
      <c r="A102" s="64"/>
      <c r="B102" s="313"/>
      <c r="C102" s="38" t="s">
        <v>8</v>
      </c>
      <c r="D102" s="267"/>
      <c r="E102" s="267"/>
      <c r="F102" s="267"/>
    </row>
    <row r="103" spans="1:6" ht="31.5" customHeight="1" x14ac:dyDescent="0.25">
      <c r="A103" s="64"/>
      <c r="B103" s="313"/>
      <c r="C103" s="60" t="s">
        <v>71</v>
      </c>
      <c r="D103" s="267"/>
      <c r="E103" s="267"/>
      <c r="F103" s="267"/>
    </row>
    <row r="104" spans="1:6" ht="15.6" x14ac:dyDescent="0.25">
      <c r="A104" s="65"/>
      <c r="B104" s="313"/>
      <c r="C104" s="74" t="s">
        <v>0</v>
      </c>
      <c r="D104" s="267"/>
      <c r="E104" s="267"/>
      <c r="F104" s="267"/>
    </row>
    <row r="105" spans="1:6" ht="42" customHeight="1" x14ac:dyDescent="0.25">
      <c r="A105" s="64"/>
      <c r="B105" s="313"/>
      <c r="C105" s="75" t="s">
        <v>80</v>
      </c>
      <c r="D105" s="267"/>
      <c r="E105" s="267"/>
      <c r="F105" s="267"/>
    </row>
    <row r="106" spans="1:6" ht="17.25" customHeight="1" x14ac:dyDescent="0.25">
      <c r="A106" s="64"/>
      <c r="B106" s="313"/>
      <c r="C106" s="76" t="s">
        <v>85</v>
      </c>
      <c r="D106" s="267"/>
      <c r="E106" s="267"/>
      <c r="F106" s="267"/>
    </row>
    <row r="107" spans="1:6" ht="18" customHeight="1" x14ac:dyDescent="0.25">
      <c r="A107" s="65"/>
      <c r="B107" s="314"/>
      <c r="C107" s="74" t="s">
        <v>16</v>
      </c>
      <c r="D107" s="267"/>
      <c r="E107" s="267"/>
      <c r="F107" s="267"/>
    </row>
    <row r="108" spans="1:6" ht="15.75" customHeight="1" x14ac:dyDescent="0.25">
      <c r="A108" s="377" t="s">
        <v>176</v>
      </c>
      <c r="B108" s="312" t="s">
        <v>214</v>
      </c>
      <c r="C108" s="4" t="s">
        <v>9</v>
      </c>
      <c r="D108" s="267">
        <f>D110</f>
        <v>380502.6</v>
      </c>
      <c r="E108" s="267">
        <f>E110</f>
        <v>379317.46</v>
      </c>
      <c r="F108" s="267">
        <f>F110</f>
        <v>379317.46</v>
      </c>
    </row>
    <row r="109" spans="1:6" ht="69" customHeight="1" x14ac:dyDescent="0.25">
      <c r="A109" s="378"/>
      <c r="B109" s="313"/>
      <c r="C109" s="37" t="s">
        <v>82</v>
      </c>
      <c r="D109" s="267"/>
      <c r="E109" s="267"/>
      <c r="F109" s="267"/>
    </row>
    <row r="110" spans="1:6" ht="60" customHeight="1" x14ac:dyDescent="0.25">
      <c r="A110" s="64"/>
      <c r="B110" s="313"/>
      <c r="C110" s="37" t="s">
        <v>70</v>
      </c>
      <c r="D110" s="267">
        <v>380502.6</v>
      </c>
      <c r="E110" s="267">
        <f>E113</f>
        <v>379317.46</v>
      </c>
      <c r="F110" s="267">
        <f>F113</f>
        <v>379317.46</v>
      </c>
    </row>
    <row r="111" spans="1:6" ht="15.6" x14ac:dyDescent="0.25">
      <c r="A111" s="64"/>
      <c r="B111" s="313"/>
      <c r="C111" s="66" t="s">
        <v>0</v>
      </c>
      <c r="D111" s="267"/>
      <c r="E111" s="267"/>
      <c r="F111" s="267"/>
    </row>
    <row r="112" spans="1:6" ht="15.6" x14ac:dyDescent="0.25">
      <c r="A112" s="64"/>
      <c r="B112" s="313"/>
      <c r="C112" s="66" t="s">
        <v>81</v>
      </c>
      <c r="D112" s="267"/>
      <c r="E112" s="267"/>
      <c r="F112" s="267"/>
    </row>
    <row r="113" spans="1:6" ht="15.6" x14ac:dyDescent="0.25">
      <c r="A113" s="64"/>
      <c r="B113" s="313"/>
      <c r="C113" s="66" t="s">
        <v>7</v>
      </c>
      <c r="D113" s="267">
        <v>380502.6</v>
      </c>
      <c r="E113" s="267">
        <v>379317.46</v>
      </c>
      <c r="F113" s="267">
        <v>379317.46</v>
      </c>
    </row>
    <row r="114" spans="1:6" ht="15.6" x14ac:dyDescent="0.25">
      <c r="A114" s="64"/>
      <c r="B114" s="313"/>
      <c r="C114" s="37" t="s">
        <v>8</v>
      </c>
      <c r="D114" s="267"/>
      <c r="E114" s="267"/>
      <c r="F114" s="267"/>
    </row>
    <row r="115" spans="1:6" ht="28.5" customHeight="1" x14ac:dyDescent="0.25">
      <c r="A115" s="64"/>
      <c r="B115" s="313"/>
      <c r="C115" s="5" t="s">
        <v>71</v>
      </c>
      <c r="D115" s="267"/>
      <c r="E115" s="267"/>
      <c r="F115" s="267"/>
    </row>
    <row r="116" spans="1:6" ht="15.6" x14ac:dyDescent="0.25">
      <c r="A116" s="65"/>
      <c r="B116" s="313"/>
      <c r="C116" s="66" t="s">
        <v>0</v>
      </c>
      <c r="D116" s="267"/>
      <c r="E116" s="267"/>
      <c r="F116" s="267"/>
    </row>
    <row r="117" spans="1:6" ht="42.75" customHeight="1" x14ac:dyDescent="0.25">
      <c r="A117" s="64"/>
      <c r="B117" s="313"/>
      <c r="C117" s="67" t="s">
        <v>80</v>
      </c>
      <c r="D117" s="267"/>
      <c r="E117" s="267"/>
      <c r="F117" s="267"/>
    </row>
    <row r="118" spans="1:6" ht="18" customHeight="1" x14ac:dyDescent="0.25">
      <c r="A118" s="64"/>
      <c r="B118" s="313"/>
      <c r="C118" s="68" t="s">
        <v>85</v>
      </c>
      <c r="D118" s="267"/>
      <c r="E118" s="267"/>
      <c r="F118" s="267"/>
    </row>
    <row r="119" spans="1:6" ht="16.5" customHeight="1" x14ac:dyDescent="0.25">
      <c r="A119" s="65"/>
      <c r="B119" s="314"/>
      <c r="C119" s="66" t="s">
        <v>16</v>
      </c>
      <c r="D119" s="267"/>
      <c r="E119" s="267"/>
      <c r="F119" s="267"/>
    </row>
    <row r="120" spans="1:6" ht="15.75" customHeight="1" x14ac:dyDescent="0.25">
      <c r="A120" s="312" t="s">
        <v>242</v>
      </c>
      <c r="B120" s="312" t="s">
        <v>230</v>
      </c>
      <c r="C120" s="263" t="s">
        <v>9</v>
      </c>
      <c r="D120" s="267">
        <f>D122</f>
        <v>48341</v>
      </c>
      <c r="E120" s="267">
        <f>E122</f>
        <v>47875.86</v>
      </c>
      <c r="F120" s="267">
        <f>F122</f>
        <v>47875.86</v>
      </c>
    </row>
    <row r="121" spans="1:6" ht="67.5" customHeight="1" x14ac:dyDescent="0.25">
      <c r="A121" s="313"/>
      <c r="B121" s="313"/>
      <c r="C121" s="5" t="s">
        <v>82</v>
      </c>
      <c r="D121" s="267"/>
      <c r="E121" s="267"/>
      <c r="F121" s="267"/>
    </row>
    <row r="122" spans="1:6" ht="53.25" customHeight="1" x14ac:dyDescent="0.25">
      <c r="A122" s="313"/>
      <c r="B122" s="313"/>
      <c r="C122" s="5" t="s">
        <v>70</v>
      </c>
      <c r="D122" s="267">
        <f>D125</f>
        <v>48341</v>
      </c>
      <c r="E122" s="267">
        <f>E125</f>
        <v>47875.86</v>
      </c>
      <c r="F122" s="267">
        <f>F125</f>
        <v>47875.86</v>
      </c>
    </row>
    <row r="123" spans="1:6" x14ac:dyDescent="0.25">
      <c r="A123" s="313"/>
      <c r="B123" s="313"/>
      <c r="C123" s="68" t="s">
        <v>0</v>
      </c>
      <c r="D123" s="267"/>
      <c r="E123" s="267"/>
      <c r="F123" s="267"/>
    </row>
    <row r="124" spans="1:6" x14ac:dyDescent="0.25">
      <c r="A124" s="313"/>
      <c r="B124" s="313"/>
      <c r="C124" s="68" t="s">
        <v>81</v>
      </c>
      <c r="D124" s="267"/>
      <c r="E124" s="267"/>
      <c r="F124" s="267"/>
    </row>
    <row r="125" spans="1:6" x14ac:dyDescent="0.25">
      <c r="A125" s="313"/>
      <c r="B125" s="313"/>
      <c r="C125" s="68" t="s">
        <v>7</v>
      </c>
      <c r="D125" s="267">
        <f>D138+D150</f>
        <v>48341</v>
      </c>
      <c r="E125" s="267">
        <f>E138+E150</f>
        <v>47875.86</v>
      </c>
      <c r="F125" s="267">
        <f>F138+F150</f>
        <v>47875.86</v>
      </c>
    </row>
    <row r="126" spans="1:6" x14ac:dyDescent="0.25">
      <c r="A126" s="313"/>
      <c r="B126" s="313"/>
      <c r="C126" s="5" t="s">
        <v>8</v>
      </c>
      <c r="D126" s="267"/>
      <c r="E126" s="267"/>
      <c r="F126" s="267"/>
    </row>
    <row r="127" spans="1:6" ht="26.4" x14ac:dyDescent="0.25">
      <c r="A127" s="313"/>
      <c r="B127" s="313"/>
      <c r="C127" s="60" t="s">
        <v>71</v>
      </c>
      <c r="D127" s="267"/>
      <c r="E127" s="267"/>
      <c r="F127" s="267"/>
    </row>
    <row r="128" spans="1:6" x14ac:dyDescent="0.25">
      <c r="A128" s="313"/>
      <c r="B128" s="313"/>
      <c r="C128" s="76" t="s">
        <v>0</v>
      </c>
      <c r="D128" s="267"/>
      <c r="E128" s="267"/>
      <c r="F128" s="267"/>
    </row>
    <row r="129" spans="1:6" ht="39.6" x14ac:dyDescent="0.25">
      <c r="A129" s="313"/>
      <c r="B129" s="313"/>
      <c r="C129" s="262" t="s">
        <v>80</v>
      </c>
      <c r="D129" s="267"/>
      <c r="E129" s="267"/>
      <c r="F129" s="267"/>
    </row>
    <row r="130" spans="1:6" x14ac:dyDescent="0.25">
      <c r="A130" s="313"/>
      <c r="B130" s="313"/>
      <c r="C130" s="76" t="s">
        <v>85</v>
      </c>
      <c r="D130" s="267"/>
      <c r="E130" s="267"/>
      <c r="F130" s="267"/>
    </row>
    <row r="131" spans="1:6" ht="15" customHeight="1" x14ac:dyDescent="0.25">
      <c r="A131" s="314"/>
      <c r="B131" s="313"/>
      <c r="C131" s="76" t="s">
        <v>16</v>
      </c>
      <c r="D131" s="267"/>
      <c r="E131" s="267"/>
      <c r="F131" s="267"/>
    </row>
    <row r="132" spans="1:6" ht="16.5" customHeight="1" x14ac:dyDescent="0.25">
      <c r="A132" s="264" t="s">
        <v>33</v>
      </c>
      <c r="B132" s="265"/>
      <c r="C132" s="5"/>
      <c r="D132" s="267"/>
      <c r="E132" s="267"/>
      <c r="F132" s="267"/>
    </row>
    <row r="133" spans="1:6" ht="21.75" customHeight="1" x14ac:dyDescent="0.25">
      <c r="A133" s="79" t="s">
        <v>248</v>
      </c>
      <c r="B133" s="312" t="s">
        <v>217</v>
      </c>
      <c r="C133" s="261" t="s">
        <v>9</v>
      </c>
      <c r="D133" s="267">
        <f>D135</f>
        <v>28020</v>
      </c>
      <c r="E133" s="267">
        <f>E135</f>
        <v>27555.21</v>
      </c>
      <c r="F133" s="267">
        <f>F135</f>
        <v>27555.21</v>
      </c>
    </row>
    <row r="134" spans="1:6" ht="67.5" customHeight="1" x14ac:dyDescent="0.25">
      <c r="A134" s="64"/>
      <c r="B134" s="313"/>
      <c r="C134" s="60" t="s">
        <v>82</v>
      </c>
      <c r="D134" s="267"/>
      <c r="E134" s="267"/>
      <c r="F134" s="267"/>
    </row>
    <row r="135" spans="1:6" ht="52.5" customHeight="1" x14ac:dyDescent="0.25">
      <c r="A135" s="64"/>
      <c r="B135" s="313"/>
      <c r="C135" s="60" t="s">
        <v>70</v>
      </c>
      <c r="D135" s="267">
        <f>D138</f>
        <v>28020</v>
      </c>
      <c r="E135" s="267">
        <f>E138</f>
        <v>27555.21</v>
      </c>
      <c r="F135" s="267">
        <f>F138</f>
        <v>27555.21</v>
      </c>
    </row>
    <row r="136" spans="1:6" ht="15.6" x14ac:dyDescent="0.25">
      <c r="A136" s="64"/>
      <c r="B136" s="313"/>
      <c r="C136" s="76" t="s">
        <v>0</v>
      </c>
      <c r="D136" s="267"/>
      <c r="E136" s="267"/>
      <c r="F136" s="267"/>
    </row>
    <row r="137" spans="1:6" ht="15.6" x14ac:dyDescent="0.25">
      <c r="A137" s="64"/>
      <c r="B137" s="313"/>
      <c r="C137" s="76" t="s">
        <v>81</v>
      </c>
      <c r="D137" s="267"/>
      <c r="E137" s="267"/>
      <c r="F137" s="267"/>
    </row>
    <row r="138" spans="1:6" ht="15.6" x14ac:dyDescent="0.25">
      <c r="A138" s="64"/>
      <c r="B138" s="313"/>
      <c r="C138" s="76" t="s">
        <v>7</v>
      </c>
      <c r="D138" s="267">
        <v>28020</v>
      </c>
      <c r="E138" s="267">
        <v>27555.21</v>
      </c>
      <c r="F138" s="267">
        <v>27555.21</v>
      </c>
    </row>
    <row r="139" spans="1:6" ht="15.6" x14ac:dyDescent="0.25">
      <c r="A139" s="64"/>
      <c r="B139" s="313"/>
      <c r="C139" s="60" t="s">
        <v>8</v>
      </c>
      <c r="D139" s="267"/>
      <c r="E139" s="267"/>
      <c r="F139" s="267"/>
    </row>
    <row r="140" spans="1:6" ht="26.4" x14ac:dyDescent="0.25">
      <c r="A140" s="64"/>
      <c r="B140" s="313"/>
      <c r="C140" s="60" t="s">
        <v>71</v>
      </c>
      <c r="D140" s="267"/>
      <c r="E140" s="267"/>
      <c r="F140" s="267"/>
    </row>
    <row r="141" spans="1:6" ht="15.6" x14ac:dyDescent="0.25">
      <c r="A141" s="65"/>
      <c r="B141" s="313"/>
      <c r="C141" s="76" t="s">
        <v>0</v>
      </c>
      <c r="D141" s="267"/>
      <c r="E141" s="267"/>
      <c r="F141" s="267"/>
    </row>
    <row r="142" spans="1:6" ht="39.6" x14ac:dyDescent="0.25">
      <c r="A142" s="64"/>
      <c r="B142" s="313"/>
      <c r="C142" s="262" t="s">
        <v>80</v>
      </c>
      <c r="D142" s="267"/>
      <c r="E142" s="267"/>
      <c r="F142" s="267"/>
    </row>
    <row r="143" spans="1:6" ht="15" customHeight="1" x14ac:dyDescent="0.25">
      <c r="A143" s="64"/>
      <c r="B143" s="313"/>
      <c r="C143" s="76" t="s">
        <v>85</v>
      </c>
      <c r="D143" s="267"/>
      <c r="E143" s="267"/>
      <c r="F143" s="267"/>
    </row>
    <row r="144" spans="1:6" ht="15.75" customHeight="1" x14ac:dyDescent="0.25">
      <c r="A144" s="65"/>
      <c r="B144" s="314"/>
      <c r="C144" s="76" t="s">
        <v>16</v>
      </c>
      <c r="D144" s="267"/>
      <c r="E144" s="267"/>
      <c r="F144" s="267"/>
    </row>
    <row r="145" spans="1:6" ht="15.75" customHeight="1" x14ac:dyDescent="0.25">
      <c r="A145" s="377" t="s">
        <v>218</v>
      </c>
      <c r="B145" s="312" t="s">
        <v>234</v>
      </c>
      <c r="C145" s="263" t="s">
        <v>9</v>
      </c>
      <c r="D145" s="267">
        <f>D147</f>
        <v>20321</v>
      </c>
      <c r="E145" s="267">
        <f>E147</f>
        <v>20320.650000000001</v>
      </c>
      <c r="F145" s="267">
        <f>F147</f>
        <v>20320.650000000001</v>
      </c>
    </row>
    <row r="146" spans="1:6" ht="65.25" customHeight="1" x14ac:dyDescent="0.25">
      <c r="A146" s="378"/>
      <c r="B146" s="313"/>
      <c r="C146" s="5" t="s">
        <v>82</v>
      </c>
      <c r="D146" s="267"/>
      <c r="E146" s="267"/>
      <c r="F146" s="267"/>
    </row>
    <row r="147" spans="1:6" ht="60" customHeight="1" x14ac:dyDescent="0.25">
      <c r="A147" s="64"/>
      <c r="B147" s="313"/>
      <c r="C147" s="5" t="s">
        <v>70</v>
      </c>
      <c r="D147" s="267">
        <f>D150</f>
        <v>20321</v>
      </c>
      <c r="E147" s="267">
        <f>E150</f>
        <v>20320.650000000001</v>
      </c>
      <c r="F147" s="267">
        <f>F150</f>
        <v>20320.650000000001</v>
      </c>
    </row>
    <row r="148" spans="1:6" ht="15.6" x14ac:dyDescent="0.25">
      <c r="A148" s="64"/>
      <c r="B148" s="313"/>
      <c r="C148" s="68" t="s">
        <v>0</v>
      </c>
      <c r="D148" s="267"/>
      <c r="E148" s="267"/>
      <c r="F148" s="267"/>
    </row>
    <row r="149" spans="1:6" ht="15.6" x14ac:dyDescent="0.25">
      <c r="A149" s="64"/>
      <c r="B149" s="313"/>
      <c r="C149" s="68" t="s">
        <v>81</v>
      </c>
      <c r="D149" s="267"/>
      <c r="E149" s="267"/>
      <c r="F149" s="267"/>
    </row>
    <row r="150" spans="1:6" ht="15.6" x14ac:dyDescent="0.25">
      <c r="A150" s="64"/>
      <c r="B150" s="313"/>
      <c r="C150" s="68" t="s">
        <v>7</v>
      </c>
      <c r="D150" s="267">
        <v>20321</v>
      </c>
      <c r="E150" s="267">
        <v>20320.650000000001</v>
      </c>
      <c r="F150" s="267">
        <v>20320.650000000001</v>
      </c>
    </row>
    <row r="151" spans="1:6" ht="15.6" x14ac:dyDescent="0.25">
      <c r="A151" s="64"/>
      <c r="B151" s="313"/>
      <c r="C151" s="5" t="s">
        <v>8</v>
      </c>
      <c r="D151" s="267"/>
      <c r="E151" s="267"/>
      <c r="F151" s="267"/>
    </row>
    <row r="152" spans="1:6" ht="30" customHeight="1" x14ac:dyDescent="0.25">
      <c r="A152" s="64"/>
      <c r="B152" s="313"/>
      <c r="C152" s="5" t="s">
        <v>71</v>
      </c>
      <c r="D152" s="267"/>
      <c r="E152" s="267"/>
      <c r="F152" s="267"/>
    </row>
    <row r="153" spans="1:6" ht="15.6" x14ac:dyDescent="0.25">
      <c r="A153" s="65"/>
      <c r="B153" s="313"/>
      <c r="C153" s="68" t="s">
        <v>0</v>
      </c>
      <c r="D153" s="267"/>
      <c r="E153" s="267"/>
      <c r="F153" s="267"/>
    </row>
    <row r="154" spans="1:6" ht="39.75" customHeight="1" x14ac:dyDescent="0.25">
      <c r="A154" s="64"/>
      <c r="B154" s="313"/>
      <c r="C154" s="266" t="s">
        <v>80</v>
      </c>
      <c r="D154" s="267"/>
      <c r="E154" s="267"/>
      <c r="F154" s="267"/>
    </row>
    <row r="155" spans="1:6" ht="15.6" x14ac:dyDescent="0.25">
      <c r="A155" s="64"/>
      <c r="B155" s="313"/>
      <c r="C155" s="68" t="s">
        <v>85</v>
      </c>
      <c r="D155" s="267"/>
      <c r="E155" s="267"/>
      <c r="F155" s="267"/>
    </row>
    <row r="156" spans="1:6" ht="15.75" customHeight="1" x14ac:dyDescent="0.25">
      <c r="A156" s="65"/>
      <c r="B156" s="314"/>
      <c r="C156" s="68" t="s">
        <v>16</v>
      </c>
      <c r="D156" s="267"/>
      <c r="E156" s="267"/>
      <c r="F156" s="267"/>
    </row>
    <row r="157" spans="1:6" ht="26.25" customHeight="1" x14ac:dyDescent="0.25">
      <c r="A157" s="33"/>
      <c r="B157" s="81"/>
      <c r="C157" s="32"/>
      <c r="D157" s="11"/>
      <c r="E157" s="11"/>
      <c r="F157" s="11"/>
    </row>
    <row r="158" spans="1:6" ht="55.5" customHeight="1" x14ac:dyDescent="0.25">
      <c r="A158" s="376" t="s">
        <v>111</v>
      </c>
      <c r="B158" s="376"/>
      <c r="C158" s="376"/>
      <c r="D158" s="376"/>
      <c r="E158" s="376"/>
      <c r="F158" s="376"/>
    </row>
    <row r="159" spans="1:6" s="34" customFormat="1" ht="35.25" customHeight="1" x14ac:dyDescent="0.25">
      <c r="A159" s="375" t="s">
        <v>97</v>
      </c>
      <c r="B159" s="375"/>
      <c r="C159" s="375"/>
      <c r="D159" s="375"/>
      <c r="E159" s="375"/>
      <c r="F159" s="375"/>
    </row>
    <row r="160" spans="1:6" s="34" customFormat="1" ht="18.75" customHeight="1" x14ac:dyDescent="0.25">
      <c r="A160" s="375" t="s">
        <v>94</v>
      </c>
      <c r="B160" s="375"/>
      <c r="C160" s="375"/>
      <c r="D160" s="375"/>
      <c r="E160" s="375"/>
      <c r="F160" s="375"/>
    </row>
    <row r="161" spans="1:15" s="34" customFormat="1" ht="46.5" customHeight="1" x14ac:dyDescent="0.25">
      <c r="A161" s="374" t="s">
        <v>128</v>
      </c>
      <c r="B161" s="374"/>
      <c r="C161" s="374"/>
      <c r="D161" s="374"/>
      <c r="E161" s="374"/>
      <c r="F161" s="374"/>
      <c r="G161" s="214"/>
      <c r="H161" s="214"/>
      <c r="I161" s="214"/>
      <c r="J161" s="214"/>
      <c r="K161" s="214"/>
      <c r="L161" s="214"/>
      <c r="M161" s="214"/>
      <c r="N161" s="214"/>
      <c r="O161" s="214"/>
    </row>
    <row r="162" spans="1:15" s="26" customFormat="1" ht="15.6" x14ac:dyDescent="0.25">
      <c r="A162" s="12"/>
      <c r="B162" s="11"/>
      <c r="C162" s="12"/>
      <c r="D162" s="13"/>
      <c r="E162" s="32"/>
      <c r="F162" s="13"/>
      <c r="I162" s="9"/>
    </row>
  </sheetData>
  <mergeCells count="26">
    <mergeCell ref="A4:F4"/>
    <mergeCell ref="B9:B20"/>
    <mergeCell ref="B22:B33"/>
    <mergeCell ref="B71:B82"/>
    <mergeCell ref="B6:B7"/>
    <mergeCell ref="C6:C7"/>
    <mergeCell ref="A9:A10"/>
    <mergeCell ref="B35:B46"/>
    <mergeCell ref="A6:A7"/>
    <mergeCell ref="B47:B58"/>
    <mergeCell ref="B59:B70"/>
    <mergeCell ref="A22:A23"/>
    <mergeCell ref="A83:A84"/>
    <mergeCell ref="B96:B107"/>
    <mergeCell ref="B83:B94"/>
    <mergeCell ref="A161:F161"/>
    <mergeCell ref="A160:F160"/>
    <mergeCell ref="A158:F158"/>
    <mergeCell ref="B108:B119"/>
    <mergeCell ref="B133:B144"/>
    <mergeCell ref="A145:A146"/>
    <mergeCell ref="B145:B156"/>
    <mergeCell ref="B120:B131"/>
    <mergeCell ref="A120:A131"/>
    <mergeCell ref="A108:A109"/>
    <mergeCell ref="A159:F159"/>
  </mergeCells>
  <phoneticPr fontId="0" type="noConversion"/>
  <printOptions horizontalCentered="1"/>
  <pageMargins left="0.39370078740157483" right="0.39370078740157483" top="3.937007874015748E-2" bottom="3.937007874015748E-2" header="0.86614173228346458" footer="0.27559055118110237"/>
  <pageSetup paperSize="9" scale="94" firstPageNumber="163" fitToHeight="0" orientation="landscape" r:id="rId1"/>
  <headerFooter differentFirst="1" scaleWithDoc="0">
    <oddHeader>&amp;C&amp;P</oddHeader>
  </headerFooter>
  <rowBreaks count="7" manualBreakCount="7">
    <brk id="21" max="5" man="1"/>
    <brk id="42" max="5" man="1"/>
    <brk id="61" max="5" man="1"/>
    <brk id="82" max="5" man="1"/>
    <brk id="99" max="5" man="1"/>
    <brk id="119" max="5" man="1"/>
    <brk id="139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41"/>
  <sheetViews>
    <sheetView view="pageBreakPreview" zoomScale="50" zoomScaleNormal="70" zoomScaleSheetLayoutView="50" workbookViewId="0">
      <selection activeCell="D7" sqref="D7"/>
    </sheetView>
  </sheetViews>
  <sheetFormatPr defaultColWidth="9.109375" defaultRowHeight="34.799999999999997" x14ac:dyDescent="0.25"/>
  <cols>
    <col min="1" max="1" width="52.33203125" style="118" customWidth="1"/>
    <col min="2" max="2" width="76.6640625" style="119" customWidth="1"/>
    <col min="3" max="3" width="38.44140625" style="119" customWidth="1"/>
    <col min="4" max="4" width="39.44140625" style="120" customWidth="1"/>
    <col min="5" max="5" width="12.5546875" style="120" customWidth="1"/>
    <col min="6" max="6" width="13.109375" style="120" customWidth="1"/>
    <col min="7" max="8" width="13.6640625" style="120" customWidth="1"/>
    <col min="9" max="9" width="12.88671875" style="120" customWidth="1"/>
    <col min="10" max="10" width="13.109375" style="120" customWidth="1"/>
    <col min="11" max="11" width="12.5546875" style="120" customWidth="1"/>
    <col min="12" max="12" width="16.33203125" style="120" customWidth="1"/>
    <col min="13" max="13" width="12.88671875" style="120" customWidth="1"/>
    <col min="14" max="14" width="12.5546875" style="120" customWidth="1"/>
    <col min="15" max="15" width="15.44140625" style="120" customWidth="1"/>
    <col min="16" max="16" width="12.5546875" style="120" customWidth="1"/>
    <col min="17" max="17" width="11.44140625" style="120" customWidth="1"/>
    <col min="18" max="18" width="12.33203125" style="120" customWidth="1"/>
    <col min="19" max="20" width="13.109375" style="120" customWidth="1"/>
    <col min="21" max="238" width="9.109375" style="19"/>
    <col min="239" max="239" width="4.33203125" style="19" customWidth="1"/>
    <col min="240" max="240" width="18.88671875" style="19" customWidth="1"/>
    <col min="241" max="16384" width="9.109375" style="19"/>
  </cols>
  <sheetData>
    <row r="1" spans="1:20" ht="35.4" x14ac:dyDescent="0.25">
      <c r="A1" s="122"/>
      <c r="B1" s="107"/>
      <c r="C1" s="107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391" t="s">
        <v>119</v>
      </c>
      <c r="S1" s="391"/>
      <c r="T1" s="391"/>
    </row>
    <row r="2" spans="1:20" s="20" customFormat="1" ht="156" customHeight="1" x14ac:dyDescent="0.25">
      <c r="A2" s="392" t="s">
        <v>116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</row>
    <row r="3" spans="1:20" s="20" customFormat="1" ht="48.75" customHeight="1" x14ac:dyDescent="0.25">
      <c r="A3" s="122"/>
      <c r="B3" s="107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s="22" customFormat="1" ht="44.25" customHeight="1" x14ac:dyDescent="0.25">
      <c r="A4" s="393" t="s">
        <v>6</v>
      </c>
      <c r="B4" s="395" t="s">
        <v>115</v>
      </c>
      <c r="C4" s="396" t="s">
        <v>36</v>
      </c>
      <c r="D4" s="398" t="s">
        <v>86</v>
      </c>
      <c r="E4" s="177" t="s">
        <v>37</v>
      </c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9"/>
    </row>
    <row r="5" spans="1:20" s="23" customFormat="1" ht="408.75" customHeight="1" x14ac:dyDescent="0.25">
      <c r="A5" s="394"/>
      <c r="B5" s="395"/>
      <c r="C5" s="397"/>
      <c r="D5" s="398"/>
      <c r="E5" s="109" t="s">
        <v>38</v>
      </c>
      <c r="F5" s="109" t="s">
        <v>35</v>
      </c>
      <c r="G5" s="109" t="s">
        <v>39</v>
      </c>
      <c r="H5" s="109" t="s">
        <v>40</v>
      </c>
      <c r="I5" s="109" t="s">
        <v>41</v>
      </c>
      <c r="J5" s="109" t="s">
        <v>42</v>
      </c>
      <c r="K5" s="109" t="s">
        <v>43</v>
      </c>
      <c r="L5" s="109" t="s">
        <v>44</v>
      </c>
      <c r="M5" s="109" t="s">
        <v>45</v>
      </c>
      <c r="N5" s="109" t="s">
        <v>46</v>
      </c>
      <c r="O5" s="109" t="s">
        <v>47</v>
      </c>
      <c r="P5" s="109" t="s">
        <v>48</v>
      </c>
      <c r="Q5" s="109" t="s">
        <v>49</v>
      </c>
      <c r="R5" s="109" t="s">
        <v>50</v>
      </c>
      <c r="S5" s="109" t="s">
        <v>51</v>
      </c>
      <c r="T5" s="109" t="s">
        <v>52</v>
      </c>
    </row>
    <row r="6" spans="1:20" s="21" customFormat="1" ht="47.25" customHeight="1" x14ac:dyDescent="0.25">
      <c r="A6" s="203">
        <v>1</v>
      </c>
      <c r="B6" s="202">
        <v>2</v>
      </c>
      <c r="C6" s="202">
        <v>3</v>
      </c>
      <c r="D6" s="110">
        <v>4</v>
      </c>
      <c r="E6" s="110">
        <v>5</v>
      </c>
      <c r="F6" s="110">
        <v>6</v>
      </c>
      <c r="G6" s="110">
        <v>7</v>
      </c>
      <c r="H6" s="110">
        <v>8</v>
      </c>
      <c r="I6" s="110">
        <v>9</v>
      </c>
      <c r="J6" s="110">
        <v>10</v>
      </c>
      <c r="K6" s="110">
        <v>11</v>
      </c>
      <c r="L6" s="110">
        <v>12</v>
      </c>
      <c r="M6" s="110">
        <v>13</v>
      </c>
      <c r="N6" s="110">
        <v>14</v>
      </c>
      <c r="O6" s="110">
        <v>15</v>
      </c>
      <c r="P6" s="110">
        <v>16</v>
      </c>
      <c r="Q6" s="110">
        <v>17</v>
      </c>
      <c r="R6" s="110">
        <v>18</v>
      </c>
      <c r="S6" s="110">
        <v>19</v>
      </c>
      <c r="T6" s="110">
        <v>20</v>
      </c>
    </row>
    <row r="7" spans="1:20" s="24" customFormat="1" ht="81" customHeight="1" x14ac:dyDescent="0.25">
      <c r="A7" s="170" t="s">
        <v>112</v>
      </c>
      <c r="B7" s="165"/>
      <c r="C7" s="111" t="s">
        <v>28</v>
      </c>
      <c r="D7" s="11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</row>
    <row r="8" spans="1:20" s="24" customFormat="1" ht="90" customHeight="1" x14ac:dyDescent="0.25">
      <c r="A8" s="175" t="s">
        <v>98</v>
      </c>
      <c r="B8" s="167"/>
      <c r="C8" s="111" t="s">
        <v>9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0" s="24" customFormat="1" ht="35.4" x14ac:dyDescent="0.25">
      <c r="A9" s="176" t="s">
        <v>24</v>
      </c>
      <c r="B9" s="176"/>
      <c r="C9" s="165" t="s">
        <v>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</row>
    <row r="10" spans="1:20" s="24" customFormat="1" ht="35.4" x14ac:dyDescent="0.25">
      <c r="A10" s="171"/>
      <c r="B10" s="184"/>
      <c r="C10" s="165" t="s">
        <v>113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</row>
    <row r="11" spans="1:20" s="24" customFormat="1" ht="35.4" x14ac:dyDescent="0.25">
      <c r="A11" s="172"/>
      <c r="B11" s="184"/>
      <c r="C11" s="165" t="s">
        <v>113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</row>
    <row r="12" spans="1:20" s="24" customFormat="1" ht="35.4" x14ac:dyDescent="0.25">
      <c r="A12" s="172"/>
      <c r="B12" s="115"/>
      <c r="C12" s="165" t="s">
        <v>18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</row>
    <row r="13" spans="1:20" s="24" customFormat="1" ht="35.4" x14ac:dyDescent="0.25">
      <c r="A13" s="176" t="s">
        <v>25</v>
      </c>
      <c r="B13" s="176"/>
      <c r="C13" s="165" t="s">
        <v>2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</row>
    <row r="14" spans="1:20" s="24" customFormat="1" ht="35.4" x14ac:dyDescent="0.25">
      <c r="A14" s="171"/>
      <c r="B14" s="184"/>
      <c r="C14" s="165" t="s">
        <v>113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</row>
    <row r="15" spans="1:20" s="24" customFormat="1" ht="35.4" x14ac:dyDescent="0.25">
      <c r="A15" s="172"/>
      <c r="B15" s="184"/>
      <c r="C15" s="165" t="s">
        <v>113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</row>
    <row r="16" spans="1:20" s="24" customFormat="1" ht="35.4" x14ac:dyDescent="0.25">
      <c r="A16" s="174"/>
      <c r="B16" s="115"/>
      <c r="C16" s="165" t="s">
        <v>18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</row>
    <row r="17" spans="1:20" s="24" customFormat="1" ht="35.4" x14ac:dyDescent="0.25">
      <c r="A17" s="111" t="s">
        <v>1</v>
      </c>
      <c r="B17" s="165"/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</row>
    <row r="18" spans="1:20" s="24" customFormat="1" ht="70.8" x14ac:dyDescent="0.25">
      <c r="A18" s="175" t="s">
        <v>114</v>
      </c>
      <c r="B18" s="165"/>
      <c r="C18" s="111" t="s">
        <v>9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s="24" customFormat="1" ht="35.4" x14ac:dyDescent="0.25">
      <c r="A19" s="176" t="s">
        <v>26</v>
      </c>
      <c r="B19" s="176"/>
      <c r="C19" s="165" t="s">
        <v>2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spans="1:20" s="24" customFormat="1" ht="33.75" customHeight="1" x14ac:dyDescent="0.25">
      <c r="A20" s="172"/>
      <c r="B20" s="184"/>
      <c r="C20" s="165" t="s">
        <v>113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</row>
    <row r="21" spans="1:20" s="24" customFormat="1" ht="42.75" customHeight="1" x14ac:dyDescent="0.25">
      <c r="A21" s="171"/>
      <c r="B21" s="184"/>
      <c r="C21" s="165" t="s">
        <v>113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</row>
    <row r="22" spans="1:20" s="24" customFormat="1" ht="41.25" customHeight="1" x14ac:dyDescent="0.25">
      <c r="A22" s="211"/>
      <c r="B22" s="115"/>
      <c r="C22" s="165" t="s">
        <v>18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</row>
    <row r="23" spans="1:20" s="24" customFormat="1" ht="35.4" x14ac:dyDescent="0.25">
      <c r="A23" s="111" t="s">
        <v>1</v>
      </c>
      <c r="B23" s="114"/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</row>
    <row r="24" spans="1:20" s="24" customFormat="1" ht="70.8" x14ac:dyDescent="0.6">
      <c r="A24" s="111" t="s">
        <v>17</v>
      </c>
      <c r="B24" s="166"/>
      <c r="C24" s="111" t="s">
        <v>9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</row>
    <row r="25" spans="1:20" s="24" customFormat="1" ht="70.8" x14ac:dyDescent="0.25">
      <c r="A25" s="210" t="s">
        <v>4</v>
      </c>
      <c r="B25" s="168"/>
      <c r="C25" s="111" t="s">
        <v>2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</row>
    <row r="26" spans="1:20" s="24" customFormat="1" ht="35.4" x14ac:dyDescent="0.25">
      <c r="A26" s="176" t="s">
        <v>10</v>
      </c>
      <c r="B26" s="176"/>
      <c r="C26" s="165" t="s">
        <v>2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</row>
    <row r="27" spans="1:20" s="24" customFormat="1" ht="35.4" x14ac:dyDescent="0.25">
      <c r="A27" s="172"/>
      <c r="B27" s="184"/>
      <c r="C27" s="165" t="s">
        <v>113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20" s="24" customFormat="1" ht="35.4" x14ac:dyDescent="0.25">
      <c r="A28" s="172"/>
      <c r="B28" s="184"/>
      <c r="C28" s="165" t="s">
        <v>113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</row>
    <row r="29" spans="1:20" s="24" customFormat="1" ht="35.4" x14ac:dyDescent="0.25">
      <c r="A29" s="173"/>
      <c r="B29" s="115"/>
      <c r="C29" s="165" t="s">
        <v>18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</row>
    <row r="30" spans="1:20" s="24" customFormat="1" ht="35.4" x14ac:dyDescent="0.25">
      <c r="A30" s="176" t="s">
        <v>11</v>
      </c>
      <c r="B30" s="176"/>
      <c r="C30" s="165" t="s">
        <v>2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</row>
    <row r="31" spans="1:20" s="24" customFormat="1" ht="35.4" x14ac:dyDescent="0.25">
      <c r="A31" s="172"/>
      <c r="B31" s="184"/>
      <c r="C31" s="165" t="s">
        <v>113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</row>
    <row r="32" spans="1:20" s="24" customFormat="1" ht="35.4" x14ac:dyDescent="0.25">
      <c r="A32" s="173"/>
      <c r="B32" s="184"/>
      <c r="C32" s="165" t="s">
        <v>113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</row>
    <row r="33" spans="1:20" s="24" customFormat="1" ht="35.4" x14ac:dyDescent="0.25">
      <c r="A33" s="180"/>
      <c r="B33" s="115"/>
      <c r="C33" s="165" t="s">
        <v>18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</row>
    <row r="34" spans="1:20" s="24" customFormat="1" ht="35.4" x14ac:dyDescent="0.25">
      <c r="A34" s="111" t="s">
        <v>1</v>
      </c>
      <c r="B34" s="169"/>
      <c r="C34" s="165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</row>
    <row r="35" spans="1:20" s="24" customFormat="1" ht="70.8" x14ac:dyDescent="0.25">
      <c r="A35" s="111" t="s">
        <v>21</v>
      </c>
      <c r="B35" s="165"/>
      <c r="C35" s="111" t="s">
        <v>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</row>
    <row r="36" spans="1:20" s="24" customFormat="1" ht="70.8" x14ac:dyDescent="0.6">
      <c r="A36" s="111" t="s">
        <v>5</v>
      </c>
      <c r="B36" s="166"/>
      <c r="C36" s="111" t="s">
        <v>2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</row>
    <row r="37" spans="1:20" s="25" customFormat="1" ht="35.4" x14ac:dyDescent="0.25">
      <c r="A37" s="181" t="s">
        <v>12</v>
      </c>
      <c r="B37" s="176"/>
      <c r="C37" s="165" t="s">
        <v>2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</row>
    <row r="38" spans="1:20" s="25" customFormat="1" ht="35.4" x14ac:dyDescent="0.25">
      <c r="A38" s="181"/>
      <c r="B38" s="184"/>
      <c r="C38" s="165" t="s">
        <v>113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</row>
    <row r="39" spans="1:20" s="25" customFormat="1" ht="35.4" x14ac:dyDescent="0.25">
      <c r="A39" s="181"/>
      <c r="B39" s="184"/>
      <c r="C39" s="165" t="s">
        <v>113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</row>
    <row r="40" spans="1:20" s="25" customFormat="1" ht="35.4" x14ac:dyDescent="0.25">
      <c r="A40" s="181"/>
      <c r="B40" s="184"/>
      <c r="C40" s="165" t="s">
        <v>18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</row>
    <row r="41" spans="1:20" s="20" customFormat="1" ht="35.25" customHeight="1" x14ac:dyDescent="0.25">
      <c r="A41" s="111" t="s">
        <v>1</v>
      </c>
      <c r="B41" s="114"/>
      <c r="C41" s="165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</row>
  </sheetData>
  <mergeCells count="6">
    <mergeCell ref="R1:T1"/>
    <mergeCell ref="A2:T2"/>
    <mergeCell ref="A4:A5"/>
    <mergeCell ref="B4:B5"/>
    <mergeCell ref="C4:C5"/>
    <mergeCell ref="D4:D5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33" fitToHeight="0" orientation="landscape" r:id="rId1"/>
  <headerFooter differentFirst="1" scaleWithDoc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41"/>
  <sheetViews>
    <sheetView view="pageBreakPreview" topLeftCell="A4" zoomScale="50" zoomScaleNormal="70" zoomScaleSheetLayoutView="50" workbookViewId="0">
      <selection activeCell="L8" sqref="L8"/>
    </sheetView>
  </sheetViews>
  <sheetFormatPr defaultColWidth="9.109375" defaultRowHeight="34.799999999999997" x14ac:dyDescent="0.25"/>
  <cols>
    <col min="1" max="1" width="52.33203125" style="118" customWidth="1"/>
    <col min="2" max="2" width="76.6640625" style="119" customWidth="1"/>
    <col min="3" max="3" width="38.44140625" style="119" customWidth="1"/>
    <col min="4" max="4" width="16" style="120" customWidth="1"/>
    <col min="5" max="5" width="11.109375" style="120" customWidth="1"/>
    <col min="6" max="6" width="12.33203125" style="120" customWidth="1"/>
    <col min="7" max="7" width="12.5546875" style="120" customWidth="1"/>
    <col min="8" max="8" width="9.109375" style="120"/>
    <col min="9" max="9" width="14" style="120" customWidth="1"/>
    <col min="10" max="10" width="12.5546875" style="120" customWidth="1"/>
    <col min="11" max="11" width="9.109375" style="120"/>
    <col min="12" max="12" width="11.44140625" style="120" customWidth="1"/>
    <col min="13" max="13" width="11.109375" style="120" customWidth="1"/>
    <col min="14" max="18" width="9.109375" style="120"/>
    <col min="19" max="19" width="15" style="120" customWidth="1"/>
    <col min="20" max="20" width="15.109375" style="120" customWidth="1"/>
    <col min="21" max="21" width="16.5546875" style="120" customWidth="1"/>
    <col min="22" max="240" width="9.109375" style="19"/>
    <col min="241" max="241" width="4.33203125" style="19" customWidth="1"/>
    <col min="242" max="242" width="18.88671875" style="19" customWidth="1"/>
    <col min="243" max="16384" width="9.109375" style="19"/>
  </cols>
  <sheetData>
    <row r="1" spans="1:21" ht="35.4" x14ac:dyDescent="0.25">
      <c r="A1" s="122"/>
      <c r="B1" s="107"/>
      <c r="C1" s="107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 t="s">
        <v>120</v>
      </c>
      <c r="Q1" s="108"/>
      <c r="R1" s="108"/>
      <c r="S1" s="108"/>
      <c r="T1" s="108"/>
      <c r="U1" s="108"/>
    </row>
    <row r="2" spans="1:21" s="20" customFormat="1" ht="156" customHeight="1" x14ac:dyDescent="0.25">
      <c r="A2" s="392" t="s">
        <v>116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</row>
    <row r="3" spans="1:21" s="20" customFormat="1" ht="48.75" customHeight="1" x14ac:dyDescent="0.25">
      <c r="A3" s="122"/>
      <c r="B3" s="107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</row>
    <row r="4" spans="1:21" s="22" customFormat="1" ht="44.25" customHeight="1" x14ac:dyDescent="0.25">
      <c r="A4" s="393" t="s">
        <v>6</v>
      </c>
      <c r="B4" s="395" t="s">
        <v>115</v>
      </c>
      <c r="C4" s="396" t="s">
        <v>36</v>
      </c>
      <c r="D4" s="177" t="s">
        <v>37</v>
      </c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9"/>
    </row>
    <row r="5" spans="1:21" s="23" customFormat="1" ht="408.75" customHeight="1" x14ac:dyDescent="0.25">
      <c r="A5" s="394"/>
      <c r="B5" s="395"/>
      <c r="C5" s="397"/>
      <c r="D5" s="109" t="s">
        <v>53</v>
      </c>
      <c r="E5" s="109" t="s">
        <v>54</v>
      </c>
      <c r="F5" s="109" t="s">
        <v>55</v>
      </c>
      <c r="G5" s="109" t="s">
        <v>56</v>
      </c>
      <c r="H5" s="109" t="s">
        <v>57</v>
      </c>
      <c r="I5" s="109" t="s">
        <v>58</v>
      </c>
      <c r="J5" s="109" t="s">
        <v>59</v>
      </c>
      <c r="K5" s="109" t="s">
        <v>60</v>
      </c>
      <c r="L5" s="109" t="s">
        <v>61</v>
      </c>
      <c r="M5" s="109" t="s">
        <v>62</v>
      </c>
      <c r="N5" s="109" t="s">
        <v>63</v>
      </c>
      <c r="O5" s="109" t="s">
        <v>64</v>
      </c>
      <c r="P5" s="109" t="s">
        <v>65</v>
      </c>
      <c r="Q5" s="109" t="s">
        <v>66</v>
      </c>
      <c r="R5" s="109" t="s">
        <v>67</v>
      </c>
      <c r="S5" s="109" t="s">
        <v>68</v>
      </c>
      <c r="T5" s="109" t="s">
        <v>129</v>
      </c>
      <c r="U5" s="109" t="s">
        <v>69</v>
      </c>
    </row>
    <row r="6" spans="1:21" s="21" customFormat="1" ht="47.25" customHeight="1" x14ac:dyDescent="0.25">
      <c r="A6" s="203">
        <v>1</v>
      </c>
      <c r="B6" s="202">
        <v>2</v>
      </c>
      <c r="C6" s="202">
        <v>3</v>
      </c>
      <c r="D6" s="110">
        <v>21</v>
      </c>
      <c r="E6" s="110">
        <v>22</v>
      </c>
      <c r="F6" s="110">
        <v>23</v>
      </c>
      <c r="G6" s="110">
        <v>24</v>
      </c>
      <c r="H6" s="110">
        <v>25</v>
      </c>
      <c r="I6" s="110">
        <v>26</v>
      </c>
      <c r="J6" s="110">
        <v>27</v>
      </c>
      <c r="K6" s="110">
        <v>28</v>
      </c>
      <c r="L6" s="110">
        <v>29</v>
      </c>
      <c r="M6" s="110">
        <v>30</v>
      </c>
      <c r="N6" s="110">
        <v>31</v>
      </c>
      <c r="O6" s="110">
        <v>32</v>
      </c>
      <c r="P6" s="110">
        <v>33</v>
      </c>
      <c r="Q6" s="110">
        <v>34</v>
      </c>
      <c r="R6" s="110">
        <v>35</v>
      </c>
      <c r="S6" s="110">
        <v>36</v>
      </c>
      <c r="T6" s="110">
        <v>37</v>
      </c>
      <c r="U6" s="110">
        <v>38</v>
      </c>
    </row>
    <row r="7" spans="1:21" s="24" customFormat="1" ht="81" customHeight="1" x14ac:dyDescent="0.25">
      <c r="A7" s="185" t="s">
        <v>112</v>
      </c>
      <c r="B7" s="186"/>
      <c r="C7" s="187" t="s">
        <v>28</v>
      </c>
      <c r="D7" s="188"/>
      <c r="E7" s="188"/>
      <c r="F7" s="188"/>
      <c r="G7" s="188"/>
      <c r="H7" s="188"/>
      <c r="I7" s="188"/>
      <c r="J7" s="188"/>
      <c r="K7" s="188"/>
      <c r="L7" s="188"/>
      <c r="M7" s="113"/>
      <c r="N7" s="113"/>
      <c r="O7" s="113"/>
      <c r="P7" s="113"/>
      <c r="Q7" s="113"/>
      <c r="R7" s="113"/>
      <c r="S7" s="113"/>
      <c r="T7" s="113"/>
      <c r="U7" s="113"/>
    </row>
    <row r="8" spans="1:21" s="24" customFormat="1" ht="90" customHeight="1" x14ac:dyDescent="0.25">
      <c r="A8" s="175" t="s">
        <v>98</v>
      </c>
      <c r="B8" s="189"/>
      <c r="C8" s="187" t="s">
        <v>9</v>
      </c>
      <c r="D8" s="188"/>
      <c r="E8" s="188"/>
      <c r="F8" s="188"/>
      <c r="G8" s="188"/>
      <c r="H8" s="188"/>
      <c r="I8" s="188"/>
      <c r="J8" s="188"/>
      <c r="K8" s="188"/>
      <c r="L8" s="188"/>
      <c r="M8" s="113"/>
      <c r="N8" s="113"/>
      <c r="O8" s="113"/>
      <c r="P8" s="113"/>
      <c r="Q8" s="113"/>
      <c r="R8" s="113"/>
      <c r="S8" s="113"/>
      <c r="T8" s="113"/>
      <c r="U8" s="113"/>
    </row>
    <row r="9" spans="1:21" s="24" customFormat="1" ht="35.4" x14ac:dyDescent="0.25">
      <c r="A9" s="190" t="s">
        <v>24</v>
      </c>
      <c r="B9" s="191"/>
      <c r="C9" s="186" t="s">
        <v>2</v>
      </c>
      <c r="D9" s="188"/>
      <c r="E9" s="188"/>
      <c r="F9" s="188"/>
      <c r="G9" s="188"/>
      <c r="H9" s="188"/>
      <c r="I9" s="188"/>
      <c r="J9" s="188"/>
      <c r="K9" s="188"/>
      <c r="L9" s="188"/>
      <c r="M9" s="113"/>
      <c r="N9" s="113"/>
      <c r="O9" s="113"/>
      <c r="P9" s="113"/>
      <c r="Q9" s="113"/>
      <c r="R9" s="113"/>
      <c r="S9" s="113"/>
      <c r="T9" s="113"/>
      <c r="U9" s="113"/>
    </row>
    <row r="10" spans="1:21" s="24" customFormat="1" ht="35.4" x14ac:dyDescent="0.25">
      <c r="A10" s="182"/>
      <c r="B10" s="192"/>
      <c r="C10" s="186" t="s">
        <v>113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13"/>
      <c r="N10" s="113"/>
      <c r="O10" s="113"/>
      <c r="P10" s="113"/>
      <c r="Q10" s="113"/>
      <c r="R10" s="113"/>
      <c r="S10" s="113"/>
      <c r="T10" s="113"/>
      <c r="U10" s="113"/>
    </row>
    <row r="11" spans="1:21" s="24" customFormat="1" ht="35.4" x14ac:dyDescent="0.25">
      <c r="A11" s="183"/>
      <c r="B11" s="192"/>
      <c r="C11" s="186" t="s">
        <v>113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13"/>
      <c r="N11" s="113"/>
      <c r="O11" s="113"/>
      <c r="P11" s="113"/>
      <c r="Q11" s="113"/>
      <c r="R11" s="113"/>
      <c r="S11" s="113"/>
      <c r="T11" s="113"/>
      <c r="U11" s="113"/>
    </row>
    <row r="12" spans="1:21" s="24" customFormat="1" ht="35.4" x14ac:dyDescent="0.25">
      <c r="A12" s="183"/>
      <c r="B12" s="193"/>
      <c r="C12" s="186" t="s">
        <v>18</v>
      </c>
      <c r="D12" s="188"/>
      <c r="E12" s="188"/>
      <c r="F12" s="188"/>
      <c r="G12" s="188"/>
      <c r="H12" s="188"/>
      <c r="I12" s="188"/>
      <c r="J12" s="188"/>
      <c r="K12" s="188"/>
      <c r="L12" s="188"/>
      <c r="M12" s="113"/>
      <c r="N12" s="113"/>
      <c r="O12" s="113"/>
      <c r="P12" s="113"/>
      <c r="Q12" s="113"/>
      <c r="R12" s="113"/>
      <c r="S12" s="113"/>
      <c r="T12" s="113"/>
      <c r="U12" s="113"/>
    </row>
    <row r="13" spans="1:21" s="24" customFormat="1" ht="35.4" x14ac:dyDescent="0.25">
      <c r="A13" s="191" t="s">
        <v>25</v>
      </c>
      <c r="B13" s="191"/>
      <c r="C13" s="186" t="s">
        <v>2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13"/>
      <c r="N13" s="113"/>
      <c r="O13" s="113"/>
      <c r="P13" s="113"/>
      <c r="Q13" s="113"/>
      <c r="R13" s="113"/>
      <c r="S13" s="113"/>
      <c r="T13" s="113"/>
      <c r="U13" s="113"/>
    </row>
    <row r="14" spans="1:21" s="24" customFormat="1" ht="35.4" x14ac:dyDescent="0.25">
      <c r="A14" s="171"/>
      <c r="B14" s="192"/>
      <c r="C14" s="186" t="s">
        <v>113</v>
      </c>
      <c r="D14" s="188"/>
      <c r="E14" s="188"/>
      <c r="F14" s="188"/>
      <c r="G14" s="188"/>
      <c r="H14" s="188"/>
      <c r="I14" s="188"/>
      <c r="J14" s="188"/>
      <c r="K14" s="188"/>
      <c r="L14" s="188"/>
      <c r="M14" s="113"/>
      <c r="N14" s="113"/>
      <c r="O14" s="113"/>
      <c r="P14" s="113"/>
      <c r="Q14" s="113"/>
      <c r="R14" s="113"/>
      <c r="S14" s="113"/>
      <c r="T14" s="113"/>
      <c r="U14" s="113"/>
    </row>
    <row r="15" spans="1:21" s="24" customFormat="1" ht="35.4" x14ac:dyDescent="0.25">
      <c r="A15" s="172"/>
      <c r="B15" s="192"/>
      <c r="C15" s="186" t="s">
        <v>113</v>
      </c>
      <c r="D15" s="188"/>
      <c r="E15" s="188"/>
      <c r="F15" s="188"/>
      <c r="G15" s="188"/>
      <c r="H15" s="188"/>
      <c r="I15" s="188"/>
      <c r="J15" s="188"/>
      <c r="K15" s="188"/>
      <c r="L15" s="188"/>
      <c r="M15" s="113"/>
      <c r="N15" s="113"/>
      <c r="O15" s="113"/>
      <c r="P15" s="113"/>
      <c r="Q15" s="113"/>
      <c r="R15" s="113"/>
      <c r="S15" s="113"/>
      <c r="T15" s="113"/>
      <c r="U15" s="113"/>
    </row>
    <row r="16" spans="1:21" s="24" customFormat="1" ht="35.4" x14ac:dyDescent="0.25">
      <c r="A16" s="174"/>
      <c r="B16" s="193"/>
      <c r="C16" s="186" t="s">
        <v>18</v>
      </c>
      <c r="D16" s="188"/>
      <c r="E16" s="188"/>
      <c r="F16" s="188"/>
      <c r="G16" s="188"/>
      <c r="H16" s="188"/>
      <c r="I16" s="188"/>
      <c r="J16" s="188"/>
      <c r="K16" s="188"/>
      <c r="L16" s="188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 s="24" customFormat="1" ht="35.4" x14ac:dyDescent="0.25">
      <c r="A17" s="187" t="s">
        <v>1</v>
      </c>
      <c r="B17" s="186"/>
      <c r="C17" s="194"/>
      <c r="D17" s="188"/>
      <c r="E17" s="188"/>
      <c r="F17" s="188"/>
      <c r="G17" s="188"/>
      <c r="H17" s="188"/>
      <c r="I17" s="188"/>
      <c r="J17" s="188"/>
      <c r="K17" s="188"/>
      <c r="L17" s="188"/>
      <c r="M17" s="113"/>
      <c r="N17" s="113"/>
      <c r="O17" s="113"/>
      <c r="P17" s="113"/>
      <c r="Q17" s="113"/>
      <c r="R17" s="113"/>
      <c r="S17" s="113"/>
      <c r="T17" s="113"/>
      <c r="U17" s="113"/>
    </row>
    <row r="18" spans="1:21" s="24" customFormat="1" ht="70.8" x14ac:dyDescent="0.25">
      <c r="A18" s="175" t="s">
        <v>114</v>
      </c>
      <c r="B18" s="186"/>
      <c r="C18" s="187" t="s">
        <v>9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13"/>
      <c r="N18" s="113"/>
      <c r="O18" s="113"/>
      <c r="P18" s="113"/>
      <c r="Q18" s="113"/>
      <c r="R18" s="113"/>
      <c r="S18" s="113"/>
      <c r="T18" s="113"/>
      <c r="U18" s="113"/>
    </row>
    <row r="19" spans="1:21" s="24" customFormat="1" ht="35.4" x14ac:dyDescent="0.25">
      <c r="A19" s="191" t="s">
        <v>26</v>
      </c>
      <c r="B19" s="191"/>
      <c r="C19" s="186" t="s">
        <v>2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13"/>
      <c r="N19" s="113"/>
      <c r="O19" s="113"/>
      <c r="P19" s="113"/>
      <c r="Q19" s="113"/>
      <c r="R19" s="113"/>
      <c r="S19" s="113"/>
      <c r="T19" s="113"/>
      <c r="U19" s="113"/>
    </row>
    <row r="20" spans="1:21" s="24" customFormat="1" ht="33.75" customHeight="1" x14ac:dyDescent="0.25">
      <c r="A20" s="172"/>
      <c r="B20" s="192"/>
      <c r="C20" s="186" t="s">
        <v>113</v>
      </c>
      <c r="D20" s="188"/>
      <c r="E20" s="188"/>
      <c r="F20" s="188"/>
      <c r="G20" s="188"/>
      <c r="H20" s="188"/>
      <c r="I20" s="188"/>
      <c r="J20" s="188"/>
      <c r="K20" s="188"/>
      <c r="L20" s="188"/>
      <c r="M20" s="113"/>
      <c r="N20" s="113"/>
      <c r="O20" s="113"/>
      <c r="P20" s="113"/>
      <c r="Q20" s="113"/>
      <c r="R20" s="113"/>
      <c r="S20" s="113"/>
      <c r="T20" s="113"/>
      <c r="U20" s="113"/>
    </row>
    <row r="21" spans="1:21" s="24" customFormat="1" ht="42.75" customHeight="1" x14ac:dyDescent="0.25">
      <c r="A21" s="171"/>
      <c r="B21" s="192"/>
      <c r="C21" s="186" t="s">
        <v>113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13"/>
      <c r="N21" s="113"/>
      <c r="O21" s="113"/>
      <c r="P21" s="113"/>
      <c r="Q21" s="113"/>
      <c r="R21" s="113"/>
      <c r="S21" s="113"/>
      <c r="T21" s="113"/>
      <c r="U21" s="113"/>
    </row>
    <row r="22" spans="1:21" s="24" customFormat="1" ht="41.25" customHeight="1" x14ac:dyDescent="0.25">
      <c r="A22" s="171"/>
      <c r="B22" s="192"/>
      <c r="C22" s="186" t="s">
        <v>18</v>
      </c>
      <c r="D22" s="188"/>
      <c r="E22" s="188"/>
      <c r="F22" s="188"/>
      <c r="G22" s="188"/>
      <c r="H22" s="188"/>
      <c r="I22" s="188"/>
      <c r="J22" s="188"/>
      <c r="K22" s="188"/>
      <c r="L22" s="188"/>
      <c r="M22" s="113"/>
      <c r="N22" s="113"/>
      <c r="O22" s="113"/>
      <c r="P22" s="113"/>
      <c r="Q22" s="113"/>
      <c r="R22" s="113"/>
      <c r="S22" s="113"/>
      <c r="T22" s="113"/>
      <c r="U22" s="113"/>
    </row>
    <row r="23" spans="1:21" s="24" customFormat="1" ht="35.4" x14ac:dyDescent="0.25">
      <c r="A23" s="187" t="s">
        <v>1</v>
      </c>
      <c r="B23" s="195"/>
      <c r="C23" s="194"/>
      <c r="D23" s="188"/>
      <c r="E23" s="188"/>
      <c r="F23" s="188"/>
      <c r="G23" s="188"/>
      <c r="H23" s="188"/>
      <c r="I23" s="188"/>
      <c r="J23" s="188"/>
      <c r="K23" s="188"/>
      <c r="L23" s="188"/>
      <c r="M23" s="113"/>
      <c r="N23" s="113"/>
      <c r="O23" s="113"/>
      <c r="P23" s="113"/>
      <c r="Q23" s="113"/>
      <c r="R23" s="113"/>
      <c r="S23" s="113"/>
      <c r="T23" s="113"/>
      <c r="U23" s="113"/>
    </row>
    <row r="24" spans="1:21" s="24" customFormat="1" ht="70.8" x14ac:dyDescent="0.25">
      <c r="A24" s="187" t="s">
        <v>17</v>
      </c>
      <c r="B24" s="196"/>
      <c r="C24" s="187" t="s">
        <v>9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13"/>
      <c r="N24" s="113"/>
      <c r="O24" s="113"/>
      <c r="P24" s="113"/>
      <c r="Q24" s="113"/>
      <c r="R24" s="113"/>
      <c r="S24" s="113"/>
      <c r="T24" s="113"/>
      <c r="U24" s="113"/>
    </row>
    <row r="25" spans="1:21" s="24" customFormat="1" ht="70.8" x14ac:dyDescent="0.25">
      <c r="A25" s="212" t="s">
        <v>4</v>
      </c>
      <c r="B25" s="197"/>
      <c r="C25" s="187" t="s">
        <v>2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13"/>
      <c r="N25" s="113"/>
      <c r="O25" s="113"/>
      <c r="P25" s="113"/>
      <c r="Q25" s="113"/>
      <c r="R25" s="113"/>
      <c r="S25" s="113"/>
      <c r="T25" s="113"/>
      <c r="U25" s="113"/>
    </row>
    <row r="26" spans="1:21" s="24" customFormat="1" ht="35.4" x14ac:dyDescent="0.25">
      <c r="A26" s="191" t="s">
        <v>10</v>
      </c>
      <c r="B26" s="191"/>
      <c r="C26" s="186" t="s">
        <v>2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13"/>
      <c r="N26" s="113"/>
      <c r="O26" s="113"/>
      <c r="P26" s="113"/>
      <c r="Q26" s="113"/>
      <c r="R26" s="113"/>
      <c r="S26" s="113"/>
      <c r="T26" s="113"/>
      <c r="U26" s="113"/>
    </row>
    <row r="27" spans="1:21" s="24" customFormat="1" ht="35.4" x14ac:dyDescent="0.25">
      <c r="A27" s="172"/>
      <c r="B27" s="192"/>
      <c r="C27" s="186" t="s">
        <v>113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13"/>
      <c r="N27" s="113"/>
      <c r="O27" s="113"/>
      <c r="P27" s="113"/>
      <c r="Q27" s="113"/>
      <c r="R27" s="113"/>
      <c r="S27" s="113"/>
      <c r="T27" s="113"/>
      <c r="U27" s="113"/>
    </row>
    <row r="28" spans="1:21" s="24" customFormat="1" ht="35.4" x14ac:dyDescent="0.25">
      <c r="A28" s="172"/>
      <c r="B28" s="192"/>
      <c r="C28" s="186" t="s">
        <v>113</v>
      </c>
      <c r="D28" s="188"/>
      <c r="E28" s="188"/>
      <c r="F28" s="188"/>
      <c r="G28" s="188"/>
      <c r="H28" s="188"/>
      <c r="I28" s="188"/>
      <c r="J28" s="188"/>
      <c r="K28" s="188"/>
      <c r="L28" s="188"/>
      <c r="M28" s="113"/>
      <c r="N28" s="113"/>
      <c r="O28" s="113"/>
      <c r="P28" s="113"/>
      <c r="Q28" s="113"/>
      <c r="R28" s="113"/>
      <c r="S28" s="113"/>
      <c r="T28" s="113"/>
      <c r="U28" s="113"/>
    </row>
    <row r="29" spans="1:21" s="24" customFormat="1" ht="35.4" x14ac:dyDescent="0.25">
      <c r="A29" s="173"/>
      <c r="B29" s="193"/>
      <c r="C29" s="186" t="s">
        <v>18</v>
      </c>
      <c r="D29" s="188"/>
      <c r="E29" s="188"/>
      <c r="F29" s="188"/>
      <c r="G29" s="188"/>
      <c r="H29" s="188"/>
      <c r="I29" s="188"/>
      <c r="J29" s="188"/>
      <c r="K29" s="188"/>
      <c r="L29" s="188"/>
      <c r="M29" s="113"/>
      <c r="N29" s="113"/>
      <c r="O29" s="113"/>
      <c r="P29" s="113"/>
      <c r="Q29" s="113"/>
      <c r="R29" s="113"/>
      <c r="S29" s="113"/>
      <c r="T29" s="113"/>
      <c r="U29" s="113"/>
    </row>
    <row r="30" spans="1:21" s="24" customFormat="1" ht="35.4" x14ac:dyDescent="0.25">
      <c r="A30" s="191" t="s">
        <v>11</v>
      </c>
      <c r="B30" s="191"/>
      <c r="C30" s="186" t="s">
        <v>2</v>
      </c>
      <c r="D30" s="188"/>
      <c r="E30" s="188"/>
      <c r="F30" s="188"/>
      <c r="G30" s="188"/>
      <c r="H30" s="188"/>
      <c r="I30" s="188"/>
      <c r="J30" s="188"/>
      <c r="K30" s="188"/>
      <c r="L30" s="188"/>
      <c r="M30" s="113"/>
      <c r="N30" s="113"/>
      <c r="O30" s="113"/>
      <c r="P30" s="113"/>
      <c r="Q30" s="113"/>
      <c r="R30" s="113"/>
      <c r="S30" s="113"/>
      <c r="T30" s="113"/>
      <c r="U30" s="113"/>
    </row>
    <row r="31" spans="1:21" s="24" customFormat="1" ht="35.4" x14ac:dyDescent="0.25">
      <c r="A31" s="172"/>
      <c r="B31" s="192"/>
      <c r="C31" s="186" t="s">
        <v>113</v>
      </c>
      <c r="D31" s="188"/>
      <c r="E31" s="188"/>
      <c r="F31" s="188"/>
      <c r="G31" s="188"/>
      <c r="H31" s="188"/>
      <c r="I31" s="188"/>
      <c r="J31" s="188"/>
      <c r="K31" s="188"/>
      <c r="L31" s="188"/>
      <c r="M31" s="113"/>
      <c r="N31" s="113"/>
      <c r="O31" s="113"/>
      <c r="P31" s="113"/>
      <c r="Q31" s="113"/>
      <c r="R31" s="113"/>
      <c r="S31" s="113"/>
      <c r="T31" s="113"/>
      <c r="U31" s="113"/>
    </row>
    <row r="32" spans="1:21" s="24" customFormat="1" ht="35.4" x14ac:dyDescent="0.25">
      <c r="A32" s="173"/>
      <c r="B32" s="192"/>
      <c r="C32" s="186" t="s">
        <v>113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13"/>
      <c r="N32" s="113"/>
      <c r="O32" s="113"/>
      <c r="P32" s="113"/>
      <c r="Q32" s="113"/>
      <c r="R32" s="113"/>
      <c r="S32" s="113"/>
      <c r="T32" s="113"/>
      <c r="U32" s="113"/>
    </row>
    <row r="33" spans="1:21" s="24" customFormat="1" ht="35.4" x14ac:dyDescent="0.25">
      <c r="A33" s="180"/>
      <c r="B33" s="193"/>
      <c r="C33" s="186" t="s">
        <v>18</v>
      </c>
      <c r="D33" s="188"/>
      <c r="E33" s="188"/>
      <c r="F33" s="188"/>
      <c r="G33" s="188"/>
      <c r="H33" s="188"/>
      <c r="I33" s="188"/>
      <c r="J33" s="188"/>
      <c r="K33" s="188"/>
      <c r="L33" s="188"/>
      <c r="M33" s="113"/>
      <c r="N33" s="113"/>
      <c r="O33" s="113"/>
      <c r="P33" s="113"/>
      <c r="Q33" s="113"/>
      <c r="R33" s="113"/>
      <c r="S33" s="113"/>
      <c r="T33" s="113"/>
      <c r="U33" s="113"/>
    </row>
    <row r="34" spans="1:21" s="24" customFormat="1" ht="35.4" x14ac:dyDescent="0.25">
      <c r="A34" s="187" t="s">
        <v>1</v>
      </c>
      <c r="B34" s="198"/>
      <c r="C34" s="186"/>
      <c r="D34" s="188"/>
      <c r="E34" s="188"/>
      <c r="F34" s="188"/>
      <c r="G34" s="188"/>
      <c r="H34" s="188"/>
      <c r="I34" s="188"/>
      <c r="J34" s="188"/>
      <c r="K34" s="188"/>
      <c r="L34" s="188"/>
      <c r="M34" s="113"/>
      <c r="N34" s="113"/>
      <c r="O34" s="113"/>
      <c r="P34" s="113"/>
      <c r="Q34" s="113"/>
      <c r="R34" s="113"/>
      <c r="S34" s="113"/>
      <c r="T34" s="113"/>
      <c r="U34" s="113"/>
    </row>
    <row r="35" spans="1:21" s="24" customFormat="1" ht="70.8" x14ac:dyDescent="0.25">
      <c r="A35" s="187" t="s">
        <v>21</v>
      </c>
      <c r="B35" s="186"/>
      <c r="C35" s="187" t="s">
        <v>9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13"/>
      <c r="N35" s="113"/>
      <c r="O35" s="113"/>
      <c r="P35" s="113"/>
      <c r="Q35" s="113"/>
      <c r="R35" s="113"/>
      <c r="S35" s="113"/>
      <c r="T35" s="113"/>
      <c r="U35" s="113"/>
    </row>
    <row r="36" spans="1:21" s="24" customFormat="1" ht="70.8" x14ac:dyDescent="0.25">
      <c r="A36" s="187" t="s">
        <v>5</v>
      </c>
      <c r="B36" s="196"/>
      <c r="C36" s="187" t="s">
        <v>2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13"/>
      <c r="N36" s="113"/>
      <c r="O36" s="113"/>
      <c r="P36" s="113"/>
      <c r="Q36" s="113"/>
      <c r="R36" s="113"/>
      <c r="S36" s="113"/>
      <c r="T36" s="113"/>
      <c r="U36" s="113"/>
    </row>
    <row r="37" spans="1:21" s="25" customFormat="1" ht="35.4" x14ac:dyDescent="0.25">
      <c r="A37" s="199" t="s">
        <v>12</v>
      </c>
      <c r="B37" s="191"/>
      <c r="C37" s="186" t="s">
        <v>2</v>
      </c>
      <c r="D37" s="200"/>
      <c r="E37" s="200"/>
      <c r="F37" s="200"/>
      <c r="G37" s="200"/>
      <c r="H37" s="200"/>
      <c r="I37" s="200"/>
      <c r="J37" s="200"/>
      <c r="K37" s="200"/>
      <c r="L37" s="200"/>
      <c r="M37" s="116"/>
      <c r="N37" s="116"/>
      <c r="O37" s="116"/>
      <c r="P37" s="116"/>
      <c r="Q37" s="116"/>
      <c r="R37" s="116"/>
      <c r="S37" s="116"/>
      <c r="T37" s="116"/>
      <c r="U37" s="116"/>
    </row>
    <row r="38" spans="1:21" s="25" customFormat="1" ht="35.4" x14ac:dyDescent="0.25">
      <c r="A38" s="199"/>
      <c r="B38" s="192"/>
      <c r="C38" s="186" t="s">
        <v>113</v>
      </c>
      <c r="D38" s="200"/>
      <c r="E38" s="200"/>
      <c r="F38" s="200"/>
      <c r="G38" s="200"/>
      <c r="H38" s="200"/>
      <c r="I38" s="200"/>
      <c r="J38" s="200"/>
      <c r="K38" s="200"/>
      <c r="L38" s="200"/>
      <c r="M38" s="116"/>
      <c r="N38" s="116"/>
      <c r="O38" s="116"/>
      <c r="P38" s="116"/>
      <c r="Q38" s="116"/>
      <c r="R38" s="116"/>
      <c r="S38" s="116"/>
      <c r="T38" s="116"/>
      <c r="U38" s="116"/>
    </row>
    <row r="39" spans="1:21" s="25" customFormat="1" ht="35.4" x14ac:dyDescent="0.25">
      <c r="A39" s="199"/>
      <c r="B39" s="192"/>
      <c r="C39" s="186" t="s">
        <v>113</v>
      </c>
      <c r="D39" s="200"/>
      <c r="E39" s="200"/>
      <c r="F39" s="200"/>
      <c r="G39" s="200"/>
      <c r="H39" s="200"/>
      <c r="I39" s="200"/>
      <c r="J39" s="200"/>
      <c r="K39" s="200"/>
      <c r="L39" s="200"/>
      <c r="M39" s="116"/>
      <c r="N39" s="116"/>
      <c r="O39" s="116"/>
      <c r="P39" s="116"/>
      <c r="Q39" s="116"/>
      <c r="R39" s="116"/>
      <c r="S39" s="116"/>
      <c r="T39" s="116"/>
      <c r="U39" s="116"/>
    </row>
    <row r="40" spans="1:21" s="25" customFormat="1" ht="35.4" x14ac:dyDescent="0.25">
      <c r="A40" s="199"/>
      <c r="B40" s="192"/>
      <c r="C40" s="186" t="s">
        <v>18</v>
      </c>
      <c r="D40" s="200"/>
      <c r="E40" s="200"/>
      <c r="F40" s="200"/>
      <c r="G40" s="200"/>
      <c r="H40" s="200"/>
      <c r="I40" s="200"/>
      <c r="J40" s="200"/>
      <c r="K40" s="200"/>
      <c r="L40" s="200"/>
      <c r="M40" s="116"/>
      <c r="N40" s="116"/>
      <c r="O40" s="116"/>
      <c r="P40" s="116"/>
      <c r="Q40" s="116"/>
      <c r="R40" s="116"/>
      <c r="S40" s="116"/>
      <c r="T40" s="116"/>
      <c r="U40" s="116"/>
    </row>
    <row r="41" spans="1:21" s="20" customFormat="1" ht="35.25" customHeight="1" x14ac:dyDescent="0.25">
      <c r="A41" s="187" t="s">
        <v>1</v>
      </c>
      <c r="B41" s="195"/>
      <c r="C41" s="186"/>
      <c r="D41" s="201"/>
      <c r="E41" s="201"/>
      <c r="F41" s="201"/>
      <c r="G41" s="201"/>
      <c r="H41" s="201"/>
      <c r="I41" s="201"/>
      <c r="J41" s="201"/>
      <c r="K41" s="201"/>
      <c r="L41" s="201"/>
      <c r="M41" s="117"/>
      <c r="N41" s="117"/>
      <c r="O41" s="117"/>
      <c r="P41" s="117"/>
      <c r="Q41" s="117"/>
      <c r="R41" s="117"/>
      <c r="S41" s="117"/>
      <c r="T41" s="117"/>
      <c r="U41" s="117"/>
    </row>
  </sheetData>
  <mergeCells count="4">
    <mergeCell ref="A2:U2"/>
    <mergeCell ref="A4:A5"/>
    <mergeCell ref="B4:B5"/>
    <mergeCell ref="C4:C5"/>
  </mergeCells>
  <phoneticPr fontId="0" type="noConversion"/>
  <printOptions horizontalCentered="1"/>
  <pageMargins left="0.39370078740157483" right="0.39370078740157483" top="1.1811023622047245" bottom="0.55118110236220474" header="0.86614173228346458" footer="0.27559055118110237"/>
  <pageSetup paperSize="9" scale="37" fitToHeight="0" orientation="landscape" r:id="rId1"/>
  <headerFooter differentFirst="1" scaleWithDoc="0">
    <oddHeader>&amp;C&amp;P</oddHeader>
  </headerFooter>
  <rowBreaks count="2" manualBreakCount="2">
    <brk id="17" max="16383" man="1"/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14</vt:i4>
      </vt:variant>
    </vt:vector>
  </HeadingPairs>
  <TitlesOfParts>
    <vt:vector size="21" baseType="lpstr">
      <vt:lpstr>табл8План</vt:lpstr>
      <vt:lpstr>табл9Показат</vt:lpstr>
      <vt:lpstr>табл 10</vt:lpstr>
      <vt:lpstr>табл 11</vt:lpstr>
      <vt:lpstr>табл 12</vt:lpstr>
      <vt:lpstr>табл13</vt:lpstr>
      <vt:lpstr>табл 13Продолж</vt:lpstr>
      <vt:lpstr>'табл 10'!Заголовки_для_печати</vt:lpstr>
      <vt:lpstr>'табл 11'!Заголовки_для_печати</vt:lpstr>
      <vt:lpstr>'табл 12'!Заголовки_для_печати</vt:lpstr>
      <vt:lpstr>'табл 13Продолж'!Заголовки_для_печати</vt:lpstr>
      <vt:lpstr>табл13!Заголовки_для_печати</vt:lpstr>
      <vt:lpstr>табл8План!Заголовки_для_печати</vt:lpstr>
      <vt:lpstr>табл9Показат!Заголовки_для_печати</vt:lpstr>
      <vt:lpstr>'табл 10'!Область_печати</vt:lpstr>
      <vt:lpstr>'табл 11'!Область_печати</vt:lpstr>
      <vt:lpstr>'табл 12'!Область_печати</vt:lpstr>
      <vt:lpstr>'табл 13Продолж'!Область_печати</vt:lpstr>
      <vt:lpstr>табл13!Область_печати</vt:lpstr>
      <vt:lpstr>табл8План!Область_печати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2016-02-24T06:45:47Z</cp:lastPrinted>
  <dcterms:created xsi:type="dcterms:W3CDTF">2005-05-11T09:34:44Z</dcterms:created>
  <dcterms:modified xsi:type="dcterms:W3CDTF">2022-05-05T15:40:29Z</dcterms:modified>
</cp:coreProperties>
</file>